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mc:AlternateContent xmlns:mc="http://schemas.openxmlformats.org/markup-compatibility/2006">
    <mc:Choice Requires="x15">
      <x15ac:absPath xmlns:x15ac="http://schemas.microsoft.com/office/spreadsheetml/2010/11/ac" url="G:\My Drive\INFORM SEE - 2021\MODEL\2021 results\"/>
    </mc:Choice>
  </mc:AlternateContent>
  <xr:revisionPtr revIDLastSave="0" documentId="13_ncr:1_{6E063AC7-F030-4E77-8044-3648E82A78E3}" xr6:coauthVersionLast="46" xr6:coauthVersionMax="46" xr10:uidLastSave="{00000000-0000-0000-0000-000000000000}"/>
  <bookViews>
    <workbookView xWindow="30780" yWindow="375" windowWidth="26370" windowHeight="14970" activeTab="2" xr2:uid="{00000000-000D-0000-FFFF-FFFF00000000}"/>
  </bookViews>
  <sheets>
    <sheet name="About" sheetId="1" r:id="rId1"/>
    <sheet name="Table of Contents" sheetId="2" r:id="rId2"/>
    <sheet name="INFORM SEE 2021 results" sheetId="3" r:id="rId3"/>
    <sheet name="Hazard &amp; Exposure" sheetId="5" r:id="rId4"/>
    <sheet name="Vulnerability" sheetId="7" r:id="rId5"/>
    <sheet name="Lack of Coping Capacity" sheetId="10" r:id="rId6"/>
    <sheet name="Indicator Data" sheetId="11" r:id="rId7"/>
    <sheet name="Indicator Metadata" sheetId="12" r:id="rId8"/>
    <sheet name="Indicator Date" sheetId="13" r:id="rId9"/>
    <sheet name="Indicator Date hidden2" sheetId="14" state="hidden" r:id="rId10"/>
    <sheet name="Indicator Source" sheetId="15" r:id="rId11"/>
    <sheet name="Indicator Geographical level" sheetId="16" r:id="rId12"/>
    <sheet name="Indicator Data imputation" sheetId="17" r:id="rId13"/>
    <sheet name="Imputed and missing data hidden" sheetId="18" state="hidden" r:id="rId14"/>
    <sheet name="Lack of Reliability Index" sheetId="19" r:id="rId15"/>
  </sheets>
  <definedNames>
    <definedName name="_2012.06.11___GFM_Indicator_List" localSheetId="7">'Indicator Metadata'!$E$37:$M$66</definedName>
    <definedName name="_xlnm._FilterDatabase" localSheetId="14" hidden="1">'Lack of Reliability Index'!$A$1:$H$1</definedName>
    <definedName name="_Key1" localSheetId="3">#REF!</definedName>
    <definedName name="_Key1" localSheetId="12">#REF!</definedName>
    <definedName name="_Key1" localSheetId="8">#REF!</definedName>
    <definedName name="_Key1" localSheetId="11">#REF!</definedName>
    <definedName name="_Key1" localSheetId="10">#REF!</definedName>
    <definedName name="_Key1">#REF!</definedName>
    <definedName name="_Sort" localSheetId="3">#REF!</definedName>
    <definedName name="_Sort" localSheetId="12">#REF!</definedName>
    <definedName name="_Sort" localSheetId="8">#REF!</definedName>
    <definedName name="_Sort" localSheetId="11">#REF!</definedName>
    <definedName name="_Sort" localSheetId="10">#REF!</definedName>
    <definedName name="_Sort">#REF!</definedName>
    <definedName name="aa" localSheetId="11">#REF!</definedName>
    <definedName name="aa">#REF!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23" roundtripDataSignature="AMtx7miCmVnplmqU5UhHybguIdgy4UC7Sw=="/>
    </ext>
  </extLst>
</workbook>
</file>

<file path=xl/calcChain.xml><?xml version="1.0" encoding="utf-8"?>
<calcChain xmlns="http://schemas.openxmlformats.org/spreadsheetml/2006/main">
  <c r="BO13" i="14" l="1"/>
  <c r="AM4" i="3" l="1"/>
  <c r="BO3" i="14"/>
  <c r="BS3" i="18" l="1"/>
  <c r="BS4" i="18"/>
  <c r="BS5" i="18"/>
  <c r="BS6" i="18"/>
  <c r="BS7" i="18"/>
  <c r="BS8" i="18"/>
  <c r="BS9" i="18"/>
  <c r="BS10" i="18"/>
  <c r="BS11" i="18"/>
  <c r="BS12" i="18"/>
  <c r="BS13" i="18"/>
  <c r="BS14" i="18"/>
  <c r="BS15" i="18"/>
  <c r="BS16" i="18"/>
  <c r="BS17" i="18"/>
  <c r="BS18" i="18"/>
  <c r="BS19" i="18"/>
  <c r="BS20" i="18"/>
  <c r="BS21" i="18"/>
  <c r="BS22" i="18"/>
  <c r="BS23" i="18"/>
  <c r="BS24" i="18"/>
  <c r="BS25" i="18"/>
  <c r="BS26" i="18"/>
  <c r="BS27" i="18"/>
  <c r="BS28" i="18"/>
  <c r="BS29" i="18"/>
  <c r="BS30" i="18"/>
  <c r="BS31" i="18"/>
  <c r="BS32" i="18"/>
  <c r="BS33" i="18"/>
  <c r="BS34" i="18"/>
  <c r="BS35" i="18"/>
  <c r="BS36" i="18"/>
  <c r="BS37" i="18"/>
  <c r="BS38" i="18"/>
  <c r="BS39" i="18"/>
  <c r="BS40" i="18"/>
  <c r="BS41" i="18"/>
  <c r="BS42" i="18"/>
  <c r="BS43" i="18"/>
  <c r="BS44" i="18"/>
  <c r="BS45" i="18"/>
  <c r="BS2" i="18"/>
  <c r="BR3" i="18"/>
  <c r="BR4" i="18"/>
  <c r="BR5" i="18"/>
  <c r="BR6" i="18"/>
  <c r="BR7" i="18"/>
  <c r="BR8" i="18"/>
  <c r="BR9" i="18"/>
  <c r="BR10" i="18"/>
  <c r="BR11" i="18"/>
  <c r="BR12" i="18"/>
  <c r="BR13" i="18"/>
  <c r="BR14" i="18"/>
  <c r="BR15" i="18"/>
  <c r="BR16" i="18"/>
  <c r="BR17" i="18"/>
  <c r="BR18" i="18"/>
  <c r="BR19" i="18"/>
  <c r="BR20" i="18"/>
  <c r="BR21" i="18"/>
  <c r="BR22" i="18"/>
  <c r="BR23" i="18"/>
  <c r="BR24" i="18"/>
  <c r="BR25" i="18"/>
  <c r="BR26" i="18"/>
  <c r="BR27" i="18"/>
  <c r="BR28" i="18"/>
  <c r="BR29" i="18"/>
  <c r="BR30" i="18"/>
  <c r="BR31" i="18"/>
  <c r="BR32" i="18"/>
  <c r="BR33" i="18"/>
  <c r="BR34" i="18"/>
  <c r="BR35" i="18"/>
  <c r="BR36" i="18"/>
  <c r="BR37" i="18"/>
  <c r="BR38" i="18"/>
  <c r="BR39" i="18"/>
  <c r="BR40" i="18"/>
  <c r="BR41" i="18"/>
  <c r="BR42" i="18"/>
  <c r="BR43" i="18"/>
  <c r="BR44" i="18"/>
  <c r="BR45" i="18"/>
  <c r="BR2" i="18"/>
  <c r="AM36" i="5" l="1"/>
  <c r="AM37" i="5"/>
  <c r="AM38" i="5"/>
  <c r="AM34" i="5"/>
  <c r="AM35" i="5"/>
  <c r="AM31" i="5"/>
  <c r="AM32" i="5"/>
  <c r="AM33" i="5"/>
  <c r="AM29" i="5"/>
  <c r="AM30" i="5"/>
  <c r="AM27" i="5"/>
  <c r="AM28" i="5"/>
  <c r="AM24" i="5"/>
  <c r="AM25" i="5"/>
  <c r="AM26" i="5"/>
  <c r="AM22" i="5"/>
  <c r="AM23" i="5"/>
  <c r="AM21" i="5"/>
  <c r="AM18" i="5"/>
  <c r="AM19" i="5"/>
  <c r="AM20" i="5"/>
  <c r="AM17" i="5"/>
  <c r="AM16" i="5"/>
  <c r="AM14" i="5"/>
  <c r="AM15" i="5"/>
  <c r="AM6" i="5"/>
  <c r="AM7" i="5"/>
  <c r="AM8" i="5"/>
  <c r="AM9" i="5"/>
  <c r="AM10" i="5"/>
  <c r="AM11" i="5"/>
  <c r="AM12" i="5"/>
  <c r="AM13" i="5"/>
  <c r="AM4" i="5"/>
  <c r="AM5" i="5"/>
  <c r="AM3" i="5"/>
  <c r="AF3" i="5"/>
  <c r="AG3" i="7"/>
  <c r="AG4" i="7"/>
  <c r="AG5" i="7"/>
  <c r="AG6" i="7"/>
  <c r="AG7" i="7"/>
  <c r="AG8" i="7"/>
  <c r="AG9" i="7"/>
  <c r="AG10" i="7"/>
  <c r="AG11" i="7"/>
  <c r="AG12" i="7"/>
  <c r="AG13" i="7"/>
  <c r="AG14" i="7"/>
  <c r="AG15" i="7"/>
  <c r="AG16" i="7"/>
  <c r="AG17" i="7"/>
  <c r="AG18" i="7"/>
  <c r="AG19" i="7"/>
  <c r="AG20" i="7"/>
  <c r="AG21" i="7"/>
  <c r="AG22" i="7"/>
  <c r="AG23" i="7"/>
  <c r="AG24" i="7"/>
  <c r="AG25" i="7"/>
  <c r="AG26" i="7"/>
  <c r="AG27" i="7"/>
  <c r="AG28" i="7"/>
  <c r="AG29" i="7"/>
  <c r="AG30" i="7"/>
  <c r="AG31" i="7"/>
  <c r="AG32" i="7"/>
  <c r="AG33" i="7"/>
  <c r="AG34" i="7"/>
  <c r="AG35" i="7"/>
  <c r="AG36" i="7"/>
  <c r="AG37" i="7"/>
  <c r="AG38" i="7"/>
  <c r="AG39" i="7"/>
  <c r="AG40" i="7"/>
  <c r="AG41" i="7"/>
  <c r="AG42" i="7"/>
  <c r="AG43" i="7"/>
  <c r="AG44" i="7"/>
  <c r="AG45" i="7"/>
  <c r="AG46" i="7"/>
  <c r="AH3" i="7"/>
  <c r="AH4" i="7"/>
  <c r="AH5" i="7"/>
  <c r="AH6" i="7"/>
  <c r="AH7" i="7"/>
  <c r="AH8" i="7"/>
  <c r="AH9" i="7"/>
  <c r="AH10" i="7"/>
  <c r="AH11" i="7"/>
  <c r="AH12" i="7"/>
  <c r="AH13" i="7"/>
  <c r="AH14" i="7"/>
  <c r="AH15" i="7"/>
  <c r="AH16" i="7"/>
  <c r="AH17" i="7"/>
  <c r="AH18" i="7"/>
  <c r="AH19" i="7"/>
  <c r="AH20" i="7"/>
  <c r="AH21" i="7"/>
  <c r="AH22" i="7"/>
  <c r="AH23" i="7"/>
  <c r="AH24" i="7"/>
  <c r="AH25" i="7"/>
  <c r="AH26" i="7"/>
  <c r="AH27" i="7"/>
  <c r="AH28" i="7"/>
  <c r="AH29" i="7"/>
  <c r="AH30" i="7"/>
  <c r="AH31" i="7"/>
  <c r="AH32" i="7"/>
  <c r="AH33" i="7"/>
  <c r="AH34" i="7"/>
  <c r="AH35" i="7"/>
  <c r="AH36" i="7"/>
  <c r="AH37" i="7"/>
  <c r="AH38" i="7"/>
  <c r="AH39" i="7"/>
  <c r="AH40" i="7"/>
  <c r="AH41" i="7"/>
  <c r="AH42" i="7"/>
  <c r="AH43" i="7"/>
  <c r="AH44" i="7"/>
  <c r="AH45" i="7"/>
  <c r="AH46" i="7"/>
  <c r="AI3" i="7"/>
  <c r="AI4" i="7"/>
  <c r="AI5" i="7"/>
  <c r="AI6" i="7"/>
  <c r="AI7" i="7"/>
  <c r="AI8" i="7"/>
  <c r="AI9" i="7"/>
  <c r="AI10" i="7"/>
  <c r="AI11" i="7"/>
  <c r="AI12" i="7"/>
  <c r="AI13" i="7"/>
  <c r="AI14" i="7"/>
  <c r="AI15" i="7"/>
  <c r="AI16" i="7"/>
  <c r="AI17" i="7"/>
  <c r="AI18" i="7"/>
  <c r="AI19" i="7"/>
  <c r="AI20" i="7"/>
  <c r="AI21" i="7"/>
  <c r="AI22" i="7"/>
  <c r="AI23" i="7"/>
  <c r="AI24" i="7"/>
  <c r="AI25" i="7"/>
  <c r="AI26" i="7"/>
  <c r="AI27" i="7"/>
  <c r="AI28" i="7"/>
  <c r="AI29" i="7"/>
  <c r="AI30" i="7"/>
  <c r="AI31" i="7"/>
  <c r="AI32" i="7"/>
  <c r="AI33" i="7"/>
  <c r="AI34" i="7"/>
  <c r="AI35" i="7"/>
  <c r="AI36" i="7"/>
  <c r="AI37" i="7"/>
  <c r="AI38" i="7"/>
  <c r="AI39" i="7"/>
  <c r="AI40" i="7"/>
  <c r="AI41" i="7"/>
  <c r="AI42" i="7"/>
  <c r="AI43" i="7"/>
  <c r="AI44" i="7"/>
  <c r="AI45" i="7"/>
  <c r="AI46" i="7"/>
  <c r="BS6" i="16" l="1"/>
  <c r="BT6" i="16"/>
  <c r="BU6" i="16"/>
  <c r="BV6" i="16"/>
  <c r="BW6" i="16"/>
  <c r="BX6" i="16"/>
  <c r="BY6" i="16"/>
  <c r="BS7" i="16"/>
  <c r="BW7" i="16" s="1"/>
  <c r="BT7" i="16"/>
  <c r="BU7" i="16"/>
  <c r="BV7" i="16"/>
  <c r="BX7" i="16"/>
  <c r="BY7" i="16"/>
  <c r="BS8" i="16"/>
  <c r="BT8" i="16"/>
  <c r="BU8" i="16"/>
  <c r="BV8" i="16"/>
  <c r="BW8" i="16"/>
  <c r="BX8" i="16"/>
  <c r="BY8" i="16"/>
  <c r="BS9" i="16"/>
  <c r="BW9" i="16" s="1"/>
  <c r="BT9" i="16"/>
  <c r="BU9" i="16"/>
  <c r="BV9" i="16"/>
  <c r="BX9" i="16"/>
  <c r="BY9" i="16"/>
  <c r="BS10" i="16"/>
  <c r="BW10" i="16" s="1"/>
  <c r="BT10" i="16"/>
  <c r="BU10" i="16"/>
  <c r="BV10" i="16"/>
  <c r="BX10" i="16"/>
  <c r="BY10" i="16"/>
  <c r="BS11" i="16"/>
  <c r="BT11" i="16"/>
  <c r="BU11" i="16"/>
  <c r="BW11" i="16" s="1"/>
  <c r="BV11" i="16"/>
  <c r="BX11" i="16"/>
  <c r="BY11" i="16"/>
  <c r="BS12" i="16"/>
  <c r="BW12" i="16" s="1"/>
  <c r="BT12" i="16"/>
  <c r="BU12" i="16"/>
  <c r="BV12" i="16"/>
  <c r="BX12" i="16"/>
  <c r="BY12" i="16"/>
  <c r="BS13" i="16"/>
  <c r="BT13" i="16"/>
  <c r="BU13" i="16"/>
  <c r="BV13" i="16"/>
  <c r="BW13" i="16"/>
  <c r="BX13" i="16"/>
  <c r="BY13" i="16"/>
  <c r="BS14" i="16"/>
  <c r="BT14" i="16"/>
  <c r="BU14" i="16"/>
  <c r="BV14" i="16"/>
  <c r="BW14" i="16"/>
  <c r="BX14" i="16"/>
  <c r="BY14" i="16"/>
  <c r="BS15" i="16"/>
  <c r="BW15" i="16" s="1"/>
  <c r="BT15" i="16"/>
  <c r="BU15" i="16"/>
  <c r="BV15" i="16"/>
  <c r="BX15" i="16"/>
  <c r="BY15" i="16"/>
  <c r="BS16" i="16"/>
  <c r="BT16" i="16"/>
  <c r="BU16" i="16"/>
  <c r="BV16" i="16"/>
  <c r="BW16" i="16"/>
  <c r="BX16" i="16"/>
  <c r="BY16" i="16"/>
  <c r="BS17" i="16"/>
  <c r="BW17" i="16" s="1"/>
  <c r="BT17" i="16"/>
  <c r="BU17" i="16"/>
  <c r="BV17" i="16"/>
  <c r="BX17" i="16"/>
  <c r="BY17" i="16"/>
  <c r="BS18" i="16"/>
  <c r="BW18" i="16" s="1"/>
  <c r="BT18" i="16"/>
  <c r="BU18" i="16"/>
  <c r="BV18" i="16"/>
  <c r="BX18" i="16"/>
  <c r="BY18" i="16"/>
  <c r="BS19" i="16"/>
  <c r="BT19" i="16"/>
  <c r="BU19" i="16"/>
  <c r="BW19" i="16" s="1"/>
  <c r="BV19" i="16"/>
  <c r="BX19" i="16"/>
  <c r="BY19" i="16"/>
  <c r="BS20" i="16"/>
  <c r="BW20" i="16" s="1"/>
  <c r="BT20" i="16"/>
  <c r="BU20" i="16"/>
  <c r="BV20" i="16"/>
  <c r="BX20" i="16"/>
  <c r="BY20" i="16"/>
  <c r="BS21" i="16"/>
  <c r="BT21" i="16"/>
  <c r="BU21" i="16"/>
  <c r="BV21" i="16"/>
  <c r="BW21" i="16"/>
  <c r="BX21" i="16"/>
  <c r="BY21" i="16"/>
  <c r="BS22" i="16"/>
  <c r="BT22" i="16"/>
  <c r="BU22" i="16"/>
  <c r="BV22" i="16"/>
  <c r="BW22" i="16"/>
  <c r="BX22" i="16"/>
  <c r="BY22" i="16"/>
  <c r="BS23" i="16"/>
  <c r="BW23" i="16" s="1"/>
  <c r="BT23" i="16"/>
  <c r="BU23" i="16"/>
  <c r="BV23" i="16"/>
  <c r="BX23" i="16"/>
  <c r="BY23" i="16"/>
  <c r="BS24" i="16"/>
  <c r="BT24" i="16"/>
  <c r="BU24" i="16"/>
  <c r="BV24" i="16"/>
  <c r="BW24" i="16"/>
  <c r="BX24" i="16"/>
  <c r="BY24" i="16"/>
  <c r="BS25" i="16"/>
  <c r="BW25" i="16" s="1"/>
  <c r="BT25" i="16"/>
  <c r="BU25" i="16"/>
  <c r="BV25" i="16"/>
  <c r="BX25" i="16"/>
  <c r="BY25" i="16"/>
  <c r="BS26" i="16"/>
  <c r="BW26" i="16" s="1"/>
  <c r="BT26" i="16"/>
  <c r="BU26" i="16"/>
  <c r="BV26" i="16"/>
  <c r="BX26" i="16"/>
  <c r="BY26" i="16"/>
  <c r="BS27" i="16"/>
  <c r="BT27" i="16"/>
  <c r="BU27" i="16"/>
  <c r="BW27" i="16" s="1"/>
  <c r="BV27" i="16"/>
  <c r="BX27" i="16"/>
  <c r="BY27" i="16"/>
  <c r="BS28" i="16"/>
  <c r="BW28" i="16" s="1"/>
  <c r="BT28" i="16"/>
  <c r="BU28" i="16"/>
  <c r="BV28" i="16"/>
  <c r="BX28" i="16"/>
  <c r="BY28" i="16"/>
  <c r="BS29" i="16"/>
  <c r="BT29" i="16"/>
  <c r="BU29" i="16"/>
  <c r="BV29" i="16"/>
  <c r="BW29" i="16"/>
  <c r="BX29" i="16"/>
  <c r="BY29" i="16"/>
  <c r="BS30" i="16"/>
  <c r="BT30" i="16"/>
  <c r="BU30" i="16"/>
  <c r="BV30" i="16"/>
  <c r="BW30" i="16"/>
  <c r="BX30" i="16"/>
  <c r="BY30" i="16"/>
  <c r="BS31" i="16"/>
  <c r="BW31" i="16" s="1"/>
  <c r="BT31" i="16"/>
  <c r="BU31" i="16"/>
  <c r="BV31" i="16"/>
  <c r="BX31" i="16"/>
  <c r="BY31" i="16"/>
  <c r="BS32" i="16"/>
  <c r="BT32" i="16"/>
  <c r="BU32" i="16"/>
  <c r="BV32" i="16"/>
  <c r="BW32" i="16"/>
  <c r="BX32" i="16"/>
  <c r="BY32" i="16"/>
  <c r="BS33" i="16"/>
  <c r="BW33" i="16" s="1"/>
  <c r="BT33" i="16"/>
  <c r="BU33" i="16"/>
  <c r="BV33" i="16"/>
  <c r="BX33" i="16"/>
  <c r="BY33" i="16"/>
  <c r="BS34" i="16"/>
  <c r="BW34" i="16" s="1"/>
  <c r="BT34" i="16"/>
  <c r="BU34" i="16"/>
  <c r="BV34" i="16"/>
  <c r="BX34" i="16"/>
  <c r="BY34" i="16"/>
  <c r="BS35" i="16"/>
  <c r="BT35" i="16"/>
  <c r="BU35" i="16"/>
  <c r="BW35" i="16" s="1"/>
  <c r="BV35" i="16"/>
  <c r="BX35" i="16"/>
  <c r="BY35" i="16"/>
  <c r="BS36" i="16"/>
  <c r="BW36" i="16" s="1"/>
  <c r="BT36" i="16"/>
  <c r="BU36" i="16"/>
  <c r="BV36" i="16"/>
  <c r="BX36" i="16"/>
  <c r="BY36" i="16"/>
  <c r="BS37" i="16"/>
  <c r="BT37" i="16"/>
  <c r="BU37" i="16"/>
  <c r="BV37" i="16"/>
  <c r="BW37" i="16"/>
  <c r="BX37" i="16"/>
  <c r="BY37" i="16"/>
  <c r="BS38" i="16"/>
  <c r="BT38" i="16"/>
  <c r="BU38" i="16"/>
  <c r="BV38" i="16"/>
  <c r="BW38" i="16"/>
  <c r="BX38" i="16"/>
  <c r="BY38" i="16"/>
  <c r="BS39" i="16"/>
  <c r="BW39" i="16" s="1"/>
  <c r="BT39" i="16"/>
  <c r="BU39" i="16"/>
  <c r="BV39" i="16"/>
  <c r="BX39" i="16"/>
  <c r="BY39" i="16"/>
  <c r="BS40" i="16"/>
  <c r="BT40" i="16"/>
  <c r="BU40" i="16"/>
  <c r="BW40" i="16" s="1"/>
  <c r="BV40" i="16"/>
  <c r="BX40" i="16"/>
  <c r="BY40" i="16"/>
  <c r="BS41" i="16"/>
  <c r="BW41" i="16" s="1"/>
  <c r="BT41" i="16"/>
  <c r="BU41" i="16"/>
  <c r="BV41" i="16"/>
  <c r="BX41" i="16"/>
  <c r="BY41" i="16"/>
  <c r="BS42" i="16"/>
  <c r="BW42" i="16" s="1"/>
  <c r="BT42" i="16"/>
  <c r="BU42" i="16"/>
  <c r="BV42" i="16"/>
  <c r="BX42" i="16"/>
  <c r="BY42" i="16"/>
  <c r="BS43" i="16"/>
  <c r="BT43" i="16"/>
  <c r="BU43" i="16"/>
  <c r="BW43" i="16" s="1"/>
  <c r="BV43" i="16"/>
  <c r="BX43" i="16"/>
  <c r="BY43" i="16"/>
  <c r="BS44" i="16"/>
  <c r="BW44" i="16" s="1"/>
  <c r="BT44" i="16"/>
  <c r="BU44" i="16"/>
  <c r="BV44" i="16"/>
  <c r="BX44" i="16"/>
  <c r="BY44" i="16"/>
  <c r="BS45" i="16"/>
  <c r="BT45" i="16"/>
  <c r="BU45" i="16"/>
  <c r="BV45" i="16"/>
  <c r="BW45" i="16"/>
  <c r="BX45" i="16"/>
  <c r="BY45" i="16"/>
  <c r="BS46" i="16"/>
  <c r="BT46" i="16"/>
  <c r="BU46" i="16"/>
  <c r="BV46" i="16"/>
  <c r="BW46" i="16"/>
  <c r="BX46" i="16"/>
  <c r="BY46" i="16"/>
  <c r="BS47" i="16"/>
  <c r="BW47" i="16" s="1"/>
  <c r="BT47" i="16"/>
  <c r="BU47" i="16"/>
  <c r="BV47" i="16"/>
  <c r="BX47" i="16"/>
  <c r="BY47" i="16"/>
  <c r="BS48" i="16"/>
  <c r="BT48" i="16"/>
  <c r="BU48" i="16"/>
  <c r="BV48" i="16"/>
  <c r="BW48" i="16"/>
  <c r="BX48" i="16"/>
  <c r="BY48" i="16"/>
  <c r="BT5" i="16"/>
  <c r="B4" i="14"/>
  <c r="C4" i="14"/>
  <c r="D4" i="14"/>
  <c r="E4" i="14"/>
  <c r="F4" i="14"/>
  <c r="G4" i="14"/>
  <c r="H4" i="14"/>
  <c r="I4" i="14"/>
  <c r="J4" i="14"/>
  <c r="K4" i="14"/>
  <c r="L4" i="14"/>
  <c r="M4" i="14"/>
  <c r="N4" i="14"/>
  <c r="O4" i="14"/>
  <c r="P4" i="14"/>
  <c r="Q4" i="14"/>
  <c r="R4" i="14"/>
  <c r="S4" i="14"/>
  <c r="T4" i="14"/>
  <c r="U4" i="14"/>
  <c r="V4" i="14"/>
  <c r="W4" i="14"/>
  <c r="X4" i="14"/>
  <c r="Y4" i="14"/>
  <c r="Z4" i="14"/>
  <c r="AA4" i="14"/>
  <c r="AB4" i="14"/>
  <c r="AC4" i="14"/>
  <c r="AD4" i="14"/>
  <c r="AE4" i="14"/>
  <c r="AF4" i="14"/>
  <c r="AG4" i="14"/>
  <c r="BN4" i="14" s="1"/>
  <c r="BO4" i="14" s="1"/>
  <c r="AH4" i="14"/>
  <c r="AI4" i="14"/>
  <c r="AJ4" i="14"/>
  <c r="AK4" i="14"/>
  <c r="AL4" i="14"/>
  <c r="AM4" i="14"/>
  <c r="AN4" i="14"/>
  <c r="AO4" i="14"/>
  <c r="AP4" i="14"/>
  <c r="AQ4" i="14"/>
  <c r="AR4" i="14"/>
  <c r="AS4" i="14"/>
  <c r="AT4" i="14"/>
  <c r="AU4" i="14"/>
  <c r="AV4" i="14"/>
  <c r="AW4" i="14"/>
  <c r="AX4" i="14"/>
  <c r="AY4" i="14"/>
  <c r="AZ4" i="14"/>
  <c r="BA4" i="14"/>
  <c r="BB4" i="14"/>
  <c r="BC4" i="14"/>
  <c r="BD4" i="14"/>
  <c r="BE4" i="14"/>
  <c r="BF4" i="14"/>
  <c r="BG4" i="14"/>
  <c r="BH4" i="14"/>
  <c r="BI4" i="14"/>
  <c r="BJ4" i="14"/>
  <c r="BK4" i="14"/>
  <c r="BL4" i="14"/>
  <c r="BM4" i="14"/>
  <c r="B5" i="14"/>
  <c r="C5" i="14"/>
  <c r="D5" i="14"/>
  <c r="E5" i="14"/>
  <c r="F5" i="14"/>
  <c r="G5" i="14"/>
  <c r="H5" i="14"/>
  <c r="I5" i="14"/>
  <c r="J5" i="14"/>
  <c r="K5" i="14"/>
  <c r="L5" i="14"/>
  <c r="M5" i="14"/>
  <c r="N5" i="14"/>
  <c r="O5" i="14"/>
  <c r="P5" i="14"/>
  <c r="Q5" i="14"/>
  <c r="R5" i="14"/>
  <c r="S5" i="14"/>
  <c r="T5" i="14"/>
  <c r="U5" i="14"/>
  <c r="V5" i="14"/>
  <c r="W5" i="14"/>
  <c r="X5" i="14"/>
  <c r="Y5" i="14"/>
  <c r="Z5" i="14"/>
  <c r="AA5" i="14"/>
  <c r="AB5" i="14"/>
  <c r="AC5" i="14"/>
  <c r="AD5" i="14"/>
  <c r="AE5" i="14"/>
  <c r="AF5" i="14"/>
  <c r="AG5" i="14"/>
  <c r="AH5" i="14"/>
  <c r="AI5" i="14"/>
  <c r="AJ5" i="14"/>
  <c r="AK5" i="14"/>
  <c r="AL5" i="14"/>
  <c r="AM5" i="14"/>
  <c r="AN5" i="14"/>
  <c r="AO5" i="14"/>
  <c r="AP5" i="14"/>
  <c r="AQ5" i="14"/>
  <c r="AR5" i="14"/>
  <c r="AS5" i="14"/>
  <c r="AT5" i="14"/>
  <c r="AU5" i="14"/>
  <c r="AV5" i="14"/>
  <c r="AW5" i="14"/>
  <c r="AX5" i="14"/>
  <c r="AY5" i="14"/>
  <c r="AZ5" i="14"/>
  <c r="BA5" i="14"/>
  <c r="BB5" i="14"/>
  <c r="BC5" i="14"/>
  <c r="BD5" i="14"/>
  <c r="BE5" i="14"/>
  <c r="BF5" i="14"/>
  <c r="BG5" i="14"/>
  <c r="BH5" i="14"/>
  <c r="BI5" i="14"/>
  <c r="BJ5" i="14"/>
  <c r="BK5" i="14"/>
  <c r="BL5" i="14"/>
  <c r="BM5" i="14"/>
  <c r="B6" i="14"/>
  <c r="C6" i="14"/>
  <c r="D6" i="14"/>
  <c r="E6" i="14"/>
  <c r="F6" i="14"/>
  <c r="G6" i="14"/>
  <c r="H6" i="14"/>
  <c r="I6" i="14"/>
  <c r="J6" i="14"/>
  <c r="K6" i="14"/>
  <c r="L6" i="14"/>
  <c r="M6" i="14"/>
  <c r="N6" i="14"/>
  <c r="O6" i="14"/>
  <c r="P6" i="14"/>
  <c r="Q6" i="14"/>
  <c r="R6" i="14"/>
  <c r="S6" i="14"/>
  <c r="T6" i="14"/>
  <c r="U6" i="14"/>
  <c r="V6" i="14"/>
  <c r="W6" i="14"/>
  <c r="X6" i="14"/>
  <c r="Y6" i="14"/>
  <c r="Z6" i="14"/>
  <c r="AA6" i="14"/>
  <c r="AB6" i="14"/>
  <c r="AC6" i="14"/>
  <c r="AD6" i="14"/>
  <c r="AE6" i="14"/>
  <c r="AF6" i="14"/>
  <c r="AG6" i="14"/>
  <c r="AH6" i="14"/>
  <c r="AI6" i="14"/>
  <c r="AJ6" i="14"/>
  <c r="AK6" i="14"/>
  <c r="AL6" i="14"/>
  <c r="AM6" i="14"/>
  <c r="AN6" i="14"/>
  <c r="AO6" i="14"/>
  <c r="AP6" i="14"/>
  <c r="AQ6" i="14"/>
  <c r="AR6" i="14"/>
  <c r="AS6" i="14"/>
  <c r="AT6" i="14"/>
  <c r="AU6" i="14"/>
  <c r="AV6" i="14"/>
  <c r="AW6" i="14"/>
  <c r="AX6" i="14"/>
  <c r="AY6" i="14"/>
  <c r="AZ6" i="14"/>
  <c r="BA6" i="14"/>
  <c r="BB6" i="14"/>
  <c r="BC6" i="14"/>
  <c r="BD6" i="14"/>
  <c r="BE6" i="14"/>
  <c r="BF6" i="14"/>
  <c r="BG6" i="14"/>
  <c r="BH6" i="14"/>
  <c r="BI6" i="14"/>
  <c r="BJ6" i="14"/>
  <c r="BK6" i="14"/>
  <c r="BL6" i="14"/>
  <c r="BM6" i="14"/>
  <c r="B7" i="14"/>
  <c r="C7" i="14"/>
  <c r="D7" i="14"/>
  <c r="E7" i="14"/>
  <c r="F7" i="14"/>
  <c r="G7" i="14"/>
  <c r="H7" i="14"/>
  <c r="I7" i="14"/>
  <c r="J7" i="14"/>
  <c r="K7" i="14"/>
  <c r="L7" i="14"/>
  <c r="M7" i="14"/>
  <c r="N7" i="14"/>
  <c r="O7" i="14"/>
  <c r="P7" i="14"/>
  <c r="Q7" i="14"/>
  <c r="R7" i="14"/>
  <c r="S7" i="14"/>
  <c r="T7" i="14"/>
  <c r="U7" i="14"/>
  <c r="V7" i="14"/>
  <c r="W7" i="14"/>
  <c r="X7" i="14"/>
  <c r="Y7" i="14"/>
  <c r="Z7" i="14"/>
  <c r="AA7" i="14"/>
  <c r="AB7" i="14"/>
  <c r="AC7" i="14"/>
  <c r="AD7" i="14"/>
  <c r="AE7" i="14"/>
  <c r="AF7" i="14"/>
  <c r="AG7" i="14"/>
  <c r="AH7" i="14"/>
  <c r="AI7" i="14"/>
  <c r="AJ7" i="14"/>
  <c r="AK7" i="14"/>
  <c r="AL7" i="14"/>
  <c r="AM7" i="14"/>
  <c r="AN7" i="14"/>
  <c r="AO7" i="14"/>
  <c r="AP7" i="14"/>
  <c r="AQ7" i="14"/>
  <c r="AR7" i="14"/>
  <c r="AS7" i="14"/>
  <c r="AT7" i="14"/>
  <c r="AU7" i="14"/>
  <c r="AV7" i="14"/>
  <c r="AW7" i="14"/>
  <c r="AX7" i="14"/>
  <c r="AY7" i="14"/>
  <c r="AZ7" i="14"/>
  <c r="BA7" i="14"/>
  <c r="BB7" i="14"/>
  <c r="BC7" i="14"/>
  <c r="BD7" i="14"/>
  <c r="BE7" i="14"/>
  <c r="BF7" i="14"/>
  <c r="BG7" i="14"/>
  <c r="BH7" i="14"/>
  <c r="BI7" i="14"/>
  <c r="BJ7" i="14"/>
  <c r="BK7" i="14"/>
  <c r="BL7" i="14"/>
  <c r="BM7" i="14"/>
  <c r="B8" i="14"/>
  <c r="C8" i="14"/>
  <c r="D8" i="14"/>
  <c r="E8" i="14"/>
  <c r="F8" i="14"/>
  <c r="G8" i="14"/>
  <c r="H8" i="14"/>
  <c r="I8" i="14"/>
  <c r="J8" i="14"/>
  <c r="K8" i="14"/>
  <c r="L8" i="14"/>
  <c r="M8" i="14"/>
  <c r="N8" i="14"/>
  <c r="O8" i="14"/>
  <c r="P8" i="14"/>
  <c r="Q8" i="14"/>
  <c r="R8" i="14"/>
  <c r="S8" i="14"/>
  <c r="T8" i="14"/>
  <c r="U8" i="14"/>
  <c r="V8" i="14"/>
  <c r="W8" i="14"/>
  <c r="X8" i="14"/>
  <c r="Y8" i="14"/>
  <c r="Z8" i="14"/>
  <c r="AA8" i="14"/>
  <c r="AB8" i="14"/>
  <c r="AC8" i="14"/>
  <c r="AD8" i="14"/>
  <c r="AE8" i="14"/>
  <c r="AF8" i="14"/>
  <c r="AG8" i="14"/>
  <c r="BP8" i="14" s="1"/>
  <c r="AH8" i="14"/>
  <c r="AI8" i="14"/>
  <c r="AJ8" i="14"/>
  <c r="AK8" i="14"/>
  <c r="AL8" i="14"/>
  <c r="AM8" i="14"/>
  <c r="AN8" i="14"/>
  <c r="AO8" i="14"/>
  <c r="AP8" i="14"/>
  <c r="AQ8" i="14"/>
  <c r="AR8" i="14"/>
  <c r="AS8" i="14"/>
  <c r="AT8" i="14"/>
  <c r="AU8" i="14"/>
  <c r="AV8" i="14"/>
  <c r="AW8" i="14"/>
  <c r="AX8" i="14"/>
  <c r="AY8" i="14"/>
  <c r="AZ8" i="14"/>
  <c r="BA8" i="14"/>
  <c r="BB8" i="14"/>
  <c r="BC8" i="14"/>
  <c r="BD8" i="14"/>
  <c r="BE8" i="14"/>
  <c r="BF8" i="14"/>
  <c r="BG8" i="14"/>
  <c r="BH8" i="14"/>
  <c r="BI8" i="14"/>
  <c r="BJ8" i="14"/>
  <c r="BK8" i="14"/>
  <c r="BL8" i="14"/>
  <c r="BM8" i="14"/>
  <c r="B9" i="14"/>
  <c r="C9" i="14"/>
  <c r="D9" i="14"/>
  <c r="E9" i="14"/>
  <c r="F9" i="14"/>
  <c r="G9" i="14"/>
  <c r="H9" i="14"/>
  <c r="I9" i="14"/>
  <c r="J9" i="14"/>
  <c r="K9" i="14"/>
  <c r="L9" i="14"/>
  <c r="M9" i="14"/>
  <c r="N9" i="14"/>
  <c r="O9" i="14"/>
  <c r="P9" i="14"/>
  <c r="Q9" i="14"/>
  <c r="R9" i="14"/>
  <c r="S9" i="14"/>
  <c r="T9" i="14"/>
  <c r="U9" i="14"/>
  <c r="V9" i="14"/>
  <c r="W9" i="14"/>
  <c r="X9" i="14"/>
  <c r="Y9" i="14"/>
  <c r="Z9" i="14"/>
  <c r="AA9" i="14"/>
  <c r="AB9" i="14"/>
  <c r="AC9" i="14"/>
  <c r="AD9" i="14"/>
  <c r="AE9" i="14"/>
  <c r="AF9" i="14"/>
  <c r="AG9" i="14"/>
  <c r="AH9" i="14"/>
  <c r="AI9" i="14"/>
  <c r="AJ9" i="14"/>
  <c r="AK9" i="14"/>
  <c r="AL9" i="14"/>
  <c r="AM9" i="14"/>
  <c r="AN9" i="14"/>
  <c r="AO9" i="14"/>
  <c r="AP9" i="14"/>
  <c r="AQ9" i="14"/>
  <c r="AR9" i="14"/>
  <c r="AS9" i="14"/>
  <c r="AT9" i="14"/>
  <c r="AU9" i="14"/>
  <c r="AV9" i="14"/>
  <c r="AW9" i="14"/>
  <c r="AX9" i="14"/>
  <c r="AY9" i="14"/>
  <c r="AZ9" i="14"/>
  <c r="BA9" i="14"/>
  <c r="BB9" i="14"/>
  <c r="BC9" i="14"/>
  <c r="BD9" i="14"/>
  <c r="BE9" i="14"/>
  <c r="BF9" i="14"/>
  <c r="BG9" i="14"/>
  <c r="BH9" i="14"/>
  <c r="BI9" i="14"/>
  <c r="BJ9" i="14"/>
  <c r="BK9" i="14"/>
  <c r="BL9" i="14"/>
  <c r="BM9" i="14"/>
  <c r="B10" i="14"/>
  <c r="C10" i="14"/>
  <c r="D10" i="14"/>
  <c r="E10" i="14"/>
  <c r="F10" i="14"/>
  <c r="G10" i="14"/>
  <c r="H10" i="14"/>
  <c r="I10" i="14"/>
  <c r="J10" i="14"/>
  <c r="K10" i="14"/>
  <c r="L10" i="14"/>
  <c r="M10" i="14"/>
  <c r="N10" i="14"/>
  <c r="O10" i="14"/>
  <c r="P10" i="14"/>
  <c r="Q10" i="14"/>
  <c r="R10" i="14"/>
  <c r="S10" i="14"/>
  <c r="T10" i="14"/>
  <c r="U10" i="14"/>
  <c r="V10" i="14"/>
  <c r="W10" i="14"/>
  <c r="X10" i="14"/>
  <c r="Y10" i="14"/>
  <c r="Z10" i="14"/>
  <c r="AA10" i="14"/>
  <c r="AB10" i="14"/>
  <c r="AC10" i="14"/>
  <c r="AD10" i="14"/>
  <c r="AE10" i="14"/>
  <c r="AF10" i="14"/>
  <c r="AG10" i="14"/>
  <c r="AH10" i="14"/>
  <c r="AI10" i="14"/>
  <c r="AJ10" i="14"/>
  <c r="AK10" i="14"/>
  <c r="AL10" i="14"/>
  <c r="AM10" i="14"/>
  <c r="AN10" i="14"/>
  <c r="AO10" i="14"/>
  <c r="AP10" i="14"/>
  <c r="AQ10" i="14"/>
  <c r="AR10" i="14"/>
  <c r="AS10" i="14"/>
  <c r="AT10" i="14"/>
  <c r="AU10" i="14"/>
  <c r="AV10" i="14"/>
  <c r="AW10" i="14"/>
  <c r="AX10" i="14"/>
  <c r="AY10" i="14"/>
  <c r="AZ10" i="14"/>
  <c r="BA10" i="14"/>
  <c r="BB10" i="14"/>
  <c r="BC10" i="14"/>
  <c r="BD10" i="14"/>
  <c r="BE10" i="14"/>
  <c r="BF10" i="14"/>
  <c r="BG10" i="14"/>
  <c r="BH10" i="14"/>
  <c r="BI10" i="14"/>
  <c r="BJ10" i="14"/>
  <c r="BK10" i="14"/>
  <c r="BL10" i="14"/>
  <c r="BM10" i="14"/>
  <c r="B11" i="14"/>
  <c r="C11" i="14"/>
  <c r="D11" i="14"/>
  <c r="E11" i="14"/>
  <c r="F11" i="14"/>
  <c r="G11" i="14"/>
  <c r="H11" i="14"/>
  <c r="I11" i="14"/>
  <c r="J11" i="14"/>
  <c r="K11" i="14"/>
  <c r="L11" i="14"/>
  <c r="M11" i="14"/>
  <c r="N11" i="14"/>
  <c r="O11" i="14"/>
  <c r="P11" i="14"/>
  <c r="Q11" i="14"/>
  <c r="R11" i="14"/>
  <c r="S11" i="14"/>
  <c r="T11" i="14"/>
  <c r="U11" i="14"/>
  <c r="V11" i="14"/>
  <c r="W11" i="14"/>
  <c r="X11" i="14"/>
  <c r="Y11" i="14"/>
  <c r="Z11" i="14"/>
  <c r="AA11" i="14"/>
  <c r="AB11" i="14"/>
  <c r="AC11" i="14"/>
  <c r="AD11" i="14"/>
  <c r="AE11" i="14"/>
  <c r="AF11" i="14"/>
  <c r="AG11" i="14"/>
  <c r="AH11" i="14"/>
  <c r="AI11" i="14"/>
  <c r="AJ11" i="14"/>
  <c r="AK11" i="14"/>
  <c r="AL11" i="14"/>
  <c r="AM11" i="14"/>
  <c r="AN11" i="14"/>
  <c r="AO11" i="14"/>
  <c r="AP11" i="14"/>
  <c r="AQ11" i="14"/>
  <c r="AR11" i="14"/>
  <c r="AS11" i="14"/>
  <c r="AT11" i="14"/>
  <c r="AU11" i="14"/>
  <c r="AV11" i="14"/>
  <c r="AW11" i="14"/>
  <c r="AX11" i="14"/>
  <c r="AY11" i="14"/>
  <c r="AZ11" i="14"/>
  <c r="BA11" i="14"/>
  <c r="BB11" i="14"/>
  <c r="BC11" i="14"/>
  <c r="BD11" i="14"/>
  <c r="BE11" i="14"/>
  <c r="BF11" i="14"/>
  <c r="BG11" i="14"/>
  <c r="BH11" i="14"/>
  <c r="BI11" i="14"/>
  <c r="BJ11" i="14"/>
  <c r="BK11" i="14"/>
  <c r="BL11" i="14"/>
  <c r="BM11" i="14"/>
  <c r="B12" i="14"/>
  <c r="C12" i="14"/>
  <c r="D12" i="14"/>
  <c r="E12" i="14"/>
  <c r="F12" i="14"/>
  <c r="G12" i="14"/>
  <c r="H12" i="14"/>
  <c r="I12" i="14"/>
  <c r="J12" i="14"/>
  <c r="K12" i="14"/>
  <c r="L12" i="14"/>
  <c r="M12" i="14"/>
  <c r="N12" i="14"/>
  <c r="O12" i="14"/>
  <c r="P12" i="14"/>
  <c r="Q12" i="14"/>
  <c r="R12" i="14"/>
  <c r="S12" i="14"/>
  <c r="T12" i="14"/>
  <c r="U12" i="14"/>
  <c r="V12" i="14"/>
  <c r="W12" i="14"/>
  <c r="X12" i="14"/>
  <c r="Y12" i="14"/>
  <c r="Z12" i="14"/>
  <c r="AA12" i="14"/>
  <c r="AB12" i="14"/>
  <c r="AC12" i="14"/>
  <c r="AD12" i="14"/>
  <c r="AE12" i="14"/>
  <c r="AF12" i="14"/>
  <c r="AG12" i="14"/>
  <c r="AH12" i="14"/>
  <c r="AI12" i="14"/>
  <c r="AJ12" i="14"/>
  <c r="AK12" i="14"/>
  <c r="AL12" i="14"/>
  <c r="AM12" i="14"/>
  <c r="AN12" i="14"/>
  <c r="AO12" i="14"/>
  <c r="AP12" i="14"/>
  <c r="AQ12" i="14"/>
  <c r="AR12" i="14"/>
  <c r="AS12" i="14"/>
  <c r="AT12" i="14"/>
  <c r="AU12" i="14"/>
  <c r="AV12" i="14"/>
  <c r="AW12" i="14"/>
  <c r="AX12" i="14"/>
  <c r="AY12" i="14"/>
  <c r="AZ12" i="14"/>
  <c r="BA12" i="14"/>
  <c r="BB12" i="14"/>
  <c r="BC12" i="14"/>
  <c r="BD12" i="14"/>
  <c r="BE12" i="14"/>
  <c r="BF12" i="14"/>
  <c r="BG12" i="14"/>
  <c r="BH12" i="14"/>
  <c r="BI12" i="14"/>
  <c r="BJ12" i="14"/>
  <c r="BK12" i="14"/>
  <c r="BL12" i="14"/>
  <c r="BM12" i="14"/>
  <c r="B13" i="14"/>
  <c r="C13" i="14"/>
  <c r="D13" i="14"/>
  <c r="E13" i="14"/>
  <c r="F13" i="14"/>
  <c r="G13" i="14"/>
  <c r="H13" i="14"/>
  <c r="I13" i="14"/>
  <c r="J13" i="14"/>
  <c r="K13" i="14"/>
  <c r="L13" i="14"/>
  <c r="M13" i="14"/>
  <c r="N13" i="14"/>
  <c r="O13" i="14"/>
  <c r="P13" i="14"/>
  <c r="Q13" i="14"/>
  <c r="R13" i="14"/>
  <c r="S13" i="14"/>
  <c r="T13" i="14"/>
  <c r="U13" i="14"/>
  <c r="V13" i="14"/>
  <c r="W13" i="14"/>
  <c r="X13" i="14"/>
  <c r="Y13" i="14"/>
  <c r="Z13" i="14"/>
  <c r="AA13" i="14"/>
  <c r="AB13" i="14"/>
  <c r="AC13" i="14"/>
  <c r="AD13" i="14"/>
  <c r="AE13" i="14"/>
  <c r="AF13" i="14"/>
  <c r="AG13" i="14"/>
  <c r="AH13" i="14"/>
  <c r="AI13" i="14"/>
  <c r="AJ13" i="14"/>
  <c r="AK13" i="14"/>
  <c r="AL13" i="14"/>
  <c r="AM13" i="14"/>
  <c r="AN13" i="14"/>
  <c r="AO13" i="14"/>
  <c r="AP13" i="14"/>
  <c r="AQ13" i="14"/>
  <c r="AR13" i="14"/>
  <c r="AS13" i="14"/>
  <c r="AT13" i="14"/>
  <c r="AU13" i="14"/>
  <c r="AV13" i="14"/>
  <c r="AW13" i="14"/>
  <c r="AX13" i="14"/>
  <c r="AY13" i="14"/>
  <c r="AZ13" i="14"/>
  <c r="BA13" i="14"/>
  <c r="BB13" i="14"/>
  <c r="BC13" i="14"/>
  <c r="BD13" i="14"/>
  <c r="BE13" i="14"/>
  <c r="BF13" i="14"/>
  <c r="BG13" i="14"/>
  <c r="BH13" i="14"/>
  <c r="BI13" i="14"/>
  <c r="BJ13" i="14"/>
  <c r="BK13" i="14"/>
  <c r="BL13" i="14"/>
  <c r="BM13" i="14"/>
  <c r="B14" i="14"/>
  <c r="C14" i="14"/>
  <c r="D14" i="14"/>
  <c r="E14" i="14"/>
  <c r="F14" i="14"/>
  <c r="G14" i="14"/>
  <c r="H14" i="14"/>
  <c r="I14" i="14"/>
  <c r="J14" i="14"/>
  <c r="K14" i="14"/>
  <c r="L14" i="14"/>
  <c r="M14" i="14"/>
  <c r="N14" i="14"/>
  <c r="O14" i="14"/>
  <c r="P14" i="14"/>
  <c r="Q14" i="14"/>
  <c r="R14" i="14"/>
  <c r="S14" i="14"/>
  <c r="T14" i="14"/>
  <c r="U14" i="14"/>
  <c r="V14" i="14"/>
  <c r="W14" i="14"/>
  <c r="X14" i="14"/>
  <c r="Y14" i="14"/>
  <c r="Z14" i="14"/>
  <c r="AA14" i="14"/>
  <c r="AB14" i="14"/>
  <c r="AC14" i="14"/>
  <c r="AD14" i="14"/>
  <c r="AE14" i="14"/>
  <c r="AF14" i="14"/>
  <c r="AG14" i="14"/>
  <c r="AH14" i="14"/>
  <c r="AI14" i="14"/>
  <c r="AJ14" i="14"/>
  <c r="AK14" i="14"/>
  <c r="AL14" i="14"/>
  <c r="AM14" i="14"/>
  <c r="AN14" i="14"/>
  <c r="AO14" i="14"/>
  <c r="AP14" i="14"/>
  <c r="AQ14" i="14"/>
  <c r="AR14" i="14"/>
  <c r="AS14" i="14"/>
  <c r="AT14" i="14"/>
  <c r="AU14" i="14"/>
  <c r="AV14" i="14"/>
  <c r="AW14" i="14"/>
  <c r="AX14" i="14"/>
  <c r="AY14" i="14"/>
  <c r="AZ14" i="14"/>
  <c r="BA14" i="14"/>
  <c r="BB14" i="14"/>
  <c r="BC14" i="14"/>
  <c r="BD14" i="14"/>
  <c r="BE14" i="14"/>
  <c r="BF14" i="14"/>
  <c r="BG14" i="14"/>
  <c r="BH14" i="14"/>
  <c r="BI14" i="14"/>
  <c r="BJ14" i="14"/>
  <c r="BK14" i="14"/>
  <c r="BL14" i="14"/>
  <c r="BM14" i="14"/>
  <c r="B15" i="14"/>
  <c r="C15" i="14"/>
  <c r="D15" i="14"/>
  <c r="E15" i="14"/>
  <c r="F15" i="14"/>
  <c r="G15" i="14"/>
  <c r="H15" i="14"/>
  <c r="I15" i="14"/>
  <c r="J15" i="14"/>
  <c r="K15" i="14"/>
  <c r="L15" i="14"/>
  <c r="M15" i="14"/>
  <c r="N15" i="14"/>
  <c r="O15" i="14"/>
  <c r="P15" i="14"/>
  <c r="Q15" i="14"/>
  <c r="R15" i="14"/>
  <c r="S15" i="14"/>
  <c r="T15" i="14"/>
  <c r="U15" i="14"/>
  <c r="V15" i="14"/>
  <c r="W15" i="14"/>
  <c r="X15" i="14"/>
  <c r="Y15" i="14"/>
  <c r="Z15" i="14"/>
  <c r="AA15" i="14"/>
  <c r="AB15" i="14"/>
  <c r="AC15" i="14"/>
  <c r="AD15" i="14"/>
  <c r="AE15" i="14"/>
  <c r="AF15" i="14"/>
  <c r="AG15" i="14"/>
  <c r="AH15" i="14"/>
  <c r="AI15" i="14"/>
  <c r="AJ15" i="14"/>
  <c r="AK15" i="14"/>
  <c r="AL15" i="14"/>
  <c r="AM15" i="14"/>
  <c r="AN15" i="14"/>
  <c r="AO15" i="14"/>
  <c r="AP15" i="14"/>
  <c r="AQ15" i="14"/>
  <c r="AR15" i="14"/>
  <c r="AS15" i="14"/>
  <c r="AT15" i="14"/>
  <c r="AU15" i="14"/>
  <c r="AV15" i="14"/>
  <c r="AW15" i="14"/>
  <c r="AX15" i="14"/>
  <c r="AY15" i="14"/>
  <c r="AZ15" i="14"/>
  <c r="BA15" i="14"/>
  <c r="BB15" i="14"/>
  <c r="BC15" i="14"/>
  <c r="BD15" i="14"/>
  <c r="BE15" i="14"/>
  <c r="BF15" i="14"/>
  <c r="BG15" i="14"/>
  <c r="BH15" i="14"/>
  <c r="BI15" i="14"/>
  <c r="BJ15" i="14"/>
  <c r="BK15" i="14"/>
  <c r="BL15" i="14"/>
  <c r="BM15" i="14"/>
  <c r="B16" i="14"/>
  <c r="C16" i="14"/>
  <c r="D16" i="14"/>
  <c r="E16" i="14"/>
  <c r="F16" i="14"/>
  <c r="G16" i="14"/>
  <c r="H16" i="14"/>
  <c r="I16" i="14"/>
  <c r="J16" i="14"/>
  <c r="K16" i="14"/>
  <c r="L16" i="14"/>
  <c r="M16" i="14"/>
  <c r="N16" i="14"/>
  <c r="O16" i="14"/>
  <c r="P16" i="14"/>
  <c r="Q16" i="14"/>
  <c r="R16" i="14"/>
  <c r="S16" i="14"/>
  <c r="T16" i="14"/>
  <c r="U16" i="14"/>
  <c r="V16" i="14"/>
  <c r="W16" i="14"/>
  <c r="X16" i="14"/>
  <c r="Y16" i="14"/>
  <c r="Z16" i="14"/>
  <c r="AA16" i="14"/>
  <c r="AB16" i="14"/>
  <c r="AC16" i="14"/>
  <c r="AD16" i="14"/>
  <c r="AE16" i="14"/>
  <c r="AF16" i="14"/>
  <c r="AG16" i="14"/>
  <c r="AH16" i="14"/>
  <c r="AI16" i="14"/>
  <c r="AJ16" i="14"/>
  <c r="AK16" i="14"/>
  <c r="AL16" i="14"/>
  <c r="AM16" i="14"/>
  <c r="AN16" i="14"/>
  <c r="AO16" i="14"/>
  <c r="AP16" i="14"/>
  <c r="AQ16" i="14"/>
  <c r="AR16" i="14"/>
  <c r="AS16" i="14"/>
  <c r="AT16" i="14"/>
  <c r="AU16" i="14"/>
  <c r="AV16" i="14"/>
  <c r="AW16" i="14"/>
  <c r="AX16" i="14"/>
  <c r="AY16" i="14"/>
  <c r="AZ16" i="14"/>
  <c r="BA16" i="14"/>
  <c r="BB16" i="14"/>
  <c r="BC16" i="14"/>
  <c r="BD16" i="14"/>
  <c r="BE16" i="14"/>
  <c r="BF16" i="14"/>
  <c r="BG16" i="14"/>
  <c r="BH16" i="14"/>
  <c r="BI16" i="14"/>
  <c r="BJ16" i="14"/>
  <c r="BK16" i="14"/>
  <c r="BL16" i="14"/>
  <c r="BM16" i="14"/>
  <c r="B17" i="14"/>
  <c r="C17" i="14"/>
  <c r="D17" i="14"/>
  <c r="E17" i="14"/>
  <c r="F17" i="14"/>
  <c r="G17" i="14"/>
  <c r="H17" i="14"/>
  <c r="I17" i="14"/>
  <c r="J17" i="14"/>
  <c r="K17" i="14"/>
  <c r="L17" i="14"/>
  <c r="M17" i="14"/>
  <c r="N17" i="14"/>
  <c r="O17" i="14"/>
  <c r="P17" i="14"/>
  <c r="Q17" i="14"/>
  <c r="R17" i="14"/>
  <c r="S17" i="14"/>
  <c r="T17" i="14"/>
  <c r="U17" i="14"/>
  <c r="V17" i="14"/>
  <c r="W17" i="14"/>
  <c r="X17" i="14"/>
  <c r="Y17" i="14"/>
  <c r="Z17" i="14"/>
  <c r="AA17" i="14"/>
  <c r="AB17" i="14"/>
  <c r="AC17" i="14"/>
  <c r="AD17" i="14"/>
  <c r="AE17" i="14"/>
  <c r="AF17" i="14"/>
  <c r="AG17" i="14"/>
  <c r="BR17" i="14" s="1"/>
  <c r="AH17" i="14"/>
  <c r="AI17" i="14"/>
  <c r="AJ17" i="14"/>
  <c r="AK17" i="14"/>
  <c r="AL17" i="14"/>
  <c r="AM17" i="14"/>
  <c r="AN17" i="14"/>
  <c r="AO17" i="14"/>
  <c r="AP17" i="14"/>
  <c r="AQ17" i="14"/>
  <c r="AR17" i="14"/>
  <c r="AS17" i="14"/>
  <c r="AT17" i="14"/>
  <c r="AU17" i="14"/>
  <c r="AV17" i="14"/>
  <c r="AW17" i="14"/>
  <c r="AX17" i="14"/>
  <c r="AY17" i="14"/>
  <c r="AZ17" i="14"/>
  <c r="BA17" i="14"/>
  <c r="BB17" i="14"/>
  <c r="BC17" i="14"/>
  <c r="BD17" i="14"/>
  <c r="BE17" i="14"/>
  <c r="BF17" i="14"/>
  <c r="BG17" i="14"/>
  <c r="BH17" i="14"/>
  <c r="BI17" i="14"/>
  <c r="BJ17" i="14"/>
  <c r="BK17" i="14"/>
  <c r="BL17" i="14"/>
  <c r="BM17" i="14"/>
  <c r="B18" i="14"/>
  <c r="C18" i="14"/>
  <c r="D18" i="14"/>
  <c r="E18" i="14"/>
  <c r="F18" i="14"/>
  <c r="G18" i="14"/>
  <c r="H18" i="14"/>
  <c r="I18" i="14"/>
  <c r="J18" i="14"/>
  <c r="K18" i="14"/>
  <c r="L18" i="14"/>
  <c r="M18" i="14"/>
  <c r="N18" i="14"/>
  <c r="O18" i="14"/>
  <c r="P18" i="14"/>
  <c r="Q18" i="14"/>
  <c r="R18" i="14"/>
  <c r="S18" i="14"/>
  <c r="T18" i="14"/>
  <c r="U18" i="14"/>
  <c r="V18" i="14"/>
  <c r="W18" i="14"/>
  <c r="X18" i="14"/>
  <c r="Y18" i="14"/>
  <c r="Z18" i="14"/>
  <c r="AA18" i="14"/>
  <c r="AB18" i="14"/>
  <c r="AC18" i="14"/>
  <c r="AD18" i="14"/>
  <c r="AE18" i="14"/>
  <c r="AF18" i="14"/>
  <c r="AG18" i="14"/>
  <c r="AH18" i="14"/>
  <c r="AI18" i="14"/>
  <c r="AJ18" i="14"/>
  <c r="AK18" i="14"/>
  <c r="AL18" i="14"/>
  <c r="AM18" i="14"/>
  <c r="AN18" i="14"/>
  <c r="AO18" i="14"/>
  <c r="AP18" i="14"/>
  <c r="AQ18" i="14"/>
  <c r="AR18" i="14"/>
  <c r="AS18" i="14"/>
  <c r="AT18" i="14"/>
  <c r="AU18" i="14"/>
  <c r="AV18" i="14"/>
  <c r="AW18" i="14"/>
  <c r="AX18" i="14"/>
  <c r="AY18" i="14"/>
  <c r="AZ18" i="14"/>
  <c r="BA18" i="14"/>
  <c r="BB18" i="14"/>
  <c r="BC18" i="14"/>
  <c r="BD18" i="14"/>
  <c r="BE18" i="14"/>
  <c r="BF18" i="14"/>
  <c r="BG18" i="14"/>
  <c r="BH18" i="14"/>
  <c r="BI18" i="14"/>
  <c r="BJ18" i="14"/>
  <c r="BK18" i="14"/>
  <c r="BL18" i="14"/>
  <c r="BM18" i="14"/>
  <c r="B19" i="14"/>
  <c r="C19" i="14"/>
  <c r="D19" i="14"/>
  <c r="E19" i="14"/>
  <c r="F19" i="14"/>
  <c r="G19" i="14"/>
  <c r="H19" i="14"/>
  <c r="I19" i="14"/>
  <c r="J19" i="14"/>
  <c r="K19" i="14"/>
  <c r="L19" i="14"/>
  <c r="M19" i="14"/>
  <c r="N19" i="14"/>
  <c r="O19" i="14"/>
  <c r="P19" i="14"/>
  <c r="Q19" i="14"/>
  <c r="R19" i="14"/>
  <c r="S19" i="14"/>
  <c r="T19" i="14"/>
  <c r="U19" i="14"/>
  <c r="V19" i="14"/>
  <c r="W19" i="14"/>
  <c r="X19" i="14"/>
  <c r="Y19" i="14"/>
  <c r="Z19" i="14"/>
  <c r="AA19" i="14"/>
  <c r="AB19" i="14"/>
  <c r="AC19" i="14"/>
  <c r="AD19" i="14"/>
  <c r="AE19" i="14"/>
  <c r="AF19" i="14"/>
  <c r="AG19" i="14"/>
  <c r="AH19" i="14"/>
  <c r="AI19" i="14"/>
  <c r="AJ19" i="14"/>
  <c r="AK19" i="14"/>
  <c r="AL19" i="14"/>
  <c r="AM19" i="14"/>
  <c r="AN19" i="14"/>
  <c r="AO19" i="14"/>
  <c r="AP19" i="14"/>
  <c r="AQ19" i="14"/>
  <c r="AR19" i="14"/>
  <c r="AS19" i="14"/>
  <c r="AT19" i="14"/>
  <c r="AU19" i="14"/>
  <c r="AV19" i="14"/>
  <c r="AW19" i="14"/>
  <c r="AX19" i="14"/>
  <c r="AY19" i="14"/>
  <c r="AZ19" i="14"/>
  <c r="BA19" i="14"/>
  <c r="BB19" i="14"/>
  <c r="BC19" i="14"/>
  <c r="BD19" i="14"/>
  <c r="BE19" i="14"/>
  <c r="BF19" i="14"/>
  <c r="BG19" i="14"/>
  <c r="BH19" i="14"/>
  <c r="BI19" i="14"/>
  <c r="BJ19" i="14"/>
  <c r="BK19" i="14"/>
  <c r="BL19" i="14"/>
  <c r="BM19" i="14"/>
  <c r="B20" i="14"/>
  <c r="C20" i="14"/>
  <c r="D20" i="14"/>
  <c r="E20" i="14"/>
  <c r="F20" i="14"/>
  <c r="G20" i="14"/>
  <c r="H20" i="14"/>
  <c r="I20" i="14"/>
  <c r="J20" i="14"/>
  <c r="K20" i="14"/>
  <c r="L20" i="14"/>
  <c r="M20" i="14"/>
  <c r="N20" i="14"/>
  <c r="O20" i="14"/>
  <c r="P20" i="14"/>
  <c r="Q20" i="14"/>
  <c r="R20" i="14"/>
  <c r="S20" i="14"/>
  <c r="T20" i="14"/>
  <c r="U20" i="14"/>
  <c r="V20" i="14"/>
  <c r="W20" i="14"/>
  <c r="X20" i="14"/>
  <c r="Y20" i="14"/>
  <c r="Z20" i="14"/>
  <c r="AA20" i="14"/>
  <c r="AB20" i="14"/>
  <c r="AC20" i="14"/>
  <c r="AD20" i="14"/>
  <c r="AE20" i="14"/>
  <c r="AF20" i="14"/>
  <c r="AG20" i="14"/>
  <c r="BN20" i="14" s="1"/>
  <c r="BO20" i="14" s="1"/>
  <c r="AH20" i="14"/>
  <c r="AI20" i="14"/>
  <c r="AJ20" i="14"/>
  <c r="AK20" i="14"/>
  <c r="AL20" i="14"/>
  <c r="AM20" i="14"/>
  <c r="AN20" i="14"/>
  <c r="AO20" i="14"/>
  <c r="AP20" i="14"/>
  <c r="AQ20" i="14"/>
  <c r="AR20" i="14"/>
  <c r="AS20" i="14"/>
  <c r="AT20" i="14"/>
  <c r="AU20" i="14"/>
  <c r="AV20" i="14"/>
  <c r="AW20" i="14"/>
  <c r="AX20" i="14"/>
  <c r="AY20" i="14"/>
  <c r="AZ20" i="14"/>
  <c r="BA20" i="14"/>
  <c r="BB20" i="14"/>
  <c r="BC20" i="14"/>
  <c r="BD20" i="14"/>
  <c r="BE20" i="14"/>
  <c r="BF20" i="14"/>
  <c r="BG20" i="14"/>
  <c r="BH20" i="14"/>
  <c r="BI20" i="14"/>
  <c r="BJ20" i="14"/>
  <c r="BK20" i="14"/>
  <c r="BL20" i="14"/>
  <c r="BM20" i="14"/>
  <c r="B21" i="14"/>
  <c r="C21" i="14"/>
  <c r="D21" i="14"/>
  <c r="E21" i="14"/>
  <c r="F21" i="14"/>
  <c r="G21" i="14"/>
  <c r="H21" i="14"/>
  <c r="I21" i="14"/>
  <c r="J21" i="14"/>
  <c r="K21" i="14"/>
  <c r="L21" i="14"/>
  <c r="M21" i="14"/>
  <c r="N21" i="14"/>
  <c r="O21" i="14"/>
  <c r="P21" i="14"/>
  <c r="Q21" i="14"/>
  <c r="R21" i="14"/>
  <c r="S21" i="14"/>
  <c r="T21" i="14"/>
  <c r="U21" i="14"/>
  <c r="V21" i="14"/>
  <c r="W21" i="14"/>
  <c r="X21" i="14"/>
  <c r="Y21" i="14"/>
  <c r="Z21" i="14"/>
  <c r="AA21" i="14"/>
  <c r="AB21" i="14"/>
  <c r="AC21" i="14"/>
  <c r="AD21" i="14"/>
  <c r="AE21" i="14"/>
  <c r="AF21" i="14"/>
  <c r="AG21" i="14"/>
  <c r="AH21" i="14"/>
  <c r="AI21" i="14"/>
  <c r="AJ21" i="14"/>
  <c r="AK21" i="14"/>
  <c r="AL21" i="14"/>
  <c r="AM21" i="14"/>
  <c r="AN21" i="14"/>
  <c r="AO21" i="14"/>
  <c r="AP21" i="14"/>
  <c r="AQ21" i="14"/>
  <c r="AR21" i="14"/>
  <c r="AS21" i="14"/>
  <c r="AT21" i="14"/>
  <c r="AU21" i="14"/>
  <c r="AV21" i="14"/>
  <c r="AW21" i="14"/>
  <c r="AX21" i="14"/>
  <c r="AY21" i="14"/>
  <c r="AZ21" i="14"/>
  <c r="BA21" i="14"/>
  <c r="BB21" i="14"/>
  <c r="BC21" i="14"/>
  <c r="BD21" i="14"/>
  <c r="BE21" i="14"/>
  <c r="BF21" i="14"/>
  <c r="BG21" i="14"/>
  <c r="BH21" i="14"/>
  <c r="BI21" i="14"/>
  <c r="BJ21" i="14"/>
  <c r="BK21" i="14"/>
  <c r="BL21" i="14"/>
  <c r="BM21" i="14"/>
  <c r="B22" i="14"/>
  <c r="C22" i="14"/>
  <c r="D22" i="14"/>
  <c r="E22" i="14"/>
  <c r="F22" i="14"/>
  <c r="G22" i="14"/>
  <c r="H22" i="14"/>
  <c r="I22" i="14"/>
  <c r="J22" i="14"/>
  <c r="K22" i="14"/>
  <c r="L22" i="14"/>
  <c r="M22" i="14"/>
  <c r="N22" i="14"/>
  <c r="O22" i="14"/>
  <c r="P22" i="14"/>
  <c r="Q22" i="14"/>
  <c r="R22" i="14"/>
  <c r="S22" i="14"/>
  <c r="T22" i="14"/>
  <c r="U22" i="14"/>
  <c r="V22" i="14"/>
  <c r="W22" i="14"/>
  <c r="X22" i="14"/>
  <c r="Y22" i="14"/>
  <c r="Z22" i="14"/>
  <c r="AA22" i="14"/>
  <c r="AB22" i="14"/>
  <c r="AC22" i="14"/>
  <c r="AD22" i="14"/>
  <c r="AE22" i="14"/>
  <c r="AF22" i="14"/>
  <c r="AG22" i="14"/>
  <c r="AH22" i="14"/>
  <c r="AI22" i="14"/>
  <c r="AJ22" i="14"/>
  <c r="AK22" i="14"/>
  <c r="AL22" i="14"/>
  <c r="AM22" i="14"/>
  <c r="AN22" i="14"/>
  <c r="AO22" i="14"/>
  <c r="AP22" i="14"/>
  <c r="AQ22" i="14"/>
  <c r="AR22" i="14"/>
  <c r="AS22" i="14"/>
  <c r="AT22" i="14"/>
  <c r="AU22" i="14"/>
  <c r="AV22" i="14"/>
  <c r="AW22" i="14"/>
  <c r="AX22" i="14"/>
  <c r="AY22" i="14"/>
  <c r="AZ22" i="14"/>
  <c r="BA22" i="14"/>
  <c r="BB22" i="14"/>
  <c r="BC22" i="14"/>
  <c r="BD22" i="14"/>
  <c r="BE22" i="14"/>
  <c r="BF22" i="14"/>
  <c r="BG22" i="14"/>
  <c r="BH22" i="14"/>
  <c r="BI22" i="14"/>
  <c r="BJ22" i="14"/>
  <c r="BK22" i="14"/>
  <c r="BL22" i="14"/>
  <c r="BM22" i="14"/>
  <c r="B23" i="14"/>
  <c r="C23" i="14"/>
  <c r="D23" i="14"/>
  <c r="E23" i="14"/>
  <c r="F23" i="14"/>
  <c r="G23" i="14"/>
  <c r="H23" i="14"/>
  <c r="I23" i="14"/>
  <c r="J23" i="14"/>
  <c r="K23" i="14"/>
  <c r="L23" i="14"/>
  <c r="M23" i="14"/>
  <c r="N23" i="14"/>
  <c r="O23" i="14"/>
  <c r="P23" i="14"/>
  <c r="Q23" i="14"/>
  <c r="R23" i="14"/>
  <c r="S23" i="14"/>
  <c r="T23" i="14"/>
  <c r="U23" i="14"/>
  <c r="V23" i="14"/>
  <c r="W23" i="14"/>
  <c r="X23" i="14"/>
  <c r="Y23" i="14"/>
  <c r="Z23" i="14"/>
  <c r="AA23" i="14"/>
  <c r="AB23" i="14"/>
  <c r="AC23" i="14"/>
  <c r="AD23" i="14"/>
  <c r="AE23" i="14"/>
  <c r="AF23" i="14"/>
  <c r="AG23" i="14"/>
  <c r="AH23" i="14"/>
  <c r="AI23" i="14"/>
  <c r="AJ23" i="14"/>
  <c r="AK23" i="14"/>
  <c r="AL23" i="14"/>
  <c r="AM23" i="14"/>
  <c r="AN23" i="14"/>
  <c r="AO23" i="14"/>
  <c r="AP23" i="14"/>
  <c r="AQ23" i="14"/>
  <c r="AR23" i="14"/>
  <c r="AS23" i="14"/>
  <c r="AT23" i="14"/>
  <c r="AU23" i="14"/>
  <c r="AV23" i="14"/>
  <c r="AW23" i="14"/>
  <c r="AX23" i="14"/>
  <c r="AY23" i="14"/>
  <c r="AZ23" i="14"/>
  <c r="BA23" i="14"/>
  <c r="BB23" i="14"/>
  <c r="BC23" i="14"/>
  <c r="BD23" i="14"/>
  <c r="BE23" i="14"/>
  <c r="BF23" i="14"/>
  <c r="BG23" i="14"/>
  <c r="BH23" i="14"/>
  <c r="BI23" i="14"/>
  <c r="BJ23" i="14"/>
  <c r="BK23" i="14"/>
  <c r="BL23" i="14"/>
  <c r="BM23" i="14"/>
  <c r="B24" i="14"/>
  <c r="C24" i="14"/>
  <c r="D24" i="14"/>
  <c r="E24" i="14"/>
  <c r="F24" i="14"/>
  <c r="G24" i="14"/>
  <c r="H24" i="14"/>
  <c r="I24" i="14"/>
  <c r="J24" i="14"/>
  <c r="K24" i="14"/>
  <c r="L24" i="14"/>
  <c r="M24" i="14"/>
  <c r="N24" i="14"/>
  <c r="O24" i="14"/>
  <c r="P24" i="14"/>
  <c r="Q24" i="14"/>
  <c r="R24" i="14"/>
  <c r="S24" i="14"/>
  <c r="T24" i="14"/>
  <c r="U24" i="14"/>
  <c r="V24" i="14"/>
  <c r="W24" i="14"/>
  <c r="X24" i="14"/>
  <c r="Y24" i="14"/>
  <c r="Z24" i="14"/>
  <c r="AA24" i="14"/>
  <c r="AB24" i="14"/>
  <c r="AC24" i="14"/>
  <c r="AD24" i="14"/>
  <c r="AE24" i="14"/>
  <c r="AF24" i="14"/>
  <c r="AG24" i="14"/>
  <c r="AH24" i="14"/>
  <c r="AI24" i="14"/>
  <c r="AJ24" i="14"/>
  <c r="AK24" i="14"/>
  <c r="AL24" i="14"/>
  <c r="AM24" i="14"/>
  <c r="AN24" i="14"/>
  <c r="AO24" i="14"/>
  <c r="AP24" i="14"/>
  <c r="AQ24" i="14"/>
  <c r="AR24" i="14"/>
  <c r="AS24" i="14"/>
  <c r="AT24" i="14"/>
  <c r="AU24" i="14"/>
  <c r="AV24" i="14"/>
  <c r="AW24" i="14"/>
  <c r="AX24" i="14"/>
  <c r="AY24" i="14"/>
  <c r="AZ24" i="14"/>
  <c r="BA24" i="14"/>
  <c r="BB24" i="14"/>
  <c r="BC24" i="14"/>
  <c r="BD24" i="14"/>
  <c r="BE24" i="14"/>
  <c r="BF24" i="14"/>
  <c r="BG24" i="14"/>
  <c r="BH24" i="14"/>
  <c r="BI24" i="14"/>
  <c r="BJ24" i="14"/>
  <c r="BK24" i="14"/>
  <c r="BL24" i="14"/>
  <c r="BM24" i="14"/>
  <c r="B25" i="14"/>
  <c r="C25" i="14"/>
  <c r="D25" i="14"/>
  <c r="E25" i="14"/>
  <c r="F25" i="14"/>
  <c r="G25" i="14"/>
  <c r="H25" i="14"/>
  <c r="I25" i="14"/>
  <c r="J25" i="14"/>
  <c r="K25" i="14"/>
  <c r="L25" i="14"/>
  <c r="M25" i="14"/>
  <c r="N25" i="14"/>
  <c r="O25" i="14"/>
  <c r="P25" i="14"/>
  <c r="Q25" i="14"/>
  <c r="R25" i="14"/>
  <c r="S25" i="14"/>
  <c r="T25" i="14"/>
  <c r="U25" i="14"/>
  <c r="V25" i="14"/>
  <c r="W25" i="14"/>
  <c r="X25" i="14"/>
  <c r="Y25" i="14"/>
  <c r="Z25" i="14"/>
  <c r="AA25" i="14"/>
  <c r="AB25" i="14"/>
  <c r="AC25" i="14"/>
  <c r="AD25" i="14"/>
  <c r="AE25" i="14"/>
  <c r="AF25" i="14"/>
  <c r="AG25" i="14"/>
  <c r="AH25" i="14"/>
  <c r="AI25" i="14"/>
  <c r="AJ25" i="14"/>
  <c r="AK25" i="14"/>
  <c r="AL25" i="14"/>
  <c r="AM25" i="14"/>
  <c r="AN25" i="14"/>
  <c r="AO25" i="14"/>
  <c r="AP25" i="14"/>
  <c r="AQ25" i="14"/>
  <c r="AR25" i="14"/>
  <c r="AS25" i="14"/>
  <c r="AT25" i="14"/>
  <c r="AU25" i="14"/>
  <c r="AV25" i="14"/>
  <c r="AW25" i="14"/>
  <c r="AX25" i="14"/>
  <c r="AY25" i="14"/>
  <c r="AZ25" i="14"/>
  <c r="BA25" i="14"/>
  <c r="BB25" i="14"/>
  <c r="BC25" i="14"/>
  <c r="BD25" i="14"/>
  <c r="BE25" i="14"/>
  <c r="BF25" i="14"/>
  <c r="BG25" i="14"/>
  <c r="BH25" i="14"/>
  <c r="BI25" i="14"/>
  <c r="BJ25" i="14"/>
  <c r="BK25" i="14"/>
  <c r="BL25" i="14"/>
  <c r="BM25" i="14"/>
  <c r="B26" i="14"/>
  <c r="C26" i="14"/>
  <c r="D26" i="14"/>
  <c r="E26" i="14"/>
  <c r="F26" i="14"/>
  <c r="G26" i="14"/>
  <c r="H26" i="14"/>
  <c r="I26" i="14"/>
  <c r="J26" i="14"/>
  <c r="K26" i="14"/>
  <c r="L26" i="14"/>
  <c r="M26" i="14"/>
  <c r="N26" i="14"/>
  <c r="O26" i="14"/>
  <c r="P26" i="14"/>
  <c r="Q26" i="14"/>
  <c r="R26" i="14"/>
  <c r="S26" i="14"/>
  <c r="T26" i="14"/>
  <c r="U26" i="14"/>
  <c r="V26" i="14"/>
  <c r="W26" i="14"/>
  <c r="X26" i="14"/>
  <c r="Y26" i="14"/>
  <c r="Z26" i="14"/>
  <c r="AA26" i="14"/>
  <c r="AB26" i="14"/>
  <c r="AC26" i="14"/>
  <c r="AD26" i="14"/>
  <c r="AE26" i="14"/>
  <c r="AF26" i="14"/>
  <c r="AG26" i="14"/>
  <c r="AH26" i="14"/>
  <c r="AI26" i="14"/>
  <c r="AJ26" i="14"/>
  <c r="AK26" i="14"/>
  <c r="AL26" i="14"/>
  <c r="AM26" i="14"/>
  <c r="AN26" i="14"/>
  <c r="AO26" i="14"/>
  <c r="AP26" i="14"/>
  <c r="AQ26" i="14"/>
  <c r="AR26" i="14"/>
  <c r="AS26" i="14"/>
  <c r="AT26" i="14"/>
  <c r="AU26" i="14"/>
  <c r="AV26" i="14"/>
  <c r="AW26" i="14"/>
  <c r="AX26" i="14"/>
  <c r="AY26" i="14"/>
  <c r="AZ26" i="14"/>
  <c r="BA26" i="14"/>
  <c r="BB26" i="14"/>
  <c r="BC26" i="14"/>
  <c r="BD26" i="14"/>
  <c r="BE26" i="14"/>
  <c r="BF26" i="14"/>
  <c r="BG26" i="14"/>
  <c r="BH26" i="14"/>
  <c r="BI26" i="14"/>
  <c r="BJ26" i="14"/>
  <c r="BK26" i="14"/>
  <c r="BL26" i="14"/>
  <c r="BM26" i="14"/>
  <c r="B27" i="14"/>
  <c r="C27" i="14"/>
  <c r="D27" i="14"/>
  <c r="E27" i="14"/>
  <c r="F27" i="14"/>
  <c r="G27" i="14"/>
  <c r="H27" i="14"/>
  <c r="I27" i="14"/>
  <c r="J27" i="14"/>
  <c r="K27" i="14"/>
  <c r="L27" i="14"/>
  <c r="M27" i="14"/>
  <c r="N27" i="14"/>
  <c r="O27" i="14"/>
  <c r="P27" i="14"/>
  <c r="Q27" i="14"/>
  <c r="R27" i="14"/>
  <c r="S27" i="14"/>
  <c r="T27" i="14"/>
  <c r="U27" i="14"/>
  <c r="V27" i="14"/>
  <c r="W27" i="14"/>
  <c r="X27" i="14"/>
  <c r="Y27" i="14"/>
  <c r="Z27" i="14"/>
  <c r="AA27" i="14"/>
  <c r="AB27" i="14"/>
  <c r="AC27" i="14"/>
  <c r="AD27" i="14"/>
  <c r="AE27" i="14"/>
  <c r="AF27" i="14"/>
  <c r="AG27" i="14"/>
  <c r="AH27" i="14"/>
  <c r="AI27" i="14"/>
  <c r="AJ27" i="14"/>
  <c r="AK27" i="14"/>
  <c r="AL27" i="14"/>
  <c r="AM27" i="14"/>
  <c r="AN27" i="14"/>
  <c r="AO27" i="14"/>
  <c r="AP27" i="14"/>
  <c r="AQ27" i="14"/>
  <c r="AR27" i="14"/>
  <c r="AS27" i="14"/>
  <c r="AT27" i="14"/>
  <c r="AU27" i="14"/>
  <c r="AV27" i="14"/>
  <c r="AW27" i="14"/>
  <c r="AX27" i="14"/>
  <c r="AY27" i="14"/>
  <c r="AZ27" i="14"/>
  <c r="BA27" i="14"/>
  <c r="BB27" i="14"/>
  <c r="BC27" i="14"/>
  <c r="BD27" i="14"/>
  <c r="BE27" i="14"/>
  <c r="BF27" i="14"/>
  <c r="BG27" i="14"/>
  <c r="BH27" i="14"/>
  <c r="BI27" i="14"/>
  <c r="BJ27" i="14"/>
  <c r="BK27" i="14"/>
  <c r="BL27" i="14"/>
  <c r="BM27" i="14"/>
  <c r="B28" i="14"/>
  <c r="C28" i="14"/>
  <c r="D28" i="14"/>
  <c r="E28" i="14"/>
  <c r="F28" i="14"/>
  <c r="G28" i="14"/>
  <c r="H28" i="14"/>
  <c r="I28" i="14"/>
  <c r="J28" i="14"/>
  <c r="K28" i="14"/>
  <c r="L28" i="14"/>
  <c r="M28" i="14"/>
  <c r="N28" i="14"/>
  <c r="O28" i="14"/>
  <c r="P28" i="14"/>
  <c r="Q28" i="14"/>
  <c r="R28" i="14"/>
  <c r="S28" i="14"/>
  <c r="T28" i="14"/>
  <c r="U28" i="14"/>
  <c r="V28" i="14"/>
  <c r="W28" i="14"/>
  <c r="X28" i="14"/>
  <c r="Y28" i="14"/>
  <c r="Z28" i="14"/>
  <c r="AA28" i="14"/>
  <c r="AB28" i="14"/>
  <c r="AC28" i="14"/>
  <c r="AD28" i="14"/>
  <c r="AE28" i="14"/>
  <c r="AF28" i="14"/>
  <c r="AG28" i="14"/>
  <c r="AH28" i="14"/>
  <c r="AI28" i="14"/>
  <c r="AJ28" i="14"/>
  <c r="AK28" i="14"/>
  <c r="AL28" i="14"/>
  <c r="AM28" i="14"/>
  <c r="AN28" i="14"/>
  <c r="AO28" i="14"/>
  <c r="AP28" i="14"/>
  <c r="AQ28" i="14"/>
  <c r="AR28" i="14"/>
  <c r="AS28" i="14"/>
  <c r="AT28" i="14"/>
  <c r="AU28" i="14"/>
  <c r="AV28" i="14"/>
  <c r="AW28" i="14"/>
  <c r="AX28" i="14"/>
  <c r="AY28" i="14"/>
  <c r="AZ28" i="14"/>
  <c r="BA28" i="14"/>
  <c r="BB28" i="14"/>
  <c r="BC28" i="14"/>
  <c r="BD28" i="14"/>
  <c r="BE28" i="14"/>
  <c r="BF28" i="14"/>
  <c r="BG28" i="14"/>
  <c r="BH28" i="14"/>
  <c r="BI28" i="14"/>
  <c r="BJ28" i="14"/>
  <c r="BK28" i="14"/>
  <c r="BL28" i="14"/>
  <c r="BM28" i="14"/>
  <c r="B29" i="14"/>
  <c r="C29" i="14"/>
  <c r="D29" i="14"/>
  <c r="E29" i="14"/>
  <c r="F29" i="14"/>
  <c r="G29" i="14"/>
  <c r="H29" i="14"/>
  <c r="I29" i="14"/>
  <c r="J29" i="14"/>
  <c r="K29" i="14"/>
  <c r="L29" i="14"/>
  <c r="M29" i="14"/>
  <c r="N29" i="14"/>
  <c r="O29" i="14"/>
  <c r="P29" i="14"/>
  <c r="Q29" i="14"/>
  <c r="R29" i="14"/>
  <c r="S29" i="14"/>
  <c r="T29" i="14"/>
  <c r="U29" i="14"/>
  <c r="V29" i="14"/>
  <c r="W29" i="14"/>
  <c r="X29" i="14"/>
  <c r="Y29" i="14"/>
  <c r="Z29" i="14"/>
  <c r="AA29" i="14"/>
  <c r="AB29" i="14"/>
  <c r="AC29" i="14"/>
  <c r="AD29" i="14"/>
  <c r="AE29" i="14"/>
  <c r="AF29" i="14"/>
  <c r="AG29" i="14"/>
  <c r="AH29" i="14"/>
  <c r="AI29" i="14"/>
  <c r="AJ29" i="14"/>
  <c r="AK29" i="14"/>
  <c r="AL29" i="14"/>
  <c r="AM29" i="14"/>
  <c r="AN29" i="14"/>
  <c r="AO29" i="14"/>
  <c r="AP29" i="14"/>
  <c r="AQ29" i="14"/>
  <c r="AR29" i="14"/>
  <c r="AS29" i="14"/>
  <c r="AT29" i="14"/>
  <c r="AU29" i="14"/>
  <c r="AV29" i="14"/>
  <c r="AW29" i="14"/>
  <c r="AX29" i="14"/>
  <c r="AY29" i="14"/>
  <c r="AZ29" i="14"/>
  <c r="BA29" i="14"/>
  <c r="BB29" i="14"/>
  <c r="BC29" i="14"/>
  <c r="BD29" i="14"/>
  <c r="BE29" i="14"/>
  <c r="BF29" i="14"/>
  <c r="BG29" i="14"/>
  <c r="BH29" i="14"/>
  <c r="BI29" i="14"/>
  <c r="BJ29" i="14"/>
  <c r="BK29" i="14"/>
  <c r="BL29" i="14"/>
  <c r="BM29" i="14"/>
  <c r="B30" i="14"/>
  <c r="C30" i="14"/>
  <c r="D30" i="14"/>
  <c r="E30" i="14"/>
  <c r="F30" i="14"/>
  <c r="G30" i="14"/>
  <c r="H30" i="14"/>
  <c r="I30" i="14"/>
  <c r="J30" i="14"/>
  <c r="K30" i="14"/>
  <c r="L30" i="14"/>
  <c r="M30" i="14"/>
  <c r="N30" i="14"/>
  <c r="O30" i="14"/>
  <c r="P30" i="14"/>
  <c r="Q30" i="14"/>
  <c r="R30" i="14"/>
  <c r="S30" i="14"/>
  <c r="T30" i="14"/>
  <c r="U30" i="14"/>
  <c r="V30" i="14"/>
  <c r="W30" i="14"/>
  <c r="X30" i="14"/>
  <c r="Y30" i="14"/>
  <c r="Z30" i="14"/>
  <c r="AA30" i="14"/>
  <c r="AB30" i="14"/>
  <c r="AC30" i="14"/>
  <c r="AD30" i="14"/>
  <c r="AE30" i="14"/>
  <c r="AF30" i="14"/>
  <c r="AG30" i="14"/>
  <c r="AH30" i="14"/>
  <c r="AI30" i="14"/>
  <c r="AJ30" i="14"/>
  <c r="AK30" i="14"/>
  <c r="AL30" i="14"/>
  <c r="AM30" i="14"/>
  <c r="AN30" i="14"/>
  <c r="AO30" i="14"/>
  <c r="AP30" i="14"/>
  <c r="AQ30" i="14"/>
  <c r="AR30" i="14"/>
  <c r="AS30" i="14"/>
  <c r="AT30" i="14"/>
  <c r="AU30" i="14"/>
  <c r="AV30" i="14"/>
  <c r="AW30" i="14"/>
  <c r="AX30" i="14"/>
  <c r="AY30" i="14"/>
  <c r="AZ30" i="14"/>
  <c r="BA30" i="14"/>
  <c r="BB30" i="14"/>
  <c r="BC30" i="14"/>
  <c r="BD30" i="14"/>
  <c r="BE30" i="14"/>
  <c r="BF30" i="14"/>
  <c r="BG30" i="14"/>
  <c r="BH30" i="14"/>
  <c r="BI30" i="14"/>
  <c r="BJ30" i="14"/>
  <c r="BK30" i="14"/>
  <c r="BL30" i="14"/>
  <c r="BM30" i="14"/>
  <c r="B31" i="14"/>
  <c r="C31" i="14"/>
  <c r="D31" i="14"/>
  <c r="E31" i="14"/>
  <c r="F31" i="14"/>
  <c r="G31" i="14"/>
  <c r="H31" i="14"/>
  <c r="I31" i="14"/>
  <c r="J31" i="14"/>
  <c r="K31" i="14"/>
  <c r="L31" i="14"/>
  <c r="M31" i="14"/>
  <c r="N31" i="14"/>
  <c r="O31" i="14"/>
  <c r="P31" i="14"/>
  <c r="Q31" i="14"/>
  <c r="R31" i="14"/>
  <c r="S31" i="14"/>
  <c r="T31" i="14"/>
  <c r="U31" i="14"/>
  <c r="V31" i="14"/>
  <c r="W31" i="14"/>
  <c r="X31" i="14"/>
  <c r="Y31" i="14"/>
  <c r="Z31" i="14"/>
  <c r="AA31" i="14"/>
  <c r="AB31" i="14"/>
  <c r="AC31" i="14"/>
  <c r="AD31" i="14"/>
  <c r="AE31" i="14"/>
  <c r="AF31" i="14"/>
  <c r="AG31" i="14"/>
  <c r="AH31" i="14"/>
  <c r="AI31" i="14"/>
  <c r="AJ31" i="14"/>
  <c r="AK31" i="14"/>
  <c r="AL31" i="14"/>
  <c r="AM31" i="14"/>
  <c r="AN31" i="14"/>
  <c r="AO31" i="14"/>
  <c r="AP31" i="14"/>
  <c r="AQ31" i="14"/>
  <c r="AR31" i="14"/>
  <c r="AS31" i="14"/>
  <c r="AT31" i="14"/>
  <c r="AU31" i="14"/>
  <c r="AV31" i="14"/>
  <c r="AW31" i="14"/>
  <c r="AX31" i="14"/>
  <c r="AY31" i="14"/>
  <c r="AZ31" i="14"/>
  <c r="BA31" i="14"/>
  <c r="BB31" i="14"/>
  <c r="BC31" i="14"/>
  <c r="BD31" i="14"/>
  <c r="BE31" i="14"/>
  <c r="BF31" i="14"/>
  <c r="BG31" i="14"/>
  <c r="BH31" i="14"/>
  <c r="BI31" i="14"/>
  <c r="BJ31" i="14"/>
  <c r="BK31" i="14"/>
  <c r="BL31" i="14"/>
  <c r="BM31" i="14"/>
  <c r="B32" i="14"/>
  <c r="C32" i="14"/>
  <c r="D32" i="14"/>
  <c r="E32" i="14"/>
  <c r="F32" i="14"/>
  <c r="G32" i="14"/>
  <c r="H32" i="14"/>
  <c r="I32" i="14"/>
  <c r="J32" i="14"/>
  <c r="K32" i="14"/>
  <c r="L32" i="14"/>
  <c r="M32" i="14"/>
  <c r="N32" i="14"/>
  <c r="O32" i="14"/>
  <c r="P32" i="14"/>
  <c r="Q32" i="14"/>
  <c r="R32" i="14"/>
  <c r="S32" i="14"/>
  <c r="T32" i="14"/>
  <c r="U32" i="14"/>
  <c r="V32" i="14"/>
  <c r="W32" i="14"/>
  <c r="X32" i="14"/>
  <c r="Y32" i="14"/>
  <c r="Z32" i="14"/>
  <c r="AA32" i="14"/>
  <c r="AB32" i="14"/>
  <c r="AC32" i="14"/>
  <c r="AD32" i="14"/>
  <c r="AE32" i="14"/>
  <c r="AF32" i="14"/>
  <c r="AG32" i="14"/>
  <c r="AH32" i="14"/>
  <c r="AI32" i="14"/>
  <c r="AJ32" i="14"/>
  <c r="AK32" i="14"/>
  <c r="AL32" i="14"/>
  <c r="AM32" i="14"/>
  <c r="AN32" i="14"/>
  <c r="AO32" i="14"/>
  <c r="AP32" i="14"/>
  <c r="AQ32" i="14"/>
  <c r="AR32" i="14"/>
  <c r="AS32" i="14"/>
  <c r="AT32" i="14"/>
  <c r="AU32" i="14"/>
  <c r="AV32" i="14"/>
  <c r="AW32" i="14"/>
  <c r="AX32" i="14"/>
  <c r="AY32" i="14"/>
  <c r="AZ32" i="14"/>
  <c r="BA32" i="14"/>
  <c r="BB32" i="14"/>
  <c r="BC32" i="14"/>
  <c r="BD32" i="14"/>
  <c r="BE32" i="14"/>
  <c r="BF32" i="14"/>
  <c r="BG32" i="14"/>
  <c r="BH32" i="14"/>
  <c r="BI32" i="14"/>
  <c r="BJ32" i="14"/>
  <c r="BK32" i="14"/>
  <c r="BL32" i="14"/>
  <c r="BM32" i="14"/>
  <c r="B33" i="14"/>
  <c r="C33" i="14"/>
  <c r="D33" i="14"/>
  <c r="E33" i="14"/>
  <c r="F33" i="14"/>
  <c r="G33" i="14"/>
  <c r="H33" i="14"/>
  <c r="I33" i="14"/>
  <c r="J33" i="14"/>
  <c r="K33" i="14"/>
  <c r="L33" i="14"/>
  <c r="M33" i="14"/>
  <c r="N33" i="14"/>
  <c r="O33" i="14"/>
  <c r="P33" i="14"/>
  <c r="Q33" i="14"/>
  <c r="R33" i="14"/>
  <c r="S33" i="14"/>
  <c r="T33" i="14"/>
  <c r="U33" i="14"/>
  <c r="V33" i="14"/>
  <c r="W33" i="14"/>
  <c r="X33" i="14"/>
  <c r="Y33" i="14"/>
  <c r="Z33" i="14"/>
  <c r="AA33" i="14"/>
  <c r="AB33" i="14"/>
  <c r="AC33" i="14"/>
  <c r="AD33" i="14"/>
  <c r="AE33" i="14"/>
  <c r="AF33" i="14"/>
  <c r="AG33" i="14"/>
  <c r="AH33" i="14"/>
  <c r="AI33" i="14"/>
  <c r="AJ33" i="14"/>
  <c r="AK33" i="14"/>
  <c r="AL33" i="14"/>
  <c r="AM33" i="14"/>
  <c r="AN33" i="14"/>
  <c r="AO33" i="14"/>
  <c r="AP33" i="14"/>
  <c r="AQ33" i="14"/>
  <c r="AR33" i="14"/>
  <c r="AS33" i="14"/>
  <c r="AT33" i="14"/>
  <c r="AU33" i="14"/>
  <c r="AV33" i="14"/>
  <c r="AW33" i="14"/>
  <c r="AX33" i="14"/>
  <c r="AY33" i="14"/>
  <c r="AZ33" i="14"/>
  <c r="BA33" i="14"/>
  <c r="BB33" i="14"/>
  <c r="BC33" i="14"/>
  <c r="BD33" i="14"/>
  <c r="BE33" i="14"/>
  <c r="BF33" i="14"/>
  <c r="BG33" i="14"/>
  <c r="BH33" i="14"/>
  <c r="BI33" i="14"/>
  <c r="BJ33" i="14"/>
  <c r="BK33" i="14"/>
  <c r="BL33" i="14"/>
  <c r="BM33" i="14"/>
  <c r="B34" i="14"/>
  <c r="C34" i="14"/>
  <c r="D34" i="14"/>
  <c r="E34" i="14"/>
  <c r="F34" i="14"/>
  <c r="G34" i="14"/>
  <c r="H34" i="14"/>
  <c r="I34" i="14"/>
  <c r="J34" i="14"/>
  <c r="K34" i="14"/>
  <c r="L34" i="14"/>
  <c r="M34" i="14"/>
  <c r="N34" i="14"/>
  <c r="O34" i="14"/>
  <c r="P34" i="14"/>
  <c r="Q34" i="14"/>
  <c r="R34" i="14"/>
  <c r="S34" i="14"/>
  <c r="T34" i="14"/>
  <c r="U34" i="14"/>
  <c r="V34" i="14"/>
  <c r="W34" i="14"/>
  <c r="X34" i="14"/>
  <c r="Y34" i="14"/>
  <c r="Z34" i="14"/>
  <c r="AA34" i="14"/>
  <c r="AB34" i="14"/>
  <c r="AC34" i="14"/>
  <c r="AD34" i="14"/>
  <c r="AE34" i="14"/>
  <c r="AF34" i="14"/>
  <c r="AG34" i="14"/>
  <c r="AH34" i="14"/>
  <c r="AI34" i="14"/>
  <c r="AJ34" i="14"/>
  <c r="AK34" i="14"/>
  <c r="AL34" i="14"/>
  <c r="AM34" i="14"/>
  <c r="AN34" i="14"/>
  <c r="AO34" i="14"/>
  <c r="AP34" i="14"/>
  <c r="AQ34" i="14"/>
  <c r="AR34" i="14"/>
  <c r="AS34" i="14"/>
  <c r="AT34" i="14"/>
  <c r="AU34" i="14"/>
  <c r="AV34" i="14"/>
  <c r="AW34" i="14"/>
  <c r="AX34" i="14"/>
  <c r="AY34" i="14"/>
  <c r="AZ34" i="14"/>
  <c r="BA34" i="14"/>
  <c r="BB34" i="14"/>
  <c r="BC34" i="14"/>
  <c r="BD34" i="14"/>
  <c r="BE34" i="14"/>
  <c r="BF34" i="14"/>
  <c r="BG34" i="14"/>
  <c r="BH34" i="14"/>
  <c r="BI34" i="14"/>
  <c r="BJ34" i="14"/>
  <c r="BK34" i="14"/>
  <c r="BL34" i="14"/>
  <c r="BM34" i="14"/>
  <c r="B35" i="14"/>
  <c r="C35" i="14"/>
  <c r="D35" i="14"/>
  <c r="E35" i="14"/>
  <c r="F35" i="14"/>
  <c r="G35" i="14"/>
  <c r="H35" i="14"/>
  <c r="I35" i="14"/>
  <c r="J35" i="14"/>
  <c r="K35" i="14"/>
  <c r="L35" i="14"/>
  <c r="M35" i="14"/>
  <c r="N35" i="14"/>
  <c r="O35" i="14"/>
  <c r="P35" i="14"/>
  <c r="Q35" i="14"/>
  <c r="R35" i="14"/>
  <c r="S35" i="14"/>
  <c r="T35" i="14"/>
  <c r="U35" i="14"/>
  <c r="V35" i="14"/>
  <c r="W35" i="14"/>
  <c r="X35" i="14"/>
  <c r="Y35" i="14"/>
  <c r="Z35" i="14"/>
  <c r="AA35" i="14"/>
  <c r="AB35" i="14"/>
  <c r="AC35" i="14"/>
  <c r="AD35" i="14"/>
  <c r="AE35" i="14"/>
  <c r="AF35" i="14"/>
  <c r="AG35" i="14"/>
  <c r="AH35" i="14"/>
  <c r="AI35" i="14"/>
  <c r="AJ35" i="14"/>
  <c r="AK35" i="14"/>
  <c r="AL35" i="14"/>
  <c r="AM35" i="14"/>
  <c r="AN35" i="14"/>
  <c r="AO35" i="14"/>
  <c r="AP35" i="14"/>
  <c r="AQ35" i="14"/>
  <c r="AR35" i="14"/>
  <c r="AS35" i="14"/>
  <c r="AT35" i="14"/>
  <c r="AU35" i="14"/>
  <c r="AV35" i="14"/>
  <c r="AW35" i="14"/>
  <c r="AX35" i="14"/>
  <c r="AY35" i="14"/>
  <c r="AZ35" i="14"/>
  <c r="BA35" i="14"/>
  <c r="BB35" i="14"/>
  <c r="BC35" i="14"/>
  <c r="BD35" i="14"/>
  <c r="BE35" i="14"/>
  <c r="BF35" i="14"/>
  <c r="BG35" i="14"/>
  <c r="BH35" i="14"/>
  <c r="BI35" i="14"/>
  <c r="BJ35" i="14"/>
  <c r="BK35" i="14"/>
  <c r="BL35" i="14"/>
  <c r="BM35" i="14"/>
  <c r="B36" i="14"/>
  <c r="C36" i="14"/>
  <c r="D36" i="14"/>
  <c r="E36" i="14"/>
  <c r="F36" i="14"/>
  <c r="G36" i="14"/>
  <c r="H36" i="14"/>
  <c r="I36" i="14"/>
  <c r="J36" i="14"/>
  <c r="K36" i="14"/>
  <c r="L36" i="14"/>
  <c r="M36" i="14"/>
  <c r="N36" i="14"/>
  <c r="O36" i="14"/>
  <c r="P36" i="14"/>
  <c r="Q36" i="14"/>
  <c r="R36" i="14"/>
  <c r="S36" i="14"/>
  <c r="T36" i="14"/>
  <c r="U36" i="14"/>
  <c r="V36" i="14"/>
  <c r="W36" i="14"/>
  <c r="X36" i="14"/>
  <c r="Y36" i="14"/>
  <c r="Z36" i="14"/>
  <c r="AA36" i="14"/>
  <c r="AB36" i="14"/>
  <c r="AC36" i="14"/>
  <c r="AD36" i="14"/>
  <c r="AE36" i="14"/>
  <c r="AF36" i="14"/>
  <c r="AG36" i="14"/>
  <c r="AH36" i="14"/>
  <c r="AI36" i="14"/>
  <c r="AJ36" i="14"/>
  <c r="AK36" i="14"/>
  <c r="AL36" i="14"/>
  <c r="AM36" i="14"/>
  <c r="AN36" i="14"/>
  <c r="AO36" i="14"/>
  <c r="AP36" i="14"/>
  <c r="AQ36" i="14"/>
  <c r="AR36" i="14"/>
  <c r="AS36" i="14"/>
  <c r="AT36" i="14"/>
  <c r="AU36" i="14"/>
  <c r="AV36" i="14"/>
  <c r="AW36" i="14"/>
  <c r="AX36" i="14"/>
  <c r="AY36" i="14"/>
  <c r="AZ36" i="14"/>
  <c r="BA36" i="14"/>
  <c r="BB36" i="14"/>
  <c r="BC36" i="14"/>
  <c r="BD36" i="14"/>
  <c r="BE36" i="14"/>
  <c r="BF36" i="14"/>
  <c r="BG36" i="14"/>
  <c r="BH36" i="14"/>
  <c r="BI36" i="14"/>
  <c r="BJ36" i="14"/>
  <c r="BK36" i="14"/>
  <c r="BL36" i="14"/>
  <c r="BM36" i="14"/>
  <c r="B37" i="14"/>
  <c r="C37" i="14"/>
  <c r="D37" i="14"/>
  <c r="E37" i="14"/>
  <c r="F37" i="14"/>
  <c r="G37" i="14"/>
  <c r="H37" i="14"/>
  <c r="I37" i="14"/>
  <c r="J37" i="14"/>
  <c r="K37" i="14"/>
  <c r="L37" i="14"/>
  <c r="M37" i="14"/>
  <c r="N37" i="14"/>
  <c r="O37" i="14"/>
  <c r="P37" i="14"/>
  <c r="Q37" i="14"/>
  <c r="R37" i="14"/>
  <c r="S37" i="14"/>
  <c r="T37" i="14"/>
  <c r="U37" i="14"/>
  <c r="V37" i="14"/>
  <c r="W37" i="14"/>
  <c r="X37" i="14"/>
  <c r="Y37" i="14"/>
  <c r="Z37" i="14"/>
  <c r="AA37" i="14"/>
  <c r="AB37" i="14"/>
  <c r="AC37" i="14"/>
  <c r="AD37" i="14"/>
  <c r="AE37" i="14"/>
  <c r="AF37" i="14"/>
  <c r="AG37" i="14"/>
  <c r="AH37" i="14"/>
  <c r="AI37" i="14"/>
  <c r="AJ37" i="14"/>
  <c r="AK37" i="14"/>
  <c r="AL37" i="14"/>
  <c r="AM37" i="14"/>
  <c r="AN37" i="14"/>
  <c r="AO37" i="14"/>
  <c r="AP37" i="14"/>
  <c r="AQ37" i="14"/>
  <c r="AR37" i="14"/>
  <c r="AS37" i="14"/>
  <c r="AT37" i="14"/>
  <c r="AU37" i="14"/>
  <c r="AV37" i="14"/>
  <c r="AW37" i="14"/>
  <c r="AX37" i="14"/>
  <c r="AY37" i="14"/>
  <c r="AZ37" i="14"/>
  <c r="BA37" i="14"/>
  <c r="BB37" i="14"/>
  <c r="BC37" i="14"/>
  <c r="BD37" i="14"/>
  <c r="BE37" i="14"/>
  <c r="BF37" i="14"/>
  <c r="BG37" i="14"/>
  <c r="BH37" i="14"/>
  <c r="BI37" i="14"/>
  <c r="BJ37" i="14"/>
  <c r="BK37" i="14"/>
  <c r="BL37" i="14"/>
  <c r="BM37" i="14"/>
  <c r="B38" i="14"/>
  <c r="C38" i="14"/>
  <c r="D38" i="14"/>
  <c r="E38" i="14"/>
  <c r="F38" i="14"/>
  <c r="G38" i="14"/>
  <c r="H38" i="14"/>
  <c r="I38" i="14"/>
  <c r="J38" i="14"/>
  <c r="K38" i="14"/>
  <c r="L38" i="14"/>
  <c r="M38" i="14"/>
  <c r="N38" i="14"/>
  <c r="O38" i="14"/>
  <c r="P38" i="14"/>
  <c r="Q38" i="14"/>
  <c r="R38" i="14"/>
  <c r="S38" i="14"/>
  <c r="T38" i="14"/>
  <c r="U38" i="14"/>
  <c r="V38" i="14"/>
  <c r="W38" i="14"/>
  <c r="X38" i="14"/>
  <c r="Y38" i="14"/>
  <c r="Z38" i="14"/>
  <c r="AA38" i="14"/>
  <c r="AB38" i="14"/>
  <c r="AC38" i="14"/>
  <c r="AD38" i="14"/>
  <c r="AE38" i="14"/>
  <c r="AF38" i="14"/>
  <c r="AG38" i="14"/>
  <c r="AH38" i="14"/>
  <c r="AI38" i="14"/>
  <c r="AJ38" i="14"/>
  <c r="AK38" i="14"/>
  <c r="AL38" i="14"/>
  <c r="AM38" i="14"/>
  <c r="AN38" i="14"/>
  <c r="AO38" i="14"/>
  <c r="AP38" i="14"/>
  <c r="AQ38" i="14"/>
  <c r="AR38" i="14"/>
  <c r="AS38" i="14"/>
  <c r="AT38" i="14"/>
  <c r="AU38" i="14"/>
  <c r="AV38" i="14"/>
  <c r="AW38" i="14"/>
  <c r="AX38" i="14"/>
  <c r="AY38" i="14"/>
  <c r="AZ38" i="14"/>
  <c r="BA38" i="14"/>
  <c r="BB38" i="14"/>
  <c r="BC38" i="14"/>
  <c r="BD38" i="14"/>
  <c r="BE38" i="14"/>
  <c r="BF38" i="14"/>
  <c r="BG38" i="14"/>
  <c r="BH38" i="14"/>
  <c r="BI38" i="14"/>
  <c r="BJ38" i="14"/>
  <c r="BK38" i="14"/>
  <c r="BL38" i="14"/>
  <c r="BM38" i="14"/>
  <c r="B39" i="14"/>
  <c r="C39" i="14"/>
  <c r="D39" i="14"/>
  <c r="E39" i="14"/>
  <c r="F39" i="14"/>
  <c r="G39" i="14"/>
  <c r="H39" i="14"/>
  <c r="I39" i="14"/>
  <c r="J39" i="14"/>
  <c r="K39" i="14"/>
  <c r="L39" i="14"/>
  <c r="M39" i="14"/>
  <c r="N39" i="14"/>
  <c r="O39" i="14"/>
  <c r="P39" i="14"/>
  <c r="Q39" i="14"/>
  <c r="R39" i="14"/>
  <c r="S39" i="14"/>
  <c r="T39" i="14"/>
  <c r="U39" i="14"/>
  <c r="V39" i="14"/>
  <c r="W39" i="14"/>
  <c r="X39" i="14"/>
  <c r="Y39" i="14"/>
  <c r="Z39" i="14"/>
  <c r="AA39" i="14"/>
  <c r="AB39" i="14"/>
  <c r="AC39" i="14"/>
  <c r="AD39" i="14"/>
  <c r="AE39" i="14"/>
  <c r="AF39" i="14"/>
  <c r="AG39" i="14"/>
  <c r="AH39" i="14"/>
  <c r="AI39" i="14"/>
  <c r="AJ39" i="14"/>
  <c r="AK39" i="14"/>
  <c r="AL39" i="14"/>
  <c r="AM39" i="14"/>
  <c r="AN39" i="14"/>
  <c r="AO39" i="14"/>
  <c r="AP39" i="14"/>
  <c r="AQ39" i="14"/>
  <c r="AR39" i="14"/>
  <c r="AS39" i="14"/>
  <c r="AT39" i="14"/>
  <c r="AU39" i="14"/>
  <c r="AV39" i="14"/>
  <c r="AW39" i="14"/>
  <c r="AX39" i="14"/>
  <c r="AY39" i="14"/>
  <c r="AZ39" i="14"/>
  <c r="BA39" i="14"/>
  <c r="BB39" i="14"/>
  <c r="BC39" i="14"/>
  <c r="BD39" i="14"/>
  <c r="BE39" i="14"/>
  <c r="BF39" i="14"/>
  <c r="BG39" i="14"/>
  <c r="BH39" i="14"/>
  <c r="BI39" i="14"/>
  <c r="BJ39" i="14"/>
  <c r="BK39" i="14"/>
  <c r="BL39" i="14"/>
  <c r="BM39" i="14"/>
  <c r="B40" i="14"/>
  <c r="C40" i="14"/>
  <c r="D40" i="14"/>
  <c r="E40" i="14"/>
  <c r="F40" i="14"/>
  <c r="G40" i="14"/>
  <c r="H40" i="14"/>
  <c r="I40" i="14"/>
  <c r="J40" i="14"/>
  <c r="K40" i="14"/>
  <c r="L40" i="14"/>
  <c r="M40" i="14"/>
  <c r="N40" i="14"/>
  <c r="O40" i="14"/>
  <c r="P40" i="14"/>
  <c r="Q40" i="14"/>
  <c r="R40" i="14"/>
  <c r="S40" i="14"/>
  <c r="T40" i="14"/>
  <c r="U40" i="14"/>
  <c r="V40" i="14"/>
  <c r="W40" i="14"/>
  <c r="X40" i="14"/>
  <c r="Y40" i="14"/>
  <c r="Z40" i="14"/>
  <c r="AA40" i="14"/>
  <c r="AB40" i="14"/>
  <c r="AC40" i="14"/>
  <c r="AD40" i="14"/>
  <c r="AE40" i="14"/>
  <c r="AF40" i="14"/>
  <c r="AG40" i="14"/>
  <c r="AH40" i="14"/>
  <c r="AI40" i="14"/>
  <c r="AJ40" i="14"/>
  <c r="AK40" i="14"/>
  <c r="AL40" i="14"/>
  <c r="AM40" i="14"/>
  <c r="AN40" i="14"/>
  <c r="AO40" i="14"/>
  <c r="AP40" i="14"/>
  <c r="AQ40" i="14"/>
  <c r="AR40" i="14"/>
  <c r="AS40" i="14"/>
  <c r="AT40" i="14"/>
  <c r="AU40" i="14"/>
  <c r="AV40" i="14"/>
  <c r="AW40" i="14"/>
  <c r="AX40" i="14"/>
  <c r="AY40" i="14"/>
  <c r="AZ40" i="14"/>
  <c r="BA40" i="14"/>
  <c r="BB40" i="14"/>
  <c r="BC40" i="14"/>
  <c r="BD40" i="14"/>
  <c r="BE40" i="14"/>
  <c r="BF40" i="14"/>
  <c r="BG40" i="14"/>
  <c r="BH40" i="14"/>
  <c r="BI40" i="14"/>
  <c r="BJ40" i="14"/>
  <c r="BK40" i="14"/>
  <c r="BL40" i="14"/>
  <c r="BM40" i="14"/>
  <c r="B41" i="14"/>
  <c r="C41" i="14"/>
  <c r="D41" i="14"/>
  <c r="E41" i="14"/>
  <c r="F41" i="14"/>
  <c r="G41" i="14"/>
  <c r="H41" i="14"/>
  <c r="I41" i="14"/>
  <c r="J41" i="14"/>
  <c r="K41" i="14"/>
  <c r="L41" i="14"/>
  <c r="M41" i="14"/>
  <c r="N41" i="14"/>
  <c r="O41" i="14"/>
  <c r="P41" i="14"/>
  <c r="Q41" i="14"/>
  <c r="R41" i="14"/>
  <c r="S41" i="14"/>
  <c r="T41" i="14"/>
  <c r="U41" i="14"/>
  <c r="V41" i="14"/>
  <c r="W41" i="14"/>
  <c r="X41" i="14"/>
  <c r="Y41" i="14"/>
  <c r="Z41" i="14"/>
  <c r="AA41" i="14"/>
  <c r="AB41" i="14"/>
  <c r="AC41" i="14"/>
  <c r="AD41" i="14"/>
  <c r="AE41" i="14"/>
  <c r="AF41" i="14"/>
  <c r="AG41" i="14"/>
  <c r="AH41" i="14"/>
  <c r="AI41" i="14"/>
  <c r="AJ41" i="14"/>
  <c r="AK41" i="14"/>
  <c r="AL41" i="14"/>
  <c r="AM41" i="14"/>
  <c r="AN41" i="14"/>
  <c r="AO41" i="14"/>
  <c r="AP41" i="14"/>
  <c r="AQ41" i="14"/>
  <c r="AR41" i="14"/>
  <c r="AS41" i="14"/>
  <c r="AT41" i="14"/>
  <c r="AU41" i="14"/>
  <c r="AV41" i="14"/>
  <c r="AW41" i="14"/>
  <c r="AX41" i="14"/>
  <c r="AY41" i="14"/>
  <c r="AZ41" i="14"/>
  <c r="BA41" i="14"/>
  <c r="BB41" i="14"/>
  <c r="BC41" i="14"/>
  <c r="BD41" i="14"/>
  <c r="BE41" i="14"/>
  <c r="BF41" i="14"/>
  <c r="BG41" i="14"/>
  <c r="BH41" i="14"/>
  <c r="BI41" i="14"/>
  <c r="BJ41" i="14"/>
  <c r="BK41" i="14"/>
  <c r="BL41" i="14"/>
  <c r="BM41" i="14"/>
  <c r="B42" i="14"/>
  <c r="C42" i="14"/>
  <c r="D42" i="14"/>
  <c r="E42" i="14"/>
  <c r="F42" i="14"/>
  <c r="G42" i="14"/>
  <c r="H42" i="14"/>
  <c r="I42" i="14"/>
  <c r="J42" i="14"/>
  <c r="K42" i="14"/>
  <c r="L42" i="14"/>
  <c r="M42" i="14"/>
  <c r="N42" i="14"/>
  <c r="O42" i="14"/>
  <c r="P42" i="14"/>
  <c r="Q42" i="14"/>
  <c r="R42" i="14"/>
  <c r="S42" i="14"/>
  <c r="T42" i="14"/>
  <c r="U42" i="14"/>
  <c r="V42" i="14"/>
  <c r="W42" i="14"/>
  <c r="X42" i="14"/>
  <c r="Y42" i="14"/>
  <c r="Z42" i="14"/>
  <c r="AA42" i="14"/>
  <c r="AB42" i="14"/>
  <c r="AC42" i="14"/>
  <c r="AD42" i="14"/>
  <c r="AE42" i="14"/>
  <c r="AF42" i="14"/>
  <c r="AG42" i="14"/>
  <c r="BP42" i="14" s="1"/>
  <c r="AH42" i="14"/>
  <c r="AI42" i="14"/>
  <c r="AJ42" i="14"/>
  <c r="AK42" i="14"/>
  <c r="AL42" i="14"/>
  <c r="AM42" i="14"/>
  <c r="AN42" i="14"/>
  <c r="AO42" i="14"/>
  <c r="AP42" i="14"/>
  <c r="AQ42" i="14"/>
  <c r="AR42" i="14"/>
  <c r="AS42" i="14"/>
  <c r="AT42" i="14"/>
  <c r="AU42" i="14"/>
  <c r="AV42" i="14"/>
  <c r="AW42" i="14"/>
  <c r="AX42" i="14"/>
  <c r="AY42" i="14"/>
  <c r="AZ42" i="14"/>
  <c r="BA42" i="14"/>
  <c r="BB42" i="14"/>
  <c r="BC42" i="14"/>
  <c r="BD42" i="14"/>
  <c r="BE42" i="14"/>
  <c r="BF42" i="14"/>
  <c r="BG42" i="14"/>
  <c r="BH42" i="14"/>
  <c r="BI42" i="14"/>
  <c r="BJ42" i="14"/>
  <c r="BK42" i="14"/>
  <c r="BL42" i="14"/>
  <c r="BM42" i="14"/>
  <c r="B43" i="14"/>
  <c r="C43" i="14"/>
  <c r="D43" i="14"/>
  <c r="E43" i="14"/>
  <c r="F43" i="14"/>
  <c r="G43" i="14"/>
  <c r="H43" i="14"/>
  <c r="I43" i="14"/>
  <c r="J43" i="14"/>
  <c r="K43" i="14"/>
  <c r="L43" i="14"/>
  <c r="M43" i="14"/>
  <c r="N43" i="14"/>
  <c r="O43" i="14"/>
  <c r="P43" i="14"/>
  <c r="Q43" i="14"/>
  <c r="R43" i="14"/>
  <c r="S43" i="14"/>
  <c r="T43" i="14"/>
  <c r="U43" i="14"/>
  <c r="V43" i="14"/>
  <c r="W43" i="14"/>
  <c r="X43" i="14"/>
  <c r="Y43" i="14"/>
  <c r="Z43" i="14"/>
  <c r="AA43" i="14"/>
  <c r="AB43" i="14"/>
  <c r="AC43" i="14"/>
  <c r="AD43" i="14"/>
  <c r="AE43" i="14"/>
  <c r="AF43" i="14"/>
  <c r="AG43" i="14"/>
  <c r="AH43" i="14"/>
  <c r="AI43" i="14"/>
  <c r="AJ43" i="14"/>
  <c r="AK43" i="14"/>
  <c r="AL43" i="14"/>
  <c r="AM43" i="14"/>
  <c r="AN43" i="14"/>
  <c r="AO43" i="14"/>
  <c r="AP43" i="14"/>
  <c r="AQ43" i="14"/>
  <c r="AR43" i="14"/>
  <c r="AS43" i="14"/>
  <c r="AT43" i="14"/>
  <c r="AU43" i="14"/>
  <c r="AV43" i="14"/>
  <c r="AW43" i="14"/>
  <c r="AX43" i="14"/>
  <c r="AY43" i="14"/>
  <c r="AZ43" i="14"/>
  <c r="BA43" i="14"/>
  <c r="BB43" i="14"/>
  <c r="BC43" i="14"/>
  <c r="BD43" i="14"/>
  <c r="BE43" i="14"/>
  <c r="BF43" i="14"/>
  <c r="BG43" i="14"/>
  <c r="BH43" i="14"/>
  <c r="BI43" i="14"/>
  <c r="BJ43" i="14"/>
  <c r="BK43" i="14"/>
  <c r="BL43" i="14"/>
  <c r="BM43" i="14"/>
  <c r="B44" i="14"/>
  <c r="C44" i="14"/>
  <c r="D44" i="14"/>
  <c r="E44" i="14"/>
  <c r="F44" i="14"/>
  <c r="G44" i="14"/>
  <c r="H44" i="14"/>
  <c r="I44" i="14"/>
  <c r="J44" i="14"/>
  <c r="K44" i="14"/>
  <c r="L44" i="14"/>
  <c r="M44" i="14"/>
  <c r="N44" i="14"/>
  <c r="O44" i="14"/>
  <c r="P44" i="14"/>
  <c r="Q44" i="14"/>
  <c r="R44" i="14"/>
  <c r="S44" i="14"/>
  <c r="T44" i="14"/>
  <c r="U44" i="14"/>
  <c r="V44" i="14"/>
  <c r="W44" i="14"/>
  <c r="X44" i="14"/>
  <c r="Y44" i="14"/>
  <c r="Z44" i="14"/>
  <c r="AA44" i="14"/>
  <c r="AB44" i="14"/>
  <c r="AC44" i="14"/>
  <c r="AD44" i="14"/>
  <c r="AE44" i="14"/>
  <c r="AF44" i="14"/>
  <c r="AG44" i="14"/>
  <c r="AH44" i="14"/>
  <c r="AI44" i="14"/>
  <c r="AJ44" i="14"/>
  <c r="AK44" i="14"/>
  <c r="AL44" i="14"/>
  <c r="AM44" i="14"/>
  <c r="AN44" i="14"/>
  <c r="AO44" i="14"/>
  <c r="AP44" i="14"/>
  <c r="AQ44" i="14"/>
  <c r="AR44" i="14"/>
  <c r="AS44" i="14"/>
  <c r="AT44" i="14"/>
  <c r="AU44" i="14"/>
  <c r="AV44" i="14"/>
  <c r="AW44" i="14"/>
  <c r="AX44" i="14"/>
  <c r="AY44" i="14"/>
  <c r="AZ44" i="14"/>
  <c r="BA44" i="14"/>
  <c r="BB44" i="14"/>
  <c r="BC44" i="14"/>
  <c r="BD44" i="14"/>
  <c r="BE44" i="14"/>
  <c r="BF44" i="14"/>
  <c r="BG44" i="14"/>
  <c r="BH44" i="14"/>
  <c r="BI44" i="14"/>
  <c r="BJ44" i="14"/>
  <c r="BK44" i="14"/>
  <c r="BL44" i="14"/>
  <c r="BM44" i="14"/>
  <c r="B45" i="14"/>
  <c r="C45" i="14"/>
  <c r="D45" i="14"/>
  <c r="E45" i="14"/>
  <c r="F45" i="14"/>
  <c r="G45" i="14"/>
  <c r="H45" i="14"/>
  <c r="I45" i="14"/>
  <c r="J45" i="14"/>
  <c r="K45" i="14"/>
  <c r="L45" i="14"/>
  <c r="M45" i="14"/>
  <c r="N45" i="14"/>
  <c r="O45" i="14"/>
  <c r="P45" i="14"/>
  <c r="Q45" i="14"/>
  <c r="R45" i="14"/>
  <c r="S45" i="14"/>
  <c r="T45" i="14"/>
  <c r="U45" i="14"/>
  <c r="V45" i="14"/>
  <c r="W45" i="14"/>
  <c r="X45" i="14"/>
  <c r="Y45" i="14"/>
  <c r="Z45" i="14"/>
  <c r="AA45" i="14"/>
  <c r="AB45" i="14"/>
  <c r="AC45" i="14"/>
  <c r="AD45" i="14"/>
  <c r="AE45" i="14"/>
  <c r="AF45" i="14"/>
  <c r="AG45" i="14"/>
  <c r="AH45" i="14"/>
  <c r="AI45" i="14"/>
  <c r="AJ45" i="14"/>
  <c r="AK45" i="14"/>
  <c r="AL45" i="14"/>
  <c r="AM45" i="14"/>
  <c r="AN45" i="14"/>
  <c r="AO45" i="14"/>
  <c r="AP45" i="14"/>
  <c r="AQ45" i="14"/>
  <c r="AR45" i="14"/>
  <c r="AS45" i="14"/>
  <c r="AT45" i="14"/>
  <c r="AU45" i="14"/>
  <c r="AV45" i="14"/>
  <c r="AW45" i="14"/>
  <c r="AX45" i="14"/>
  <c r="AY45" i="14"/>
  <c r="AZ45" i="14"/>
  <c r="BA45" i="14"/>
  <c r="BB45" i="14"/>
  <c r="BC45" i="14"/>
  <c r="BD45" i="14"/>
  <c r="BE45" i="14"/>
  <c r="BF45" i="14"/>
  <c r="BG45" i="14"/>
  <c r="BH45" i="14"/>
  <c r="BI45" i="14"/>
  <c r="BJ45" i="14"/>
  <c r="BK45" i="14"/>
  <c r="BL45" i="14"/>
  <c r="BM45" i="14"/>
  <c r="B46" i="14"/>
  <c r="C46" i="14"/>
  <c r="D46" i="14"/>
  <c r="E46" i="14"/>
  <c r="F46" i="14"/>
  <c r="G46" i="14"/>
  <c r="H46" i="14"/>
  <c r="I46" i="14"/>
  <c r="J46" i="14"/>
  <c r="K46" i="14"/>
  <c r="L46" i="14"/>
  <c r="M46" i="14"/>
  <c r="N46" i="14"/>
  <c r="O46" i="14"/>
  <c r="P46" i="14"/>
  <c r="Q46" i="14"/>
  <c r="R46" i="14"/>
  <c r="S46" i="14"/>
  <c r="T46" i="14"/>
  <c r="U46" i="14"/>
  <c r="V46" i="14"/>
  <c r="W46" i="14"/>
  <c r="X46" i="14"/>
  <c r="Y46" i="14"/>
  <c r="Z46" i="14"/>
  <c r="AA46" i="14"/>
  <c r="AB46" i="14"/>
  <c r="AC46" i="14"/>
  <c r="AD46" i="14"/>
  <c r="AE46" i="14"/>
  <c r="AF46" i="14"/>
  <c r="AG46" i="14"/>
  <c r="AH46" i="14"/>
  <c r="AI46" i="14"/>
  <c r="AJ46" i="14"/>
  <c r="AK46" i="14"/>
  <c r="AL46" i="14"/>
  <c r="AM46" i="14"/>
  <c r="AN46" i="14"/>
  <c r="AO46" i="14"/>
  <c r="AP46" i="14"/>
  <c r="AQ46" i="14"/>
  <c r="AR46" i="14"/>
  <c r="AS46" i="14"/>
  <c r="AT46" i="14"/>
  <c r="AU46" i="14"/>
  <c r="AV46" i="14"/>
  <c r="AW46" i="14"/>
  <c r="AX46" i="14"/>
  <c r="AY46" i="14"/>
  <c r="AZ46" i="14"/>
  <c r="BA46" i="14"/>
  <c r="BB46" i="14"/>
  <c r="BC46" i="14"/>
  <c r="BD46" i="14"/>
  <c r="BE46" i="14"/>
  <c r="BF46" i="14"/>
  <c r="BG46" i="14"/>
  <c r="BH46" i="14"/>
  <c r="BI46" i="14"/>
  <c r="BJ46" i="14"/>
  <c r="BK46" i="14"/>
  <c r="BL46" i="14"/>
  <c r="BM46" i="14"/>
  <c r="BM3" i="14"/>
  <c r="BL3" i="14"/>
  <c r="BK3" i="14"/>
  <c r="BJ3" i="14"/>
  <c r="BI3" i="14"/>
  <c r="BH3" i="14"/>
  <c r="BG3" i="14"/>
  <c r="BF3" i="14"/>
  <c r="BE3" i="14"/>
  <c r="BD3" i="14"/>
  <c r="BC3" i="14"/>
  <c r="BB3" i="14"/>
  <c r="BA3" i="14"/>
  <c r="AZ3" i="14"/>
  <c r="AY3" i="14"/>
  <c r="AX3" i="14"/>
  <c r="AW3" i="14"/>
  <c r="AV3" i="14"/>
  <c r="AU3" i="14"/>
  <c r="AT3" i="14"/>
  <c r="AS3" i="14"/>
  <c r="AR3" i="14"/>
  <c r="AQ3" i="14"/>
  <c r="AP3" i="14"/>
  <c r="AO3" i="14"/>
  <c r="AN3" i="14"/>
  <c r="AM3" i="14"/>
  <c r="AL3" i="14"/>
  <c r="AK3" i="14"/>
  <c r="AJ3" i="14"/>
  <c r="AI3" i="14"/>
  <c r="AH3" i="14"/>
  <c r="AG3" i="14"/>
  <c r="AF3" i="14"/>
  <c r="AE3" i="14"/>
  <c r="AD3" i="14"/>
  <c r="AC3" i="14"/>
  <c r="AB3" i="14"/>
  <c r="AA3" i="14"/>
  <c r="Z3" i="14"/>
  <c r="Y3" i="14"/>
  <c r="X3" i="14"/>
  <c r="W3" i="14"/>
  <c r="V3" i="14"/>
  <c r="U3" i="14"/>
  <c r="T3" i="14"/>
  <c r="S3" i="14"/>
  <c r="R3" i="14"/>
  <c r="Q3" i="14"/>
  <c r="P3" i="14"/>
  <c r="O3" i="14"/>
  <c r="N3" i="14"/>
  <c r="M3" i="14"/>
  <c r="L3" i="14"/>
  <c r="K3" i="14"/>
  <c r="J3" i="14"/>
  <c r="I3" i="14"/>
  <c r="H3" i="14"/>
  <c r="G3" i="14"/>
  <c r="F3" i="14"/>
  <c r="E3" i="14"/>
  <c r="D3" i="14"/>
  <c r="C3" i="14"/>
  <c r="BP46" i="14" l="1"/>
  <c r="BP43" i="14"/>
  <c r="BP21" i="14"/>
  <c r="BP15" i="14"/>
  <c r="BP14" i="14"/>
  <c r="BP12" i="14"/>
  <c r="BP11" i="14"/>
  <c r="BP10" i="14"/>
  <c r="BP9" i="14"/>
  <c r="BN8" i="14"/>
  <c r="BO8" i="14" s="1"/>
  <c r="BN7" i="14"/>
  <c r="BO7" i="14" s="1"/>
  <c r="BP6" i="14"/>
  <c r="BN5" i="14"/>
  <c r="BO5" i="14" s="1"/>
  <c r="BP4" i="14"/>
  <c r="BP45" i="14"/>
  <c r="BN40" i="14"/>
  <c r="BO40" i="14" s="1"/>
  <c r="BP22" i="14"/>
  <c r="BP13" i="14"/>
  <c r="BP41" i="14"/>
  <c r="BR42" i="14"/>
  <c r="BP44" i="14"/>
  <c r="BN39" i="14"/>
  <c r="BO39" i="14" s="1"/>
  <c r="BN13" i="14"/>
  <c r="BR46" i="14"/>
  <c r="BP7" i="14"/>
  <c r="BP37" i="14"/>
  <c r="BP36" i="14"/>
  <c r="BN34" i="14"/>
  <c r="BO34" i="14" s="1"/>
  <c r="BN32" i="14"/>
  <c r="BO32" i="14" s="1"/>
  <c r="BP30" i="14"/>
  <c r="BP28" i="14"/>
  <c r="BP27" i="14"/>
  <c r="BN26" i="14"/>
  <c r="BO26" i="14" s="1"/>
  <c r="BP25" i="14"/>
  <c r="BN24" i="14"/>
  <c r="BO24" i="14" s="1"/>
  <c r="BP23" i="14"/>
  <c r="BQ22" i="14"/>
  <c r="BP20" i="14"/>
  <c r="BP19" i="14"/>
  <c r="BP18" i="14"/>
  <c r="BN17" i="14"/>
  <c r="BO17" i="14" s="1"/>
  <c r="BP16" i="14"/>
  <c r="BQ15" i="14"/>
  <c r="BN46" i="14"/>
  <c r="BO46" i="14" s="1"/>
  <c r="BN12" i="14"/>
  <c r="BO12" i="14" s="1"/>
  <c r="BR40" i="14"/>
  <c r="BP38" i="14"/>
  <c r="BP35" i="14"/>
  <c r="BP33" i="14"/>
  <c r="BP31" i="14"/>
  <c r="BP29" i="14"/>
  <c r="BN45" i="14"/>
  <c r="BO45" i="14" s="1"/>
  <c r="BN10" i="14"/>
  <c r="BO10" i="14" s="1"/>
  <c r="BP40" i="14"/>
  <c r="BP5" i="14"/>
  <c r="BN43" i="14"/>
  <c r="BO43" i="14" s="1"/>
  <c r="BN9" i="14"/>
  <c r="BO9" i="14" s="1"/>
  <c r="BR44" i="14"/>
  <c r="BP39" i="14"/>
  <c r="BQ46" i="14"/>
  <c r="BQ44" i="14"/>
  <c r="BQ43" i="14"/>
  <c r="BN42" i="14"/>
  <c r="BO42" i="14" s="1"/>
  <c r="BQ41" i="14"/>
  <c r="BQ40" i="14"/>
  <c r="BQ39" i="14"/>
  <c r="BR21" i="14"/>
  <c r="BR19" i="14"/>
  <c r="BQ14" i="14"/>
  <c r="BQ13" i="14"/>
  <c r="BQ12" i="14"/>
  <c r="BQ11" i="14"/>
  <c r="BQ10" i="14"/>
  <c r="BQ9" i="14"/>
  <c r="BQ8" i="14"/>
  <c r="BQ7" i="14"/>
  <c r="BQ6" i="14"/>
  <c r="BQ5" i="14"/>
  <c r="BQ4" i="14"/>
  <c r="BQ3" i="14"/>
  <c r="BQ21" i="14"/>
  <c r="BQ45" i="14"/>
  <c r="BN21" i="14"/>
  <c r="BO21" i="14" s="1"/>
  <c r="BR3" i="14"/>
  <c r="BR14" i="14"/>
  <c r="BR12" i="14"/>
  <c r="BR10" i="14"/>
  <c r="BR8" i="14"/>
  <c r="BR6" i="14"/>
  <c r="BR4" i="14"/>
  <c r="BN44" i="14"/>
  <c r="BO44" i="14" s="1"/>
  <c r="BN14" i="14"/>
  <c r="BO14" i="14" s="1"/>
  <c r="BN6" i="14"/>
  <c r="BO6" i="14" s="1"/>
  <c r="BQ42" i="14"/>
  <c r="BN41" i="14"/>
  <c r="BO41" i="14" s="1"/>
  <c r="BN11" i="14"/>
  <c r="BO11" i="14" s="1"/>
  <c r="BR45" i="14"/>
  <c r="BR43" i="14"/>
  <c r="BR41" i="14"/>
  <c r="BR39" i="14"/>
  <c r="BR13" i="14"/>
  <c r="BR11" i="14"/>
  <c r="BR9" i="14"/>
  <c r="BR7" i="14"/>
  <c r="BR5" i="14"/>
  <c r="BP3" i="14"/>
  <c r="BN3" i="14"/>
  <c r="BN38" i="14"/>
  <c r="BO38" i="14" s="1"/>
  <c r="BN30" i="14"/>
  <c r="BO30" i="14" s="1"/>
  <c r="BN37" i="14"/>
  <c r="BO37" i="14" s="1"/>
  <c r="BN29" i="14"/>
  <c r="BO29" i="14" s="1"/>
  <c r="BR38" i="14"/>
  <c r="BR36" i="14"/>
  <c r="BR34" i="14"/>
  <c r="BR32" i="14"/>
  <c r="BR30" i="14"/>
  <c r="BR28" i="14"/>
  <c r="BR26" i="14"/>
  <c r="BR24" i="14"/>
  <c r="BN36" i="14"/>
  <c r="BO36" i="14" s="1"/>
  <c r="BN28" i="14"/>
  <c r="BO28" i="14" s="1"/>
  <c r="BQ38" i="14"/>
  <c r="BQ36" i="14"/>
  <c r="BQ34" i="14"/>
  <c r="BQ32" i="14"/>
  <c r="BQ30" i="14"/>
  <c r="BQ28" i="14"/>
  <c r="BQ26" i="14"/>
  <c r="BQ24" i="14"/>
  <c r="BN35" i="14"/>
  <c r="BO35" i="14" s="1"/>
  <c r="BN27" i="14"/>
  <c r="BO27" i="14" s="1"/>
  <c r="BP34" i="14"/>
  <c r="BP32" i="14"/>
  <c r="BP26" i="14"/>
  <c r="BP24" i="14"/>
  <c r="BN33" i="14"/>
  <c r="BO33" i="14" s="1"/>
  <c r="BN25" i="14"/>
  <c r="BO25" i="14" s="1"/>
  <c r="BR37" i="14"/>
  <c r="BR35" i="14"/>
  <c r="BR33" i="14"/>
  <c r="BR31" i="14"/>
  <c r="BR29" i="14"/>
  <c r="BR27" i="14"/>
  <c r="BR25" i="14"/>
  <c r="BR23" i="14"/>
  <c r="BQ37" i="14"/>
  <c r="BQ35" i="14"/>
  <c r="BQ33" i="14"/>
  <c r="BQ31" i="14"/>
  <c r="BQ29" i="14"/>
  <c r="BQ27" i="14"/>
  <c r="BQ25" i="14"/>
  <c r="BQ23" i="14"/>
  <c r="BN31" i="14"/>
  <c r="BO31" i="14" s="1"/>
  <c r="BN23" i="14"/>
  <c r="BO23" i="14" s="1"/>
  <c r="BN22" i="14"/>
  <c r="BO22" i="14" s="1"/>
  <c r="BR22" i="14"/>
  <c r="BN19" i="14"/>
  <c r="BO19" i="14" s="1"/>
  <c r="BQ19" i="14"/>
  <c r="BQ17" i="14"/>
  <c r="BN18" i="14"/>
  <c r="BO18" i="14" s="1"/>
  <c r="BP17" i="14"/>
  <c r="BN16" i="14"/>
  <c r="BO16" i="14" s="1"/>
  <c r="BR20" i="14"/>
  <c r="BR18" i="14"/>
  <c r="BR16" i="14"/>
  <c r="BQ20" i="14"/>
  <c r="BQ18" i="14"/>
  <c r="BQ16" i="14"/>
  <c r="BN15" i="14"/>
  <c r="BO15" i="14" s="1"/>
  <c r="BR15" i="14"/>
  <c r="B3" i="18"/>
  <c r="C3" i="18"/>
  <c r="D3" i="18"/>
  <c r="E3" i="18"/>
  <c r="F3" i="18"/>
  <c r="G3" i="18"/>
  <c r="H3" i="18"/>
  <c r="I3" i="18"/>
  <c r="J3" i="18"/>
  <c r="K3" i="18"/>
  <c r="L3" i="18"/>
  <c r="M3" i="18"/>
  <c r="N3" i="18"/>
  <c r="O3" i="18"/>
  <c r="P3" i="18"/>
  <c r="Q3" i="18"/>
  <c r="R3" i="18"/>
  <c r="S3" i="18"/>
  <c r="T3" i="18"/>
  <c r="U3" i="18"/>
  <c r="V3" i="18"/>
  <c r="W3" i="18"/>
  <c r="X3" i="18"/>
  <c r="Y3" i="18"/>
  <c r="Z3" i="18"/>
  <c r="AA3" i="18"/>
  <c r="AB3" i="18"/>
  <c r="AC3" i="18"/>
  <c r="AD3" i="18"/>
  <c r="AE3" i="18"/>
  <c r="AF3" i="18"/>
  <c r="AG3" i="18"/>
  <c r="AH3" i="18"/>
  <c r="AI3" i="18"/>
  <c r="AJ3" i="18"/>
  <c r="AK3" i="18"/>
  <c r="AL3" i="18"/>
  <c r="AM3" i="18"/>
  <c r="AN3" i="18"/>
  <c r="AO3" i="18"/>
  <c r="AP3" i="18"/>
  <c r="AQ3" i="18"/>
  <c r="AR3" i="18"/>
  <c r="AS3" i="18"/>
  <c r="AT3" i="18"/>
  <c r="AU3" i="18"/>
  <c r="AV3" i="18"/>
  <c r="AW3" i="18"/>
  <c r="AX3" i="18"/>
  <c r="AY3" i="18"/>
  <c r="AZ3" i="18"/>
  <c r="BA3" i="18"/>
  <c r="BB3" i="18"/>
  <c r="BC3" i="18"/>
  <c r="BD3" i="18"/>
  <c r="BE3" i="18"/>
  <c r="BF3" i="18"/>
  <c r="BG3" i="18"/>
  <c r="BH3" i="18"/>
  <c r="BI3" i="18"/>
  <c r="BJ3" i="18"/>
  <c r="BK3" i="18"/>
  <c r="BL3" i="18"/>
  <c r="BM3" i="18"/>
  <c r="BN3" i="18"/>
  <c r="BO3" i="18"/>
  <c r="BP3" i="18"/>
  <c r="BQ3" i="18"/>
  <c r="B4" i="18"/>
  <c r="C4" i="18"/>
  <c r="D4" i="18"/>
  <c r="E4" i="18"/>
  <c r="F4" i="18"/>
  <c r="G4" i="18"/>
  <c r="H4" i="18"/>
  <c r="I4" i="18"/>
  <c r="J4" i="18"/>
  <c r="K4" i="18"/>
  <c r="L4" i="18"/>
  <c r="M4" i="18"/>
  <c r="N4" i="18"/>
  <c r="O4" i="18"/>
  <c r="P4" i="18"/>
  <c r="Q4" i="18"/>
  <c r="R4" i="18"/>
  <c r="S4" i="18"/>
  <c r="T4" i="18"/>
  <c r="U4" i="18"/>
  <c r="V4" i="18"/>
  <c r="W4" i="18"/>
  <c r="X4" i="18"/>
  <c r="Y4" i="18"/>
  <c r="Z4" i="18"/>
  <c r="AA4" i="18"/>
  <c r="AB4" i="18"/>
  <c r="AC4" i="18"/>
  <c r="AD4" i="18"/>
  <c r="AE4" i="18"/>
  <c r="AF4" i="18"/>
  <c r="AG4" i="18"/>
  <c r="AH4" i="18"/>
  <c r="AI4" i="18"/>
  <c r="AJ4" i="18"/>
  <c r="AK4" i="18"/>
  <c r="AL4" i="18"/>
  <c r="AM4" i="18"/>
  <c r="AN4" i="18"/>
  <c r="AO4" i="18"/>
  <c r="AP4" i="18"/>
  <c r="AQ4" i="18"/>
  <c r="AR4" i="18"/>
  <c r="AS4" i="18"/>
  <c r="AT4" i="18"/>
  <c r="AU4" i="18"/>
  <c r="AV4" i="18"/>
  <c r="AW4" i="18"/>
  <c r="AX4" i="18"/>
  <c r="AY4" i="18"/>
  <c r="AZ4" i="18"/>
  <c r="BA4" i="18"/>
  <c r="BB4" i="18"/>
  <c r="BC4" i="18"/>
  <c r="BD4" i="18"/>
  <c r="BE4" i="18"/>
  <c r="BF4" i="18"/>
  <c r="BG4" i="18"/>
  <c r="BH4" i="18"/>
  <c r="BI4" i="18"/>
  <c r="BJ4" i="18"/>
  <c r="BK4" i="18"/>
  <c r="BL4" i="18"/>
  <c r="BM4" i="18"/>
  <c r="BN4" i="18"/>
  <c r="BO4" i="18"/>
  <c r="BP4" i="18"/>
  <c r="BQ4" i="18"/>
  <c r="B5" i="18"/>
  <c r="C5" i="18"/>
  <c r="D5" i="18"/>
  <c r="E5" i="18"/>
  <c r="F5" i="18"/>
  <c r="G5" i="18"/>
  <c r="H5" i="18"/>
  <c r="I5" i="18"/>
  <c r="J5" i="18"/>
  <c r="K5" i="18"/>
  <c r="L5" i="18"/>
  <c r="M5" i="18"/>
  <c r="N5" i="18"/>
  <c r="O5" i="18"/>
  <c r="P5" i="18"/>
  <c r="Q5" i="18"/>
  <c r="R5" i="18"/>
  <c r="S5" i="18"/>
  <c r="T5" i="18"/>
  <c r="U5" i="18"/>
  <c r="V5" i="18"/>
  <c r="W5" i="18"/>
  <c r="X5" i="18"/>
  <c r="Y5" i="18"/>
  <c r="Z5" i="18"/>
  <c r="AA5" i="18"/>
  <c r="AB5" i="18"/>
  <c r="AC5" i="18"/>
  <c r="AD5" i="18"/>
  <c r="AE5" i="18"/>
  <c r="AF5" i="18"/>
  <c r="AG5" i="18"/>
  <c r="AH5" i="18"/>
  <c r="AI5" i="18"/>
  <c r="AJ5" i="18"/>
  <c r="AK5" i="18"/>
  <c r="AL5" i="18"/>
  <c r="AM5" i="18"/>
  <c r="AN5" i="18"/>
  <c r="AO5" i="18"/>
  <c r="AP5" i="18"/>
  <c r="AQ5" i="18"/>
  <c r="AR5" i="18"/>
  <c r="AS5" i="18"/>
  <c r="AT5" i="18"/>
  <c r="AU5" i="18"/>
  <c r="AV5" i="18"/>
  <c r="AW5" i="18"/>
  <c r="AX5" i="18"/>
  <c r="AY5" i="18"/>
  <c r="AZ5" i="18"/>
  <c r="BA5" i="18"/>
  <c r="BB5" i="18"/>
  <c r="BC5" i="18"/>
  <c r="BD5" i="18"/>
  <c r="BE5" i="18"/>
  <c r="BF5" i="18"/>
  <c r="BG5" i="18"/>
  <c r="BH5" i="18"/>
  <c r="BI5" i="18"/>
  <c r="BJ5" i="18"/>
  <c r="BK5" i="18"/>
  <c r="BL5" i="18"/>
  <c r="BM5" i="18"/>
  <c r="BN5" i="18"/>
  <c r="BO5" i="18"/>
  <c r="BP5" i="18"/>
  <c r="BQ5" i="18"/>
  <c r="B6" i="18"/>
  <c r="C6" i="18"/>
  <c r="D6" i="18"/>
  <c r="E6" i="18"/>
  <c r="F6" i="18"/>
  <c r="G6" i="18"/>
  <c r="H6" i="18"/>
  <c r="I6" i="18"/>
  <c r="J6" i="18"/>
  <c r="K6" i="18"/>
  <c r="L6" i="18"/>
  <c r="M6" i="18"/>
  <c r="N6" i="18"/>
  <c r="O6" i="18"/>
  <c r="P6" i="18"/>
  <c r="Q6" i="18"/>
  <c r="R6" i="18"/>
  <c r="S6" i="18"/>
  <c r="T6" i="18"/>
  <c r="U6" i="18"/>
  <c r="V6" i="18"/>
  <c r="W6" i="18"/>
  <c r="X6" i="18"/>
  <c r="Y6" i="18"/>
  <c r="Z6" i="18"/>
  <c r="AA6" i="18"/>
  <c r="AB6" i="18"/>
  <c r="AC6" i="18"/>
  <c r="AD6" i="18"/>
  <c r="AE6" i="18"/>
  <c r="AF6" i="18"/>
  <c r="AG6" i="18"/>
  <c r="AH6" i="18"/>
  <c r="AI6" i="18"/>
  <c r="AJ6" i="18"/>
  <c r="AK6" i="18"/>
  <c r="AL6" i="18"/>
  <c r="AM6" i="18"/>
  <c r="AN6" i="18"/>
  <c r="AO6" i="18"/>
  <c r="AP6" i="18"/>
  <c r="AQ6" i="18"/>
  <c r="AR6" i="18"/>
  <c r="AS6" i="18"/>
  <c r="AT6" i="18"/>
  <c r="AU6" i="18"/>
  <c r="AV6" i="18"/>
  <c r="AW6" i="18"/>
  <c r="AX6" i="18"/>
  <c r="AY6" i="18"/>
  <c r="AZ6" i="18"/>
  <c r="BA6" i="18"/>
  <c r="BB6" i="18"/>
  <c r="BC6" i="18"/>
  <c r="BD6" i="18"/>
  <c r="BE6" i="18"/>
  <c r="BF6" i="18"/>
  <c r="BG6" i="18"/>
  <c r="BH6" i="18"/>
  <c r="BI6" i="18"/>
  <c r="BJ6" i="18"/>
  <c r="BK6" i="18"/>
  <c r="BL6" i="18"/>
  <c r="BM6" i="18"/>
  <c r="BN6" i="18"/>
  <c r="BO6" i="18"/>
  <c r="BP6" i="18"/>
  <c r="BQ6" i="18"/>
  <c r="B7" i="18"/>
  <c r="C7" i="18"/>
  <c r="D7" i="18"/>
  <c r="E7" i="18"/>
  <c r="F7" i="18"/>
  <c r="G7" i="18"/>
  <c r="H7" i="18"/>
  <c r="I7" i="18"/>
  <c r="J7" i="18"/>
  <c r="K7" i="18"/>
  <c r="L7" i="18"/>
  <c r="M7" i="18"/>
  <c r="N7" i="18"/>
  <c r="O7" i="18"/>
  <c r="P7" i="18"/>
  <c r="Q7" i="18"/>
  <c r="R7" i="18"/>
  <c r="S7" i="18"/>
  <c r="T7" i="18"/>
  <c r="U7" i="18"/>
  <c r="V7" i="18"/>
  <c r="W7" i="18"/>
  <c r="X7" i="18"/>
  <c r="Y7" i="18"/>
  <c r="Z7" i="18"/>
  <c r="AA7" i="18"/>
  <c r="AB7" i="18"/>
  <c r="AC7" i="18"/>
  <c r="AD7" i="18"/>
  <c r="AE7" i="18"/>
  <c r="AF7" i="18"/>
  <c r="AG7" i="18"/>
  <c r="AH7" i="18"/>
  <c r="AI7" i="18"/>
  <c r="AJ7" i="18"/>
  <c r="AK7" i="18"/>
  <c r="AL7" i="18"/>
  <c r="AM7" i="18"/>
  <c r="AN7" i="18"/>
  <c r="AO7" i="18"/>
  <c r="AP7" i="18"/>
  <c r="AQ7" i="18"/>
  <c r="AR7" i="18"/>
  <c r="AS7" i="18"/>
  <c r="AT7" i="18"/>
  <c r="AU7" i="18"/>
  <c r="AV7" i="18"/>
  <c r="AW7" i="18"/>
  <c r="AX7" i="18"/>
  <c r="AY7" i="18"/>
  <c r="AZ7" i="18"/>
  <c r="BA7" i="18"/>
  <c r="BB7" i="18"/>
  <c r="BC7" i="18"/>
  <c r="BD7" i="18"/>
  <c r="BE7" i="18"/>
  <c r="BF7" i="18"/>
  <c r="BG7" i="18"/>
  <c r="BH7" i="18"/>
  <c r="BI7" i="18"/>
  <c r="BJ7" i="18"/>
  <c r="BK7" i="18"/>
  <c r="BL7" i="18"/>
  <c r="BM7" i="18"/>
  <c r="BN7" i="18"/>
  <c r="BO7" i="18"/>
  <c r="BP7" i="18"/>
  <c r="BQ7" i="18"/>
  <c r="B8" i="18"/>
  <c r="C8" i="18"/>
  <c r="D8" i="18"/>
  <c r="E8" i="18"/>
  <c r="F8" i="18"/>
  <c r="G8" i="18"/>
  <c r="H8" i="18"/>
  <c r="I8" i="18"/>
  <c r="J8" i="18"/>
  <c r="K8" i="18"/>
  <c r="L8" i="18"/>
  <c r="M8" i="18"/>
  <c r="N8" i="18"/>
  <c r="O8" i="18"/>
  <c r="P8" i="18"/>
  <c r="Q8" i="18"/>
  <c r="R8" i="18"/>
  <c r="S8" i="18"/>
  <c r="T8" i="18"/>
  <c r="U8" i="18"/>
  <c r="V8" i="18"/>
  <c r="W8" i="18"/>
  <c r="X8" i="18"/>
  <c r="Y8" i="18"/>
  <c r="Z8" i="18"/>
  <c r="AA8" i="18"/>
  <c r="AB8" i="18"/>
  <c r="AC8" i="18"/>
  <c r="AD8" i="18"/>
  <c r="AE8" i="18"/>
  <c r="AF8" i="18"/>
  <c r="AG8" i="18"/>
  <c r="AH8" i="18"/>
  <c r="AI8" i="18"/>
  <c r="AJ8" i="18"/>
  <c r="AK8" i="18"/>
  <c r="AL8" i="18"/>
  <c r="AM8" i="18"/>
  <c r="AN8" i="18"/>
  <c r="AO8" i="18"/>
  <c r="AP8" i="18"/>
  <c r="AQ8" i="18"/>
  <c r="AR8" i="18"/>
  <c r="AS8" i="18"/>
  <c r="AT8" i="18"/>
  <c r="AU8" i="18"/>
  <c r="AV8" i="18"/>
  <c r="AW8" i="18"/>
  <c r="AX8" i="18"/>
  <c r="AY8" i="18"/>
  <c r="AZ8" i="18"/>
  <c r="BA8" i="18"/>
  <c r="BB8" i="18"/>
  <c r="BC8" i="18"/>
  <c r="BD8" i="18"/>
  <c r="BE8" i="18"/>
  <c r="BF8" i="18"/>
  <c r="BG8" i="18"/>
  <c r="BH8" i="18"/>
  <c r="BI8" i="18"/>
  <c r="BJ8" i="18"/>
  <c r="BK8" i="18"/>
  <c r="BL8" i="18"/>
  <c r="BM8" i="18"/>
  <c r="BN8" i="18"/>
  <c r="BO8" i="18"/>
  <c r="BP8" i="18"/>
  <c r="BQ8" i="18"/>
  <c r="B9" i="18"/>
  <c r="C9" i="18"/>
  <c r="D9" i="18"/>
  <c r="E9" i="18"/>
  <c r="F9" i="18"/>
  <c r="G9" i="18"/>
  <c r="H9" i="18"/>
  <c r="I9" i="18"/>
  <c r="J9" i="18"/>
  <c r="K9" i="18"/>
  <c r="L9" i="18"/>
  <c r="M9" i="18"/>
  <c r="N9" i="18"/>
  <c r="O9" i="18"/>
  <c r="P9" i="18"/>
  <c r="Q9" i="18"/>
  <c r="R9" i="18"/>
  <c r="S9" i="18"/>
  <c r="T9" i="18"/>
  <c r="U9" i="18"/>
  <c r="V9" i="18"/>
  <c r="W9" i="18"/>
  <c r="X9" i="18"/>
  <c r="Y9" i="18"/>
  <c r="Z9" i="18"/>
  <c r="AA9" i="18"/>
  <c r="AB9" i="18"/>
  <c r="AC9" i="18"/>
  <c r="AD9" i="18"/>
  <c r="AE9" i="18"/>
  <c r="AF9" i="18"/>
  <c r="AG9" i="18"/>
  <c r="AH9" i="18"/>
  <c r="AI9" i="18"/>
  <c r="AJ9" i="18"/>
  <c r="AK9" i="18"/>
  <c r="AL9" i="18"/>
  <c r="AM9" i="18"/>
  <c r="AN9" i="18"/>
  <c r="AO9" i="18"/>
  <c r="AP9" i="18"/>
  <c r="AQ9" i="18"/>
  <c r="AR9" i="18"/>
  <c r="AS9" i="18"/>
  <c r="AT9" i="18"/>
  <c r="AU9" i="18"/>
  <c r="AV9" i="18"/>
  <c r="AW9" i="18"/>
  <c r="AX9" i="18"/>
  <c r="AY9" i="18"/>
  <c r="AZ9" i="18"/>
  <c r="BA9" i="18"/>
  <c r="BB9" i="18"/>
  <c r="BC9" i="18"/>
  <c r="BD9" i="18"/>
  <c r="BE9" i="18"/>
  <c r="BF9" i="18"/>
  <c r="BG9" i="18"/>
  <c r="BH9" i="18"/>
  <c r="BI9" i="18"/>
  <c r="BJ9" i="18"/>
  <c r="BK9" i="18"/>
  <c r="BL9" i="18"/>
  <c r="BM9" i="18"/>
  <c r="BN9" i="18"/>
  <c r="BO9" i="18"/>
  <c r="BP9" i="18"/>
  <c r="BQ9" i="18"/>
  <c r="B10" i="18"/>
  <c r="C10" i="18"/>
  <c r="D10" i="18"/>
  <c r="E10" i="18"/>
  <c r="F10" i="18"/>
  <c r="G10" i="18"/>
  <c r="H10" i="18"/>
  <c r="I10" i="18"/>
  <c r="J10" i="18"/>
  <c r="K10" i="18"/>
  <c r="L10" i="18"/>
  <c r="M10" i="18"/>
  <c r="N10" i="18"/>
  <c r="O10" i="18"/>
  <c r="P10" i="18"/>
  <c r="Q10" i="18"/>
  <c r="R10" i="18"/>
  <c r="S10" i="18"/>
  <c r="T10" i="18"/>
  <c r="U10" i="18"/>
  <c r="V10" i="18"/>
  <c r="W10" i="18"/>
  <c r="X10" i="18"/>
  <c r="Y10" i="18"/>
  <c r="Z10" i="18"/>
  <c r="AA10" i="18"/>
  <c r="AB10" i="18"/>
  <c r="AC10" i="18"/>
  <c r="AD10" i="18"/>
  <c r="AE10" i="18"/>
  <c r="AF10" i="18"/>
  <c r="AG10" i="18"/>
  <c r="AH10" i="18"/>
  <c r="AI10" i="18"/>
  <c r="AJ10" i="18"/>
  <c r="AK10" i="18"/>
  <c r="AL10" i="18"/>
  <c r="AM10" i="18"/>
  <c r="AN10" i="18"/>
  <c r="AO10" i="18"/>
  <c r="AP10" i="18"/>
  <c r="AQ10" i="18"/>
  <c r="AR10" i="18"/>
  <c r="AS10" i="18"/>
  <c r="AT10" i="18"/>
  <c r="AU10" i="18"/>
  <c r="AV10" i="18"/>
  <c r="AW10" i="18"/>
  <c r="AX10" i="18"/>
  <c r="AY10" i="18"/>
  <c r="AZ10" i="18"/>
  <c r="BA10" i="18"/>
  <c r="BB10" i="18"/>
  <c r="BC10" i="18"/>
  <c r="BD10" i="18"/>
  <c r="BE10" i="18"/>
  <c r="BF10" i="18"/>
  <c r="BG10" i="18"/>
  <c r="BH10" i="18"/>
  <c r="BI10" i="18"/>
  <c r="BJ10" i="18"/>
  <c r="BK10" i="18"/>
  <c r="BL10" i="18"/>
  <c r="BM10" i="18"/>
  <c r="BN10" i="18"/>
  <c r="BO10" i="18"/>
  <c r="BP10" i="18"/>
  <c r="BQ10" i="18"/>
  <c r="B11" i="18"/>
  <c r="C11" i="18"/>
  <c r="D11" i="18"/>
  <c r="E11" i="18"/>
  <c r="F11" i="18"/>
  <c r="G11" i="18"/>
  <c r="H11" i="18"/>
  <c r="I11" i="18"/>
  <c r="J11" i="18"/>
  <c r="K11" i="18"/>
  <c r="L11" i="18"/>
  <c r="M11" i="18"/>
  <c r="N11" i="18"/>
  <c r="O11" i="18"/>
  <c r="P11" i="18"/>
  <c r="Q11" i="18"/>
  <c r="R11" i="18"/>
  <c r="S11" i="18"/>
  <c r="T11" i="18"/>
  <c r="U11" i="18"/>
  <c r="V11" i="18"/>
  <c r="W11" i="18"/>
  <c r="X11" i="18"/>
  <c r="Y11" i="18"/>
  <c r="Z11" i="18"/>
  <c r="AA11" i="18"/>
  <c r="AB11" i="18"/>
  <c r="AC11" i="18"/>
  <c r="AD11" i="18"/>
  <c r="AE11" i="18"/>
  <c r="AF11" i="18"/>
  <c r="AG11" i="18"/>
  <c r="AH11" i="18"/>
  <c r="AI11" i="18"/>
  <c r="AJ11" i="18"/>
  <c r="AK11" i="18"/>
  <c r="AL11" i="18"/>
  <c r="AM11" i="18"/>
  <c r="AN11" i="18"/>
  <c r="AO11" i="18"/>
  <c r="AP11" i="18"/>
  <c r="AQ11" i="18"/>
  <c r="AR11" i="18"/>
  <c r="AS11" i="18"/>
  <c r="AT11" i="18"/>
  <c r="AU11" i="18"/>
  <c r="AV11" i="18"/>
  <c r="AW11" i="18"/>
  <c r="AX11" i="18"/>
  <c r="AY11" i="18"/>
  <c r="AZ11" i="18"/>
  <c r="BA11" i="18"/>
  <c r="BB11" i="18"/>
  <c r="BC11" i="18"/>
  <c r="BD11" i="18"/>
  <c r="BE11" i="18"/>
  <c r="BF11" i="18"/>
  <c r="BG11" i="18"/>
  <c r="BH11" i="18"/>
  <c r="BI11" i="18"/>
  <c r="BJ11" i="18"/>
  <c r="BK11" i="18"/>
  <c r="BL11" i="18"/>
  <c r="BM11" i="18"/>
  <c r="BN11" i="18"/>
  <c r="BO11" i="18"/>
  <c r="BP11" i="18"/>
  <c r="BQ11" i="18"/>
  <c r="B12" i="18"/>
  <c r="C12" i="18"/>
  <c r="D12" i="18"/>
  <c r="E12" i="18"/>
  <c r="F12" i="18"/>
  <c r="G12" i="18"/>
  <c r="H12" i="18"/>
  <c r="I12" i="18"/>
  <c r="J12" i="18"/>
  <c r="K12" i="18"/>
  <c r="L12" i="18"/>
  <c r="M12" i="18"/>
  <c r="N12" i="18"/>
  <c r="O12" i="18"/>
  <c r="P12" i="18"/>
  <c r="Q12" i="18"/>
  <c r="R12" i="18"/>
  <c r="S12" i="18"/>
  <c r="T12" i="18"/>
  <c r="U12" i="18"/>
  <c r="V12" i="18"/>
  <c r="W12" i="18"/>
  <c r="X12" i="18"/>
  <c r="Y12" i="18"/>
  <c r="Z12" i="18"/>
  <c r="AA12" i="18"/>
  <c r="AB12" i="18"/>
  <c r="AC12" i="18"/>
  <c r="AD12" i="18"/>
  <c r="AE12" i="18"/>
  <c r="AF12" i="18"/>
  <c r="AG12" i="18"/>
  <c r="AH12" i="18"/>
  <c r="AI12" i="18"/>
  <c r="AJ12" i="18"/>
  <c r="AK12" i="18"/>
  <c r="AL12" i="18"/>
  <c r="AM12" i="18"/>
  <c r="AN12" i="18"/>
  <c r="AO12" i="18"/>
  <c r="AP12" i="18"/>
  <c r="AQ12" i="18"/>
  <c r="AR12" i="18"/>
  <c r="AS12" i="18"/>
  <c r="AT12" i="18"/>
  <c r="AU12" i="18"/>
  <c r="AV12" i="18"/>
  <c r="AW12" i="18"/>
  <c r="AX12" i="18"/>
  <c r="AY12" i="18"/>
  <c r="AZ12" i="18"/>
  <c r="BA12" i="18"/>
  <c r="BB12" i="18"/>
  <c r="BC12" i="18"/>
  <c r="BD12" i="18"/>
  <c r="BE12" i="18"/>
  <c r="BF12" i="18"/>
  <c r="BG12" i="18"/>
  <c r="BH12" i="18"/>
  <c r="BI12" i="18"/>
  <c r="BJ12" i="18"/>
  <c r="BK12" i="18"/>
  <c r="BL12" i="18"/>
  <c r="BM12" i="18"/>
  <c r="BN12" i="18"/>
  <c r="BO12" i="18"/>
  <c r="BP12" i="18"/>
  <c r="BQ12" i="18"/>
  <c r="B13" i="18"/>
  <c r="C13" i="18"/>
  <c r="D13" i="18"/>
  <c r="E13" i="18"/>
  <c r="F13" i="18"/>
  <c r="G13" i="18"/>
  <c r="H13" i="18"/>
  <c r="I13" i="18"/>
  <c r="J13" i="18"/>
  <c r="K13" i="18"/>
  <c r="L13" i="18"/>
  <c r="M13" i="18"/>
  <c r="N13" i="18"/>
  <c r="O13" i="18"/>
  <c r="P13" i="18"/>
  <c r="Q13" i="18"/>
  <c r="R13" i="18"/>
  <c r="S13" i="18"/>
  <c r="T13" i="18"/>
  <c r="U13" i="18"/>
  <c r="V13" i="18"/>
  <c r="W13" i="18"/>
  <c r="X13" i="18"/>
  <c r="Y13" i="18"/>
  <c r="Z13" i="18"/>
  <c r="AA13" i="18"/>
  <c r="AB13" i="18"/>
  <c r="AC13" i="18"/>
  <c r="AD13" i="18"/>
  <c r="AE13" i="18"/>
  <c r="AF13" i="18"/>
  <c r="AG13" i="18"/>
  <c r="AH13" i="18"/>
  <c r="AI13" i="18"/>
  <c r="AJ13" i="18"/>
  <c r="AK13" i="18"/>
  <c r="AL13" i="18"/>
  <c r="AM13" i="18"/>
  <c r="AN13" i="18"/>
  <c r="AO13" i="18"/>
  <c r="AP13" i="18"/>
  <c r="AQ13" i="18"/>
  <c r="AR13" i="18"/>
  <c r="AS13" i="18"/>
  <c r="AT13" i="18"/>
  <c r="AU13" i="18"/>
  <c r="AV13" i="18"/>
  <c r="AW13" i="18"/>
  <c r="AX13" i="18"/>
  <c r="AY13" i="18"/>
  <c r="AZ13" i="18"/>
  <c r="BA13" i="18"/>
  <c r="BB13" i="18"/>
  <c r="BC13" i="18"/>
  <c r="BD13" i="18"/>
  <c r="BE13" i="18"/>
  <c r="BF13" i="18"/>
  <c r="BG13" i="18"/>
  <c r="BH13" i="18"/>
  <c r="BI13" i="18"/>
  <c r="BJ13" i="18"/>
  <c r="BK13" i="18"/>
  <c r="BL13" i="18"/>
  <c r="BM13" i="18"/>
  <c r="BN13" i="18"/>
  <c r="BO13" i="18"/>
  <c r="BP13" i="18"/>
  <c r="BQ13" i="18"/>
  <c r="B14" i="18"/>
  <c r="C14" i="18"/>
  <c r="D14" i="18"/>
  <c r="E14" i="18"/>
  <c r="F14" i="18"/>
  <c r="G14" i="18"/>
  <c r="H14" i="18"/>
  <c r="I14" i="18"/>
  <c r="J14" i="18"/>
  <c r="K14" i="18"/>
  <c r="L14" i="18"/>
  <c r="M14" i="18"/>
  <c r="N14" i="18"/>
  <c r="O14" i="18"/>
  <c r="P14" i="18"/>
  <c r="Q14" i="18"/>
  <c r="R14" i="18"/>
  <c r="S14" i="18"/>
  <c r="T14" i="18"/>
  <c r="U14" i="18"/>
  <c r="V14" i="18"/>
  <c r="W14" i="18"/>
  <c r="X14" i="18"/>
  <c r="Y14" i="18"/>
  <c r="Z14" i="18"/>
  <c r="AA14" i="18"/>
  <c r="AB14" i="18"/>
  <c r="AC14" i="18"/>
  <c r="AD14" i="18"/>
  <c r="AE14" i="18"/>
  <c r="AF14" i="18"/>
  <c r="AG14" i="18"/>
  <c r="AH14" i="18"/>
  <c r="AI14" i="18"/>
  <c r="AJ14" i="18"/>
  <c r="AK14" i="18"/>
  <c r="AL14" i="18"/>
  <c r="AM14" i="18"/>
  <c r="AN14" i="18"/>
  <c r="AO14" i="18"/>
  <c r="AP14" i="18"/>
  <c r="AQ14" i="18"/>
  <c r="AR14" i="18"/>
  <c r="AS14" i="18"/>
  <c r="AT14" i="18"/>
  <c r="AU14" i="18"/>
  <c r="AV14" i="18"/>
  <c r="AW14" i="18"/>
  <c r="AX14" i="18"/>
  <c r="AY14" i="18"/>
  <c r="AZ14" i="18"/>
  <c r="BA14" i="18"/>
  <c r="BB14" i="18"/>
  <c r="BC14" i="18"/>
  <c r="BD14" i="18"/>
  <c r="BE14" i="18"/>
  <c r="BF14" i="18"/>
  <c r="BG14" i="18"/>
  <c r="BH14" i="18"/>
  <c r="BI14" i="18"/>
  <c r="BJ14" i="18"/>
  <c r="BK14" i="18"/>
  <c r="BL14" i="18"/>
  <c r="BM14" i="18"/>
  <c r="BN14" i="18"/>
  <c r="BO14" i="18"/>
  <c r="BP14" i="18"/>
  <c r="BQ14" i="18"/>
  <c r="B15" i="18"/>
  <c r="C15" i="18"/>
  <c r="D15" i="18"/>
  <c r="E15" i="18"/>
  <c r="F15" i="18"/>
  <c r="G15" i="18"/>
  <c r="H15" i="18"/>
  <c r="I15" i="18"/>
  <c r="J15" i="18"/>
  <c r="K15" i="18"/>
  <c r="L15" i="18"/>
  <c r="M15" i="18"/>
  <c r="N15" i="18"/>
  <c r="O15" i="18"/>
  <c r="P15" i="18"/>
  <c r="Q15" i="18"/>
  <c r="R15" i="18"/>
  <c r="S15" i="18"/>
  <c r="T15" i="18"/>
  <c r="U15" i="18"/>
  <c r="V15" i="18"/>
  <c r="W15" i="18"/>
  <c r="X15" i="18"/>
  <c r="Y15" i="18"/>
  <c r="Z15" i="18"/>
  <c r="AA15" i="18"/>
  <c r="AB15" i="18"/>
  <c r="AC15" i="18"/>
  <c r="AD15" i="18"/>
  <c r="AE15" i="18"/>
  <c r="AF15" i="18"/>
  <c r="AG15" i="18"/>
  <c r="AH15" i="18"/>
  <c r="AI15" i="18"/>
  <c r="AJ15" i="18"/>
  <c r="AK15" i="18"/>
  <c r="AL15" i="18"/>
  <c r="AM15" i="18"/>
  <c r="AN15" i="18"/>
  <c r="AO15" i="18"/>
  <c r="AP15" i="18"/>
  <c r="AQ15" i="18"/>
  <c r="AR15" i="18"/>
  <c r="AS15" i="18"/>
  <c r="AT15" i="18"/>
  <c r="AU15" i="18"/>
  <c r="AV15" i="18"/>
  <c r="AW15" i="18"/>
  <c r="AX15" i="18"/>
  <c r="AY15" i="18"/>
  <c r="AZ15" i="18"/>
  <c r="BA15" i="18"/>
  <c r="BB15" i="18"/>
  <c r="BC15" i="18"/>
  <c r="BD15" i="18"/>
  <c r="BE15" i="18"/>
  <c r="BF15" i="18"/>
  <c r="BG15" i="18"/>
  <c r="BH15" i="18"/>
  <c r="BI15" i="18"/>
  <c r="BJ15" i="18"/>
  <c r="BK15" i="18"/>
  <c r="BL15" i="18"/>
  <c r="BM15" i="18"/>
  <c r="BN15" i="18"/>
  <c r="BO15" i="18"/>
  <c r="BP15" i="18"/>
  <c r="BQ15" i="18"/>
  <c r="B16" i="18"/>
  <c r="C16" i="18"/>
  <c r="D16" i="18"/>
  <c r="E16" i="18"/>
  <c r="F16" i="18"/>
  <c r="G16" i="18"/>
  <c r="H16" i="18"/>
  <c r="I16" i="18"/>
  <c r="J16" i="18"/>
  <c r="K16" i="18"/>
  <c r="L16" i="18"/>
  <c r="M16" i="18"/>
  <c r="N16" i="18"/>
  <c r="O16" i="18"/>
  <c r="P16" i="18"/>
  <c r="Q16" i="18"/>
  <c r="R16" i="18"/>
  <c r="S16" i="18"/>
  <c r="T16" i="18"/>
  <c r="U16" i="18"/>
  <c r="V16" i="18"/>
  <c r="W16" i="18"/>
  <c r="X16" i="18"/>
  <c r="Y16" i="18"/>
  <c r="Z16" i="18"/>
  <c r="AA16" i="18"/>
  <c r="AB16" i="18"/>
  <c r="AC16" i="18"/>
  <c r="AD16" i="18"/>
  <c r="AE16" i="18"/>
  <c r="AF16" i="18"/>
  <c r="AG16" i="18"/>
  <c r="AH16" i="18"/>
  <c r="AI16" i="18"/>
  <c r="AJ16" i="18"/>
  <c r="AK16" i="18"/>
  <c r="AL16" i="18"/>
  <c r="AM16" i="18"/>
  <c r="AN16" i="18"/>
  <c r="AO16" i="18"/>
  <c r="AP16" i="18"/>
  <c r="AQ16" i="18"/>
  <c r="AR16" i="18"/>
  <c r="AS16" i="18"/>
  <c r="AT16" i="18"/>
  <c r="AU16" i="18"/>
  <c r="AV16" i="18"/>
  <c r="AW16" i="18"/>
  <c r="AX16" i="18"/>
  <c r="AY16" i="18"/>
  <c r="AZ16" i="18"/>
  <c r="BA16" i="18"/>
  <c r="BB16" i="18"/>
  <c r="BC16" i="18"/>
  <c r="BD16" i="18"/>
  <c r="BE16" i="18"/>
  <c r="BF16" i="18"/>
  <c r="BG16" i="18"/>
  <c r="BH16" i="18"/>
  <c r="BI16" i="18"/>
  <c r="BJ16" i="18"/>
  <c r="BK16" i="18"/>
  <c r="BL16" i="18"/>
  <c r="BM16" i="18"/>
  <c r="BN16" i="18"/>
  <c r="BO16" i="18"/>
  <c r="BP16" i="18"/>
  <c r="BQ16" i="18"/>
  <c r="B17" i="18"/>
  <c r="C17" i="18"/>
  <c r="D17" i="18"/>
  <c r="E17" i="18"/>
  <c r="F17" i="18"/>
  <c r="G17" i="18"/>
  <c r="H17" i="18"/>
  <c r="I17" i="18"/>
  <c r="J17" i="18"/>
  <c r="K17" i="18"/>
  <c r="L17" i="18"/>
  <c r="M17" i="18"/>
  <c r="N17" i="18"/>
  <c r="O17" i="18"/>
  <c r="P17" i="18"/>
  <c r="Q17" i="18"/>
  <c r="R17" i="18"/>
  <c r="S17" i="18"/>
  <c r="T17" i="18"/>
  <c r="U17" i="18"/>
  <c r="V17" i="18"/>
  <c r="W17" i="18"/>
  <c r="X17" i="18"/>
  <c r="Y17" i="18"/>
  <c r="Z17" i="18"/>
  <c r="AA17" i="18"/>
  <c r="AB17" i="18"/>
  <c r="AC17" i="18"/>
  <c r="AD17" i="18"/>
  <c r="AE17" i="18"/>
  <c r="AF17" i="18"/>
  <c r="AG17" i="18"/>
  <c r="AH17" i="18"/>
  <c r="AI17" i="18"/>
  <c r="AJ17" i="18"/>
  <c r="AK17" i="18"/>
  <c r="AL17" i="18"/>
  <c r="AM17" i="18"/>
  <c r="AN17" i="18"/>
  <c r="AO17" i="18"/>
  <c r="AP17" i="18"/>
  <c r="AQ17" i="18"/>
  <c r="AR17" i="18"/>
  <c r="AS17" i="18"/>
  <c r="AT17" i="18"/>
  <c r="AU17" i="18"/>
  <c r="AV17" i="18"/>
  <c r="AW17" i="18"/>
  <c r="AX17" i="18"/>
  <c r="AY17" i="18"/>
  <c r="AZ17" i="18"/>
  <c r="BA17" i="18"/>
  <c r="BB17" i="18"/>
  <c r="BC17" i="18"/>
  <c r="BD17" i="18"/>
  <c r="BE17" i="18"/>
  <c r="BF17" i="18"/>
  <c r="BG17" i="18"/>
  <c r="BH17" i="18"/>
  <c r="BI17" i="18"/>
  <c r="BJ17" i="18"/>
  <c r="BK17" i="18"/>
  <c r="BL17" i="18"/>
  <c r="BM17" i="18"/>
  <c r="BN17" i="18"/>
  <c r="BO17" i="18"/>
  <c r="BP17" i="18"/>
  <c r="BQ17" i="18"/>
  <c r="B18" i="18"/>
  <c r="C18" i="18"/>
  <c r="D18" i="18"/>
  <c r="E18" i="18"/>
  <c r="F18" i="18"/>
  <c r="G18" i="18"/>
  <c r="H18" i="18"/>
  <c r="I18" i="18"/>
  <c r="J18" i="18"/>
  <c r="K18" i="18"/>
  <c r="L18" i="18"/>
  <c r="M18" i="18"/>
  <c r="N18" i="18"/>
  <c r="O18" i="18"/>
  <c r="P18" i="18"/>
  <c r="Q18" i="18"/>
  <c r="R18" i="18"/>
  <c r="S18" i="18"/>
  <c r="T18" i="18"/>
  <c r="U18" i="18"/>
  <c r="V18" i="18"/>
  <c r="W18" i="18"/>
  <c r="X18" i="18"/>
  <c r="Y18" i="18"/>
  <c r="Z18" i="18"/>
  <c r="AA18" i="18"/>
  <c r="AB18" i="18"/>
  <c r="AC18" i="18"/>
  <c r="AD18" i="18"/>
  <c r="AE18" i="18"/>
  <c r="AF18" i="18"/>
  <c r="AG18" i="18"/>
  <c r="AH18" i="18"/>
  <c r="AI18" i="18"/>
  <c r="AJ18" i="18"/>
  <c r="AK18" i="18"/>
  <c r="AL18" i="18"/>
  <c r="AM18" i="18"/>
  <c r="AN18" i="18"/>
  <c r="AO18" i="18"/>
  <c r="AP18" i="18"/>
  <c r="AQ18" i="18"/>
  <c r="AR18" i="18"/>
  <c r="AS18" i="18"/>
  <c r="AT18" i="18"/>
  <c r="AU18" i="18"/>
  <c r="AV18" i="18"/>
  <c r="AW18" i="18"/>
  <c r="AX18" i="18"/>
  <c r="AY18" i="18"/>
  <c r="AZ18" i="18"/>
  <c r="BA18" i="18"/>
  <c r="BB18" i="18"/>
  <c r="BC18" i="18"/>
  <c r="BD18" i="18"/>
  <c r="BE18" i="18"/>
  <c r="BF18" i="18"/>
  <c r="BG18" i="18"/>
  <c r="BH18" i="18"/>
  <c r="BI18" i="18"/>
  <c r="BJ18" i="18"/>
  <c r="BK18" i="18"/>
  <c r="BL18" i="18"/>
  <c r="BM18" i="18"/>
  <c r="BN18" i="18"/>
  <c r="BO18" i="18"/>
  <c r="BP18" i="18"/>
  <c r="BQ18" i="18"/>
  <c r="B19" i="18"/>
  <c r="C19" i="18"/>
  <c r="D19" i="18"/>
  <c r="E19" i="18"/>
  <c r="F19" i="18"/>
  <c r="G19" i="18"/>
  <c r="H19" i="18"/>
  <c r="I19" i="18"/>
  <c r="J19" i="18"/>
  <c r="K19" i="18"/>
  <c r="L19" i="18"/>
  <c r="M19" i="18"/>
  <c r="N19" i="18"/>
  <c r="O19" i="18"/>
  <c r="P19" i="18"/>
  <c r="Q19" i="18"/>
  <c r="R19" i="18"/>
  <c r="S19" i="18"/>
  <c r="T19" i="18"/>
  <c r="U19" i="18"/>
  <c r="V19" i="18"/>
  <c r="W19" i="18"/>
  <c r="X19" i="18"/>
  <c r="Y19" i="18"/>
  <c r="Z19" i="18"/>
  <c r="AA19" i="18"/>
  <c r="AB19" i="18"/>
  <c r="AC19" i="18"/>
  <c r="AD19" i="18"/>
  <c r="AE19" i="18"/>
  <c r="AF19" i="18"/>
  <c r="AG19" i="18"/>
  <c r="AH19" i="18"/>
  <c r="AI19" i="18"/>
  <c r="AJ19" i="18"/>
  <c r="AK19" i="18"/>
  <c r="AL19" i="18"/>
  <c r="AM19" i="18"/>
  <c r="AN19" i="18"/>
  <c r="AO19" i="18"/>
  <c r="AP19" i="18"/>
  <c r="AQ19" i="18"/>
  <c r="AR19" i="18"/>
  <c r="AS19" i="18"/>
  <c r="AT19" i="18"/>
  <c r="AU19" i="18"/>
  <c r="AV19" i="18"/>
  <c r="AW19" i="18"/>
  <c r="AX19" i="18"/>
  <c r="AY19" i="18"/>
  <c r="AZ19" i="18"/>
  <c r="BA19" i="18"/>
  <c r="BB19" i="18"/>
  <c r="BC19" i="18"/>
  <c r="BD19" i="18"/>
  <c r="BE19" i="18"/>
  <c r="BF19" i="18"/>
  <c r="BG19" i="18"/>
  <c r="BH19" i="18"/>
  <c r="BI19" i="18"/>
  <c r="BJ19" i="18"/>
  <c r="BK19" i="18"/>
  <c r="BL19" i="18"/>
  <c r="BM19" i="18"/>
  <c r="BN19" i="18"/>
  <c r="BO19" i="18"/>
  <c r="BP19" i="18"/>
  <c r="BQ19" i="18"/>
  <c r="B20" i="18"/>
  <c r="C20" i="18"/>
  <c r="D20" i="18"/>
  <c r="E20" i="18"/>
  <c r="F20" i="18"/>
  <c r="G20" i="18"/>
  <c r="H20" i="18"/>
  <c r="I20" i="18"/>
  <c r="J20" i="18"/>
  <c r="K20" i="18"/>
  <c r="L20" i="18"/>
  <c r="M20" i="18"/>
  <c r="N20" i="18"/>
  <c r="O20" i="18"/>
  <c r="P20" i="18"/>
  <c r="Q20" i="18"/>
  <c r="R20" i="18"/>
  <c r="S20" i="18"/>
  <c r="T20" i="18"/>
  <c r="U20" i="18"/>
  <c r="V20" i="18"/>
  <c r="W20" i="18"/>
  <c r="X20" i="18"/>
  <c r="Y20" i="18"/>
  <c r="Z20" i="18"/>
  <c r="AA20" i="18"/>
  <c r="AB20" i="18"/>
  <c r="AC20" i="18"/>
  <c r="AD20" i="18"/>
  <c r="AE20" i="18"/>
  <c r="AF20" i="18"/>
  <c r="AG20" i="18"/>
  <c r="AH20" i="18"/>
  <c r="AI20" i="18"/>
  <c r="AJ20" i="18"/>
  <c r="AK20" i="18"/>
  <c r="AL20" i="18"/>
  <c r="AM20" i="18"/>
  <c r="AN20" i="18"/>
  <c r="AO20" i="18"/>
  <c r="AP20" i="18"/>
  <c r="AQ20" i="18"/>
  <c r="AR20" i="18"/>
  <c r="AS20" i="18"/>
  <c r="AT20" i="18"/>
  <c r="AU20" i="18"/>
  <c r="AV20" i="18"/>
  <c r="AW20" i="18"/>
  <c r="AX20" i="18"/>
  <c r="AY20" i="18"/>
  <c r="AZ20" i="18"/>
  <c r="BA20" i="18"/>
  <c r="BB20" i="18"/>
  <c r="BC20" i="18"/>
  <c r="BD20" i="18"/>
  <c r="BE20" i="18"/>
  <c r="BF20" i="18"/>
  <c r="BG20" i="18"/>
  <c r="BH20" i="18"/>
  <c r="BI20" i="18"/>
  <c r="BJ20" i="18"/>
  <c r="BK20" i="18"/>
  <c r="BL20" i="18"/>
  <c r="BM20" i="18"/>
  <c r="BN20" i="18"/>
  <c r="BO20" i="18"/>
  <c r="BP20" i="18"/>
  <c r="BQ20" i="18"/>
  <c r="B21" i="18"/>
  <c r="C21" i="18"/>
  <c r="D21" i="18"/>
  <c r="E21" i="18"/>
  <c r="F21" i="18"/>
  <c r="G21" i="18"/>
  <c r="H21" i="18"/>
  <c r="I21" i="18"/>
  <c r="J21" i="18"/>
  <c r="K21" i="18"/>
  <c r="L21" i="18"/>
  <c r="M21" i="18"/>
  <c r="N21" i="18"/>
  <c r="O21" i="18"/>
  <c r="P21" i="18"/>
  <c r="Q21" i="18"/>
  <c r="R21" i="18"/>
  <c r="S21" i="18"/>
  <c r="T21" i="18"/>
  <c r="U21" i="18"/>
  <c r="V21" i="18"/>
  <c r="W21" i="18"/>
  <c r="X21" i="18"/>
  <c r="Y21" i="18"/>
  <c r="Z21" i="18"/>
  <c r="AA21" i="18"/>
  <c r="AB21" i="18"/>
  <c r="AC21" i="18"/>
  <c r="AD21" i="18"/>
  <c r="AE21" i="18"/>
  <c r="AF21" i="18"/>
  <c r="AG21" i="18"/>
  <c r="AH21" i="18"/>
  <c r="AI21" i="18"/>
  <c r="AJ21" i="18"/>
  <c r="AK21" i="18"/>
  <c r="AL21" i="18"/>
  <c r="AM21" i="18"/>
  <c r="AN21" i="18"/>
  <c r="AO21" i="18"/>
  <c r="AP21" i="18"/>
  <c r="AQ21" i="18"/>
  <c r="AR21" i="18"/>
  <c r="AS21" i="18"/>
  <c r="AT21" i="18"/>
  <c r="AU21" i="18"/>
  <c r="AV21" i="18"/>
  <c r="AW21" i="18"/>
  <c r="AX21" i="18"/>
  <c r="AY21" i="18"/>
  <c r="AZ21" i="18"/>
  <c r="BA21" i="18"/>
  <c r="BB21" i="18"/>
  <c r="BC21" i="18"/>
  <c r="BD21" i="18"/>
  <c r="BE21" i="18"/>
  <c r="BF21" i="18"/>
  <c r="BG21" i="18"/>
  <c r="BH21" i="18"/>
  <c r="BI21" i="18"/>
  <c r="BJ21" i="18"/>
  <c r="BK21" i="18"/>
  <c r="BL21" i="18"/>
  <c r="BM21" i="18"/>
  <c r="BN21" i="18"/>
  <c r="BO21" i="18"/>
  <c r="BP21" i="18"/>
  <c r="BQ21" i="18"/>
  <c r="B22" i="18"/>
  <c r="C22" i="18"/>
  <c r="D22" i="18"/>
  <c r="E22" i="18"/>
  <c r="F22" i="18"/>
  <c r="G22" i="18"/>
  <c r="H22" i="18"/>
  <c r="I22" i="18"/>
  <c r="J22" i="18"/>
  <c r="K22" i="18"/>
  <c r="L22" i="18"/>
  <c r="M22" i="18"/>
  <c r="N22" i="18"/>
  <c r="O22" i="18"/>
  <c r="P22" i="18"/>
  <c r="Q22" i="18"/>
  <c r="R22" i="18"/>
  <c r="S22" i="18"/>
  <c r="T22" i="18"/>
  <c r="U22" i="18"/>
  <c r="V22" i="18"/>
  <c r="W22" i="18"/>
  <c r="X22" i="18"/>
  <c r="Y22" i="18"/>
  <c r="Z22" i="18"/>
  <c r="AA22" i="18"/>
  <c r="AB22" i="18"/>
  <c r="AC22" i="18"/>
  <c r="AD22" i="18"/>
  <c r="AE22" i="18"/>
  <c r="AF22" i="18"/>
  <c r="AG22" i="18"/>
  <c r="AH22" i="18"/>
  <c r="AI22" i="18"/>
  <c r="AJ22" i="18"/>
  <c r="AK22" i="18"/>
  <c r="AL22" i="18"/>
  <c r="AM22" i="18"/>
  <c r="AN22" i="18"/>
  <c r="AO22" i="18"/>
  <c r="AP22" i="18"/>
  <c r="AQ22" i="18"/>
  <c r="AR22" i="18"/>
  <c r="AS22" i="18"/>
  <c r="AT22" i="18"/>
  <c r="AU22" i="18"/>
  <c r="AV22" i="18"/>
  <c r="AW22" i="18"/>
  <c r="AX22" i="18"/>
  <c r="AY22" i="18"/>
  <c r="AZ22" i="18"/>
  <c r="BA22" i="18"/>
  <c r="BB22" i="18"/>
  <c r="BC22" i="18"/>
  <c r="BD22" i="18"/>
  <c r="BE22" i="18"/>
  <c r="BF22" i="18"/>
  <c r="BG22" i="18"/>
  <c r="BH22" i="18"/>
  <c r="BI22" i="18"/>
  <c r="BJ22" i="18"/>
  <c r="BK22" i="18"/>
  <c r="BL22" i="18"/>
  <c r="BM22" i="18"/>
  <c r="BN22" i="18"/>
  <c r="BO22" i="18"/>
  <c r="BP22" i="18"/>
  <c r="BQ22" i="18"/>
  <c r="B23" i="18"/>
  <c r="C23" i="18"/>
  <c r="D23" i="18"/>
  <c r="E23" i="18"/>
  <c r="F23" i="18"/>
  <c r="G23" i="18"/>
  <c r="H23" i="18"/>
  <c r="I23" i="18"/>
  <c r="J23" i="18"/>
  <c r="K23" i="18"/>
  <c r="L23" i="18"/>
  <c r="M23" i="18"/>
  <c r="N23" i="18"/>
  <c r="O23" i="18"/>
  <c r="P23" i="18"/>
  <c r="Q23" i="18"/>
  <c r="R23" i="18"/>
  <c r="S23" i="18"/>
  <c r="T23" i="18"/>
  <c r="U23" i="18"/>
  <c r="V23" i="18"/>
  <c r="W23" i="18"/>
  <c r="X23" i="18"/>
  <c r="Y23" i="18"/>
  <c r="Z23" i="18"/>
  <c r="AA23" i="18"/>
  <c r="AB23" i="18"/>
  <c r="AC23" i="18"/>
  <c r="AD23" i="18"/>
  <c r="AE23" i="18"/>
  <c r="AF23" i="18"/>
  <c r="AG23" i="18"/>
  <c r="AH23" i="18"/>
  <c r="AI23" i="18"/>
  <c r="AJ23" i="18"/>
  <c r="AK23" i="18"/>
  <c r="AL23" i="18"/>
  <c r="AM23" i="18"/>
  <c r="AN23" i="18"/>
  <c r="AO23" i="18"/>
  <c r="AP23" i="18"/>
  <c r="AQ23" i="18"/>
  <c r="AR23" i="18"/>
  <c r="AS23" i="18"/>
  <c r="AT23" i="18"/>
  <c r="AU23" i="18"/>
  <c r="AV23" i="18"/>
  <c r="AW23" i="18"/>
  <c r="AX23" i="18"/>
  <c r="AY23" i="18"/>
  <c r="AZ23" i="18"/>
  <c r="BA23" i="18"/>
  <c r="BB23" i="18"/>
  <c r="BC23" i="18"/>
  <c r="BD23" i="18"/>
  <c r="BE23" i="18"/>
  <c r="BF23" i="18"/>
  <c r="BG23" i="18"/>
  <c r="BH23" i="18"/>
  <c r="BI23" i="18"/>
  <c r="BJ23" i="18"/>
  <c r="BK23" i="18"/>
  <c r="BL23" i="18"/>
  <c r="BM23" i="18"/>
  <c r="BN23" i="18"/>
  <c r="BO23" i="18"/>
  <c r="BP23" i="18"/>
  <c r="BQ23" i="18"/>
  <c r="B24" i="18"/>
  <c r="C24" i="18"/>
  <c r="D24" i="18"/>
  <c r="E24" i="18"/>
  <c r="F24" i="18"/>
  <c r="G24" i="18"/>
  <c r="H24" i="18"/>
  <c r="I24" i="18"/>
  <c r="J24" i="18"/>
  <c r="K24" i="18"/>
  <c r="L24" i="18"/>
  <c r="M24" i="18"/>
  <c r="N24" i="18"/>
  <c r="O24" i="18"/>
  <c r="P24" i="18"/>
  <c r="Q24" i="18"/>
  <c r="R24" i="18"/>
  <c r="S24" i="18"/>
  <c r="T24" i="18"/>
  <c r="U24" i="18"/>
  <c r="V24" i="18"/>
  <c r="W24" i="18"/>
  <c r="X24" i="18"/>
  <c r="Y24" i="18"/>
  <c r="Z24" i="18"/>
  <c r="AA24" i="18"/>
  <c r="AB24" i="18"/>
  <c r="AC24" i="18"/>
  <c r="AD24" i="18"/>
  <c r="AE24" i="18"/>
  <c r="AF24" i="18"/>
  <c r="AG24" i="18"/>
  <c r="AH24" i="18"/>
  <c r="AI24" i="18"/>
  <c r="AJ24" i="18"/>
  <c r="AK24" i="18"/>
  <c r="AL24" i="18"/>
  <c r="AM24" i="18"/>
  <c r="AN24" i="18"/>
  <c r="AO24" i="18"/>
  <c r="AP24" i="18"/>
  <c r="AQ24" i="18"/>
  <c r="AR24" i="18"/>
  <c r="AS24" i="18"/>
  <c r="AT24" i="18"/>
  <c r="AU24" i="18"/>
  <c r="AV24" i="18"/>
  <c r="AW24" i="18"/>
  <c r="AX24" i="18"/>
  <c r="AY24" i="18"/>
  <c r="AZ24" i="18"/>
  <c r="BA24" i="18"/>
  <c r="BB24" i="18"/>
  <c r="BC24" i="18"/>
  <c r="BD24" i="18"/>
  <c r="BE24" i="18"/>
  <c r="BF24" i="18"/>
  <c r="BG24" i="18"/>
  <c r="BH24" i="18"/>
  <c r="BI24" i="18"/>
  <c r="BJ24" i="18"/>
  <c r="BK24" i="18"/>
  <c r="BL24" i="18"/>
  <c r="BM24" i="18"/>
  <c r="BN24" i="18"/>
  <c r="BO24" i="18"/>
  <c r="BP24" i="18"/>
  <c r="BQ24" i="18"/>
  <c r="B25" i="18"/>
  <c r="C25" i="18"/>
  <c r="D25" i="18"/>
  <c r="E25" i="18"/>
  <c r="F25" i="18"/>
  <c r="G25" i="18"/>
  <c r="H25" i="18"/>
  <c r="I25" i="18"/>
  <c r="J25" i="18"/>
  <c r="K25" i="18"/>
  <c r="L25" i="18"/>
  <c r="M25" i="18"/>
  <c r="N25" i="18"/>
  <c r="O25" i="18"/>
  <c r="P25" i="18"/>
  <c r="Q25" i="18"/>
  <c r="R25" i="18"/>
  <c r="S25" i="18"/>
  <c r="T25" i="18"/>
  <c r="U25" i="18"/>
  <c r="V25" i="18"/>
  <c r="W25" i="18"/>
  <c r="X25" i="18"/>
  <c r="Y25" i="18"/>
  <c r="Z25" i="18"/>
  <c r="AA25" i="18"/>
  <c r="AB25" i="18"/>
  <c r="AC25" i="18"/>
  <c r="AD25" i="18"/>
  <c r="AE25" i="18"/>
  <c r="AF25" i="18"/>
  <c r="AG25" i="18"/>
  <c r="AH25" i="18"/>
  <c r="AI25" i="18"/>
  <c r="AJ25" i="18"/>
  <c r="AK25" i="18"/>
  <c r="AL25" i="18"/>
  <c r="AM25" i="18"/>
  <c r="AN25" i="18"/>
  <c r="AO25" i="18"/>
  <c r="AP25" i="18"/>
  <c r="AQ25" i="18"/>
  <c r="AR25" i="18"/>
  <c r="AS25" i="18"/>
  <c r="AT25" i="18"/>
  <c r="AU25" i="18"/>
  <c r="AV25" i="18"/>
  <c r="AW25" i="18"/>
  <c r="AX25" i="18"/>
  <c r="AY25" i="18"/>
  <c r="AZ25" i="18"/>
  <c r="BA25" i="18"/>
  <c r="BB25" i="18"/>
  <c r="BC25" i="18"/>
  <c r="BD25" i="18"/>
  <c r="BE25" i="18"/>
  <c r="BF25" i="18"/>
  <c r="BG25" i="18"/>
  <c r="BH25" i="18"/>
  <c r="BI25" i="18"/>
  <c r="BJ25" i="18"/>
  <c r="BK25" i="18"/>
  <c r="BL25" i="18"/>
  <c r="BM25" i="18"/>
  <c r="BN25" i="18"/>
  <c r="BO25" i="18"/>
  <c r="BP25" i="18"/>
  <c r="BQ25" i="18"/>
  <c r="B26" i="18"/>
  <c r="C26" i="18"/>
  <c r="D26" i="18"/>
  <c r="E26" i="18"/>
  <c r="F26" i="18"/>
  <c r="G26" i="18"/>
  <c r="H26" i="18"/>
  <c r="I26" i="18"/>
  <c r="J26" i="18"/>
  <c r="K26" i="18"/>
  <c r="L26" i="18"/>
  <c r="M26" i="18"/>
  <c r="N26" i="18"/>
  <c r="O26" i="18"/>
  <c r="P26" i="18"/>
  <c r="Q26" i="18"/>
  <c r="R26" i="18"/>
  <c r="S26" i="18"/>
  <c r="T26" i="18"/>
  <c r="U26" i="18"/>
  <c r="V26" i="18"/>
  <c r="W26" i="18"/>
  <c r="X26" i="18"/>
  <c r="Y26" i="18"/>
  <c r="Z26" i="18"/>
  <c r="AA26" i="18"/>
  <c r="AB26" i="18"/>
  <c r="AC26" i="18"/>
  <c r="AD26" i="18"/>
  <c r="AE26" i="18"/>
  <c r="AF26" i="18"/>
  <c r="AG26" i="18"/>
  <c r="AH26" i="18"/>
  <c r="AI26" i="18"/>
  <c r="AJ26" i="18"/>
  <c r="AK26" i="18"/>
  <c r="AL26" i="18"/>
  <c r="AM26" i="18"/>
  <c r="AN26" i="18"/>
  <c r="AO26" i="18"/>
  <c r="AP26" i="18"/>
  <c r="AQ26" i="18"/>
  <c r="AR26" i="18"/>
  <c r="AS26" i="18"/>
  <c r="AT26" i="18"/>
  <c r="AU26" i="18"/>
  <c r="AV26" i="18"/>
  <c r="AW26" i="18"/>
  <c r="AX26" i="18"/>
  <c r="AY26" i="18"/>
  <c r="AZ26" i="18"/>
  <c r="BA26" i="18"/>
  <c r="BB26" i="18"/>
  <c r="BC26" i="18"/>
  <c r="BD26" i="18"/>
  <c r="BE26" i="18"/>
  <c r="BF26" i="18"/>
  <c r="BG26" i="18"/>
  <c r="BH26" i="18"/>
  <c r="BI26" i="18"/>
  <c r="BJ26" i="18"/>
  <c r="BK26" i="18"/>
  <c r="BL26" i="18"/>
  <c r="BM26" i="18"/>
  <c r="BN26" i="18"/>
  <c r="BO26" i="18"/>
  <c r="BP26" i="18"/>
  <c r="BQ26" i="18"/>
  <c r="B27" i="18"/>
  <c r="C27" i="18"/>
  <c r="D27" i="18"/>
  <c r="E27" i="18"/>
  <c r="F27" i="18"/>
  <c r="G27" i="18"/>
  <c r="H27" i="18"/>
  <c r="I27" i="18"/>
  <c r="J27" i="18"/>
  <c r="K27" i="18"/>
  <c r="L27" i="18"/>
  <c r="M27" i="18"/>
  <c r="N27" i="18"/>
  <c r="O27" i="18"/>
  <c r="P27" i="18"/>
  <c r="Q27" i="18"/>
  <c r="R27" i="18"/>
  <c r="S27" i="18"/>
  <c r="T27" i="18"/>
  <c r="U27" i="18"/>
  <c r="V27" i="18"/>
  <c r="W27" i="18"/>
  <c r="X27" i="18"/>
  <c r="Y27" i="18"/>
  <c r="Z27" i="18"/>
  <c r="AA27" i="18"/>
  <c r="AB27" i="18"/>
  <c r="AC27" i="18"/>
  <c r="AD27" i="18"/>
  <c r="AE27" i="18"/>
  <c r="AF27" i="18"/>
  <c r="AG27" i="18"/>
  <c r="AH27" i="18"/>
  <c r="AI27" i="18"/>
  <c r="AJ27" i="18"/>
  <c r="AK27" i="18"/>
  <c r="AL27" i="18"/>
  <c r="AM27" i="18"/>
  <c r="AN27" i="18"/>
  <c r="AO27" i="18"/>
  <c r="AP27" i="18"/>
  <c r="AQ27" i="18"/>
  <c r="AR27" i="18"/>
  <c r="AS27" i="18"/>
  <c r="AT27" i="18"/>
  <c r="AU27" i="18"/>
  <c r="AV27" i="18"/>
  <c r="AW27" i="18"/>
  <c r="AX27" i="18"/>
  <c r="AY27" i="18"/>
  <c r="AZ27" i="18"/>
  <c r="BA27" i="18"/>
  <c r="BB27" i="18"/>
  <c r="BC27" i="18"/>
  <c r="BD27" i="18"/>
  <c r="BE27" i="18"/>
  <c r="BF27" i="18"/>
  <c r="BG27" i="18"/>
  <c r="BH27" i="18"/>
  <c r="BI27" i="18"/>
  <c r="BJ27" i="18"/>
  <c r="BK27" i="18"/>
  <c r="BL27" i="18"/>
  <c r="BM27" i="18"/>
  <c r="BN27" i="18"/>
  <c r="BO27" i="18"/>
  <c r="BP27" i="18"/>
  <c r="BQ27" i="18"/>
  <c r="B28" i="18"/>
  <c r="C28" i="18"/>
  <c r="D28" i="18"/>
  <c r="E28" i="18"/>
  <c r="F28" i="18"/>
  <c r="G28" i="18"/>
  <c r="H28" i="18"/>
  <c r="I28" i="18"/>
  <c r="J28" i="18"/>
  <c r="K28" i="18"/>
  <c r="L28" i="18"/>
  <c r="M28" i="18"/>
  <c r="N28" i="18"/>
  <c r="O28" i="18"/>
  <c r="P28" i="18"/>
  <c r="Q28" i="18"/>
  <c r="R28" i="18"/>
  <c r="S28" i="18"/>
  <c r="T28" i="18"/>
  <c r="U28" i="18"/>
  <c r="V28" i="18"/>
  <c r="W28" i="18"/>
  <c r="X28" i="18"/>
  <c r="Y28" i="18"/>
  <c r="Z28" i="18"/>
  <c r="AA28" i="18"/>
  <c r="AB28" i="18"/>
  <c r="AC28" i="18"/>
  <c r="AD28" i="18"/>
  <c r="AE28" i="18"/>
  <c r="AF28" i="18"/>
  <c r="AG28" i="18"/>
  <c r="AH28" i="18"/>
  <c r="AI28" i="18"/>
  <c r="AJ28" i="18"/>
  <c r="AK28" i="18"/>
  <c r="AL28" i="18"/>
  <c r="AM28" i="18"/>
  <c r="AN28" i="18"/>
  <c r="AO28" i="18"/>
  <c r="AP28" i="18"/>
  <c r="AQ28" i="18"/>
  <c r="AR28" i="18"/>
  <c r="AS28" i="18"/>
  <c r="AT28" i="18"/>
  <c r="AU28" i="18"/>
  <c r="AV28" i="18"/>
  <c r="AW28" i="18"/>
  <c r="AX28" i="18"/>
  <c r="AY28" i="18"/>
  <c r="AZ28" i="18"/>
  <c r="BA28" i="18"/>
  <c r="BB28" i="18"/>
  <c r="BC28" i="18"/>
  <c r="BD28" i="18"/>
  <c r="BE28" i="18"/>
  <c r="BF28" i="18"/>
  <c r="BG28" i="18"/>
  <c r="BH28" i="18"/>
  <c r="BI28" i="18"/>
  <c r="BJ28" i="18"/>
  <c r="BK28" i="18"/>
  <c r="BL28" i="18"/>
  <c r="BM28" i="18"/>
  <c r="BN28" i="18"/>
  <c r="BO28" i="18"/>
  <c r="BP28" i="18"/>
  <c r="BQ28" i="18"/>
  <c r="B29" i="18"/>
  <c r="C29" i="18"/>
  <c r="D29" i="18"/>
  <c r="E29" i="18"/>
  <c r="F29" i="18"/>
  <c r="G29" i="18"/>
  <c r="H29" i="18"/>
  <c r="I29" i="18"/>
  <c r="J29" i="18"/>
  <c r="K29" i="18"/>
  <c r="L29" i="18"/>
  <c r="M29" i="18"/>
  <c r="N29" i="18"/>
  <c r="O29" i="18"/>
  <c r="P29" i="18"/>
  <c r="Q29" i="18"/>
  <c r="R29" i="18"/>
  <c r="S29" i="18"/>
  <c r="T29" i="18"/>
  <c r="U29" i="18"/>
  <c r="V29" i="18"/>
  <c r="W29" i="18"/>
  <c r="X29" i="18"/>
  <c r="Y29" i="18"/>
  <c r="Z29" i="18"/>
  <c r="AA29" i="18"/>
  <c r="AB29" i="18"/>
  <c r="AC29" i="18"/>
  <c r="AD29" i="18"/>
  <c r="AE29" i="18"/>
  <c r="AF29" i="18"/>
  <c r="AG29" i="18"/>
  <c r="AH29" i="18"/>
  <c r="AI29" i="18"/>
  <c r="AJ29" i="18"/>
  <c r="AK29" i="18"/>
  <c r="AL29" i="18"/>
  <c r="AM29" i="18"/>
  <c r="AN29" i="18"/>
  <c r="AO29" i="18"/>
  <c r="AP29" i="18"/>
  <c r="AQ29" i="18"/>
  <c r="AR29" i="18"/>
  <c r="AS29" i="18"/>
  <c r="AT29" i="18"/>
  <c r="AU29" i="18"/>
  <c r="AV29" i="18"/>
  <c r="AW29" i="18"/>
  <c r="AX29" i="18"/>
  <c r="AY29" i="18"/>
  <c r="AZ29" i="18"/>
  <c r="BA29" i="18"/>
  <c r="BB29" i="18"/>
  <c r="BC29" i="18"/>
  <c r="BD29" i="18"/>
  <c r="BE29" i="18"/>
  <c r="BF29" i="18"/>
  <c r="BG29" i="18"/>
  <c r="BH29" i="18"/>
  <c r="BI29" i="18"/>
  <c r="BJ29" i="18"/>
  <c r="BK29" i="18"/>
  <c r="BL29" i="18"/>
  <c r="BM29" i="18"/>
  <c r="BN29" i="18"/>
  <c r="BO29" i="18"/>
  <c r="BP29" i="18"/>
  <c r="BQ29" i="18"/>
  <c r="B30" i="18"/>
  <c r="C30" i="18"/>
  <c r="D30" i="18"/>
  <c r="E30" i="18"/>
  <c r="F30" i="18"/>
  <c r="G30" i="18"/>
  <c r="H30" i="18"/>
  <c r="I30" i="18"/>
  <c r="J30" i="18"/>
  <c r="K30" i="18"/>
  <c r="L30" i="18"/>
  <c r="M30" i="18"/>
  <c r="N30" i="18"/>
  <c r="O30" i="18"/>
  <c r="P30" i="18"/>
  <c r="Q30" i="18"/>
  <c r="R30" i="18"/>
  <c r="S30" i="18"/>
  <c r="T30" i="18"/>
  <c r="U30" i="18"/>
  <c r="V30" i="18"/>
  <c r="W30" i="18"/>
  <c r="X30" i="18"/>
  <c r="Y30" i="18"/>
  <c r="Z30" i="18"/>
  <c r="AA30" i="18"/>
  <c r="AB30" i="18"/>
  <c r="AC30" i="18"/>
  <c r="AD30" i="18"/>
  <c r="AE30" i="18"/>
  <c r="AF30" i="18"/>
  <c r="AG30" i="18"/>
  <c r="AH30" i="18"/>
  <c r="AI30" i="18"/>
  <c r="AJ30" i="18"/>
  <c r="AK30" i="18"/>
  <c r="AL30" i="18"/>
  <c r="AM30" i="18"/>
  <c r="AN30" i="18"/>
  <c r="AO30" i="18"/>
  <c r="AP30" i="18"/>
  <c r="AQ30" i="18"/>
  <c r="AR30" i="18"/>
  <c r="AS30" i="18"/>
  <c r="AT30" i="18"/>
  <c r="AU30" i="18"/>
  <c r="AV30" i="18"/>
  <c r="AW30" i="18"/>
  <c r="AX30" i="18"/>
  <c r="AY30" i="18"/>
  <c r="AZ30" i="18"/>
  <c r="BA30" i="18"/>
  <c r="BB30" i="18"/>
  <c r="BC30" i="18"/>
  <c r="BD30" i="18"/>
  <c r="BE30" i="18"/>
  <c r="BF30" i="18"/>
  <c r="BG30" i="18"/>
  <c r="BH30" i="18"/>
  <c r="BI30" i="18"/>
  <c r="BJ30" i="18"/>
  <c r="BK30" i="18"/>
  <c r="BL30" i="18"/>
  <c r="BM30" i="18"/>
  <c r="BN30" i="18"/>
  <c r="BO30" i="18"/>
  <c r="BP30" i="18"/>
  <c r="BQ30" i="18"/>
  <c r="B31" i="18"/>
  <c r="C31" i="18"/>
  <c r="D31" i="18"/>
  <c r="E31" i="18"/>
  <c r="F31" i="18"/>
  <c r="G31" i="18"/>
  <c r="H31" i="18"/>
  <c r="I31" i="18"/>
  <c r="J31" i="18"/>
  <c r="K31" i="18"/>
  <c r="L31" i="18"/>
  <c r="M31" i="18"/>
  <c r="N31" i="18"/>
  <c r="O31" i="18"/>
  <c r="P31" i="18"/>
  <c r="Q31" i="18"/>
  <c r="R31" i="18"/>
  <c r="S31" i="18"/>
  <c r="T31" i="18"/>
  <c r="U31" i="18"/>
  <c r="V31" i="18"/>
  <c r="W31" i="18"/>
  <c r="X31" i="18"/>
  <c r="Y31" i="18"/>
  <c r="Z31" i="18"/>
  <c r="AA31" i="18"/>
  <c r="AB31" i="18"/>
  <c r="AC31" i="18"/>
  <c r="AD31" i="18"/>
  <c r="AE31" i="18"/>
  <c r="AF31" i="18"/>
  <c r="AG31" i="18"/>
  <c r="AH31" i="18"/>
  <c r="AI31" i="18"/>
  <c r="AJ31" i="18"/>
  <c r="AK31" i="18"/>
  <c r="AL31" i="18"/>
  <c r="AM31" i="18"/>
  <c r="AN31" i="18"/>
  <c r="AO31" i="18"/>
  <c r="AP31" i="18"/>
  <c r="AQ31" i="18"/>
  <c r="AR31" i="18"/>
  <c r="AS31" i="18"/>
  <c r="AT31" i="18"/>
  <c r="AU31" i="18"/>
  <c r="AV31" i="18"/>
  <c r="AW31" i="18"/>
  <c r="AX31" i="18"/>
  <c r="AY31" i="18"/>
  <c r="AZ31" i="18"/>
  <c r="BA31" i="18"/>
  <c r="BB31" i="18"/>
  <c r="BC31" i="18"/>
  <c r="BD31" i="18"/>
  <c r="BE31" i="18"/>
  <c r="BF31" i="18"/>
  <c r="BG31" i="18"/>
  <c r="BH31" i="18"/>
  <c r="BI31" i="18"/>
  <c r="BJ31" i="18"/>
  <c r="BK31" i="18"/>
  <c r="BL31" i="18"/>
  <c r="BM31" i="18"/>
  <c r="BN31" i="18"/>
  <c r="BO31" i="18"/>
  <c r="BP31" i="18"/>
  <c r="BQ31" i="18"/>
  <c r="B32" i="18"/>
  <c r="C32" i="18"/>
  <c r="D32" i="18"/>
  <c r="E32" i="18"/>
  <c r="F32" i="18"/>
  <c r="G32" i="18"/>
  <c r="H32" i="18"/>
  <c r="I32" i="18"/>
  <c r="J32" i="18"/>
  <c r="K32" i="18"/>
  <c r="L32" i="18"/>
  <c r="M32" i="18"/>
  <c r="N32" i="18"/>
  <c r="O32" i="18"/>
  <c r="P32" i="18"/>
  <c r="Q32" i="18"/>
  <c r="R32" i="18"/>
  <c r="S32" i="18"/>
  <c r="T32" i="18"/>
  <c r="U32" i="18"/>
  <c r="V32" i="18"/>
  <c r="W32" i="18"/>
  <c r="X32" i="18"/>
  <c r="Y32" i="18"/>
  <c r="Z32" i="18"/>
  <c r="AA32" i="18"/>
  <c r="AB32" i="18"/>
  <c r="AC32" i="18"/>
  <c r="AD32" i="18"/>
  <c r="AE32" i="18"/>
  <c r="AF32" i="18"/>
  <c r="AG32" i="18"/>
  <c r="AH32" i="18"/>
  <c r="AI32" i="18"/>
  <c r="AJ32" i="18"/>
  <c r="AK32" i="18"/>
  <c r="AL32" i="18"/>
  <c r="AM32" i="18"/>
  <c r="AN32" i="18"/>
  <c r="AO32" i="18"/>
  <c r="AP32" i="18"/>
  <c r="AQ32" i="18"/>
  <c r="AR32" i="18"/>
  <c r="AS32" i="18"/>
  <c r="AT32" i="18"/>
  <c r="AU32" i="18"/>
  <c r="AV32" i="18"/>
  <c r="AW32" i="18"/>
  <c r="AX32" i="18"/>
  <c r="AY32" i="18"/>
  <c r="AZ32" i="18"/>
  <c r="BA32" i="18"/>
  <c r="BB32" i="18"/>
  <c r="BC32" i="18"/>
  <c r="BD32" i="18"/>
  <c r="BE32" i="18"/>
  <c r="BF32" i="18"/>
  <c r="BG32" i="18"/>
  <c r="BH32" i="18"/>
  <c r="BI32" i="18"/>
  <c r="BJ32" i="18"/>
  <c r="BK32" i="18"/>
  <c r="BL32" i="18"/>
  <c r="BM32" i="18"/>
  <c r="BN32" i="18"/>
  <c r="BO32" i="18"/>
  <c r="BP32" i="18"/>
  <c r="BQ32" i="18"/>
  <c r="B33" i="18"/>
  <c r="C33" i="18"/>
  <c r="D33" i="18"/>
  <c r="E33" i="18"/>
  <c r="F33" i="18"/>
  <c r="G33" i="18"/>
  <c r="H33" i="18"/>
  <c r="I33" i="18"/>
  <c r="J33" i="18"/>
  <c r="K33" i="18"/>
  <c r="L33" i="18"/>
  <c r="M33" i="18"/>
  <c r="N33" i="18"/>
  <c r="O33" i="18"/>
  <c r="P33" i="18"/>
  <c r="Q33" i="18"/>
  <c r="R33" i="18"/>
  <c r="S33" i="18"/>
  <c r="T33" i="18"/>
  <c r="U33" i="18"/>
  <c r="V33" i="18"/>
  <c r="W33" i="18"/>
  <c r="X33" i="18"/>
  <c r="Y33" i="18"/>
  <c r="Z33" i="18"/>
  <c r="AA33" i="18"/>
  <c r="AB33" i="18"/>
  <c r="AC33" i="18"/>
  <c r="AD33" i="18"/>
  <c r="AE33" i="18"/>
  <c r="AF33" i="18"/>
  <c r="AG33" i="18"/>
  <c r="AH33" i="18"/>
  <c r="AI33" i="18"/>
  <c r="AJ33" i="18"/>
  <c r="AK33" i="18"/>
  <c r="AL33" i="18"/>
  <c r="AM33" i="18"/>
  <c r="AN33" i="18"/>
  <c r="AO33" i="18"/>
  <c r="AP33" i="18"/>
  <c r="AQ33" i="18"/>
  <c r="AR33" i="18"/>
  <c r="AS33" i="18"/>
  <c r="AT33" i="18"/>
  <c r="AU33" i="18"/>
  <c r="AV33" i="18"/>
  <c r="AW33" i="18"/>
  <c r="AX33" i="18"/>
  <c r="AY33" i="18"/>
  <c r="AZ33" i="18"/>
  <c r="BA33" i="18"/>
  <c r="BB33" i="18"/>
  <c r="BC33" i="18"/>
  <c r="BD33" i="18"/>
  <c r="BE33" i="18"/>
  <c r="BF33" i="18"/>
  <c r="BG33" i="18"/>
  <c r="BH33" i="18"/>
  <c r="BI33" i="18"/>
  <c r="BJ33" i="18"/>
  <c r="BK33" i="18"/>
  <c r="BL33" i="18"/>
  <c r="BM33" i="18"/>
  <c r="BN33" i="18"/>
  <c r="BO33" i="18"/>
  <c r="BP33" i="18"/>
  <c r="BQ33" i="18"/>
  <c r="B34" i="18"/>
  <c r="C34" i="18"/>
  <c r="D34" i="18"/>
  <c r="E34" i="18"/>
  <c r="F34" i="18"/>
  <c r="G34" i="18"/>
  <c r="H34" i="18"/>
  <c r="I34" i="18"/>
  <c r="J34" i="18"/>
  <c r="K34" i="18"/>
  <c r="L34" i="18"/>
  <c r="M34" i="18"/>
  <c r="N34" i="18"/>
  <c r="O34" i="18"/>
  <c r="P34" i="18"/>
  <c r="Q34" i="18"/>
  <c r="R34" i="18"/>
  <c r="S34" i="18"/>
  <c r="T34" i="18"/>
  <c r="U34" i="18"/>
  <c r="V34" i="18"/>
  <c r="W34" i="18"/>
  <c r="X34" i="18"/>
  <c r="Y34" i="18"/>
  <c r="Z34" i="18"/>
  <c r="AA34" i="18"/>
  <c r="AB34" i="18"/>
  <c r="AC34" i="18"/>
  <c r="AD34" i="18"/>
  <c r="AE34" i="18"/>
  <c r="AF34" i="18"/>
  <c r="AG34" i="18"/>
  <c r="AH34" i="18"/>
  <c r="AI34" i="18"/>
  <c r="AJ34" i="18"/>
  <c r="AK34" i="18"/>
  <c r="AL34" i="18"/>
  <c r="AM34" i="18"/>
  <c r="AN34" i="18"/>
  <c r="AO34" i="18"/>
  <c r="AP34" i="18"/>
  <c r="AQ34" i="18"/>
  <c r="AR34" i="18"/>
  <c r="AS34" i="18"/>
  <c r="AT34" i="18"/>
  <c r="AU34" i="18"/>
  <c r="AV34" i="18"/>
  <c r="AW34" i="18"/>
  <c r="AX34" i="18"/>
  <c r="AY34" i="18"/>
  <c r="AZ34" i="18"/>
  <c r="BA34" i="18"/>
  <c r="BB34" i="18"/>
  <c r="BC34" i="18"/>
  <c r="BD34" i="18"/>
  <c r="BE34" i="18"/>
  <c r="BF34" i="18"/>
  <c r="BG34" i="18"/>
  <c r="BH34" i="18"/>
  <c r="BI34" i="18"/>
  <c r="BJ34" i="18"/>
  <c r="BK34" i="18"/>
  <c r="BL34" i="18"/>
  <c r="BM34" i="18"/>
  <c r="BN34" i="18"/>
  <c r="BO34" i="18"/>
  <c r="BP34" i="18"/>
  <c r="BQ34" i="18"/>
  <c r="B35" i="18"/>
  <c r="C35" i="18"/>
  <c r="D35" i="18"/>
  <c r="E35" i="18"/>
  <c r="F35" i="18"/>
  <c r="G35" i="18"/>
  <c r="H35" i="18"/>
  <c r="I35" i="18"/>
  <c r="J35" i="18"/>
  <c r="K35" i="18"/>
  <c r="L35" i="18"/>
  <c r="M35" i="18"/>
  <c r="N35" i="18"/>
  <c r="O35" i="18"/>
  <c r="P35" i="18"/>
  <c r="Q35" i="18"/>
  <c r="R35" i="18"/>
  <c r="S35" i="18"/>
  <c r="T35" i="18"/>
  <c r="U35" i="18"/>
  <c r="V35" i="18"/>
  <c r="W35" i="18"/>
  <c r="X35" i="18"/>
  <c r="Y35" i="18"/>
  <c r="Z35" i="18"/>
  <c r="AA35" i="18"/>
  <c r="AB35" i="18"/>
  <c r="AC35" i="18"/>
  <c r="AD35" i="18"/>
  <c r="AE35" i="18"/>
  <c r="AF35" i="18"/>
  <c r="AG35" i="18"/>
  <c r="AH35" i="18"/>
  <c r="AI35" i="18"/>
  <c r="AJ35" i="18"/>
  <c r="AK35" i="18"/>
  <c r="AL35" i="18"/>
  <c r="AM35" i="18"/>
  <c r="AN35" i="18"/>
  <c r="AO35" i="18"/>
  <c r="AP35" i="18"/>
  <c r="AQ35" i="18"/>
  <c r="AR35" i="18"/>
  <c r="AS35" i="18"/>
  <c r="AT35" i="18"/>
  <c r="AU35" i="18"/>
  <c r="AV35" i="18"/>
  <c r="AW35" i="18"/>
  <c r="AX35" i="18"/>
  <c r="AY35" i="18"/>
  <c r="AZ35" i="18"/>
  <c r="BA35" i="18"/>
  <c r="BB35" i="18"/>
  <c r="BC35" i="18"/>
  <c r="BD35" i="18"/>
  <c r="BE35" i="18"/>
  <c r="BF35" i="18"/>
  <c r="BG35" i="18"/>
  <c r="BH35" i="18"/>
  <c r="BI35" i="18"/>
  <c r="BJ35" i="18"/>
  <c r="BK35" i="18"/>
  <c r="BL35" i="18"/>
  <c r="BM35" i="18"/>
  <c r="BN35" i="18"/>
  <c r="BO35" i="18"/>
  <c r="BP35" i="18"/>
  <c r="BQ35" i="18"/>
  <c r="B36" i="18"/>
  <c r="C36" i="18"/>
  <c r="D36" i="18"/>
  <c r="E36" i="18"/>
  <c r="F36" i="18"/>
  <c r="G36" i="18"/>
  <c r="H36" i="18"/>
  <c r="I36" i="18"/>
  <c r="J36" i="18"/>
  <c r="K36" i="18"/>
  <c r="L36" i="18"/>
  <c r="M36" i="18"/>
  <c r="N36" i="18"/>
  <c r="O36" i="18"/>
  <c r="P36" i="18"/>
  <c r="Q36" i="18"/>
  <c r="R36" i="18"/>
  <c r="S36" i="18"/>
  <c r="T36" i="18"/>
  <c r="U36" i="18"/>
  <c r="V36" i="18"/>
  <c r="W36" i="18"/>
  <c r="X36" i="18"/>
  <c r="Y36" i="18"/>
  <c r="Z36" i="18"/>
  <c r="AA36" i="18"/>
  <c r="AB36" i="18"/>
  <c r="AC36" i="18"/>
  <c r="AD36" i="18"/>
  <c r="AE36" i="18"/>
  <c r="AF36" i="18"/>
  <c r="AG36" i="18"/>
  <c r="AH36" i="18"/>
  <c r="AI36" i="18"/>
  <c r="AJ36" i="18"/>
  <c r="AK36" i="18"/>
  <c r="AL36" i="18"/>
  <c r="AM36" i="18"/>
  <c r="AN36" i="18"/>
  <c r="AO36" i="18"/>
  <c r="AP36" i="18"/>
  <c r="AQ36" i="18"/>
  <c r="AR36" i="18"/>
  <c r="AS36" i="18"/>
  <c r="AT36" i="18"/>
  <c r="AU36" i="18"/>
  <c r="AV36" i="18"/>
  <c r="AW36" i="18"/>
  <c r="AX36" i="18"/>
  <c r="AY36" i="18"/>
  <c r="AZ36" i="18"/>
  <c r="BA36" i="18"/>
  <c r="BB36" i="18"/>
  <c r="BC36" i="18"/>
  <c r="BD36" i="18"/>
  <c r="BE36" i="18"/>
  <c r="BF36" i="18"/>
  <c r="BG36" i="18"/>
  <c r="BH36" i="18"/>
  <c r="BI36" i="18"/>
  <c r="BJ36" i="18"/>
  <c r="BK36" i="18"/>
  <c r="BL36" i="18"/>
  <c r="BM36" i="18"/>
  <c r="BN36" i="18"/>
  <c r="BO36" i="18"/>
  <c r="BP36" i="18"/>
  <c r="BQ36" i="18"/>
  <c r="B37" i="18"/>
  <c r="C37" i="18"/>
  <c r="D37" i="18"/>
  <c r="E37" i="18"/>
  <c r="F37" i="18"/>
  <c r="G37" i="18"/>
  <c r="H37" i="18"/>
  <c r="I37" i="18"/>
  <c r="J37" i="18"/>
  <c r="K37" i="18"/>
  <c r="L37" i="18"/>
  <c r="M37" i="18"/>
  <c r="N37" i="18"/>
  <c r="O37" i="18"/>
  <c r="P37" i="18"/>
  <c r="Q37" i="18"/>
  <c r="R37" i="18"/>
  <c r="S37" i="18"/>
  <c r="T37" i="18"/>
  <c r="U37" i="18"/>
  <c r="V37" i="18"/>
  <c r="W37" i="18"/>
  <c r="X37" i="18"/>
  <c r="Y37" i="18"/>
  <c r="Z37" i="18"/>
  <c r="AA37" i="18"/>
  <c r="AB37" i="18"/>
  <c r="AC37" i="18"/>
  <c r="AD37" i="18"/>
  <c r="AE37" i="18"/>
  <c r="AF37" i="18"/>
  <c r="AG37" i="18"/>
  <c r="AH37" i="18"/>
  <c r="AI37" i="18"/>
  <c r="AJ37" i="18"/>
  <c r="AK37" i="18"/>
  <c r="AL37" i="18"/>
  <c r="AM37" i="18"/>
  <c r="AN37" i="18"/>
  <c r="AO37" i="18"/>
  <c r="AP37" i="18"/>
  <c r="AQ37" i="18"/>
  <c r="AR37" i="18"/>
  <c r="AS37" i="18"/>
  <c r="AT37" i="18"/>
  <c r="AU37" i="18"/>
  <c r="AV37" i="18"/>
  <c r="AW37" i="18"/>
  <c r="AX37" i="18"/>
  <c r="AY37" i="18"/>
  <c r="AZ37" i="18"/>
  <c r="BA37" i="18"/>
  <c r="BB37" i="18"/>
  <c r="BC37" i="18"/>
  <c r="BD37" i="18"/>
  <c r="BE37" i="18"/>
  <c r="BF37" i="18"/>
  <c r="BG37" i="18"/>
  <c r="BH37" i="18"/>
  <c r="BI37" i="18"/>
  <c r="BJ37" i="18"/>
  <c r="BK37" i="18"/>
  <c r="BL37" i="18"/>
  <c r="BM37" i="18"/>
  <c r="BN37" i="18"/>
  <c r="BO37" i="18"/>
  <c r="BP37" i="18"/>
  <c r="BQ37" i="18"/>
  <c r="B38" i="18"/>
  <c r="C38" i="18"/>
  <c r="D38" i="18"/>
  <c r="E38" i="18"/>
  <c r="F38" i="18"/>
  <c r="G38" i="18"/>
  <c r="H38" i="18"/>
  <c r="I38" i="18"/>
  <c r="J38" i="18"/>
  <c r="K38" i="18"/>
  <c r="L38" i="18"/>
  <c r="M38" i="18"/>
  <c r="N38" i="18"/>
  <c r="O38" i="18"/>
  <c r="P38" i="18"/>
  <c r="Q38" i="18"/>
  <c r="R38" i="18"/>
  <c r="S38" i="18"/>
  <c r="T38" i="18"/>
  <c r="U38" i="18"/>
  <c r="V38" i="18"/>
  <c r="W38" i="18"/>
  <c r="X38" i="18"/>
  <c r="Y38" i="18"/>
  <c r="Z38" i="18"/>
  <c r="AA38" i="18"/>
  <c r="AB38" i="18"/>
  <c r="AC38" i="18"/>
  <c r="AD38" i="18"/>
  <c r="AE38" i="18"/>
  <c r="AF38" i="18"/>
  <c r="AG38" i="18"/>
  <c r="AH38" i="18"/>
  <c r="AI38" i="18"/>
  <c r="AJ38" i="18"/>
  <c r="AK38" i="18"/>
  <c r="AL38" i="18"/>
  <c r="AM38" i="18"/>
  <c r="AN38" i="18"/>
  <c r="AO38" i="18"/>
  <c r="AP38" i="18"/>
  <c r="AQ38" i="18"/>
  <c r="AR38" i="18"/>
  <c r="AS38" i="18"/>
  <c r="AT38" i="18"/>
  <c r="AU38" i="18"/>
  <c r="AV38" i="18"/>
  <c r="AW38" i="18"/>
  <c r="AX38" i="18"/>
  <c r="AY38" i="18"/>
  <c r="AZ38" i="18"/>
  <c r="BA38" i="18"/>
  <c r="BB38" i="18"/>
  <c r="BC38" i="18"/>
  <c r="BD38" i="18"/>
  <c r="BE38" i="18"/>
  <c r="BF38" i="18"/>
  <c r="BG38" i="18"/>
  <c r="BH38" i="18"/>
  <c r="BI38" i="18"/>
  <c r="BJ38" i="18"/>
  <c r="BK38" i="18"/>
  <c r="BL38" i="18"/>
  <c r="BM38" i="18"/>
  <c r="BN38" i="18"/>
  <c r="BO38" i="18"/>
  <c r="BP38" i="18"/>
  <c r="BQ38" i="18"/>
  <c r="B39" i="18"/>
  <c r="C39" i="18"/>
  <c r="D39" i="18"/>
  <c r="E39" i="18"/>
  <c r="F39" i="18"/>
  <c r="G39" i="18"/>
  <c r="H39" i="18"/>
  <c r="I39" i="18"/>
  <c r="J39" i="18"/>
  <c r="K39" i="18"/>
  <c r="L39" i="18"/>
  <c r="M39" i="18"/>
  <c r="N39" i="18"/>
  <c r="O39" i="18"/>
  <c r="P39" i="18"/>
  <c r="Q39" i="18"/>
  <c r="R39" i="18"/>
  <c r="S39" i="18"/>
  <c r="T39" i="18"/>
  <c r="U39" i="18"/>
  <c r="V39" i="18"/>
  <c r="W39" i="18"/>
  <c r="X39" i="18"/>
  <c r="Y39" i="18"/>
  <c r="Z39" i="18"/>
  <c r="AA39" i="18"/>
  <c r="AB39" i="18"/>
  <c r="AC39" i="18"/>
  <c r="AD39" i="18"/>
  <c r="AE39" i="18"/>
  <c r="AF39" i="18"/>
  <c r="AG39" i="18"/>
  <c r="AH39" i="18"/>
  <c r="AI39" i="18"/>
  <c r="AJ39" i="18"/>
  <c r="AK39" i="18"/>
  <c r="AL39" i="18"/>
  <c r="AM39" i="18"/>
  <c r="AN39" i="18"/>
  <c r="AO39" i="18"/>
  <c r="AP39" i="18"/>
  <c r="AQ39" i="18"/>
  <c r="AR39" i="18"/>
  <c r="AS39" i="18"/>
  <c r="AT39" i="18"/>
  <c r="AU39" i="18"/>
  <c r="AV39" i="18"/>
  <c r="AW39" i="18"/>
  <c r="AX39" i="18"/>
  <c r="AY39" i="18"/>
  <c r="AZ39" i="18"/>
  <c r="BA39" i="18"/>
  <c r="BB39" i="18"/>
  <c r="BC39" i="18"/>
  <c r="BD39" i="18"/>
  <c r="BE39" i="18"/>
  <c r="BF39" i="18"/>
  <c r="BG39" i="18"/>
  <c r="BH39" i="18"/>
  <c r="BI39" i="18"/>
  <c r="BJ39" i="18"/>
  <c r="BK39" i="18"/>
  <c r="BL39" i="18"/>
  <c r="BM39" i="18"/>
  <c r="BN39" i="18"/>
  <c r="BO39" i="18"/>
  <c r="BP39" i="18"/>
  <c r="BQ39" i="18"/>
  <c r="B40" i="18"/>
  <c r="C40" i="18"/>
  <c r="D40" i="18"/>
  <c r="E40" i="18"/>
  <c r="F40" i="18"/>
  <c r="G40" i="18"/>
  <c r="H40" i="18"/>
  <c r="I40" i="18"/>
  <c r="J40" i="18"/>
  <c r="K40" i="18"/>
  <c r="L40" i="18"/>
  <c r="M40" i="18"/>
  <c r="N40" i="18"/>
  <c r="O40" i="18"/>
  <c r="P40" i="18"/>
  <c r="Q40" i="18"/>
  <c r="R40" i="18"/>
  <c r="S40" i="18"/>
  <c r="T40" i="18"/>
  <c r="U40" i="18"/>
  <c r="V40" i="18"/>
  <c r="W40" i="18"/>
  <c r="X40" i="18"/>
  <c r="Y40" i="18"/>
  <c r="Z40" i="18"/>
  <c r="AA40" i="18"/>
  <c r="AB40" i="18"/>
  <c r="AC40" i="18"/>
  <c r="AD40" i="18"/>
  <c r="AE40" i="18"/>
  <c r="AF40" i="18"/>
  <c r="AG40" i="18"/>
  <c r="AH40" i="18"/>
  <c r="AI40" i="18"/>
  <c r="AJ40" i="18"/>
  <c r="AK40" i="18"/>
  <c r="AL40" i="18"/>
  <c r="AM40" i="18"/>
  <c r="AN40" i="18"/>
  <c r="AO40" i="18"/>
  <c r="AP40" i="18"/>
  <c r="AQ40" i="18"/>
  <c r="AR40" i="18"/>
  <c r="AS40" i="18"/>
  <c r="AT40" i="18"/>
  <c r="AU40" i="18"/>
  <c r="AV40" i="18"/>
  <c r="AW40" i="18"/>
  <c r="AX40" i="18"/>
  <c r="AY40" i="18"/>
  <c r="AZ40" i="18"/>
  <c r="BA40" i="18"/>
  <c r="BB40" i="18"/>
  <c r="BC40" i="18"/>
  <c r="BD40" i="18"/>
  <c r="BE40" i="18"/>
  <c r="BF40" i="18"/>
  <c r="BG40" i="18"/>
  <c r="BH40" i="18"/>
  <c r="BI40" i="18"/>
  <c r="BJ40" i="18"/>
  <c r="BK40" i="18"/>
  <c r="BL40" i="18"/>
  <c r="BM40" i="18"/>
  <c r="BN40" i="18"/>
  <c r="BO40" i="18"/>
  <c r="BP40" i="18"/>
  <c r="BQ40" i="18"/>
  <c r="B41" i="18"/>
  <c r="C41" i="18"/>
  <c r="D41" i="18"/>
  <c r="E41" i="18"/>
  <c r="F41" i="18"/>
  <c r="G41" i="18"/>
  <c r="H41" i="18"/>
  <c r="I41" i="18"/>
  <c r="J41" i="18"/>
  <c r="K41" i="18"/>
  <c r="L41" i="18"/>
  <c r="M41" i="18"/>
  <c r="N41" i="18"/>
  <c r="O41" i="18"/>
  <c r="P41" i="18"/>
  <c r="Q41" i="18"/>
  <c r="R41" i="18"/>
  <c r="S41" i="18"/>
  <c r="T41" i="18"/>
  <c r="U41" i="18"/>
  <c r="V41" i="18"/>
  <c r="W41" i="18"/>
  <c r="X41" i="18"/>
  <c r="Y41" i="18"/>
  <c r="Z41" i="18"/>
  <c r="AA41" i="18"/>
  <c r="AB41" i="18"/>
  <c r="AC41" i="18"/>
  <c r="AD41" i="18"/>
  <c r="AE41" i="18"/>
  <c r="AF41" i="18"/>
  <c r="AG41" i="18"/>
  <c r="AH41" i="18"/>
  <c r="AI41" i="18"/>
  <c r="AJ41" i="18"/>
  <c r="AK41" i="18"/>
  <c r="AL41" i="18"/>
  <c r="AM41" i="18"/>
  <c r="AN41" i="18"/>
  <c r="AO41" i="18"/>
  <c r="AP41" i="18"/>
  <c r="AQ41" i="18"/>
  <c r="AR41" i="18"/>
  <c r="AS41" i="18"/>
  <c r="AT41" i="18"/>
  <c r="AU41" i="18"/>
  <c r="AV41" i="18"/>
  <c r="AW41" i="18"/>
  <c r="AX41" i="18"/>
  <c r="AY41" i="18"/>
  <c r="AZ41" i="18"/>
  <c r="BA41" i="18"/>
  <c r="BB41" i="18"/>
  <c r="BC41" i="18"/>
  <c r="BD41" i="18"/>
  <c r="BE41" i="18"/>
  <c r="BF41" i="18"/>
  <c r="BG41" i="18"/>
  <c r="BH41" i="18"/>
  <c r="BI41" i="18"/>
  <c r="BJ41" i="18"/>
  <c r="BK41" i="18"/>
  <c r="BL41" i="18"/>
  <c r="BM41" i="18"/>
  <c r="BN41" i="18"/>
  <c r="BO41" i="18"/>
  <c r="BP41" i="18"/>
  <c r="BQ41" i="18"/>
  <c r="B42" i="18"/>
  <c r="C42" i="18"/>
  <c r="D42" i="18"/>
  <c r="E42" i="18"/>
  <c r="F42" i="18"/>
  <c r="G42" i="18"/>
  <c r="H42" i="18"/>
  <c r="I42" i="18"/>
  <c r="J42" i="18"/>
  <c r="K42" i="18"/>
  <c r="L42" i="18"/>
  <c r="M42" i="18"/>
  <c r="N42" i="18"/>
  <c r="O42" i="18"/>
  <c r="P42" i="18"/>
  <c r="Q42" i="18"/>
  <c r="R42" i="18"/>
  <c r="S42" i="18"/>
  <c r="T42" i="18"/>
  <c r="U42" i="18"/>
  <c r="V42" i="18"/>
  <c r="W42" i="18"/>
  <c r="X42" i="18"/>
  <c r="Y42" i="18"/>
  <c r="Z42" i="18"/>
  <c r="AA42" i="18"/>
  <c r="AB42" i="18"/>
  <c r="AC42" i="18"/>
  <c r="AD42" i="18"/>
  <c r="AE42" i="18"/>
  <c r="AF42" i="18"/>
  <c r="AG42" i="18"/>
  <c r="AH42" i="18"/>
  <c r="AI42" i="18"/>
  <c r="AJ42" i="18"/>
  <c r="AK42" i="18"/>
  <c r="AL42" i="18"/>
  <c r="AM42" i="18"/>
  <c r="AN42" i="18"/>
  <c r="AO42" i="18"/>
  <c r="AP42" i="18"/>
  <c r="AQ42" i="18"/>
  <c r="AR42" i="18"/>
  <c r="AS42" i="18"/>
  <c r="AT42" i="18"/>
  <c r="AU42" i="18"/>
  <c r="AV42" i="18"/>
  <c r="AW42" i="18"/>
  <c r="AX42" i="18"/>
  <c r="AY42" i="18"/>
  <c r="AZ42" i="18"/>
  <c r="BA42" i="18"/>
  <c r="BB42" i="18"/>
  <c r="BC42" i="18"/>
  <c r="BD42" i="18"/>
  <c r="BE42" i="18"/>
  <c r="BF42" i="18"/>
  <c r="BG42" i="18"/>
  <c r="BH42" i="18"/>
  <c r="BI42" i="18"/>
  <c r="BJ42" i="18"/>
  <c r="BK42" i="18"/>
  <c r="BL42" i="18"/>
  <c r="BM42" i="18"/>
  <c r="BN42" i="18"/>
  <c r="BO42" i="18"/>
  <c r="BP42" i="18"/>
  <c r="BQ42" i="18"/>
  <c r="B43" i="18"/>
  <c r="C43" i="18"/>
  <c r="D43" i="18"/>
  <c r="E43" i="18"/>
  <c r="F43" i="18"/>
  <c r="G43" i="18"/>
  <c r="H43" i="18"/>
  <c r="I43" i="18"/>
  <c r="J43" i="18"/>
  <c r="K43" i="18"/>
  <c r="L43" i="18"/>
  <c r="M43" i="18"/>
  <c r="N43" i="18"/>
  <c r="O43" i="18"/>
  <c r="P43" i="18"/>
  <c r="Q43" i="18"/>
  <c r="R43" i="18"/>
  <c r="S43" i="18"/>
  <c r="T43" i="18"/>
  <c r="U43" i="18"/>
  <c r="V43" i="18"/>
  <c r="W43" i="18"/>
  <c r="X43" i="18"/>
  <c r="Y43" i="18"/>
  <c r="Z43" i="18"/>
  <c r="AA43" i="18"/>
  <c r="AB43" i="18"/>
  <c r="AC43" i="18"/>
  <c r="AD43" i="18"/>
  <c r="AE43" i="18"/>
  <c r="AF43" i="18"/>
  <c r="AG43" i="18"/>
  <c r="AH43" i="18"/>
  <c r="AI43" i="18"/>
  <c r="AJ43" i="18"/>
  <c r="AK43" i="18"/>
  <c r="AL43" i="18"/>
  <c r="AM43" i="18"/>
  <c r="AN43" i="18"/>
  <c r="AO43" i="18"/>
  <c r="AP43" i="18"/>
  <c r="AQ43" i="18"/>
  <c r="AR43" i="18"/>
  <c r="AS43" i="18"/>
  <c r="AT43" i="18"/>
  <c r="AU43" i="18"/>
  <c r="AV43" i="18"/>
  <c r="AW43" i="18"/>
  <c r="AX43" i="18"/>
  <c r="AY43" i="18"/>
  <c r="AZ43" i="18"/>
  <c r="BA43" i="18"/>
  <c r="BB43" i="18"/>
  <c r="BC43" i="18"/>
  <c r="BD43" i="18"/>
  <c r="BE43" i="18"/>
  <c r="BF43" i="18"/>
  <c r="BG43" i="18"/>
  <c r="BH43" i="18"/>
  <c r="BI43" i="18"/>
  <c r="BJ43" i="18"/>
  <c r="BK43" i="18"/>
  <c r="BL43" i="18"/>
  <c r="BM43" i="18"/>
  <c r="BN43" i="18"/>
  <c r="BO43" i="18"/>
  <c r="BP43" i="18"/>
  <c r="BQ43" i="18"/>
  <c r="B44" i="18"/>
  <c r="C44" i="18"/>
  <c r="D44" i="18"/>
  <c r="E44" i="18"/>
  <c r="F44" i="18"/>
  <c r="G44" i="18"/>
  <c r="H44" i="18"/>
  <c r="I44" i="18"/>
  <c r="J44" i="18"/>
  <c r="K44" i="18"/>
  <c r="L44" i="18"/>
  <c r="M44" i="18"/>
  <c r="N44" i="18"/>
  <c r="O44" i="18"/>
  <c r="P44" i="18"/>
  <c r="Q44" i="18"/>
  <c r="R44" i="18"/>
  <c r="S44" i="18"/>
  <c r="T44" i="18"/>
  <c r="U44" i="18"/>
  <c r="V44" i="18"/>
  <c r="W44" i="18"/>
  <c r="X44" i="18"/>
  <c r="Y44" i="18"/>
  <c r="Z44" i="18"/>
  <c r="AA44" i="18"/>
  <c r="AB44" i="18"/>
  <c r="AC44" i="18"/>
  <c r="AD44" i="18"/>
  <c r="AE44" i="18"/>
  <c r="AF44" i="18"/>
  <c r="AG44" i="18"/>
  <c r="AH44" i="18"/>
  <c r="AI44" i="18"/>
  <c r="AJ44" i="18"/>
  <c r="AK44" i="18"/>
  <c r="AL44" i="18"/>
  <c r="AM44" i="18"/>
  <c r="AN44" i="18"/>
  <c r="AO44" i="18"/>
  <c r="AP44" i="18"/>
  <c r="AQ44" i="18"/>
  <c r="AR44" i="18"/>
  <c r="AS44" i="18"/>
  <c r="AT44" i="18"/>
  <c r="AU44" i="18"/>
  <c r="AV44" i="18"/>
  <c r="AW44" i="18"/>
  <c r="AX44" i="18"/>
  <c r="AY44" i="18"/>
  <c r="AZ44" i="18"/>
  <c r="BA44" i="18"/>
  <c r="BB44" i="18"/>
  <c r="BC44" i="18"/>
  <c r="BD44" i="18"/>
  <c r="BE44" i="18"/>
  <c r="BF44" i="18"/>
  <c r="BG44" i="18"/>
  <c r="BH44" i="18"/>
  <c r="BI44" i="18"/>
  <c r="BJ44" i="18"/>
  <c r="BK44" i="18"/>
  <c r="BL44" i="18"/>
  <c r="BM44" i="18"/>
  <c r="BN44" i="18"/>
  <c r="BO44" i="18"/>
  <c r="BP44" i="18"/>
  <c r="BQ44" i="18"/>
  <c r="B45" i="18"/>
  <c r="C45" i="18"/>
  <c r="D45" i="18"/>
  <c r="E45" i="18"/>
  <c r="F45" i="18"/>
  <c r="G45" i="18"/>
  <c r="H45" i="18"/>
  <c r="I45" i="18"/>
  <c r="J45" i="18"/>
  <c r="K45" i="18"/>
  <c r="L45" i="18"/>
  <c r="M45" i="18"/>
  <c r="N45" i="18"/>
  <c r="O45" i="18"/>
  <c r="P45" i="18"/>
  <c r="Q45" i="18"/>
  <c r="R45" i="18"/>
  <c r="S45" i="18"/>
  <c r="T45" i="18"/>
  <c r="U45" i="18"/>
  <c r="V45" i="18"/>
  <c r="W45" i="18"/>
  <c r="X45" i="18"/>
  <c r="Y45" i="18"/>
  <c r="Z45" i="18"/>
  <c r="AA45" i="18"/>
  <c r="AB45" i="18"/>
  <c r="AC45" i="18"/>
  <c r="AD45" i="18"/>
  <c r="AE45" i="18"/>
  <c r="AF45" i="18"/>
  <c r="AG45" i="18"/>
  <c r="AH45" i="18"/>
  <c r="AI45" i="18"/>
  <c r="AJ45" i="18"/>
  <c r="AK45" i="18"/>
  <c r="AL45" i="18"/>
  <c r="AM45" i="18"/>
  <c r="AN45" i="18"/>
  <c r="AO45" i="18"/>
  <c r="AP45" i="18"/>
  <c r="AQ45" i="18"/>
  <c r="AR45" i="18"/>
  <c r="AS45" i="18"/>
  <c r="AT45" i="18"/>
  <c r="AU45" i="18"/>
  <c r="AV45" i="18"/>
  <c r="AW45" i="18"/>
  <c r="AX45" i="18"/>
  <c r="AY45" i="18"/>
  <c r="AZ45" i="18"/>
  <c r="BA45" i="18"/>
  <c r="BB45" i="18"/>
  <c r="BC45" i="18"/>
  <c r="BD45" i="18"/>
  <c r="BE45" i="18"/>
  <c r="BF45" i="18"/>
  <c r="BG45" i="18"/>
  <c r="BH45" i="18"/>
  <c r="BI45" i="18"/>
  <c r="BJ45" i="18"/>
  <c r="BK45" i="18"/>
  <c r="BL45" i="18"/>
  <c r="BM45" i="18"/>
  <c r="BN45" i="18"/>
  <c r="BO45" i="18"/>
  <c r="BP45" i="18"/>
  <c r="BQ45" i="18"/>
  <c r="C2" i="18"/>
  <c r="D2" i="18"/>
  <c r="E2" i="18"/>
  <c r="F2" i="18"/>
  <c r="G2" i="18"/>
  <c r="H2" i="18"/>
  <c r="I2" i="18"/>
  <c r="J2" i="18"/>
  <c r="K2" i="18"/>
  <c r="L2" i="18"/>
  <c r="M2" i="18"/>
  <c r="N2" i="18"/>
  <c r="O2" i="18"/>
  <c r="P2" i="18"/>
  <c r="Q2" i="18"/>
  <c r="R2" i="18"/>
  <c r="S2" i="18"/>
  <c r="T2" i="18"/>
  <c r="U2" i="18"/>
  <c r="V2" i="18"/>
  <c r="W2" i="18"/>
  <c r="X2" i="18"/>
  <c r="Y2" i="18"/>
  <c r="Z2" i="18"/>
  <c r="AA2" i="18"/>
  <c r="AB2" i="18"/>
  <c r="AC2" i="18"/>
  <c r="AD2" i="18"/>
  <c r="AE2" i="18"/>
  <c r="AF2" i="18"/>
  <c r="AG2" i="18"/>
  <c r="AH2" i="18"/>
  <c r="AI2" i="18"/>
  <c r="AJ2" i="18"/>
  <c r="AK2" i="18"/>
  <c r="AL2" i="18"/>
  <c r="AM2" i="18"/>
  <c r="AN2" i="18"/>
  <c r="AO2" i="18"/>
  <c r="AP2" i="18"/>
  <c r="AQ2" i="18"/>
  <c r="AR2" i="18"/>
  <c r="AS2" i="18"/>
  <c r="AT2" i="18"/>
  <c r="AU2" i="18"/>
  <c r="AV2" i="18"/>
  <c r="AW2" i="18"/>
  <c r="AX2" i="18"/>
  <c r="AY2" i="18"/>
  <c r="AZ2" i="18"/>
  <c r="BA2" i="18"/>
  <c r="BB2" i="18"/>
  <c r="BC2" i="18"/>
  <c r="BD2" i="18"/>
  <c r="BE2" i="18"/>
  <c r="BF2" i="18"/>
  <c r="BG2" i="18"/>
  <c r="BH2" i="18"/>
  <c r="BI2" i="18"/>
  <c r="BJ2" i="18"/>
  <c r="BK2" i="18"/>
  <c r="BL2" i="18"/>
  <c r="BM2" i="18"/>
  <c r="BN2" i="18"/>
  <c r="BO2" i="18"/>
  <c r="BP2" i="18"/>
  <c r="BQ2" i="18"/>
  <c r="W50" i="11"/>
  <c r="X50" i="11"/>
  <c r="W51" i="11"/>
  <c r="X51" i="11"/>
  <c r="AT4" i="5"/>
  <c r="AU4" i="5"/>
  <c r="AT5" i="5"/>
  <c r="AU5" i="5"/>
  <c r="AT6" i="5"/>
  <c r="AU6" i="5"/>
  <c r="AT7" i="5"/>
  <c r="AU7" i="5"/>
  <c r="AT8" i="5"/>
  <c r="AU8" i="5"/>
  <c r="AT9" i="5"/>
  <c r="AU9" i="5"/>
  <c r="AT10" i="5"/>
  <c r="AU10" i="5"/>
  <c r="AT11" i="5"/>
  <c r="AU11" i="5"/>
  <c r="AT12" i="5"/>
  <c r="AU12" i="5"/>
  <c r="AT13" i="5"/>
  <c r="AU13" i="5"/>
  <c r="AT14" i="5"/>
  <c r="AU14" i="5"/>
  <c r="AT15" i="5"/>
  <c r="AU15" i="5"/>
  <c r="AT16" i="5"/>
  <c r="AU16" i="5"/>
  <c r="AT17" i="5"/>
  <c r="AU17" i="5"/>
  <c r="AT18" i="5"/>
  <c r="AU18" i="5"/>
  <c r="AT19" i="5"/>
  <c r="AU19" i="5"/>
  <c r="AT20" i="5"/>
  <c r="AU20" i="5"/>
  <c r="AT21" i="5"/>
  <c r="AU21" i="5"/>
  <c r="AT22" i="5"/>
  <c r="AU22" i="5"/>
  <c r="AT23" i="5"/>
  <c r="AU23" i="5"/>
  <c r="AT24" i="5"/>
  <c r="AU24" i="5"/>
  <c r="AT25" i="5"/>
  <c r="AU25" i="5"/>
  <c r="AT26" i="5"/>
  <c r="AU26" i="5"/>
  <c r="AT27" i="5"/>
  <c r="AU27" i="5"/>
  <c r="AT28" i="5"/>
  <c r="AU28" i="5"/>
  <c r="AT29" i="5"/>
  <c r="AU29" i="5"/>
  <c r="AT30" i="5"/>
  <c r="AU30" i="5"/>
  <c r="AT31" i="5"/>
  <c r="AU31" i="5"/>
  <c r="AT32" i="5"/>
  <c r="AU32" i="5"/>
  <c r="AT33" i="5"/>
  <c r="AU33" i="5"/>
  <c r="AT34" i="5"/>
  <c r="AU34" i="5"/>
  <c r="AT35" i="5"/>
  <c r="AU35" i="5"/>
  <c r="AT36" i="5"/>
  <c r="AU36" i="5"/>
  <c r="AT37" i="5"/>
  <c r="AU37" i="5"/>
  <c r="AT38" i="5"/>
  <c r="AU38" i="5"/>
  <c r="AT39" i="5"/>
  <c r="AU39" i="5"/>
  <c r="AT40" i="5"/>
  <c r="AU40" i="5"/>
  <c r="AT41" i="5"/>
  <c r="AU41" i="5"/>
  <c r="AT42" i="5"/>
  <c r="AU42" i="5"/>
  <c r="AT43" i="5"/>
  <c r="AU43" i="5"/>
  <c r="AT44" i="5"/>
  <c r="AU44" i="5"/>
  <c r="AT45" i="5"/>
  <c r="AU45" i="5"/>
  <c r="AT46" i="5"/>
  <c r="AU46" i="5"/>
  <c r="AU3" i="5"/>
  <c r="AT3" i="5"/>
  <c r="P15" i="7" l="1"/>
  <c r="P16" i="7"/>
  <c r="P17" i="7"/>
  <c r="P18" i="7"/>
  <c r="P19" i="7"/>
  <c r="BH3" i="5" l="1"/>
  <c r="BH4" i="5"/>
  <c r="BH5" i="5"/>
  <c r="BH6" i="5"/>
  <c r="BH7" i="5"/>
  <c r="BH8" i="5"/>
  <c r="BH9" i="5"/>
  <c r="BH10" i="5"/>
  <c r="BH11" i="5"/>
  <c r="BH12" i="5"/>
  <c r="BH13" i="5"/>
  <c r="BH14" i="5"/>
  <c r="BH15" i="5"/>
  <c r="BH16" i="5"/>
  <c r="BH17" i="5"/>
  <c r="BH18" i="5"/>
  <c r="BH19" i="5"/>
  <c r="BH20" i="5"/>
  <c r="BH21" i="5"/>
  <c r="BH22" i="5"/>
  <c r="BH23" i="5"/>
  <c r="BH24" i="5"/>
  <c r="BH25" i="5"/>
  <c r="BH26" i="5"/>
  <c r="BH27" i="5"/>
  <c r="BH28" i="5"/>
  <c r="BH29" i="5"/>
  <c r="BH30" i="5"/>
  <c r="BH31" i="5"/>
  <c r="BH32" i="5"/>
  <c r="BH33" i="5"/>
  <c r="BH34" i="5"/>
  <c r="BH35" i="5"/>
  <c r="BH36" i="5"/>
  <c r="BH37" i="5"/>
  <c r="BH38" i="5"/>
  <c r="BH39" i="5"/>
  <c r="BH40" i="5"/>
  <c r="BH41" i="5"/>
  <c r="BH42" i="5"/>
  <c r="BH43" i="5"/>
  <c r="BH44" i="5"/>
  <c r="BH45" i="5"/>
  <c r="BH46" i="5"/>
  <c r="AI4" i="5"/>
  <c r="AI5" i="5"/>
  <c r="AI6" i="5"/>
  <c r="AI7" i="5"/>
  <c r="AI8" i="5"/>
  <c r="AI9" i="5"/>
  <c r="AI10" i="5"/>
  <c r="AI11" i="5"/>
  <c r="AI12" i="5"/>
  <c r="AI13" i="5"/>
  <c r="AI14" i="5"/>
  <c r="AI15" i="5"/>
  <c r="AI16" i="5"/>
  <c r="AI17" i="5"/>
  <c r="AI18" i="5"/>
  <c r="AI19" i="5"/>
  <c r="AI20" i="5"/>
  <c r="AI21" i="5"/>
  <c r="AI22" i="5"/>
  <c r="AI23" i="5"/>
  <c r="AI24" i="5"/>
  <c r="AI25" i="5"/>
  <c r="AI26" i="5"/>
  <c r="AI27" i="5"/>
  <c r="AI28" i="5"/>
  <c r="AI29" i="5"/>
  <c r="AI30" i="5"/>
  <c r="AI31" i="5"/>
  <c r="AI32" i="5"/>
  <c r="AI33" i="5"/>
  <c r="AI34" i="5"/>
  <c r="AI35" i="5"/>
  <c r="AI36" i="5"/>
  <c r="AI37" i="5"/>
  <c r="AI38" i="5"/>
  <c r="AI39" i="5"/>
  <c r="AI40" i="5"/>
  <c r="AI41" i="5"/>
  <c r="AI42" i="5"/>
  <c r="AI43" i="5"/>
  <c r="AI44" i="5"/>
  <c r="AI45" i="5"/>
  <c r="AI46" i="5"/>
  <c r="AI3" i="5"/>
  <c r="AK3" i="5"/>
  <c r="AN3" i="5"/>
  <c r="AN4" i="5"/>
  <c r="AN5" i="5"/>
  <c r="AN6" i="5"/>
  <c r="AN7" i="5"/>
  <c r="AN8" i="5"/>
  <c r="AN9" i="5"/>
  <c r="AN10" i="5"/>
  <c r="AN11" i="5"/>
  <c r="AN12" i="5"/>
  <c r="AN13" i="5"/>
  <c r="AN14" i="5"/>
  <c r="AN15" i="5"/>
  <c r="AN16" i="5"/>
  <c r="AN17" i="5"/>
  <c r="AN18" i="5"/>
  <c r="AN19" i="5"/>
  <c r="AN20" i="5"/>
  <c r="AN21" i="5"/>
  <c r="AN22" i="5"/>
  <c r="AN23" i="5"/>
  <c r="AN24" i="5"/>
  <c r="AN25" i="5"/>
  <c r="AN26" i="5"/>
  <c r="AN27" i="5"/>
  <c r="AN28" i="5"/>
  <c r="AN29" i="5"/>
  <c r="AN30" i="5"/>
  <c r="AN31" i="5"/>
  <c r="AN32" i="5"/>
  <c r="AN33" i="5"/>
  <c r="AN34" i="5"/>
  <c r="AN35" i="5"/>
  <c r="AN36" i="5"/>
  <c r="AN37" i="5"/>
  <c r="AN38" i="5"/>
  <c r="AN39" i="5"/>
  <c r="AN40" i="5"/>
  <c r="AN41" i="5"/>
  <c r="AN42" i="5"/>
  <c r="AN43" i="5"/>
  <c r="AN44" i="5"/>
  <c r="AN45" i="5"/>
  <c r="AN46" i="5"/>
  <c r="AO3" i="5"/>
  <c r="AO4" i="5"/>
  <c r="AO5" i="5"/>
  <c r="AO6" i="5"/>
  <c r="AO7" i="5"/>
  <c r="AO8" i="5"/>
  <c r="AO9" i="5"/>
  <c r="AO10" i="5"/>
  <c r="AO11" i="5"/>
  <c r="AO12" i="5"/>
  <c r="AO13" i="5"/>
  <c r="AO14" i="5"/>
  <c r="AO15" i="5"/>
  <c r="AO16" i="5"/>
  <c r="AO17" i="5"/>
  <c r="AO18" i="5"/>
  <c r="AO19" i="5"/>
  <c r="AO20" i="5"/>
  <c r="AO21" i="5"/>
  <c r="AO22" i="5"/>
  <c r="AO23" i="5"/>
  <c r="AO24" i="5"/>
  <c r="AO25" i="5"/>
  <c r="AO26" i="5"/>
  <c r="AO27" i="5"/>
  <c r="AO28" i="5"/>
  <c r="AO29" i="5"/>
  <c r="AO30" i="5"/>
  <c r="AO31" i="5"/>
  <c r="AO32" i="5"/>
  <c r="AO33" i="5"/>
  <c r="AO34" i="5"/>
  <c r="AO35" i="5"/>
  <c r="AO36" i="5"/>
  <c r="AO37" i="5"/>
  <c r="AO38" i="5"/>
  <c r="AO39" i="5"/>
  <c r="AO40" i="5"/>
  <c r="AO41" i="5"/>
  <c r="AO42" i="5"/>
  <c r="AO43" i="5"/>
  <c r="AO44" i="5"/>
  <c r="AO45" i="5"/>
  <c r="AO46" i="5"/>
  <c r="AL3" i="5"/>
  <c r="AL4" i="5"/>
  <c r="AL5" i="5"/>
  <c r="AL6" i="5"/>
  <c r="AL7" i="5"/>
  <c r="AL8" i="5"/>
  <c r="AL9" i="5"/>
  <c r="AL10" i="5"/>
  <c r="AL11" i="5"/>
  <c r="AL12" i="5"/>
  <c r="AL13" i="5"/>
  <c r="AL14" i="5"/>
  <c r="AL15" i="5"/>
  <c r="AL16" i="5"/>
  <c r="AL17" i="5"/>
  <c r="AL18" i="5"/>
  <c r="AL19" i="5"/>
  <c r="AL20" i="5"/>
  <c r="AL21" i="5"/>
  <c r="AL22" i="5"/>
  <c r="AL23" i="5"/>
  <c r="AL24" i="5"/>
  <c r="AL25" i="5"/>
  <c r="AL26" i="5"/>
  <c r="AL27" i="5"/>
  <c r="AL28" i="5"/>
  <c r="AL29" i="5"/>
  <c r="AL30" i="5"/>
  <c r="AL31" i="5"/>
  <c r="AL32" i="5"/>
  <c r="AL33" i="5"/>
  <c r="AL34" i="5"/>
  <c r="AL35" i="5"/>
  <c r="AL36" i="5"/>
  <c r="AL37" i="5"/>
  <c r="AL38" i="5"/>
  <c r="AL39" i="5"/>
  <c r="AM39" i="5" s="1"/>
  <c r="AL40" i="5"/>
  <c r="AM40" i="5" s="1"/>
  <c r="AL41" i="5"/>
  <c r="AM41" i="5" s="1"/>
  <c r="AL42" i="5"/>
  <c r="AM42" i="5" s="1"/>
  <c r="AL43" i="5"/>
  <c r="AM43" i="5" s="1"/>
  <c r="AL44" i="5"/>
  <c r="AM44" i="5" s="1"/>
  <c r="AL45" i="5"/>
  <c r="AM45" i="5" s="1"/>
  <c r="AL46" i="5"/>
  <c r="AM46" i="5" s="1"/>
  <c r="BF21" i="5" l="1"/>
  <c r="BF40" i="5"/>
  <c r="BF41" i="5"/>
  <c r="BF42" i="5"/>
  <c r="BF43" i="5"/>
  <c r="BF44" i="5"/>
  <c r="BF45" i="5"/>
  <c r="BF46" i="5"/>
  <c r="BF39" i="5"/>
  <c r="BF16" i="5"/>
  <c r="BF17" i="5"/>
  <c r="BF18" i="5"/>
  <c r="BF19" i="5"/>
  <c r="BF20" i="5"/>
  <c r="BF22" i="5"/>
  <c r="BF23" i="5"/>
  <c r="BF24" i="5"/>
  <c r="BF25" i="5"/>
  <c r="BF26" i="5"/>
  <c r="BF27" i="5"/>
  <c r="BF28" i="5"/>
  <c r="BF29" i="5"/>
  <c r="BF30" i="5"/>
  <c r="BF31" i="5"/>
  <c r="BF32" i="5"/>
  <c r="BF33" i="5"/>
  <c r="BF34" i="5"/>
  <c r="BF35" i="5"/>
  <c r="BF36" i="5"/>
  <c r="BF37" i="5"/>
  <c r="BF38" i="5"/>
  <c r="BF15" i="5"/>
  <c r="BF4" i="5"/>
  <c r="BF5" i="5"/>
  <c r="BF6" i="5"/>
  <c r="BF7" i="5"/>
  <c r="BF8" i="5"/>
  <c r="BF9" i="5"/>
  <c r="BF10" i="5"/>
  <c r="BF11" i="5"/>
  <c r="BF12" i="5"/>
  <c r="BF13" i="5"/>
  <c r="BF14" i="5"/>
  <c r="BF3" i="5"/>
  <c r="D3" i="10" l="1"/>
  <c r="B2" i="18"/>
  <c r="BY5" i="16"/>
  <c r="BX5" i="16"/>
  <c r="BV5" i="16"/>
  <c r="BU5" i="16"/>
  <c r="BS5" i="16"/>
  <c r="B3" i="14"/>
  <c r="BS51" i="11"/>
  <c r="BR51" i="11"/>
  <c r="BQ51" i="11"/>
  <c r="BP51" i="11"/>
  <c r="BO51" i="11"/>
  <c r="BN51" i="11"/>
  <c r="BM51" i="11"/>
  <c r="BL51" i="11"/>
  <c r="BK51" i="11"/>
  <c r="BJ51" i="11"/>
  <c r="BI51" i="11"/>
  <c r="BH51" i="11"/>
  <c r="BG51" i="11"/>
  <c r="BF51" i="11"/>
  <c r="BE51" i="11"/>
  <c r="BD51" i="11"/>
  <c r="BC51" i="11"/>
  <c r="BB51" i="11"/>
  <c r="BA51" i="11"/>
  <c r="AZ51" i="11"/>
  <c r="AY51" i="11"/>
  <c r="AX51" i="11"/>
  <c r="AW51" i="11"/>
  <c r="AV51" i="11"/>
  <c r="AU51" i="11"/>
  <c r="AT51" i="11"/>
  <c r="AS51" i="11"/>
  <c r="AR51" i="11"/>
  <c r="AQ51" i="11"/>
  <c r="AP51" i="11"/>
  <c r="AO51" i="11"/>
  <c r="AN51" i="11"/>
  <c r="AM51" i="11"/>
  <c r="AL51" i="11"/>
  <c r="AK51" i="11"/>
  <c r="AJ51" i="11"/>
  <c r="AI51" i="11"/>
  <c r="AH51" i="11"/>
  <c r="AG51" i="11"/>
  <c r="AF51" i="11"/>
  <c r="AE51" i="11"/>
  <c r="AD51" i="11"/>
  <c r="AC51" i="11"/>
  <c r="AB51" i="11"/>
  <c r="AA51" i="11"/>
  <c r="Z51" i="11"/>
  <c r="Y51" i="11"/>
  <c r="V51" i="11"/>
  <c r="U51" i="11"/>
  <c r="T51" i="11"/>
  <c r="S51" i="11"/>
  <c r="R51" i="11"/>
  <c r="Q51" i="11"/>
  <c r="P51" i="11"/>
  <c r="O51" i="11"/>
  <c r="N51" i="11"/>
  <c r="M51" i="11"/>
  <c r="L51" i="11"/>
  <c r="K51" i="11"/>
  <c r="J51" i="11"/>
  <c r="I51" i="11"/>
  <c r="H51" i="11"/>
  <c r="G51" i="11"/>
  <c r="F51" i="11"/>
  <c r="E51" i="11"/>
  <c r="D51" i="11"/>
  <c r="BS50" i="11"/>
  <c r="BR50" i="11"/>
  <c r="BQ50" i="11"/>
  <c r="BP50" i="11"/>
  <c r="BO50" i="11"/>
  <c r="BN50" i="11"/>
  <c r="BM50" i="11"/>
  <c r="BL50" i="11"/>
  <c r="BK50" i="11"/>
  <c r="BJ50" i="11"/>
  <c r="BI50" i="11"/>
  <c r="BH50" i="11"/>
  <c r="BG50" i="11"/>
  <c r="BF50" i="11"/>
  <c r="BE50" i="11"/>
  <c r="BD50" i="11"/>
  <c r="BC50" i="11"/>
  <c r="BB50" i="11"/>
  <c r="BA50" i="11"/>
  <c r="AZ50" i="11"/>
  <c r="AY50" i="11"/>
  <c r="AX50" i="11"/>
  <c r="AW50" i="11"/>
  <c r="AV50" i="11"/>
  <c r="AU50" i="11"/>
  <c r="AT50" i="11"/>
  <c r="AS50" i="11"/>
  <c r="AR50" i="11"/>
  <c r="AQ50" i="11"/>
  <c r="AP50" i="11"/>
  <c r="AO50" i="11"/>
  <c r="AN50" i="11"/>
  <c r="AM50" i="11"/>
  <c r="AL50" i="11"/>
  <c r="AK50" i="11"/>
  <c r="AJ50" i="11"/>
  <c r="AI50" i="11"/>
  <c r="AH50" i="11"/>
  <c r="AG50" i="11"/>
  <c r="AF50" i="11"/>
  <c r="AE50" i="11"/>
  <c r="AD50" i="11"/>
  <c r="AC50" i="11"/>
  <c r="AB50" i="11"/>
  <c r="AA50" i="11"/>
  <c r="Z50" i="11"/>
  <c r="Y50" i="11"/>
  <c r="V50" i="11"/>
  <c r="U50" i="11"/>
  <c r="T50" i="11"/>
  <c r="S50" i="11"/>
  <c r="R50" i="11"/>
  <c r="Q50" i="11"/>
  <c r="P50" i="11"/>
  <c r="O50" i="11"/>
  <c r="N50" i="11"/>
  <c r="M50" i="11"/>
  <c r="L50" i="11"/>
  <c r="K50" i="11"/>
  <c r="J50" i="11"/>
  <c r="I50" i="11"/>
  <c r="H50" i="11"/>
  <c r="G50" i="11"/>
  <c r="F50" i="11"/>
  <c r="E50" i="11"/>
  <c r="D50" i="11"/>
  <c r="Y46" i="10"/>
  <c r="X46" i="10"/>
  <c r="V46" i="10"/>
  <c r="U46" i="10"/>
  <c r="T46" i="10"/>
  <c r="S46" i="10"/>
  <c r="P46" i="10"/>
  <c r="Q46" i="10" s="1"/>
  <c r="R46" i="10" s="1"/>
  <c r="AE47" i="3" s="1"/>
  <c r="L46" i="10"/>
  <c r="M46" i="10" s="1"/>
  <c r="N46" i="10" s="1"/>
  <c r="AC47" i="3" s="1"/>
  <c r="J46" i="10"/>
  <c r="I46" i="10"/>
  <c r="H46" i="10"/>
  <c r="G46" i="10"/>
  <c r="F46" i="10"/>
  <c r="D46" i="10"/>
  <c r="E46" i="10" s="1"/>
  <c r="AA47" i="3" s="1"/>
  <c r="Y45" i="10"/>
  <c r="X45" i="10"/>
  <c r="V45" i="10"/>
  <c r="U45" i="10"/>
  <c r="T45" i="10"/>
  <c r="S45" i="10"/>
  <c r="P45" i="10"/>
  <c r="Q45" i="10" s="1"/>
  <c r="R45" i="10" s="1"/>
  <c r="AE46" i="3" s="1"/>
  <c r="L45" i="10"/>
  <c r="M45" i="10" s="1"/>
  <c r="N45" i="10" s="1"/>
  <c r="AC46" i="3" s="1"/>
  <c r="J45" i="10"/>
  <c r="I45" i="10"/>
  <c r="H45" i="10"/>
  <c r="G45" i="10"/>
  <c r="F45" i="10"/>
  <c r="D45" i="10"/>
  <c r="E45" i="10" s="1"/>
  <c r="AA46" i="3" s="1"/>
  <c r="Y44" i="10"/>
  <c r="X44" i="10"/>
  <c r="V44" i="10"/>
  <c r="U44" i="10"/>
  <c r="T44" i="10"/>
  <c r="S44" i="10"/>
  <c r="P44" i="10"/>
  <c r="Q44" i="10" s="1"/>
  <c r="R44" i="10" s="1"/>
  <c r="AE45" i="3" s="1"/>
  <c r="L44" i="10"/>
  <c r="M44" i="10" s="1"/>
  <c r="N44" i="10" s="1"/>
  <c r="AC45" i="3" s="1"/>
  <c r="J44" i="10"/>
  <c r="I44" i="10"/>
  <c r="H44" i="10"/>
  <c r="G44" i="10"/>
  <c r="F44" i="10"/>
  <c r="D44" i="10"/>
  <c r="E44" i="10" s="1"/>
  <c r="AA45" i="3" s="1"/>
  <c r="Y43" i="10"/>
  <c r="X43" i="10"/>
  <c r="V43" i="10"/>
  <c r="U43" i="10"/>
  <c r="T43" i="10"/>
  <c r="S43" i="10"/>
  <c r="P43" i="10"/>
  <c r="Q43" i="10" s="1"/>
  <c r="R43" i="10" s="1"/>
  <c r="AE44" i="3" s="1"/>
  <c r="L43" i="10"/>
  <c r="M43" i="10" s="1"/>
  <c r="N43" i="10" s="1"/>
  <c r="AC44" i="3" s="1"/>
  <c r="J43" i="10"/>
  <c r="I43" i="10"/>
  <c r="H43" i="10"/>
  <c r="G43" i="10"/>
  <c r="F43" i="10"/>
  <c r="D43" i="10"/>
  <c r="E43" i="10" s="1"/>
  <c r="Y42" i="10"/>
  <c r="X42" i="10"/>
  <c r="V42" i="10"/>
  <c r="U42" i="10"/>
  <c r="T42" i="10"/>
  <c r="S42" i="10"/>
  <c r="P42" i="10"/>
  <c r="Q42" i="10" s="1"/>
  <c r="R42" i="10" s="1"/>
  <c r="AE43" i="3" s="1"/>
  <c r="L42" i="10"/>
  <c r="M42" i="10" s="1"/>
  <c r="N42" i="10" s="1"/>
  <c r="AC43" i="3" s="1"/>
  <c r="J42" i="10"/>
  <c r="I42" i="10"/>
  <c r="H42" i="10"/>
  <c r="G42" i="10"/>
  <c r="F42" i="10"/>
  <c r="D42" i="10"/>
  <c r="E42" i="10" s="1"/>
  <c r="Y41" i="10"/>
  <c r="X41" i="10"/>
  <c r="V41" i="10"/>
  <c r="U41" i="10"/>
  <c r="T41" i="10"/>
  <c r="S41" i="10"/>
  <c r="P41" i="10"/>
  <c r="Q41" i="10" s="1"/>
  <c r="R41" i="10" s="1"/>
  <c r="AE42" i="3" s="1"/>
  <c r="L41" i="10"/>
  <c r="M41" i="10" s="1"/>
  <c r="N41" i="10" s="1"/>
  <c r="AC42" i="3" s="1"/>
  <c r="J41" i="10"/>
  <c r="I41" i="10"/>
  <c r="H41" i="10"/>
  <c r="G41" i="10"/>
  <c r="F41" i="10"/>
  <c r="D41" i="10"/>
  <c r="E41" i="10" s="1"/>
  <c r="AA42" i="3" s="1"/>
  <c r="Y40" i="10"/>
  <c r="X40" i="10"/>
  <c r="V40" i="10"/>
  <c r="U40" i="10"/>
  <c r="T40" i="10"/>
  <c r="S40" i="10"/>
  <c r="P40" i="10"/>
  <c r="Q40" i="10" s="1"/>
  <c r="R40" i="10" s="1"/>
  <c r="AE41" i="3" s="1"/>
  <c r="L40" i="10"/>
  <c r="M40" i="10" s="1"/>
  <c r="N40" i="10" s="1"/>
  <c r="AC41" i="3" s="1"/>
  <c r="J40" i="10"/>
  <c r="I40" i="10"/>
  <c r="H40" i="10"/>
  <c r="G40" i="10"/>
  <c r="F40" i="10"/>
  <c r="D40" i="10"/>
  <c r="E40" i="10" s="1"/>
  <c r="AA41" i="3" s="1"/>
  <c r="Y39" i="10"/>
  <c r="X39" i="10"/>
  <c r="V39" i="10"/>
  <c r="U39" i="10"/>
  <c r="T39" i="10"/>
  <c r="S39" i="10"/>
  <c r="P39" i="10"/>
  <c r="Q39" i="10" s="1"/>
  <c r="R39" i="10" s="1"/>
  <c r="L39" i="10"/>
  <c r="M39" i="10" s="1"/>
  <c r="N39" i="10" s="1"/>
  <c r="AC40" i="3" s="1"/>
  <c r="J39" i="10"/>
  <c r="I39" i="10"/>
  <c r="H39" i="10"/>
  <c r="G39" i="10"/>
  <c r="F39" i="10"/>
  <c r="D39" i="10"/>
  <c r="E39" i="10" s="1"/>
  <c r="Y38" i="10"/>
  <c r="X38" i="10"/>
  <c r="V38" i="10"/>
  <c r="U38" i="10"/>
  <c r="T38" i="10"/>
  <c r="S38" i="10"/>
  <c r="P38" i="10"/>
  <c r="Q38" i="10" s="1"/>
  <c r="R38" i="10" s="1"/>
  <c r="AE39" i="3" s="1"/>
  <c r="L38" i="10"/>
  <c r="M38" i="10" s="1"/>
  <c r="N38" i="10" s="1"/>
  <c r="J38" i="10"/>
  <c r="I38" i="10"/>
  <c r="H38" i="10"/>
  <c r="G38" i="10"/>
  <c r="F38" i="10"/>
  <c r="D38" i="10"/>
  <c r="E38" i="10" s="1"/>
  <c r="AA39" i="3" s="1"/>
  <c r="Y37" i="10"/>
  <c r="X37" i="10"/>
  <c r="V37" i="10"/>
  <c r="U37" i="10"/>
  <c r="T37" i="10"/>
  <c r="S37" i="10"/>
  <c r="P37" i="10"/>
  <c r="Q37" i="10" s="1"/>
  <c r="R37" i="10" s="1"/>
  <c r="AE38" i="3" s="1"/>
  <c r="L37" i="10"/>
  <c r="M37" i="10" s="1"/>
  <c r="N37" i="10" s="1"/>
  <c r="AC38" i="3" s="1"/>
  <c r="J37" i="10"/>
  <c r="I37" i="10"/>
  <c r="H37" i="10"/>
  <c r="G37" i="10"/>
  <c r="F37" i="10"/>
  <c r="D37" i="10"/>
  <c r="E37" i="10" s="1"/>
  <c r="AA38" i="3" s="1"/>
  <c r="Y36" i="10"/>
  <c r="X36" i="10"/>
  <c r="V36" i="10"/>
  <c r="U36" i="10"/>
  <c r="T36" i="10"/>
  <c r="S36" i="10"/>
  <c r="P36" i="10"/>
  <c r="Q36" i="10" s="1"/>
  <c r="R36" i="10" s="1"/>
  <c r="AE37" i="3" s="1"/>
  <c r="L36" i="10"/>
  <c r="M36" i="10" s="1"/>
  <c r="N36" i="10" s="1"/>
  <c r="AC37" i="3" s="1"/>
  <c r="J36" i="10"/>
  <c r="I36" i="10"/>
  <c r="H36" i="10"/>
  <c r="G36" i="10"/>
  <c r="F36" i="10"/>
  <c r="D36" i="10"/>
  <c r="E36" i="10" s="1"/>
  <c r="AA37" i="3" s="1"/>
  <c r="Y35" i="10"/>
  <c r="X35" i="10"/>
  <c r="V35" i="10"/>
  <c r="U35" i="10"/>
  <c r="T35" i="10"/>
  <c r="S35" i="10"/>
  <c r="P35" i="10"/>
  <c r="Q35" i="10" s="1"/>
  <c r="R35" i="10" s="1"/>
  <c r="AE36" i="3" s="1"/>
  <c r="L35" i="10"/>
  <c r="M35" i="10" s="1"/>
  <c r="N35" i="10" s="1"/>
  <c r="AC36" i="3" s="1"/>
  <c r="J35" i="10"/>
  <c r="I35" i="10"/>
  <c r="H35" i="10"/>
  <c r="G35" i="10"/>
  <c r="F35" i="10"/>
  <c r="D35" i="10"/>
  <c r="E35" i="10" s="1"/>
  <c r="Y34" i="10"/>
  <c r="X34" i="10"/>
  <c r="V34" i="10"/>
  <c r="U34" i="10"/>
  <c r="T34" i="10"/>
  <c r="S34" i="10"/>
  <c r="P34" i="10"/>
  <c r="Q34" i="10" s="1"/>
  <c r="R34" i="10" s="1"/>
  <c r="AE35" i="3" s="1"/>
  <c r="L34" i="10"/>
  <c r="M34" i="10" s="1"/>
  <c r="N34" i="10" s="1"/>
  <c r="AC35" i="3" s="1"/>
  <c r="J34" i="10"/>
  <c r="I34" i="10"/>
  <c r="H34" i="10"/>
  <c r="G34" i="10"/>
  <c r="F34" i="10"/>
  <c r="D34" i="10"/>
  <c r="E34" i="10" s="1"/>
  <c r="AA35" i="3" s="1"/>
  <c r="Y33" i="10"/>
  <c r="X33" i="10"/>
  <c r="V33" i="10"/>
  <c r="U33" i="10"/>
  <c r="T33" i="10"/>
  <c r="S33" i="10"/>
  <c r="P33" i="10"/>
  <c r="Q33" i="10" s="1"/>
  <c r="R33" i="10" s="1"/>
  <c r="L33" i="10"/>
  <c r="M33" i="10" s="1"/>
  <c r="N33" i="10" s="1"/>
  <c r="J33" i="10"/>
  <c r="I33" i="10"/>
  <c r="H33" i="10"/>
  <c r="G33" i="10"/>
  <c r="F33" i="10"/>
  <c r="D33" i="10"/>
  <c r="E33" i="10" s="1"/>
  <c r="AA34" i="3" s="1"/>
  <c r="Y32" i="10"/>
  <c r="X32" i="10"/>
  <c r="V32" i="10"/>
  <c r="U32" i="10"/>
  <c r="T32" i="10"/>
  <c r="S32" i="10"/>
  <c r="P32" i="10"/>
  <c r="Q32" i="10" s="1"/>
  <c r="R32" i="10" s="1"/>
  <c r="AE33" i="3" s="1"/>
  <c r="L32" i="10"/>
  <c r="M32" i="10" s="1"/>
  <c r="N32" i="10" s="1"/>
  <c r="AC33" i="3" s="1"/>
  <c r="J32" i="10"/>
  <c r="I32" i="10"/>
  <c r="H32" i="10"/>
  <c r="G32" i="10"/>
  <c r="F32" i="10"/>
  <c r="D32" i="10"/>
  <c r="E32" i="10" s="1"/>
  <c r="AA33" i="3" s="1"/>
  <c r="Y31" i="10"/>
  <c r="X31" i="10"/>
  <c r="V31" i="10"/>
  <c r="U31" i="10"/>
  <c r="T31" i="10"/>
  <c r="S31" i="10"/>
  <c r="P31" i="10"/>
  <c r="Q31" i="10" s="1"/>
  <c r="R31" i="10" s="1"/>
  <c r="AE32" i="3" s="1"/>
  <c r="L31" i="10"/>
  <c r="M31" i="10" s="1"/>
  <c r="N31" i="10" s="1"/>
  <c r="AC32" i="3" s="1"/>
  <c r="J31" i="10"/>
  <c r="I31" i="10"/>
  <c r="H31" i="10"/>
  <c r="G31" i="10"/>
  <c r="F31" i="10"/>
  <c r="D31" i="10"/>
  <c r="E31" i="10" s="1"/>
  <c r="Y30" i="10"/>
  <c r="X30" i="10"/>
  <c r="V30" i="10"/>
  <c r="U30" i="10"/>
  <c r="T30" i="10"/>
  <c r="S30" i="10"/>
  <c r="P30" i="10"/>
  <c r="Q30" i="10" s="1"/>
  <c r="R30" i="10" s="1"/>
  <c r="AE31" i="3" s="1"/>
  <c r="L30" i="10"/>
  <c r="M30" i="10" s="1"/>
  <c r="N30" i="10" s="1"/>
  <c r="AC31" i="3" s="1"/>
  <c r="J30" i="10"/>
  <c r="I30" i="10"/>
  <c r="H30" i="10"/>
  <c r="G30" i="10"/>
  <c r="F30" i="10"/>
  <c r="D30" i="10"/>
  <c r="E30" i="10" s="1"/>
  <c r="AA31" i="3" s="1"/>
  <c r="Y29" i="10"/>
  <c r="X29" i="10"/>
  <c r="V29" i="10"/>
  <c r="U29" i="10"/>
  <c r="T29" i="10"/>
  <c r="S29" i="10"/>
  <c r="P29" i="10"/>
  <c r="Q29" i="10" s="1"/>
  <c r="R29" i="10" s="1"/>
  <c r="L29" i="10"/>
  <c r="M29" i="10" s="1"/>
  <c r="N29" i="10" s="1"/>
  <c r="J29" i="10"/>
  <c r="I29" i="10"/>
  <c r="H29" i="10"/>
  <c r="G29" i="10"/>
  <c r="F29" i="10"/>
  <c r="D29" i="10"/>
  <c r="E29" i="10" s="1"/>
  <c r="AA30" i="3" s="1"/>
  <c r="Y28" i="10"/>
  <c r="X28" i="10"/>
  <c r="V28" i="10"/>
  <c r="U28" i="10"/>
  <c r="T28" i="10"/>
  <c r="S28" i="10"/>
  <c r="P28" i="10"/>
  <c r="Q28" i="10" s="1"/>
  <c r="R28" i="10" s="1"/>
  <c r="AE29" i="3" s="1"/>
  <c r="L28" i="10"/>
  <c r="M28" i="10" s="1"/>
  <c r="N28" i="10" s="1"/>
  <c r="AC29" i="3" s="1"/>
  <c r="J28" i="10"/>
  <c r="I28" i="10"/>
  <c r="H28" i="10"/>
  <c r="G28" i="10"/>
  <c r="F28" i="10"/>
  <c r="D28" i="10"/>
  <c r="E28" i="10" s="1"/>
  <c r="AA29" i="3" s="1"/>
  <c r="Y27" i="10"/>
  <c r="X27" i="10"/>
  <c r="V27" i="10"/>
  <c r="U27" i="10"/>
  <c r="T27" i="10"/>
  <c r="S27" i="10"/>
  <c r="P27" i="10"/>
  <c r="Q27" i="10" s="1"/>
  <c r="R27" i="10" s="1"/>
  <c r="AE28" i="3" s="1"/>
  <c r="L27" i="10"/>
  <c r="M27" i="10" s="1"/>
  <c r="N27" i="10" s="1"/>
  <c r="AC28" i="3" s="1"/>
  <c r="J27" i="10"/>
  <c r="I27" i="10"/>
  <c r="H27" i="10"/>
  <c r="G27" i="10"/>
  <c r="F27" i="10"/>
  <c r="D27" i="10"/>
  <c r="E27" i="10" s="1"/>
  <c r="AA28" i="3" s="1"/>
  <c r="Y26" i="10"/>
  <c r="X26" i="10"/>
  <c r="V26" i="10"/>
  <c r="U26" i="10"/>
  <c r="T26" i="10"/>
  <c r="S26" i="10"/>
  <c r="P26" i="10"/>
  <c r="Q26" i="10" s="1"/>
  <c r="R26" i="10" s="1"/>
  <c r="AE27" i="3" s="1"/>
  <c r="L26" i="10"/>
  <c r="M26" i="10" s="1"/>
  <c r="N26" i="10" s="1"/>
  <c r="AC27" i="3" s="1"/>
  <c r="J26" i="10"/>
  <c r="I26" i="10"/>
  <c r="H26" i="10"/>
  <c r="G26" i="10"/>
  <c r="F26" i="10"/>
  <c r="D26" i="10"/>
  <c r="E26" i="10" s="1"/>
  <c r="AA27" i="3" s="1"/>
  <c r="Y25" i="10"/>
  <c r="X25" i="10"/>
  <c r="V25" i="10"/>
  <c r="U25" i="10"/>
  <c r="T25" i="10"/>
  <c r="S25" i="10"/>
  <c r="P25" i="10"/>
  <c r="Q25" i="10" s="1"/>
  <c r="R25" i="10" s="1"/>
  <c r="AE26" i="3" s="1"/>
  <c r="L25" i="10"/>
  <c r="M25" i="10" s="1"/>
  <c r="N25" i="10" s="1"/>
  <c r="AC26" i="3" s="1"/>
  <c r="J25" i="10"/>
  <c r="I25" i="10"/>
  <c r="H25" i="10"/>
  <c r="G25" i="10"/>
  <c r="F25" i="10"/>
  <c r="D25" i="10"/>
  <c r="E25" i="10" s="1"/>
  <c r="AA26" i="3" s="1"/>
  <c r="Y24" i="10"/>
  <c r="X24" i="10"/>
  <c r="V24" i="10"/>
  <c r="U24" i="10"/>
  <c r="T24" i="10"/>
  <c r="S24" i="10"/>
  <c r="P24" i="10"/>
  <c r="Q24" i="10" s="1"/>
  <c r="R24" i="10" s="1"/>
  <c r="AE25" i="3" s="1"/>
  <c r="L24" i="10"/>
  <c r="M24" i="10" s="1"/>
  <c r="N24" i="10" s="1"/>
  <c r="AC25" i="3" s="1"/>
  <c r="J24" i="10"/>
  <c r="I24" i="10"/>
  <c r="H24" i="10"/>
  <c r="G24" i="10"/>
  <c r="F24" i="10"/>
  <c r="D24" i="10"/>
  <c r="E24" i="10" s="1"/>
  <c r="AA25" i="3" s="1"/>
  <c r="Y23" i="10"/>
  <c r="X23" i="10"/>
  <c r="V23" i="10"/>
  <c r="U23" i="10"/>
  <c r="T23" i="10"/>
  <c r="S23" i="10"/>
  <c r="P23" i="10"/>
  <c r="Q23" i="10" s="1"/>
  <c r="R23" i="10" s="1"/>
  <c r="AE24" i="3" s="1"/>
  <c r="L23" i="10"/>
  <c r="M23" i="10" s="1"/>
  <c r="N23" i="10" s="1"/>
  <c r="AC24" i="3" s="1"/>
  <c r="J23" i="10"/>
  <c r="I23" i="10"/>
  <c r="H23" i="10"/>
  <c r="G23" i="10"/>
  <c r="F23" i="10"/>
  <c r="D23" i="10"/>
  <c r="E23" i="10" s="1"/>
  <c r="AA24" i="3" s="1"/>
  <c r="Y22" i="10"/>
  <c r="X22" i="10"/>
  <c r="V22" i="10"/>
  <c r="U22" i="10"/>
  <c r="T22" i="10"/>
  <c r="S22" i="10"/>
  <c r="P22" i="10"/>
  <c r="Q22" i="10" s="1"/>
  <c r="R22" i="10" s="1"/>
  <c r="AE23" i="3" s="1"/>
  <c r="L22" i="10"/>
  <c r="M22" i="10" s="1"/>
  <c r="N22" i="10" s="1"/>
  <c r="AC23" i="3" s="1"/>
  <c r="J22" i="10"/>
  <c r="I22" i="10"/>
  <c r="H22" i="10"/>
  <c r="G22" i="10"/>
  <c r="F22" i="10"/>
  <c r="D22" i="10"/>
  <c r="E22" i="10" s="1"/>
  <c r="AA23" i="3" s="1"/>
  <c r="Y21" i="10"/>
  <c r="X21" i="10"/>
  <c r="V21" i="10"/>
  <c r="U21" i="10"/>
  <c r="T21" i="10"/>
  <c r="S21" i="10"/>
  <c r="P21" i="10"/>
  <c r="Q21" i="10" s="1"/>
  <c r="R21" i="10" s="1"/>
  <c r="AE22" i="3" s="1"/>
  <c r="L21" i="10"/>
  <c r="M21" i="10" s="1"/>
  <c r="N21" i="10" s="1"/>
  <c r="J21" i="10"/>
  <c r="I21" i="10"/>
  <c r="H21" i="10"/>
  <c r="G21" i="10"/>
  <c r="F21" i="10"/>
  <c r="D21" i="10"/>
  <c r="E21" i="10" s="1"/>
  <c r="AA22" i="3" s="1"/>
  <c r="Y20" i="10"/>
  <c r="X20" i="10"/>
  <c r="V20" i="10"/>
  <c r="U20" i="10"/>
  <c r="T20" i="10"/>
  <c r="S20" i="10"/>
  <c r="P20" i="10"/>
  <c r="Q20" i="10" s="1"/>
  <c r="R20" i="10" s="1"/>
  <c r="AE21" i="3" s="1"/>
  <c r="L20" i="10"/>
  <c r="M20" i="10" s="1"/>
  <c r="N20" i="10" s="1"/>
  <c r="AC21" i="3" s="1"/>
  <c r="J20" i="10"/>
  <c r="I20" i="10"/>
  <c r="H20" i="10"/>
  <c r="G20" i="10"/>
  <c r="F20" i="10"/>
  <c r="D20" i="10"/>
  <c r="E20" i="10" s="1"/>
  <c r="AA21" i="3" s="1"/>
  <c r="Y19" i="10"/>
  <c r="X19" i="10"/>
  <c r="V19" i="10"/>
  <c r="U19" i="10"/>
  <c r="T19" i="10"/>
  <c r="S19" i="10"/>
  <c r="P19" i="10"/>
  <c r="Q19" i="10" s="1"/>
  <c r="R19" i="10" s="1"/>
  <c r="AE20" i="3" s="1"/>
  <c r="L19" i="10"/>
  <c r="M19" i="10" s="1"/>
  <c r="N19" i="10" s="1"/>
  <c r="AC20" i="3" s="1"/>
  <c r="J19" i="10"/>
  <c r="I19" i="10"/>
  <c r="H19" i="10"/>
  <c r="G19" i="10"/>
  <c r="F19" i="10"/>
  <c r="D19" i="10"/>
  <c r="E19" i="10" s="1"/>
  <c r="AA20" i="3" s="1"/>
  <c r="Y18" i="10"/>
  <c r="X18" i="10"/>
  <c r="V18" i="10"/>
  <c r="U18" i="10"/>
  <c r="T18" i="10"/>
  <c r="S18" i="10"/>
  <c r="P18" i="10"/>
  <c r="Q18" i="10" s="1"/>
  <c r="R18" i="10" s="1"/>
  <c r="AE19" i="3" s="1"/>
  <c r="L18" i="10"/>
  <c r="M18" i="10" s="1"/>
  <c r="N18" i="10" s="1"/>
  <c r="AC19" i="3" s="1"/>
  <c r="J18" i="10"/>
  <c r="I18" i="10"/>
  <c r="H18" i="10"/>
  <c r="G18" i="10"/>
  <c r="F18" i="10"/>
  <c r="D18" i="10"/>
  <c r="E18" i="10" s="1"/>
  <c r="AA19" i="3" s="1"/>
  <c r="Y17" i="10"/>
  <c r="X17" i="10"/>
  <c r="V17" i="10"/>
  <c r="U17" i="10"/>
  <c r="T17" i="10"/>
  <c r="S17" i="10"/>
  <c r="P17" i="10"/>
  <c r="Q17" i="10" s="1"/>
  <c r="R17" i="10" s="1"/>
  <c r="AE18" i="3" s="1"/>
  <c r="L17" i="10"/>
  <c r="M17" i="10" s="1"/>
  <c r="N17" i="10" s="1"/>
  <c r="AC18" i="3" s="1"/>
  <c r="J17" i="10"/>
  <c r="I17" i="10"/>
  <c r="H17" i="10"/>
  <c r="G17" i="10"/>
  <c r="F17" i="10"/>
  <c r="D17" i="10"/>
  <c r="E17" i="10" s="1"/>
  <c r="AA18" i="3" s="1"/>
  <c r="Y16" i="10"/>
  <c r="X16" i="10"/>
  <c r="V16" i="10"/>
  <c r="U16" i="10"/>
  <c r="T16" i="10"/>
  <c r="S16" i="10"/>
  <c r="P16" i="10"/>
  <c r="Q16" i="10" s="1"/>
  <c r="R16" i="10" s="1"/>
  <c r="AE17" i="3" s="1"/>
  <c r="L16" i="10"/>
  <c r="M16" i="10" s="1"/>
  <c r="N16" i="10" s="1"/>
  <c r="AC17" i="3" s="1"/>
  <c r="J16" i="10"/>
  <c r="I16" i="10"/>
  <c r="H16" i="10"/>
  <c r="G16" i="10"/>
  <c r="F16" i="10"/>
  <c r="D16" i="10"/>
  <c r="E16" i="10" s="1"/>
  <c r="AA17" i="3" s="1"/>
  <c r="Y15" i="10"/>
  <c r="X15" i="10"/>
  <c r="V15" i="10"/>
  <c r="U15" i="10"/>
  <c r="T15" i="10"/>
  <c r="S15" i="10"/>
  <c r="P15" i="10"/>
  <c r="Q15" i="10" s="1"/>
  <c r="R15" i="10" s="1"/>
  <c r="L15" i="10"/>
  <c r="M15" i="10" s="1"/>
  <c r="N15" i="10" s="1"/>
  <c r="AC16" i="3" s="1"/>
  <c r="J15" i="10"/>
  <c r="I15" i="10"/>
  <c r="H15" i="10"/>
  <c r="G15" i="10"/>
  <c r="F15" i="10"/>
  <c r="D15" i="10"/>
  <c r="E15" i="10" s="1"/>
  <c r="AA16" i="3" s="1"/>
  <c r="Y14" i="10"/>
  <c r="X14" i="10"/>
  <c r="V14" i="10"/>
  <c r="U14" i="10"/>
  <c r="T14" i="10"/>
  <c r="S14" i="10"/>
  <c r="P14" i="10"/>
  <c r="Q14" i="10" s="1"/>
  <c r="R14" i="10" s="1"/>
  <c r="L14" i="10"/>
  <c r="M14" i="10" s="1"/>
  <c r="N14" i="10" s="1"/>
  <c r="AC15" i="3" s="1"/>
  <c r="J14" i="10"/>
  <c r="I14" i="10"/>
  <c r="H14" i="10"/>
  <c r="G14" i="10"/>
  <c r="F14" i="10"/>
  <c r="D14" i="10"/>
  <c r="E14" i="10" s="1"/>
  <c r="AA15" i="3" s="1"/>
  <c r="Y13" i="10"/>
  <c r="X13" i="10"/>
  <c r="V13" i="10"/>
  <c r="U13" i="10"/>
  <c r="T13" i="10"/>
  <c r="S13" i="10"/>
  <c r="P13" i="10"/>
  <c r="Q13" i="10" s="1"/>
  <c r="R13" i="10" s="1"/>
  <c r="AE14" i="3" s="1"/>
  <c r="L13" i="10"/>
  <c r="M13" i="10" s="1"/>
  <c r="N13" i="10" s="1"/>
  <c r="AC14" i="3" s="1"/>
  <c r="J13" i="10"/>
  <c r="I13" i="10"/>
  <c r="H13" i="10"/>
  <c r="G13" i="10"/>
  <c r="F13" i="10"/>
  <c r="D13" i="10"/>
  <c r="E13" i="10" s="1"/>
  <c r="AA14" i="3" s="1"/>
  <c r="Y12" i="10"/>
  <c r="X12" i="10"/>
  <c r="V12" i="10"/>
  <c r="U12" i="10"/>
  <c r="T12" i="10"/>
  <c r="S12" i="10"/>
  <c r="P12" i="10"/>
  <c r="Q12" i="10" s="1"/>
  <c r="R12" i="10" s="1"/>
  <c r="AE13" i="3" s="1"/>
  <c r="L12" i="10"/>
  <c r="M12" i="10" s="1"/>
  <c r="N12" i="10" s="1"/>
  <c r="AC13" i="3" s="1"/>
  <c r="J12" i="10"/>
  <c r="I12" i="10"/>
  <c r="H12" i="10"/>
  <c r="G12" i="10"/>
  <c r="F12" i="10"/>
  <c r="D12" i="10"/>
  <c r="E12" i="10" s="1"/>
  <c r="AA13" i="3" s="1"/>
  <c r="Y11" i="10"/>
  <c r="X11" i="10"/>
  <c r="V11" i="10"/>
  <c r="U11" i="10"/>
  <c r="T11" i="10"/>
  <c r="S11" i="10"/>
  <c r="P11" i="10"/>
  <c r="Q11" i="10" s="1"/>
  <c r="R11" i="10" s="1"/>
  <c r="L11" i="10"/>
  <c r="M11" i="10" s="1"/>
  <c r="N11" i="10" s="1"/>
  <c r="AC12" i="3" s="1"/>
  <c r="J11" i="10"/>
  <c r="I11" i="10"/>
  <c r="H11" i="10"/>
  <c r="G11" i="10"/>
  <c r="F11" i="10"/>
  <c r="D11" i="10"/>
  <c r="E11" i="10" s="1"/>
  <c r="AA12" i="3" s="1"/>
  <c r="Y10" i="10"/>
  <c r="X10" i="10"/>
  <c r="V10" i="10"/>
  <c r="U10" i="10"/>
  <c r="T10" i="10"/>
  <c r="S10" i="10"/>
  <c r="P10" i="10"/>
  <c r="Q10" i="10" s="1"/>
  <c r="R10" i="10" s="1"/>
  <c r="AE11" i="3" s="1"/>
  <c r="L10" i="10"/>
  <c r="M10" i="10" s="1"/>
  <c r="N10" i="10" s="1"/>
  <c r="AC11" i="3" s="1"/>
  <c r="J10" i="10"/>
  <c r="I10" i="10"/>
  <c r="H10" i="10"/>
  <c r="G10" i="10"/>
  <c r="F10" i="10"/>
  <c r="D10" i="10"/>
  <c r="E10" i="10" s="1"/>
  <c r="AA11" i="3" s="1"/>
  <c r="Y9" i="10"/>
  <c r="X9" i="10"/>
  <c r="V9" i="10"/>
  <c r="U9" i="10"/>
  <c r="T9" i="10"/>
  <c r="S9" i="10"/>
  <c r="P9" i="10"/>
  <c r="Q9" i="10" s="1"/>
  <c r="R9" i="10" s="1"/>
  <c r="AE10" i="3" s="1"/>
  <c r="L9" i="10"/>
  <c r="M9" i="10" s="1"/>
  <c r="J9" i="10"/>
  <c r="I9" i="10"/>
  <c r="H9" i="10"/>
  <c r="G9" i="10"/>
  <c r="F9" i="10"/>
  <c r="D9" i="10"/>
  <c r="E9" i="10" s="1"/>
  <c r="AA10" i="3" s="1"/>
  <c r="Y8" i="10"/>
  <c r="X8" i="10"/>
  <c r="V8" i="10"/>
  <c r="U8" i="10"/>
  <c r="T8" i="10"/>
  <c r="S8" i="10"/>
  <c r="P8" i="10"/>
  <c r="Q8" i="10" s="1"/>
  <c r="R8" i="10" s="1"/>
  <c r="AE9" i="3" s="1"/>
  <c r="L8" i="10"/>
  <c r="M8" i="10" s="1"/>
  <c r="N8" i="10" s="1"/>
  <c r="AC9" i="3" s="1"/>
  <c r="J8" i="10"/>
  <c r="I8" i="10"/>
  <c r="H8" i="10"/>
  <c r="G8" i="10"/>
  <c r="F8" i="10"/>
  <c r="D8" i="10"/>
  <c r="E8" i="10" s="1"/>
  <c r="AA9" i="3" s="1"/>
  <c r="Y7" i="10"/>
  <c r="X7" i="10"/>
  <c r="V7" i="10"/>
  <c r="U7" i="10"/>
  <c r="T7" i="10"/>
  <c r="S7" i="10"/>
  <c r="P7" i="10"/>
  <c r="Q7" i="10" s="1"/>
  <c r="R7" i="10" s="1"/>
  <c r="AE8" i="3" s="1"/>
  <c r="L7" i="10"/>
  <c r="M7" i="10" s="1"/>
  <c r="N7" i="10" s="1"/>
  <c r="AC8" i="3" s="1"/>
  <c r="J7" i="10"/>
  <c r="I7" i="10"/>
  <c r="H7" i="10"/>
  <c r="G7" i="10"/>
  <c r="F7" i="10"/>
  <c r="D7" i="10"/>
  <c r="E7" i="10" s="1"/>
  <c r="AA8" i="3" s="1"/>
  <c r="Y6" i="10"/>
  <c r="X6" i="10"/>
  <c r="V6" i="10"/>
  <c r="U6" i="10"/>
  <c r="T6" i="10"/>
  <c r="S6" i="10"/>
  <c r="P6" i="10"/>
  <c r="Q6" i="10" s="1"/>
  <c r="R6" i="10" s="1"/>
  <c r="AE7" i="3" s="1"/>
  <c r="L6" i="10"/>
  <c r="M6" i="10" s="1"/>
  <c r="N6" i="10" s="1"/>
  <c r="J6" i="10"/>
  <c r="I6" i="10"/>
  <c r="H6" i="10"/>
  <c r="G6" i="10"/>
  <c r="F6" i="10"/>
  <c r="D6" i="10"/>
  <c r="E6" i="10" s="1"/>
  <c r="AA7" i="3" s="1"/>
  <c r="Y5" i="10"/>
  <c r="X5" i="10"/>
  <c r="V5" i="10"/>
  <c r="U5" i="10"/>
  <c r="T5" i="10"/>
  <c r="S5" i="10"/>
  <c r="P5" i="10"/>
  <c r="Q5" i="10" s="1"/>
  <c r="R5" i="10" s="1"/>
  <c r="AE6" i="3" s="1"/>
  <c r="L5" i="10"/>
  <c r="M5" i="10" s="1"/>
  <c r="N5" i="10" s="1"/>
  <c r="AC6" i="3" s="1"/>
  <c r="J5" i="10"/>
  <c r="I5" i="10"/>
  <c r="H5" i="10"/>
  <c r="G5" i="10"/>
  <c r="F5" i="10"/>
  <c r="D5" i="10"/>
  <c r="E5" i="10" s="1"/>
  <c r="Y4" i="10"/>
  <c r="X4" i="10"/>
  <c r="V4" i="10"/>
  <c r="U4" i="10"/>
  <c r="T4" i="10"/>
  <c r="S4" i="10"/>
  <c r="P4" i="10"/>
  <c r="Q4" i="10" s="1"/>
  <c r="L4" i="10"/>
  <c r="M4" i="10" s="1"/>
  <c r="N4" i="10" s="1"/>
  <c r="AC5" i="3" s="1"/>
  <c r="J4" i="10"/>
  <c r="I4" i="10"/>
  <c r="H4" i="10"/>
  <c r="G4" i="10"/>
  <c r="F4" i="10"/>
  <c r="D4" i="10"/>
  <c r="E4" i="10" s="1"/>
  <c r="AA5" i="3" s="1"/>
  <c r="Y3" i="10"/>
  <c r="X3" i="10"/>
  <c r="V3" i="10"/>
  <c r="U3" i="10"/>
  <c r="T3" i="10"/>
  <c r="S3" i="10"/>
  <c r="P3" i="10"/>
  <c r="Q3" i="10" s="1"/>
  <c r="R3" i="10" s="1"/>
  <c r="AE4" i="3" s="1"/>
  <c r="L3" i="10"/>
  <c r="M3" i="10" s="1"/>
  <c r="J3" i="10"/>
  <c r="I3" i="10"/>
  <c r="H3" i="10"/>
  <c r="G3" i="10"/>
  <c r="F3" i="10"/>
  <c r="E3" i="10"/>
  <c r="AA4" i="3" s="1"/>
  <c r="AK46" i="7"/>
  <c r="AL46" i="7" s="1"/>
  <c r="W47" i="3" s="1"/>
  <c r="AB46" i="7"/>
  <c r="AE46" i="7" s="1"/>
  <c r="AA46" i="7"/>
  <c r="AD46" i="7" s="1"/>
  <c r="Z46" i="7"/>
  <c r="AC46" i="7" s="1"/>
  <c r="X46" i="7"/>
  <c r="W46" i="7"/>
  <c r="U46" i="7"/>
  <c r="T46" i="7"/>
  <c r="S46" i="7"/>
  <c r="P46" i="7"/>
  <c r="Q46" i="7" s="1"/>
  <c r="R46" i="7" s="1"/>
  <c r="M46" i="7"/>
  <c r="L46" i="7"/>
  <c r="K46" i="7"/>
  <c r="I46" i="7"/>
  <c r="H46" i="7"/>
  <c r="F46" i="7"/>
  <c r="E46" i="7"/>
  <c r="D46" i="7"/>
  <c r="AK45" i="7"/>
  <c r="AL45" i="7" s="1"/>
  <c r="W46" i="3" s="1"/>
  <c r="AB45" i="7"/>
  <c r="AE45" i="7" s="1"/>
  <c r="AA45" i="7"/>
  <c r="AD45" i="7" s="1"/>
  <c r="Z45" i="7"/>
  <c r="AC45" i="7" s="1"/>
  <c r="X45" i="7"/>
  <c r="W45" i="7"/>
  <c r="U45" i="7"/>
  <c r="T45" i="7"/>
  <c r="S45" i="7"/>
  <c r="P45" i="7"/>
  <c r="Q45" i="7" s="1"/>
  <c r="R45" i="7" s="1"/>
  <c r="S46" i="3" s="1"/>
  <c r="M45" i="7"/>
  <c r="L45" i="7"/>
  <c r="K45" i="7"/>
  <c r="I45" i="7"/>
  <c r="H45" i="7"/>
  <c r="F45" i="7"/>
  <c r="E45" i="7"/>
  <c r="D45" i="7"/>
  <c r="AK44" i="7"/>
  <c r="AL44" i="7" s="1"/>
  <c r="W45" i="3" s="1"/>
  <c r="AB44" i="7"/>
  <c r="AE44" i="7" s="1"/>
  <c r="AA44" i="7"/>
  <c r="AD44" i="7" s="1"/>
  <c r="Z44" i="7"/>
  <c r="AC44" i="7" s="1"/>
  <c r="X44" i="7"/>
  <c r="W44" i="7"/>
  <c r="U44" i="7"/>
  <c r="T44" i="7"/>
  <c r="S44" i="7"/>
  <c r="P44" i="7"/>
  <c r="Q44" i="7" s="1"/>
  <c r="R44" i="7" s="1"/>
  <c r="M44" i="7"/>
  <c r="L44" i="7"/>
  <c r="K44" i="7"/>
  <c r="I44" i="7"/>
  <c r="H44" i="7"/>
  <c r="F44" i="7"/>
  <c r="E44" i="7"/>
  <c r="D44" i="7"/>
  <c r="AK43" i="7"/>
  <c r="AL43" i="7" s="1"/>
  <c r="W44" i="3" s="1"/>
  <c r="AB43" i="7"/>
  <c r="AE43" i="7" s="1"/>
  <c r="AA43" i="7"/>
  <c r="AD43" i="7" s="1"/>
  <c r="Z43" i="7"/>
  <c r="AC43" i="7" s="1"/>
  <c r="X43" i="7"/>
  <c r="W43" i="7"/>
  <c r="U43" i="7"/>
  <c r="T43" i="7"/>
  <c r="S43" i="7"/>
  <c r="P43" i="7"/>
  <c r="Q43" i="7" s="1"/>
  <c r="R43" i="7" s="1"/>
  <c r="M43" i="7"/>
  <c r="L43" i="7"/>
  <c r="K43" i="7"/>
  <c r="I43" i="7"/>
  <c r="H43" i="7"/>
  <c r="F43" i="7"/>
  <c r="E43" i="7"/>
  <c r="D43" i="7"/>
  <c r="AK42" i="7"/>
  <c r="AL42" i="7" s="1"/>
  <c r="W43" i="3" s="1"/>
  <c r="AB42" i="7"/>
  <c r="AE42" i="7" s="1"/>
  <c r="AA42" i="7"/>
  <c r="AD42" i="7" s="1"/>
  <c r="Z42" i="7"/>
  <c r="AC42" i="7" s="1"/>
  <c r="X42" i="7"/>
  <c r="W42" i="7"/>
  <c r="U42" i="7"/>
  <c r="T42" i="7"/>
  <c r="S42" i="7"/>
  <c r="P42" i="7"/>
  <c r="Q42" i="7" s="1"/>
  <c r="R42" i="7" s="1"/>
  <c r="M42" i="7"/>
  <c r="L42" i="7"/>
  <c r="K42" i="7"/>
  <c r="I42" i="7"/>
  <c r="H42" i="7"/>
  <c r="F42" i="7"/>
  <c r="E42" i="7"/>
  <c r="D42" i="7"/>
  <c r="AK41" i="7"/>
  <c r="AL41" i="7" s="1"/>
  <c r="W42" i="3" s="1"/>
  <c r="AB41" i="7"/>
  <c r="AE41" i="7" s="1"/>
  <c r="AA41" i="7"/>
  <c r="AD41" i="7" s="1"/>
  <c r="Z41" i="7"/>
  <c r="AC41" i="7" s="1"/>
  <c r="X41" i="7"/>
  <c r="W41" i="7"/>
  <c r="U41" i="7"/>
  <c r="T41" i="7"/>
  <c r="S41" i="7"/>
  <c r="P41" i="7"/>
  <c r="Q41" i="7" s="1"/>
  <c r="R41" i="7" s="1"/>
  <c r="M41" i="7"/>
  <c r="L41" i="7"/>
  <c r="K41" i="7"/>
  <c r="N41" i="7" s="1"/>
  <c r="I41" i="7"/>
  <c r="H41" i="7"/>
  <c r="F41" i="7"/>
  <c r="E41" i="7"/>
  <c r="D41" i="7"/>
  <c r="AK40" i="7"/>
  <c r="AL40" i="7" s="1"/>
  <c r="W41" i="3" s="1"/>
  <c r="AB40" i="7"/>
  <c r="AE40" i="7" s="1"/>
  <c r="AA40" i="7"/>
  <c r="AD40" i="7" s="1"/>
  <c r="Z40" i="7"/>
  <c r="AC40" i="7" s="1"/>
  <c r="X40" i="7"/>
  <c r="W40" i="7"/>
  <c r="U40" i="7"/>
  <c r="T40" i="7"/>
  <c r="S40" i="7"/>
  <c r="P40" i="7"/>
  <c r="Q40" i="7" s="1"/>
  <c r="R40" i="7" s="1"/>
  <c r="M40" i="7"/>
  <c r="L40" i="7"/>
  <c r="K40" i="7"/>
  <c r="I40" i="7"/>
  <c r="H40" i="7"/>
  <c r="F40" i="7"/>
  <c r="E40" i="7"/>
  <c r="D40" i="7"/>
  <c r="AK39" i="7"/>
  <c r="AL39" i="7" s="1"/>
  <c r="W40" i="3" s="1"/>
  <c r="AB39" i="7"/>
  <c r="AE39" i="7" s="1"/>
  <c r="AA39" i="7"/>
  <c r="AD39" i="7" s="1"/>
  <c r="Z39" i="7"/>
  <c r="AC39" i="7" s="1"/>
  <c r="X39" i="7"/>
  <c r="W39" i="7"/>
  <c r="U39" i="7"/>
  <c r="T39" i="7"/>
  <c r="S39" i="7"/>
  <c r="P39" i="7"/>
  <c r="Q39" i="7" s="1"/>
  <c r="R39" i="7" s="1"/>
  <c r="M39" i="7"/>
  <c r="L39" i="7"/>
  <c r="K39" i="7"/>
  <c r="I39" i="7"/>
  <c r="H39" i="7"/>
  <c r="F39" i="7"/>
  <c r="E39" i="7"/>
  <c r="D39" i="7"/>
  <c r="AK38" i="7"/>
  <c r="AL38" i="7" s="1"/>
  <c r="W39" i="3" s="1"/>
  <c r="AB38" i="7"/>
  <c r="AE38" i="7" s="1"/>
  <c r="AA38" i="7"/>
  <c r="AD38" i="7" s="1"/>
  <c r="Z38" i="7"/>
  <c r="AC38" i="7" s="1"/>
  <c r="X38" i="7"/>
  <c r="W38" i="7"/>
  <c r="U38" i="7"/>
  <c r="T38" i="7"/>
  <c r="S38" i="7"/>
  <c r="P38" i="7"/>
  <c r="Q38" i="7" s="1"/>
  <c r="R38" i="7" s="1"/>
  <c r="M38" i="7"/>
  <c r="L38" i="7"/>
  <c r="K38" i="7"/>
  <c r="I38" i="7"/>
  <c r="H38" i="7"/>
  <c r="F38" i="7"/>
  <c r="E38" i="7"/>
  <c r="D38" i="7"/>
  <c r="AK37" i="7"/>
  <c r="AL37" i="7" s="1"/>
  <c r="W38" i="3" s="1"/>
  <c r="AB37" i="7"/>
  <c r="AE37" i="7" s="1"/>
  <c r="AA37" i="7"/>
  <c r="AD37" i="7" s="1"/>
  <c r="Z37" i="7"/>
  <c r="AC37" i="7" s="1"/>
  <c r="X37" i="7"/>
  <c r="W37" i="7"/>
  <c r="U37" i="7"/>
  <c r="T37" i="7"/>
  <c r="S37" i="7"/>
  <c r="P37" i="7"/>
  <c r="Q37" i="7" s="1"/>
  <c r="R37" i="7" s="1"/>
  <c r="M37" i="7"/>
  <c r="L37" i="7"/>
  <c r="K37" i="7"/>
  <c r="N37" i="7" s="1"/>
  <c r="I37" i="7"/>
  <c r="H37" i="7"/>
  <c r="F37" i="7"/>
  <c r="E37" i="7"/>
  <c r="D37" i="7"/>
  <c r="AK36" i="7"/>
  <c r="AL36" i="7" s="1"/>
  <c r="W37" i="3" s="1"/>
  <c r="AB36" i="7"/>
  <c r="AE36" i="7" s="1"/>
  <c r="AA36" i="7"/>
  <c r="AD36" i="7" s="1"/>
  <c r="Z36" i="7"/>
  <c r="AC36" i="7" s="1"/>
  <c r="X36" i="7"/>
  <c r="W36" i="7"/>
  <c r="U36" i="7"/>
  <c r="T36" i="7"/>
  <c r="S36" i="7"/>
  <c r="P36" i="7"/>
  <c r="Q36" i="7" s="1"/>
  <c r="R36" i="7" s="1"/>
  <c r="M36" i="7"/>
  <c r="L36" i="7"/>
  <c r="K36" i="7"/>
  <c r="I36" i="7"/>
  <c r="H36" i="7"/>
  <c r="F36" i="7"/>
  <c r="E36" i="7"/>
  <c r="D36" i="7"/>
  <c r="AK35" i="7"/>
  <c r="AL35" i="7" s="1"/>
  <c r="W36" i="3" s="1"/>
  <c r="AB35" i="7"/>
  <c r="AE35" i="7" s="1"/>
  <c r="AA35" i="7"/>
  <c r="AD35" i="7" s="1"/>
  <c r="Z35" i="7"/>
  <c r="AC35" i="7" s="1"/>
  <c r="X35" i="7"/>
  <c r="W35" i="7"/>
  <c r="U35" i="7"/>
  <c r="T35" i="7"/>
  <c r="S35" i="7"/>
  <c r="P35" i="7"/>
  <c r="Q35" i="7" s="1"/>
  <c r="R35" i="7" s="1"/>
  <c r="M35" i="7"/>
  <c r="L35" i="7"/>
  <c r="K35" i="7"/>
  <c r="I35" i="7"/>
  <c r="H35" i="7"/>
  <c r="F35" i="7"/>
  <c r="E35" i="7"/>
  <c r="D35" i="7"/>
  <c r="AK34" i="7"/>
  <c r="AL34" i="7" s="1"/>
  <c r="W35" i="3" s="1"/>
  <c r="AB34" i="7"/>
  <c r="AE34" i="7" s="1"/>
  <c r="AA34" i="7"/>
  <c r="AD34" i="7" s="1"/>
  <c r="Z34" i="7"/>
  <c r="AC34" i="7" s="1"/>
  <c r="X34" i="7"/>
  <c r="W34" i="7"/>
  <c r="U34" i="7"/>
  <c r="T34" i="7"/>
  <c r="S34" i="7"/>
  <c r="P34" i="7"/>
  <c r="Q34" i="7" s="1"/>
  <c r="R34" i="7" s="1"/>
  <c r="M34" i="7"/>
  <c r="L34" i="7"/>
  <c r="K34" i="7"/>
  <c r="I34" i="7"/>
  <c r="H34" i="7"/>
  <c r="F34" i="7"/>
  <c r="E34" i="7"/>
  <c r="D34" i="7"/>
  <c r="AK33" i="7"/>
  <c r="AL33" i="7" s="1"/>
  <c r="W34" i="3" s="1"/>
  <c r="AB33" i="7"/>
  <c r="AE33" i="7" s="1"/>
  <c r="AA33" i="7"/>
  <c r="AD33" i="7" s="1"/>
  <c r="Z33" i="7"/>
  <c r="AC33" i="7" s="1"/>
  <c r="X33" i="7"/>
  <c r="W33" i="7"/>
  <c r="U33" i="7"/>
  <c r="T33" i="7"/>
  <c r="S33" i="7"/>
  <c r="P33" i="7"/>
  <c r="Q33" i="7" s="1"/>
  <c r="R33" i="7" s="1"/>
  <c r="M33" i="7"/>
  <c r="L33" i="7"/>
  <c r="K33" i="7"/>
  <c r="N33" i="7" s="1"/>
  <c r="I33" i="7"/>
  <c r="H33" i="7"/>
  <c r="F33" i="7"/>
  <c r="E33" i="7"/>
  <c r="D33" i="7"/>
  <c r="AK32" i="7"/>
  <c r="AL32" i="7" s="1"/>
  <c r="W33" i="3" s="1"/>
  <c r="AB32" i="7"/>
  <c r="AE32" i="7" s="1"/>
  <c r="AA32" i="7"/>
  <c r="AD32" i="7" s="1"/>
  <c r="Z32" i="7"/>
  <c r="AC32" i="7" s="1"/>
  <c r="X32" i="7"/>
  <c r="W32" i="7"/>
  <c r="U32" i="7"/>
  <c r="T32" i="7"/>
  <c r="S32" i="7"/>
  <c r="P32" i="7"/>
  <c r="Q32" i="7" s="1"/>
  <c r="R32" i="7" s="1"/>
  <c r="M32" i="7"/>
  <c r="L32" i="7"/>
  <c r="K32" i="7"/>
  <c r="I32" i="7"/>
  <c r="H32" i="7"/>
  <c r="F32" i="7"/>
  <c r="E32" i="7"/>
  <c r="D32" i="7"/>
  <c r="AK31" i="7"/>
  <c r="AL31" i="7" s="1"/>
  <c r="W32" i="3" s="1"/>
  <c r="AB31" i="7"/>
  <c r="AE31" i="7" s="1"/>
  <c r="AA31" i="7"/>
  <c r="AD31" i="7" s="1"/>
  <c r="Z31" i="7"/>
  <c r="AC31" i="7" s="1"/>
  <c r="X31" i="7"/>
  <c r="W31" i="7"/>
  <c r="U31" i="7"/>
  <c r="T31" i="7"/>
  <c r="S31" i="7"/>
  <c r="P31" i="7"/>
  <c r="Q31" i="7" s="1"/>
  <c r="R31" i="7" s="1"/>
  <c r="M31" i="7"/>
  <c r="L31" i="7"/>
  <c r="K31" i="7"/>
  <c r="I31" i="7"/>
  <c r="H31" i="7"/>
  <c r="F31" i="7"/>
  <c r="E31" i="7"/>
  <c r="D31" i="7"/>
  <c r="AK30" i="7"/>
  <c r="AL30" i="7" s="1"/>
  <c r="W31" i="3" s="1"/>
  <c r="AB30" i="7"/>
  <c r="AE30" i="7" s="1"/>
  <c r="AA30" i="7"/>
  <c r="AD30" i="7" s="1"/>
  <c r="Z30" i="7"/>
  <c r="AC30" i="7" s="1"/>
  <c r="X30" i="7"/>
  <c r="W30" i="7"/>
  <c r="U30" i="7"/>
  <c r="T30" i="7"/>
  <c r="S30" i="7"/>
  <c r="P30" i="7"/>
  <c r="Q30" i="7" s="1"/>
  <c r="R30" i="7" s="1"/>
  <c r="M30" i="7"/>
  <c r="L30" i="7"/>
  <c r="K30" i="7"/>
  <c r="I30" i="7"/>
  <c r="H30" i="7"/>
  <c r="F30" i="7"/>
  <c r="E30" i="7"/>
  <c r="D30" i="7"/>
  <c r="AK29" i="7"/>
  <c r="AL29" i="7" s="1"/>
  <c r="W30" i="3" s="1"/>
  <c r="AB29" i="7"/>
  <c r="AE29" i="7" s="1"/>
  <c r="AA29" i="7"/>
  <c r="AD29" i="7" s="1"/>
  <c r="Z29" i="7"/>
  <c r="AC29" i="7" s="1"/>
  <c r="X29" i="7"/>
  <c r="W29" i="7"/>
  <c r="U29" i="7"/>
  <c r="T29" i="7"/>
  <c r="S29" i="7"/>
  <c r="P29" i="7"/>
  <c r="Q29" i="7" s="1"/>
  <c r="R29" i="7" s="1"/>
  <c r="M29" i="7"/>
  <c r="L29" i="7"/>
  <c r="K29" i="7"/>
  <c r="N29" i="7" s="1"/>
  <c r="I29" i="7"/>
  <c r="H29" i="7"/>
  <c r="F29" i="7"/>
  <c r="E29" i="7"/>
  <c r="D29" i="7"/>
  <c r="AK28" i="7"/>
  <c r="AL28" i="7" s="1"/>
  <c r="W29" i="3" s="1"/>
  <c r="AB28" i="7"/>
  <c r="AE28" i="7" s="1"/>
  <c r="AA28" i="7"/>
  <c r="AD28" i="7" s="1"/>
  <c r="Z28" i="7"/>
  <c r="AC28" i="7" s="1"/>
  <c r="X28" i="7"/>
  <c r="W28" i="7"/>
  <c r="U28" i="7"/>
  <c r="T28" i="7"/>
  <c r="S28" i="7"/>
  <c r="P28" i="7"/>
  <c r="Q28" i="7" s="1"/>
  <c r="R28" i="7" s="1"/>
  <c r="M28" i="7"/>
  <c r="L28" i="7"/>
  <c r="K28" i="7"/>
  <c r="I28" i="7"/>
  <c r="H28" i="7"/>
  <c r="F28" i="7"/>
  <c r="E28" i="7"/>
  <c r="D28" i="7"/>
  <c r="AK27" i="7"/>
  <c r="AL27" i="7" s="1"/>
  <c r="W28" i="3" s="1"/>
  <c r="AB27" i="7"/>
  <c r="AE27" i="7" s="1"/>
  <c r="AA27" i="7"/>
  <c r="AD27" i="7" s="1"/>
  <c r="Z27" i="7"/>
  <c r="AC27" i="7" s="1"/>
  <c r="X27" i="7"/>
  <c r="W27" i="7"/>
  <c r="U27" i="7"/>
  <c r="T27" i="7"/>
  <c r="S27" i="7"/>
  <c r="P27" i="7"/>
  <c r="Q27" i="7" s="1"/>
  <c r="R27" i="7" s="1"/>
  <c r="M27" i="7"/>
  <c r="L27" i="7"/>
  <c r="K27" i="7"/>
  <c r="I27" i="7"/>
  <c r="H27" i="7"/>
  <c r="F27" i="7"/>
  <c r="E27" i="7"/>
  <c r="D27" i="7"/>
  <c r="AK26" i="7"/>
  <c r="AL26" i="7" s="1"/>
  <c r="W27" i="3" s="1"/>
  <c r="AB26" i="7"/>
  <c r="AE26" i="7" s="1"/>
  <c r="AA26" i="7"/>
  <c r="AD26" i="7" s="1"/>
  <c r="Z26" i="7"/>
  <c r="AC26" i="7" s="1"/>
  <c r="X26" i="7"/>
  <c r="W26" i="7"/>
  <c r="U26" i="7"/>
  <c r="T26" i="7"/>
  <c r="S26" i="7"/>
  <c r="P26" i="7"/>
  <c r="Q26" i="7" s="1"/>
  <c r="R26" i="7" s="1"/>
  <c r="M26" i="7"/>
  <c r="L26" i="7"/>
  <c r="K26" i="7"/>
  <c r="I26" i="7"/>
  <c r="H26" i="7"/>
  <c r="F26" i="7"/>
  <c r="E26" i="7"/>
  <c r="D26" i="7"/>
  <c r="AK25" i="7"/>
  <c r="AL25" i="7" s="1"/>
  <c r="W26" i="3" s="1"/>
  <c r="AB25" i="7"/>
  <c r="AE25" i="7" s="1"/>
  <c r="AA25" i="7"/>
  <c r="AD25" i="7" s="1"/>
  <c r="Z25" i="7"/>
  <c r="AC25" i="7" s="1"/>
  <c r="X25" i="7"/>
  <c r="W25" i="7"/>
  <c r="U25" i="7"/>
  <c r="T25" i="7"/>
  <c r="S25" i="7"/>
  <c r="P25" i="7"/>
  <c r="Q25" i="7" s="1"/>
  <c r="R25" i="7" s="1"/>
  <c r="M25" i="7"/>
  <c r="L25" i="7"/>
  <c r="K25" i="7"/>
  <c r="N25" i="7" s="1"/>
  <c r="I25" i="7"/>
  <c r="H25" i="7"/>
  <c r="F25" i="7"/>
  <c r="E25" i="7"/>
  <c r="D25" i="7"/>
  <c r="AK24" i="7"/>
  <c r="AL24" i="7" s="1"/>
  <c r="W25" i="3" s="1"/>
  <c r="AB24" i="7"/>
  <c r="AE24" i="7" s="1"/>
  <c r="AA24" i="7"/>
  <c r="AD24" i="7" s="1"/>
  <c r="Z24" i="7"/>
  <c r="AC24" i="7" s="1"/>
  <c r="X24" i="7"/>
  <c r="W24" i="7"/>
  <c r="U24" i="7"/>
  <c r="T24" i="7"/>
  <c r="S24" i="7"/>
  <c r="P24" i="7"/>
  <c r="Q24" i="7" s="1"/>
  <c r="R24" i="7" s="1"/>
  <c r="M24" i="7"/>
  <c r="L24" i="7"/>
  <c r="K24" i="7"/>
  <c r="I24" i="7"/>
  <c r="H24" i="7"/>
  <c r="F24" i="7"/>
  <c r="E24" i="7"/>
  <c r="D24" i="7"/>
  <c r="AK23" i="7"/>
  <c r="AL23" i="7" s="1"/>
  <c r="W24" i="3" s="1"/>
  <c r="AB23" i="7"/>
  <c r="AE23" i="7" s="1"/>
  <c r="AA23" i="7"/>
  <c r="AD23" i="7" s="1"/>
  <c r="Z23" i="7"/>
  <c r="AC23" i="7" s="1"/>
  <c r="X23" i="7"/>
  <c r="W23" i="7"/>
  <c r="U23" i="7"/>
  <c r="T23" i="7"/>
  <c r="S23" i="7"/>
  <c r="P23" i="7"/>
  <c r="Q23" i="7" s="1"/>
  <c r="R23" i="7" s="1"/>
  <c r="M23" i="7"/>
  <c r="L23" i="7"/>
  <c r="K23" i="7"/>
  <c r="I23" i="7"/>
  <c r="H23" i="7"/>
  <c r="F23" i="7"/>
  <c r="E23" i="7"/>
  <c r="D23" i="7"/>
  <c r="AK22" i="7"/>
  <c r="AL22" i="7" s="1"/>
  <c r="W23" i="3" s="1"/>
  <c r="AB22" i="7"/>
  <c r="AE22" i="7" s="1"/>
  <c r="AA22" i="7"/>
  <c r="AD22" i="7" s="1"/>
  <c r="Z22" i="7"/>
  <c r="AC22" i="7" s="1"/>
  <c r="X22" i="7"/>
  <c r="W22" i="7"/>
  <c r="U22" i="7"/>
  <c r="T22" i="7"/>
  <c r="S22" i="7"/>
  <c r="P22" i="7"/>
  <c r="Q22" i="7" s="1"/>
  <c r="R22" i="7" s="1"/>
  <c r="M22" i="7"/>
  <c r="L22" i="7"/>
  <c r="K22" i="7"/>
  <c r="I22" i="7"/>
  <c r="H22" i="7"/>
  <c r="F22" i="7"/>
  <c r="E22" i="7"/>
  <c r="D22" i="7"/>
  <c r="AK21" i="7"/>
  <c r="AL21" i="7" s="1"/>
  <c r="W22" i="3" s="1"/>
  <c r="AB21" i="7"/>
  <c r="AE21" i="7" s="1"/>
  <c r="AA21" i="7"/>
  <c r="AD21" i="7" s="1"/>
  <c r="Z21" i="7"/>
  <c r="AC21" i="7" s="1"/>
  <c r="X21" i="7"/>
  <c r="W21" i="7"/>
  <c r="U21" i="7"/>
  <c r="T21" i="7"/>
  <c r="S21" i="7"/>
  <c r="P21" i="7"/>
  <c r="Q21" i="7" s="1"/>
  <c r="R21" i="7" s="1"/>
  <c r="M21" i="7"/>
  <c r="L21" i="7"/>
  <c r="K21" i="7"/>
  <c r="N21" i="7" s="1"/>
  <c r="I21" i="7"/>
  <c r="H21" i="7"/>
  <c r="F21" i="7"/>
  <c r="E21" i="7"/>
  <c r="D21" i="7"/>
  <c r="AK20" i="7"/>
  <c r="AL20" i="7" s="1"/>
  <c r="W21" i="3" s="1"/>
  <c r="AB20" i="7"/>
  <c r="AE20" i="7" s="1"/>
  <c r="AA20" i="7"/>
  <c r="AD20" i="7" s="1"/>
  <c r="Z20" i="7"/>
  <c r="AC20" i="7" s="1"/>
  <c r="X20" i="7"/>
  <c r="W20" i="7"/>
  <c r="U20" i="7"/>
  <c r="T20" i="7"/>
  <c r="S20" i="7"/>
  <c r="P20" i="7"/>
  <c r="Q20" i="7" s="1"/>
  <c r="R20" i="7" s="1"/>
  <c r="M20" i="7"/>
  <c r="L20" i="7"/>
  <c r="K20" i="7"/>
  <c r="I20" i="7"/>
  <c r="H20" i="7"/>
  <c r="F20" i="7"/>
  <c r="E20" i="7"/>
  <c r="D20" i="7"/>
  <c r="AK19" i="7"/>
  <c r="AL19" i="7" s="1"/>
  <c r="W20" i="3" s="1"/>
  <c r="AB19" i="7"/>
  <c r="AE19" i="7" s="1"/>
  <c r="AA19" i="7"/>
  <c r="AD19" i="7" s="1"/>
  <c r="Z19" i="7"/>
  <c r="AC19" i="7" s="1"/>
  <c r="X19" i="7"/>
  <c r="W19" i="7"/>
  <c r="U19" i="7"/>
  <c r="T19" i="7"/>
  <c r="S19" i="7"/>
  <c r="Q19" i="7"/>
  <c r="R19" i="7" s="1"/>
  <c r="M19" i="7"/>
  <c r="L19" i="7"/>
  <c r="K19" i="7"/>
  <c r="I19" i="7"/>
  <c r="H19" i="7"/>
  <c r="F19" i="7"/>
  <c r="E19" i="7"/>
  <c r="D19" i="7"/>
  <c r="AK18" i="7"/>
  <c r="AL18" i="7" s="1"/>
  <c r="W19" i="3" s="1"/>
  <c r="AB18" i="7"/>
  <c r="AE18" i="7" s="1"/>
  <c r="AA18" i="7"/>
  <c r="AD18" i="7" s="1"/>
  <c r="Z18" i="7"/>
  <c r="AC18" i="7" s="1"/>
  <c r="X18" i="7"/>
  <c r="W18" i="7"/>
  <c r="U18" i="7"/>
  <c r="T18" i="7"/>
  <c r="S18" i="7"/>
  <c r="Q18" i="7"/>
  <c r="R18" i="7" s="1"/>
  <c r="M18" i="7"/>
  <c r="L18" i="7"/>
  <c r="K18" i="7"/>
  <c r="I18" i="7"/>
  <c r="H18" i="7"/>
  <c r="F18" i="7"/>
  <c r="E18" i="7"/>
  <c r="D18" i="7"/>
  <c r="AK17" i="7"/>
  <c r="AL17" i="7" s="1"/>
  <c r="W18" i="3" s="1"/>
  <c r="AB17" i="7"/>
  <c r="AE17" i="7" s="1"/>
  <c r="AA17" i="7"/>
  <c r="AD17" i="7" s="1"/>
  <c r="Z17" i="7"/>
  <c r="AC17" i="7" s="1"/>
  <c r="X17" i="7"/>
  <c r="W17" i="7"/>
  <c r="U17" i="7"/>
  <c r="T17" i="7"/>
  <c r="S17" i="7"/>
  <c r="Q17" i="7"/>
  <c r="R17" i="7" s="1"/>
  <c r="M17" i="7"/>
  <c r="L17" i="7"/>
  <c r="K17" i="7"/>
  <c r="N17" i="7" s="1"/>
  <c r="I17" i="7"/>
  <c r="H17" i="7"/>
  <c r="F17" i="7"/>
  <c r="E17" i="7"/>
  <c r="D17" i="7"/>
  <c r="AK16" i="7"/>
  <c r="AL16" i="7" s="1"/>
  <c r="W17" i="3" s="1"/>
  <c r="AB16" i="7"/>
  <c r="AE16" i="7" s="1"/>
  <c r="AA16" i="7"/>
  <c r="AD16" i="7" s="1"/>
  <c r="Z16" i="7"/>
  <c r="AC16" i="7" s="1"/>
  <c r="X16" i="7"/>
  <c r="W16" i="7"/>
  <c r="U16" i="7"/>
  <c r="T16" i="7"/>
  <c r="S16" i="7"/>
  <c r="Q16" i="7"/>
  <c r="R16" i="7" s="1"/>
  <c r="M16" i="7"/>
  <c r="L16" i="7"/>
  <c r="K16" i="7"/>
  <c r="I16" i="7"/>
  <c r="H16" i="7"/>
  <c r="F16" i="7"/>
  <c r="E16" i="7"/>
  <c r="D16" i="7"/>
  <c r="AK15" i="7"/>
  <c r="AL15" i="7" s="1"/>
  <c r="W16" i="3" s="1"/>
  <c r="AB15" i="7"/>
  <c r="AE15" i="7" s="1"/>
  <c r="AA15" i="7"/>
  <c r="AD15" i="7" s="1"/>
  <c r="Z15" i="7"/>
  <c r="AC15" i="7" s="1"/>
  <c r="X15" i="7"/>
  <c r="W15" i="7"/>
  <c r="U15" i="7"/>
  <c r="T15" i="7"/>
  <c r="S15" i="7"/>
  <c r="Q15" i="7"/>
  <c r="R15" i="7" s="1"/>
  <c r="M15" i="7"/>
  <c r="L15" i="7"/>
  <c r="K15" i="7"/>
  <c r="I15" i="7"/>
  <c r="H15" i="7"/>
  <c r="F15" i="7"/>
  <c r="E15" i="7"/>
  <c r="D15" i="7"/>
  <c r="AK14" i="7"/>
  <c r="AL14" i="7" s="1"/>
  <c r="W15" i="3" s="1"/>
  <c r="AB14" i="7"/>
  <c r="AE14" i="7" s="1"/>
  <c r="AA14" i="7"/>
  <c r="AD14" i="7" s="1"/>
  <c r="Z14" i="7"/>
  <c r="AC14" i="7" s="1"/>
  <c r="X14" i="7"/>
  <c r="W14" i="7"/>
  <c r="U14" i="7"/>
  <c r="T14" i="7"/>
  <c r="S14" i="7"/>
  <c r="P14" i="7"/>
  <c r="Q14" i="7" s="1"/>
  <c r="R14" i="7" s="1"/>
  <c r="M14" i="7"/>
  <c r="L14" i="7"/>
  <c r="K14" i="7"/>
  <c r="I14" i="7"/>
  <c r="H14" i="7"/>
  <c r="F14" i="7"/>
  <c r="E14" i="7"/>
  <c r="D14" i="7"/>
  <c r="AK13" i="7"/>
  <c r="AL13" i="7" s="1"/>
  <c r="W14" i="3" s="1"/>
  <c r="AB13" i="7"/>
  <c r="AE13" i="7" s="1"/>
  <c r="AA13" i="7"/>
  <c r="AD13" i="7" s="1"/>
  <c r="Z13" i="7"/>
  <c r="AC13" i="7" s="1"/>
  <c r="X13" i="7"/>
  <c r="W13" i="7"/>
  <c r="U13" i="7"/>
  <c r="T13" i="7"/>
  <c r="S13" i="7"/>
  <c r="P13" i="7"/>
  <c r="Q13" i="7" s="1"/>
  <c r="R13" i="7" s="1"/>
  <c r="M13" i="7"/>
  <c r="L13" i="7"/>
  <c r="K13" i="7"/>
  <c r="N13" i="7" s="1"/>
  <c r="I13" i="7"/>
  <c r="H13" i="7"/>
  <c r="F13" i="7"/>
  <c r="E13" i="7"/>
  <c r="D13" i="7"/>
  <c r="AK12" i="7"/>
  <c r="AL12" i="7" s="1"/>
  <c r="W13" i="3" s="1"/>
  <c r="AB12" i="7"/>
  <c r="AE12" i="7" s="1"/>
  <c r="AA12" i="7"/>
  <c r="AD12" i="7" s="1"/>
  <c r="Z12" i="7"/>
  <c r="AC12" i="7" s="1"/>
  <c r="X12" i="7"/>
  <c r="W12" i="7"/>
  <c r="U12" i="7"/>
  <c r="T12" i="7"/>
  <c r="S12" i="7"/>
  <c r="P12" i="7"/>
  <c r="Q12" i="7" s="1"/>
  <c r="R12" i="7" s="1"/>
  <c r="M12" i="7"/>
  <c r="L12" i="7"/>
  <c r="K12" i="7"/>
  <c r="I12" i="7"/>
  <c r="H12" i="7"/>
  <c r="F12" i="7"/>
  <c r="E12" i="7"/>
  <c r="D12" i="7"/>
  <c r="AK11" i="7"/>
  <c r="AL11" i="7" s="1"/>
  <c r="W12" i="3" s="1"/>
  <c r="AB11" i="7"/>
  <c r="AE11" i="7" s="1"/>
  <c r="AA11" i="7"/>
  <c r="AD11" i="7" s="1"/>
  <c r="Z11" i="7"/>
  <c r="AC11" i="7" s="1"/>
  <c r="X11" i="7"/>
  <c r="W11" i="7"/>
  <c r="U11" i="7"/>
  <c r="T11" i="7"/>
  <c r="S11" i="7"/>
  <c r="P11" i="7"/>
  <c r="Q11" i="7" s="1"/>
  <c r="R11" i="7" s="1"/>
  <c r="M11" i="7"/>
  <c r="L11" i="7"/>
  <c r="K11" i="7"/>
  <c r="I11" i="7"/>
  <c r="H11" i="7"/>
  <c r="F11" i="7"/>
  <c r="E11" i="7"/>
  <c r="D11" i="7"/>
  <c r="AK10" i="7"/>
  <c r="AL10" i="7" s="1"/>
  <c r="W11" i="3" s="1"/>
  <c r="AB10" i="7"/>
  <c r="AE10" i="7" s="1"/>
  <c r="AA10" i="7"/>
  <c r="AD10" i="7" s="1"/>
  <c r="Z10" i="7"/>
  <c r="AC10" i="7" s="1"/>
  <c r="X10" i="7"/>
  <c r="W10" i="7"/>
  <c r="U10" i="7"/>
  <c r="T10" i="7"/>
  <c r="S10" i="7"/>
  <c r="P10" i="7"/>
  <c r="Q10" i="7" s="1"/>
  <c r="R10" i="7" s="1"/>
  <c r="M10" i="7"/>
  <c r="L10" i="7"/>
  <c r="K10" i="7"/>
  <c r="I10" i="7"/>
  <c r="H10" i="7"/>
  <c r="F10" i="7"/>
  <c r="E10" i="7"/>
  <c r="D10" i="7"/>
  <c r="AK9" i="7"/>
  <c r="AL9" i="7" s="1"/>
  <c r="W10" i="3" s="1"/>
  <c r="AB9" i="7"/>
  <c r="AE9" i="7" s="1"/>
  <c r="AA9" i="7"/>
  <c r="AD9" i="7" s="1"/>
  <c r="Z9" i="7"/>
  <c r="AC9" i="7" s="1"/>
  <c r="X9" i="7"/>
  <c r="W9" i="7"/>
  <c r="U9" i="7"/>
  <c r="T9" i="7"/>
  <c r="S9" i="7"/>
  <c r="P9" i="7"/>
  <c r="Q9" i="7" s="1"/>
  <c r="R9" i="7" s="1"/>
  <c r="M9" i="7"/>
  <c r="L9" i="7"/>
  <c r="K9" i="7"/>
  <c r="N9" i="7" s="1"/>
  <c r="I9" i="7"/>
  <c r="H9" i="7"/>
  <c r="F9" i="7"/>
  <c r="E9" i="7"/>
  <c r="D9" i="7"/>
  <c r="AK8" i="7"/>
  <c r="AL8" i="7" s="1"/>
  <c r="W9" i="3" s="1"/>
  <c r="AB8" i="7"/>
  <c r="AE8" i="7" s="1"/>
  <c r="AA8" i="7"/>
  <c r="AD8" i="7" s="1"/>
  <c r="Z8" i="7"/>
  <c r="AC8" i="7" s="1"/>
  <c r="X8" i="7"/>
  <c r="W8" i="7"/>
  <c r="U8" i="7"/>
  <c r="T8" i="7"/>
  <c r="S8" i="7"/>
  <c r="P8" i="7"/>
  <c r="Q8" i="7" s="1"/>
  <c r="R8" i="7" s="1"/>
  <c r="M8" i="7"/>
  <c r="L8" i="7"/>
  <c r="K8" i="7"/>
  <c r="I8" i="7"/>
  <c r="H8" i="7"/>
  <c r="F8" i="7"/>
  <c r="E8" i="7"/>
  <c r="D8" i="7"/>
  <c r="AK7" i="7"/>
  <c r="AL7" i="7" s="1"/>
  <c r="W8" i="3" s="1"/>
  <c r="AB7" i="7"/>
  <c r="AE7" i="7" s="1"/>
  <c r="AA7" i="7"/>
  <c r="AD7" i="7" s="1"/>
  <c r="Z7" i="7"/>
  <c r="AC7" i="7" s="1"/>
  <c r="X7" i="7"/>
  <c r="W7" i="7"/>
  <c r="U7" i="7"/>
  <c r="T7" i="7"/>
  <c r="S7" i="7"/>
  <c r="P7" i="7"/>
  <c r="Q7" i="7" s="1"/>
  <c r="R7" i="7" s="1"/>
  <c r="M7" i="7"/>
  <c r="L7" i="7"/>
  <c r="K7" i="7"/>
  <c r="I7" i="7"/>
  <c r="H7" i="7"/>
  <c r="F7" i="7"/>
  <c r="E7" i="7"/>
  <c r="D7" i="7"/>
  <c r="AK6" i="7"/>
  <c r="AL6" i="7" s="1"/>
  <c r="W7" i="3" s="1"/>
  <c r="AB6" i="7"/>
  <c r="AE6" i="7" s="1"/>
  <c r="AA6" i="7"/>
  <c r="AD6" i="7" s="1"/>
  <c r="Z6" i="7"/>
  <c r="AC6" i="7" s="1"/>
  <c r="X6" i="7"/>
  <c r="W6" i="7"/>
  <c r="U6" i="7"/>
  <c r="T6" i="7"/>
  <c r="S6" i="7"/>
  <c r="P6" i="7"/>
  <c r="Q6" i="7" s="1"/>
  <c r="R6" i="7" s="1"/>
  <c r="M6" i="7"/>
  <c r="L6" i="7"/>
  <c r="K6" i="7"/>
  <c r="I6" i="7"/>
  <c r="H6" i="7"/>
  <c r="F6" i="7"/>
  <c r="E6" i="7"/>
  <c r="D6" i="7"/>
  <c r="AK5" i="7"/>
  <c r="AL5" i="7" s="1"/>
  <c r="W6" i="3" s="1"/>
  <c r="AB5" i="7"/>
  <c r="AE5" i="7" s="1"/>
  <c r="AA5" i="7"/>
  <c r="AD5" i="7" s="1"/>
  <c r="Z5" i="7"/>
  <c r="AC5" i="7" s="1"/>
  <c r="X5" i="7"/>
  <c r="W5" i="7"/>
  <c r="U5" i="7"/>
  <c r="T5" i="7"/>
  <c r="S5" i="7"/>
  <c r="P5" i="7"/>
  <c r="Q5" i="7" s="1"/>
  <c r="R5" i="7" s="1"/>
  <c r="M5" i="7"/>
  <c r="L5" i="7"/>
  <c r="K5" i="7"/>
  <c r="N5" i="7" s="1"/>
  <c r="I5" i="7"/>
  <c r="H5" i="7"/>
  <c r="F5" i="7"/>
  <c r="E5" i="7"/>
  <c r="D5" i="7"/>
  <c r="AK4" i="7"/>
  <c r="AL4" i="7" s="1"/>
  <c r="W5" i="3" s="1"/>
  <c r="AB4" i="7"/>
  <c r="AE4" i="7" s="1"/>
  <c r="AA4" i="7"/>
  <c r="AD4" i="7" s="1"/>
  <c r="Z4" i="7"/>
  <c r="AC4" i="7" s="1"/>
  <c r="X4" i="7"/>
  <c r="W4" i="7"/>
  <c r="U4" i="7"/>
  <c r="T4" i="7"/>
  <c r="S4" i="7"/>
  <c r="P4" i="7"/>
  <c r="Q4" i="7" s="1"/>
  <c r="R4" i="7" s="1"/>
  <c r="M4" i="7"/>
  <c r="L4" i="7"/>
  <c r="K4" i="7"/>
  <c r="I4" i="7"/>
  <c r="H4" i="7"/>
  <c r="F4" i="7"/>
  <c r="E4" i="7"/>
  <c r="D4" i="7"/>
  <c r="AK3" i="7"/>
  <c r="AL3" i="7" s="1"/>
  <c r="W4" i="3" s="1"/>
  <c r="AB3" i="7"/>
  <c r="AE3" i="7" s="1"/>
  <c r="AA3" i="7"/>
  <c r="Z3" i="7"/>
  <c r="AC3" i="7" s="1"/>
  <c r="X3" i="7"/>
  <c r="W3" i="7"/>
  <c r="U3" i="7"/>
  <c r="T3" i="7"/>
  <c r="S3" i="7"/>
  <c r="P3" i="7"/>
  <c r="Q3" i="7" s="1"/>
  <c r="M3" i="7"/>
  <c r="L3" i="7"/>
  <c r="K3" i="7"/>
  <c r="I3" i="7"/>
  <c r="H3" i="7"/>
  <c r="F3" i="7"/>
  <c r="E3" i="7"/>
  <c r="D3" i="7"/>
  <c r="BQ46" i="5"/>
  <c r="BP46" i="5"/>
  <c r="BN46" i="5"/>
  <c r="BM46" i="5"/>
  <c r="BG46" i="5"/>
  <c r="BD46" i="5"/>
  <c r="BA46" i="5"/>
  <c r="AZ46" i="5"/>
  <c r="AY46" i="5"/>
  <c r="AX46" i="5"/>
  <c r="AV46" i="5"/>
  <c r="AR46" i="5"/>
  <c r="AQ46" i="5"/>
  <c r="AP46" i="5"/>
  <c r="AK46" i="5"/>
  <c r="Y46" i="5"/>
  <c r="Q46" i="5"/>
  <c r="P46" i="5"/>
  <c r="W46" i="5" s="1"/>
  <c r="O46" i="5"/>
  <c r="V46" i="5" s="1"/>
  <c r="M46" i="5"/>
  <c r="S46" i="5" s="1"/>
  <c r="L46" i="5"/>
  <c r="R46" i="5" s="1"/>
  <c r="K46" i="5"/>
  <c r="AE46" i="5" s="1"/>
  <c r="I46" i="5"/>
  <c r="H46" i="5"/>
  <c r="G46" i="5"/>
  <c r="N46" i="5" s="1"/>
  <c r="U46" i="5" s="1"/>
  <c r="AG46" i="5" s="1"/>
  <c r="E47" i="3" s="1"/>
  <c r="E46" i="5"/>
  <c r="D46" i="5"/>
  <c r="BQ45" i="5"/>
  <c r="BP45" i="5"/>
  <c r="BN45" i="5"/>
  <c r="BM45" i="5"/>
  <c r="BG45" i="5"/>
  <c r="BD45" i="5"/>
  <c r="BA45" i="5"/>
  <c r="AZ45" i="5"/>
  <c r="AY45" i="5"/>
  <c r="AX45" i="5"/>
  <c r="AV45" i="5"/>
  <c r="AR45" i="5"/>
  <c r="AQ45" i="5"/>
  <c r="AP45" i="5"/>
  <c r="AK45" i="5"/>
  <c r="Y45" i="5"/>
  <c r="Q45" i="5"/>
  <c r="P45" i="5"/>
  <c r="W45" i="5" s="1"/>
  <c r="O45" i="5"/>
  <c r="V45" i="5" s="1"/>
  <c r="M45" i="5"/>
  <c r="S45" i="5" s="1"/>
  <c r="L45" i="5"/>
  <c r="R45" i="5" s="1"/>
  <c r="K45" i="5"/>
  <c r="AE45" i="5" s="1"/>
  <c r="I45" i="5"/>
  <c r="H45" i="5"/>
  <c r="G45" i="5"/>
  <c r="N45" i="5" s="1"/>
  <c r="U45" i="5" s="1"/>
  <c r="AG45" i="5" s="1"/>
  <c r="E46" i="3" s="1"/>
  <c r="E45" i="5"/>
  <c r="D45" i="5"/>
  <c r="BQ44" i="5"/>
  <c r="BP44" i="5"/>
  <c r="BN44" i="5"/>
  <c r="BM44" i="5"/>
  <c r="BG44" i="5"/>
  <c r="BD44" i="5"/>
  <c r="BA44" i="5"/>
  <c r="AZ44" i="5"/>
  <c r="AY44" i="5"/>
  <c r="AX44" i="5"/>
  <c r="AV44" i="5"/>
  <c r="AR44" i="5"/>
  <c r="AQ44" i="5"/>
  <c r="AP44" i="5"/>
  <c r="AK44" i="5"/>
  <c r="Y44" i="5"/>
  <c r="Q44" i="5"/>
  <c r="P44" i="5"/>
  <c r="W44" i="5" s="1"/>
  <c r="O44" i="5"/>
  <c r="V44" i="5" s="1"/>
  <c r="M44" i="5"/>
  <c r="S44" i="5" s="1"/>
  <c r="L44" i="5"/>
  <c r="R44" i="5" s="1"/>
  <c r="K44" i="5"/>
  <c r="AE44" i="5" s="1"/>
  <c r="I44" i="5"/>
  <c r="H44" i="5"/>
  <c r="G44" i="5"/>
  <c r="N44" i="5" s="1"/>
  <c r="U44" i="5" s="1"/>
  <c r="AG44" i="5" s="1"/>
  <c r="E45" i="3" s="1"/>
  <c r="E44" i="5"/>
  <c r="D44" i="5"/>
  <c r="BQ43" i="5"/>
  <c r="BP43" i="5"/>
  <c r="BN43" i="5"/>
  <c r="BM43" i="5"/>
  <c r="BG43" i="5"/>
  <c r="BD43" i="5"/>
  <c r="BA43" i="5"/>
  <c r="AZ43" i="5"/>
  <c r="AY43" i="5"/>
  <c r="AX43" i="5"/>
  <c r="AV43" i="5"/>
  <c r="AR43" i="5"/>
  <c r="AQ43" i="5"/>
  <c r="AP43" i="5"/>
  <c r="AK43" i="5"/>
  <c r="Y43" i="5"/>
  <c r="Q43" i="5"/>
  <c r="P43" i="5"/>
  <c r="W43" i="5" s="1"/>
  <c r="O43" i="5"/>
  <c r="V43" i="5" s="1"/>
  <c r="M43" i="5"/>
  <c r="S43" i="5" s="1"/>
  <c r="L43" i="5"/>
  <c r="R43" i="5" s="1"/>
  <c r="K43" i="5"/>
  <c r="AE43" i="5" s="1"/>
  <c r="I43" i="5"/>
  <c r="H43" i="5"/>
  <c r="G43" i="5"/>
  <c r="N43" i="5" s="1"/>
  <c r="U43" i="5" s="1"/>
  <c r="AG43" i="5" s="1"/>
  <c r="E44" i="3" s="1"/>
  <c r="E43" i="5"/>
  <c r="D43" i="5"/>
  <c r="BQ42" i="5"/>
  <c r="BP42" i="5"/>
  <c r="BN42" i="5"/>
  <c r="BM42" i="5"/>
  <c r="BG42" i="5"/>
  <c r="BD42" i="5"/>
  <c r="BA42" i="5"/>
  <c r="AZ42" i="5"/>
  <c r="AY42" i="5"/>
  <c r="AX42" i="5"/>
  <c r="AV42" i="5"/>
  <c r="AR42" i="5"/>
  <c r="AQ42" i="5"/>
  <c r="AP42" i="5"/>
  <c r="AK42" i="5"/>
  <c r="H43" i="3" s="1"/>
  <c r="Y42" i="5"/>
  <c r="Q42" i="5"/>
  <c r="P42" i="5"/>
  <c r="W42" i="5" s="1"/>
  <c r="O42" i="5"/>
  <c r="V42" i="5" s="1"/>
  <c r="M42" i="5"/>
  <c r="S42" i="5" s="1"/>
  <c r="L42" i="5"/>
  <c r="R42" i="5" s="1"/>
  <c r="K42" i="5"/>
  <c r="AE42" i="5" s="1"/>
  <c r="I42" i="5"/>
  <c r="H42" i="5"/>
  <c r="G42" i="5"/>
  <c r="N42" i="5" s="1"/>
  <c r="U42" i="5" s="1"/>
  <c r="AG42" i="5" s="1"/>
  <c r="E43" i="3" s="1"/>
  <c r="E42" i="5"/>
  <c r="D42" i="5"/>
  <c r="BQ41" i="5"/>
  <c r="BP41" i="5"/>
  <c r="BN41" i="5"/>
  <c r="BM41" i="5"/>
  <c r="BG41" i="5"/>
  <c r="BD41" i="5"/>
  <c r="BA41" i="5"/>
  <c r="AZ41" i="5"/>
  <c r="AY41" i="5"/>
  <c r="AX41" i="5"/>
  <c r="AV41" i="5"/>
  <c r="AR41" i="5"/>
  <c r="AQ41" i="5"/>
  <c r="AP41" i="5"/>
  <c r="AK41" i="5"/>
  <c r="H42" i="3" s="1"/>
  <c r="Y41" i="5"/>
  <c r="Q41" i="5"/>
  <c r="P41" i="5"/>
  <c r="W41" i="5" s="1"/>
  <c r="O41" i="5"/>
  <c r="V41" i="5" s="1"/>
  <c r="M41" i="5"/>
  <c r="S41" i="5" s="1"/>
  <c r="L41" i="5"/>
  <c r="R41" i="5" s="1"/>
  <c r="K41" i="5"/>
  <c r="AE41" i="5" s="1"/>
  <c r="I41" i="5"/>
  <c r="H41" i="5"/>
  <c r="G41" i="5"/>
  <c r="N41" i="5" s="1"/>
  <c r="U41" i="5" s="1"/>
  <c r="AG41" i="5" s="1"/>
  <c r="E42" i="3" s="1"/>
  <c r="E41" i="5"/>
  <c r="D41" i="5"/>
  <c r="BQ40" i="5"/>
  <c r="BP40" i="5"/>
  <c r="BN40" i="5"/>
  <c r="BM40" i="5"/>
  <c r="BG40" i="5"/>
  <c r="BD40" i="5"/>
  <c r="BA40" i="5"/>
  <c r="AZ40" i="5"/>
  <c r="AY40" i="5"/>
  <c r="AX40" i="5"/>
  <c r="AV40" i="5"/>
  <c r="AR40" i="5"/>
  <c r="AQ40" i="5"/>
  <c r="AP40" i="5"/>
  <c r="AK40" i="5"/>
  <c r="H41" i="3" s="1"/>
  <c r="Y40" i="5"/>
  <c r="Q40" i="5"/>
  <c r="P40" i="5"/>
  <c r="W40" i="5" s="1"/>
  <c r="O40" i="5"/>
  <c r="V40" i="5" s="1"/>
  <c r="M40" i="5"/>
  <c r="S40" i="5" s="1"/>
  <c r="L40" i="5"/>
  <c r="R40" i="5" s="1"/>
  <c r="K40" i="5"/>
  <c r="AE40" i="5" s="1"/>
  <c r="I40" i="5"/>
  <c r="H40" i="5"/>
  <c r="G40" i="5"/>
  <c r="N40" i="5" s="1"/>
  <c r="U40" i="5" s="1"/>
  <c r="AG40" i="5" s="1"/>
  <c r="E41" i="3" s="1"/>
  <c r="E40" i="5"/>
  <c r="D40" i="5"/>
  <c r="BQ39" i="5"/>
  <c r="BP39" i="5"/>
  <c r="BN39" i="5"/>
  <c r="BM39" i="5"/>
  <c r="BG39" i="5"/>
  <c r="BD39" i="5"/>
  <c r="BA39" i="5"/>
  <c r="AZ39" i="5"/>
  <c r="AY39" i="5"/>
  <c r="AX39" i="5"/>
  <c r="AV39" i="5"/>
  <c r="AR39" i="5"/>
  <c r="AQ39" i="5"/>
  <c r="AP39" i="5"/>
  <c r="AK39" i="5"/>
  <c r="Y39" i="5"/>
  <c r="Q39" i="5"/>
  <c r="P39" i="5"/>
  <c r="W39" i="5" s="1"/>
  <c r="O39" i="5"/>
  <c r="V39" i="5" s="1"/>
  <c r="M39" i="5"/>
  <c r="S39" i="5" s="1"/>
  <c r="L39" i="5"/>
  <c r="R39" i="5" s="1"/>
  <c r="K39" i="5"/>
  <c r="AE39" i="5" s="1"/>
  <c r="I39" i="5"/>
  <c r="H39" i="5"/>
  <c r="G39" i="5"/>
  <c r="N39" i="5" s="1"/>
  <c r="U39" i="5" s="1"/>
  <c r="AG39" i="5" s="1"/>
  <c r="E40" i="3" s="1"/>
  <c r="E39" i="5"/>
  <c r="D39" i="5"/>
  <c r="BQ38" i="5"/>
  <c r="BP38" i="5"/>
  <c r="BN38" i="5"/>
  <c r="BM38" i="5"/>
  <c r="BG38" i="5"/>
  <c r="BD38" i="5"/>
  <c r="BA38" i="5"/>
  <c r="AZ38" i="5"/>
  <c r="AY38" i="5"/>
  <c r="AX38" i="5"/>
  <c r="AV38" i="5"/>
  <c r="AR38" i="5"/>
  <c r="AQ38" i="5"/>
  <c r="AP38" i="5"/>
  <c r="AK38" i="5"/>
  <c r="H39" i="3" s="1"/>
  <c r="Y38" i="5"/>
  <c r="Q38" i="5"/>
  <c r="P38" i="5"/>
  <c r="W38" i="5" s="1"/>
  <c r="O38" i="5"/>
  <c r="V38" i="5" s="1"/>
  <c r="M38" i="5"/>
  <c r="S38" i="5" s="1"/>
  <c r="L38" i="5"/>
  <c r="R38" i="5" s="1"/>
  <c r="K38" i="5"/>
  <c r="AE38" i="5" s="1"/>
  <c r="AJ38" i="5" s="1"/>
  <c r="G39" i="3" s="1"/>
  <c r="I38" i="5"/>
  <c r="H38" i="5"/>
  <c r="G38" i="5"/>
  <c r="N38" i="5" s="1"/>
  <c r="U38" i="5" s="1"/>
  <c r="AG38" i="5" s="1"/>
  <c r="E39" i="3" s="1"/>
  <c r="E38" i="5"/>
  <c r="D38" i="5"/>
  <c r="BQ37" i="5"/>
  <c r="BP37" i="5"/>
  <c r="BN37" i="5"/>
  <c r="BM37" i="5"/>
  <c r="BG37" i="5"/>
  <c r="BD37" i="5"/>
  <c r="BA37" i="5"/>
  <c r="AZ37" i="5"/>
  <c r="AY37" i="5"/>
  <c r="AX37" i="5"/>
  <c r="AV37" i="5"/>
  <c r="AR37" i="5"/>
  <c r="AQ37" i="5"/>
  <c r="AP37" i="5"/>
  <c r="AK37" i="5"/>
  <c r="H38" i="3" s="1"/>
  <c r="Y37" i="5"/>
  <c r="Q37" i="5"/>
  <c r="P37" i="5"/>
  <c r="W37" i="5" s="1"/>
  <c r="O37" i="5"/>
  <c r="V37" i="5" s="1"/>
  <c r="M37" i="5"/>
  <c r="S37" i="5" s="1"/>
  <c r="L37" i="5"/>
  <c r="R37" i="5" s="1"/>
  <c r="K37" i="5"/>
  <c r="AE37" i="5" s="1"/>
  <c r="I37" i="5"/>
  <c r="H37" i="5"/>
  <c r="G37" i="5"/>
  <c r="N37" i="5" s="1"/>
  <c r="U37" i="5" s="1"/>
  <c r="AG37" i="5" s="1"/>
  <c r="E38" i="3" s="1"/>
  <c r="E37" i="5"/>
  <c r="D37" i="5"/>
  <c r="BQ36" i="5"/>
  <c r="BP36" i="5"/>
  <c r="BN36" i="5"/>
  <c r="BM36" i="5"/>
  <c r="BG36" i="5"/>
  <c r="BD36" i="5"/>
  <c r="BA36" i="5"/>
  <c r="AZ36" i="5"/>
  <c r="AY36" i="5"/>
  <c r="AX36" i="5"/>
  <c r="AV36" i="5"/>
  <c r="AR36" i="5"/>
  <c r="AQ36" i="5"/>
  <c r="AP36" i="5"/>
  <c r="AK36" i="5"/>
  <c r="H37" i="3" s="1"/>
  <c r="Y36" i="5"/>
  <c r="Q36" i="5"/>
  <c r="P36" i="5"/>
  <c r="W36" i="5" s="1"/>
  <c r="O36" i="5"/>
  <c r="V36" i="5" s="1"/>
  <c r="M36" i="5"/>
  <c r="S36" i="5" s="1"/>
  <c r="L36" i="5"/>
  <c r="R36" i="5" s="1"/>
  <c r="K36" i="5"/>
  <c r="AE36" i="5" s="1"/>
  <c r="I36" i="5"/>
  <c r="H36" i="5"/>
  <c r="G36" i="5"/>
  <c r="N36" i="5" s="1"/>
  <c r="U36" i="5" s="1"/>
  <c r="AG36" i="5" s="1"/>
  <c r="E37" i="3" s="1"/>
  <c r="E36" i="5"/>
  <c r="D36" i="5"/>
  <c r="BQ35" i="5"/>
  <c r="BP35" i="5"/>
  <c r="BN35" i="5"/>
  <c r="BM35" i="5"/>
  <c r="BG35" i="5"/>
  <c r="BD35" i="5"/>
  <c r="BA35" i="5"/>
  <c r="AZ35" i="5"/>
  <c r="AY35" i="5"/>
  <c r="AX35" i="5"/>
  <c r="AV35" i="5"/>
  <c r="AR35" i="5"/>
  <c r="AQ35" i="5"/>
  <c r="AP35" i="5"/>
  <c r="AK35" i="5"/>
  <c r="H36" i="3" s="1"/>
  <c r="Y35" i="5"/>
  <c r="Q35" i="5"/>
  <c r="P35" i="5"/>
  <c r="W35" i="5" s="1"/>
  <c r="O35" i="5"/>
  <c r="V35" i="5" s="1"/>
  <c r="M35" i="5"/>
  <c r="S35" i="5" s="1"/>
  <c r="L35" i="5"/>
  <c r="R35" i="5" s="1"/>
  <c r="K35" i="5"/>
  <c r="AE35" i="5" s="1"/>
  <c r="I35" i="5"/>
  <c r="H35" i="5"/>
  <c r="G35" i="5"/>
  <c r="N35" i="5" s="1"/>
  <c r="U35" i="5" s="1"/>
  <c r="AG35" i="5" s="1"/>
  <c r="E36" i="3" s="1"/>
  <c r="E35" i="5"/>
  <c r="D35" i="5"/>
  <c r="BQ34" i="5"/>
  <c r="BP34" i="5"/>
  <c r="BN34" i="5"/>
  <c r="BM34" i="5"/>
  <c r="BG34" i="5"/>
  <c r="BD34" i="5"/>
  <c r="BA34" i="5"/>
  <c r="AZ34" i="5"/>
  <c r="AY34" i="5"/>
  <c r="AX34" i="5"/>
  <c r="AV34" i="5"/>
  <c r="AR34" i="5"/>
  <c r="AQ34" i="5"/>
  <c r="AP34" i="5"/>
  <c r="AK34" i="5"/>
  <c r="H35" i="3" s="1"/>
  <c r="Y34" i="5"/>
  <c r="Q34" i="5"/>
  <c r="P34" i="5"/>
  <c r="W34" i="5" s="1"/>
  <c r="O34" i="5"/>
  <c r="V34" i="5" s="1"/>
  <c r="M34" i="5"/>
  <c r="S34" i="5" s="1"/>
  <c r="L34" i="5"/>
  <c r="R34" i="5" s="1"/>
  <c r="K34" i="5"/>
  <c r="AE34" i="5" s="1"/>
  <c r="I34" i="5"/>
  <c r="H34" i="5"/>
  <c r="G34" i="5"/>
  <c r="N34" i="5" s="1"/>
  <c r="U34" i="5" s="1"/>
  <c r="AG34" i="5" s="1"/>
  <c r="E35" i="3" s="1"/>
  <c r="E34" i="5"/>
  <c r="D34" i="5"/>
  <c r="BQ33" i="5"/>
  <c r="BP33" i="5"/>
  <c r="BN33" i="5"/>
  <c r="BM33" i="5"/>
  <c r="BG33" i="5"/>
  <c r="BD33" i="5"/>
  <c r="BA33" i="5"/>
  <c r="AZ33" i="5"/>
  <c r="AY33" i="5"/>
  <c r="AX33" i="5"/>
  <c r="AV33" i="5"/>
  <c r="AR33" i="5"/>
  <c r="AQ33" i="5"/>
  <c r="AP33" i="5"/>
  <c r="AK33" i="5"/>
  <c r="H34" i="3" s="1"/>
  <c r="Y33" i="5"/>
  <c r="Q33" i="5"/>
  <c r="P33" i="5"/>
  <c r="W33" i="5" s="1"/>
  <c r="O33" i="5"/>
  <c r="V33" i="5" s="1"/>
  <c r="M33" i="5"/>
  <c r="S33" i="5" s="1"/>
  <c r="L33" i="5"/>
  <c r="R33" i="5" s="1"/>
  <c r="K33" i="5"/>
  <c r="AE33" i="5" s="1"/>
  <c r="I33" i="5"/>
  <c r="H33" i="5"/>
  <c r="G33" i="5"/>
  <c r="N33" i="5" s="1"/>
  <c r="U33" i="5" s="1"/>
  <c r="AG33" i="5" s="1"/>
  <c r="E34" i="3" s="1"/>
  <c r="E33" i="5"/>
  <c r="D33" i="5"/>
  <c r="BQ32" i="5"/>
  <c r="BP32" i="5"/>
  <c r="BN32" i="5"/>
  <c r="BM32" i="5"/>
  <c r="BG32" i="5"/>
  <c r="BD32" i="5"/>
  <c r="BA32" i="5"/>
  <c r="AZ32" i="5"/>
  <c r="AY32" i="5"/>
  <c r="AX32" i="5"/>
  <c r="AV32" i="5"/>
  <c r="AR32" i="5"/>
  <c r="AQ32" i="5"/>
  <c r="AP32" i="5"/>
  <c r="AK32" i="5"/>
  <c r="H33" i="3" s="1"/>
  <c r="Y32" i="5"/>
  <c r="Q32" i="5"/>
  <c r="P32" i="5"/>
  <c r="W32" i="5" s="1"/>
  <c r="O32" i="5"/>
  <c r="V32" i="5" s="1"/>
  <c r="M32" i="5"/>
  <c r="S32" i="5" s="1"/>
  <c r="L32" i="5"/>
  <c r="R32" i="5" s="1"/>
  <c r="K32" i="5"/>
  <c r="AE32" i="5" s="1"/>
  <c r="AJ32" i="5" s="1"/>
  <c r="G33" i="3" s="1"/>
  <c r="I32" i="5"/>
  <c r="H32" i="5"/>
  <c r="G32" i="5"/>
  <c r="N32" i="5" s="1"/>
  <c r="U32" i="5" s="1"/>
  <c r="AG32" i="5" s="1"/>
  <c r="E33" i="3" s="1"/>
  <c r="E32" i="5"/>
  <c r="D32" i="5"/>
  <c r="BQ31" i="5"/>
  <c r="BP31" i="5"/>
  <c r="BN31" i="5"/>
  <c r="BM31" i="5"/>
  <c r="BG31" i="5"/>
  <c r="BD31" i="5"/>
  <c r="BA31" i="5"/>
  <c r="AZ31" i="5"/>
  <c r="AY31" i="5"/>
  <c r="AX31" i="5"/>
  <c r="AV31" i="5"/>
  <c r="AR31" i="5"/>
  <c r="AQ31" i="5"/>
  <c r="AP31" i="5"/>
  <c r="AK31" i="5"/>
  <c r="H32" i="3" s="1"/>
  <c r="Y31" i="5"/>
  <c r="Q31" i="5"/>
  <c r="P31" i="5"/>
  <c r="W31" i="5" s="1"/>
  <c r="O31" i="5"/>
  <c r="V31" i="5" s="1"/>
  <c r="M31" i="5"/>
  <c r="S31" i="5" s="1"/>
  <c r="L31" i="5"/>
  <c r="R31" i="5" s="1"/>
  <c r="K31" i="5"/>
  <c r="AE31" i="5" s="1"/>
  <c r="I31" i="5"/>
  <c r="H31" i="5"/>
  <c r="G31" i="5"/>
  <c r="N31" i="5" s="1"/>
  <c r="U31" i="5" s="1"/>
  <c r="AG31" i="5" s="1"/>
  <c r="E32" i="3" s="1"/>
  <c r="E31" i="5"/>
  <c r="D31" i="5"/>
  <c r="BQ30" i="5"/>
  <c r="BP30" i="5"/>
  <c r="BN30" i="5"/>
  <c r="BM30" i="5"/>
  <c r="BG30" i="5"/>
  <c r="BD30" i="5"/>
  <c r="BA30" i="5"/>
  <c r="AZ30" i="5"/>
  <c r="AY30" i="5"/>
  <c r="AX30" i="5"/>
  <c r="AV30" i="5"/>
  <c r="AR30" i="5"/>
  <c r="AQ30" i="5"/>
  <c r="AP30" i="5"/>
  <c r="AK30" i="5"/>
  <c r="H31" i="3" s="1"/>
  <c r="Y30" i="5"/>
  <c r="Q30" i="5"/>
  <c r="P30" i="5"/>
  <c r="W30" i="5" s="1"/>
  <c r="O30" i="5"/>
  <c r="V30" i="5" s="1"/>
  <c r="M30" i="5"/>
  <c r="S30" i="5" s="1"/>
  <c r="L30" i="5"/>
  <c r="R30" i="5" s="1"/>
  <c r="K30" i="5"/>
  <c r="AE30" i="5" s="1"/>
  <c r="I30" i="5"/>
  <c r="H30" i="5"/>
  <c r="G30" i="5"/>
  <c r="N30" i="5" s="1"/>
  <c r="U30" i="5" s="1"/>
  <c r="AG30" i="5" s="1"/>
  <c r="E31" i="3" s="1"/>
  <c r="E30" i="5"/>
  <c r="D30" i="5"/>
  <c r="BQ29" i="5"/>
  <c r="BP29" i="5"/>
  <c r="BN29" i="5"/>
  <c r="BM29" i="5"/>
  <c r="BG29" i="5"/>
  <c r="BD29" i="5"/>
  <c r="BA29" i="5"/>
  <c r="AZ29" i="5"/>
  <c r="AY29" i="5"/>
  <c r="AX29" i="5"/>
  <c r="AV29" i="5"/>
  <c r="AR29" i="5"/>
  <c r="AQ29" i="5"/>
  <c r="AP29" i="5"/>
  <c r="AK29" i="5"/>
  <c r="Y29" i="5"/>
  <c r="Q29" i="5"/>
  <c r="P29" i="5"/>
  <c r="W29" i="5" s="1"/>
  <c r="O29" i="5"/>
  <c r="V29" i="5" s="1"/>
  <c r="M29" i="5"/>
  <c r="S29" i="5" s="1"/>
  <c r="L29" i="5"/>
  <c r="R29" i="5" s="1"/>
  <c r="K29" i="5"/>
  <c r="AE29" i="5" s="1"/>
  <c r="I29" i="5"/>
  <c r="H29" i="5"/>
  <c r="G29" i="5"/>
  <c r="N29" i="5" s="1"/>
  <c r="U29" i="5" s="1"/>
  <c r="AG29" i="5" s="1"/>
  <c r="E30" i="3" s="1"/>
  <c r="E29" i="5"/>
  <c r="D29" i="5"/>
  <c r="BQ28" i="5"/>
  <c r="BP28" i="5"/>
  <c r="BN28" i="5"/>
  <c r="BM28" i="5"/>
  <c r="BG28" i="5"/>
  <c r="BD28" i="5"/>
  <c r="BA28" i="5"/>
  <c r="AZ28" i="5"/>
  <c r="AY28" i="5"/>
  <c r="AX28" i="5"/>
  <c r="AV28" i="5"/>
  <c r="AR28" i="5"/>
  <c r="AQ28" i="5"/>
  <c r="AP28" i="5"/>
  <c r="AK28" i="5"/>
  <c r="H29" i="3" s="1"/>
  <c r="Q28" i="5"/>
  <c r="Y28" i="5" s="1"/>
  <c r="P28" i="5"/>
  <c r="W28" i="5" s="1"/>
  <c r="O28" i="5"/>
  <c r="V28" i="5" s="1"/>
  <c r="M28" i="5"/>
  <c r="S28" i="5" s="1"/>
  <c r="L28" i="5"/>
  <c r="R28" i="5" s="1"/>
  <c r="K28" i="5"/>
  <c r="I28" i="5"/>
  <c r="H28" i="5"/>
  <c r="G28" i="5"/>
  <c r="N28" i="5" s="1"/>
  <c r="U28" i="5" s="1"/>
  <c r="AG28" i="5" s="1"/>
  <c r="E29" i="3" s="1"/>
  <c r="E28" i="5"/>
  <c r="D28" i="5"/>
  <c r="BQ27" i="5"/>
  <c r="BP27" i="5"/>
  <c r="BN27" i="5"/>
  <c r="BM27" i="5"/>
  <c r="BG27" i="5"/>
  <c r="BD27" i="5"/>
  <c r="BA27" i="5"/>
  <c r="AZ27" i="5"/>
  <c r="AY27" i="5"/>
  <c r="AX27" i="5"/>
  <c r="AV27" i="5"/>
  <c r="AR27" i="5"/>
  <c r="AQ27" i="5"/>
  <c r="AP27" i="5"/>
  <c r="AK27" i="5"/>
  <c r="H28" i="3" s="1"/>
  <c r="Y27" i="5"/>
  <c r="Q27" i="5"/>
  <c r="P27" i="5"/>
  <c r="W27" i="5" s="1"/>
  <c r="O27" i="5"/>
  <c r="V27" i="5" s="1"/>
  <c r="M27" i="5"/>
  <c r="S27" i="5" s="1"/>
  <c r="L27" i="5"/>
  <c r="R27" i="5" s="1"/>
  <c r="K27" i="5"/>
  <c r="AE27" i="5" s="1"/>
  <c r="I27" i="5"/>
  <c r="H27" i="5"/>
  <c r="G27" i="5"/>
  <c r="N27" i="5" s="1"/>
  <c r="U27" i="5" s="1"/>
  <c r="AG27" i="5" s="1"/>
  <c r="E28" i="3" s="1"/>
  <c r="E27" i="5"/>
  <c r="D27" i="5"/>
  <c r="BQ26" i="5"/>
  <c r="BP26" i="5"/>
  <c r="BN26" i="5"/>
  <c r="BM26" i="5"/>
  <c r="BG26" i="5"/>
  <c r="BD26" i="5"/>
  <c r="BA26" i="5"/>
  <c r="AZ26" i="5"/>
  <c r="AY26" i="5"/>
  <c r="AX26" i="5"/>
  <c r="AV26" i="5"/>
  <c r="AR26" i="5"/>
  <c r="AQ26" i="5"/>
  <c r="AP26" i="5"/>
  <c r="AK26" i="5"/>
  <c r="H27" i="3" s="1"/>
  <c r="Y26" i="5"/>
  <c r="Q26" i="5"/>
  <c r="P26" i="5"/>
  <c r="W26" i="5" s="1"/>
  <c r="O26" i="5"/>
  <c r="V26" i="5" s="1"/>
  <c r="M26" i="5"/>
  <c r="S26" i="5" s="1"/>
  <c r="L26" i="5"/>
  <c r="R26" i="5" s="1"/>
  <c r="K26" i="5"/>
  <c r="AE26" i="5" s="1"/>
  <c r="I26" i="5"/>
  <c r="H26" i="5"/>
  <c r="G26" i="5"/>
  <c r="N26" i="5" s="1"/>
  <c r="U26" i="5" s="1"/>
  <c r="AG26" i="5" s="1"/>
  <c r="E27" i="3" s="1"/>
  <c r="E26" i="5"/>
  <c r="D26" i="5"/>
  <c r="BQ25" i="5"/>
  <c r="BP25" i="5"/>
  <c r="BN25" i="5"/>
  <c r="BM25" i="5"/>
  <c r="BG25" i="5"/>
  <c r="BD25" i="5"/>
  <c r="BA25" i="5"/>
  <c r="AZ25" i="5"/>
  <c r="AY25" i="5"/>
  <c r="AX25" i="5"/>
  <c r="AV25" i="5"/>
  <c r="AR25" i="5"/>
  <c r="AQ25" i="5"/>
  <c r="AP25" i="5"/>
  <c r="AK25" i="5"/>
  <c r="H26" i="3" s="1"/>
  <c r="Y25" i="5"/>
  <c r="Q25" i="5"/>
  <c r="P25" i="5"/>
  <c r="W25" i="5" s="1"/>
  <c r="O25" i="5"/>
  <c r="V25" i="5" s="1"/>
  <c r="M25" i="5"/>
  <c r="S25" i="5" s="1"/>
  <c r="L25" i="5"/>
  <c r="R25" i="5" s="1"/>
  <c r="K25" i="5"/>
  <c r="AE25" i="5" s="1"/>
  <c r="I25" i="5"/>
  <c r="H25" i="5"/>
  <c r="G25" i="5"/>
  <c r="N25" i="5" s="1"/>
  <c r="U25" i="5" s="1"/>
  <c r="AG25" i="5" s="1"/>
  <c r="E26" i="3" s="1"/>
  <c r="E25" i="5"/>
  <c r="D25" i="5"/>
  <c r="BQ24" i="5"/>
  <c r="BP24" i="5"/>
  <c r="BN24" i="5"/>
  <c r="BM24" i="5"/>
  <c r="BG24" i="5"/>
  <c r="BD24" i="5"/>
  <c r="BA24" i="5"/>
  <c r="AZ24" i="5"/>
  <c r="AY24" i="5"/>
  <c r="AX24" i="5"/>
  <c r="AV24" i="5"/>
  <c r="AR24" i="5"/>
  <c r="AQ24" i="5"/>
  <c r="AP24" i="5"/>
  <c r="AK24" i="5"/>
  <c r="H25" i="3" s="1"/>
  <c r="Y24" i="5"/>
  <c r="Q24" i="5"/>
  <c r="P24" i="5"/>
  <c r="W24" i="5" s="1"/>
  <c r="O24" i="5"/>
  <c r="V24" i="5" s="1"/>
  <c r="M24" i="5"/>
  <c r="S24" i="5" s="1"/>
  <c r="L24" i="5"/>
  <c r="R24" i="5" s="1"/>
  <c r="K24" i="5"/>
  <c r="AE24" i="5" s="1"/>
  <c r="I24" i="5"/>
  <c r="H24" i="5"/>
  <c r="G24" i="5"/>
  <c r="N24" i="5" s="1"/>
  <c r="U24" i="5" s="1"/>
  <c r="AG24" i="5" s="1"/>
  <c r="E25" i="3" s="1"/>
  <c r="E24" i="5"/>
  <c r="D24" i="5"/>
  <c r="BQ23" i="5"/>
  <c r="BP23" i="5"/>
  <c r="BN23" i="5"/>
  <c r="BM23" i="5"/>
  <c r="BG23" i="5"/>
  <c r="BD23" i="5"/>
  <c r="BA23" i="5"/>
  <c r="AZ23" i="5"/>
  <c r="AY23" i="5"/>
  <c r="AX23" i="5"/>
  <c r="AV23" i="5"/>
  <c r="AR23" i="5"/>
  <c r="AQ23" i="5"/>
  <c r="AP23" i="5"/>
  <c r="AK23" i="5"/>
  <c r="Y23" i="5"/>
  <c r="Q23" i="5"/>
  <c r="P23" i="5"/>
  <c r="W23" i="5" s="1"/>
  <c r="O23" i="5"/>
  <c r="V23" i="5" s="1"/>
  <c r="M23" i="5"/>
  <c r="S23" i="5" s="1"/>
  <c r="L23" i="5"/>
  <c r="R23" i="5" s="1"/>
  <c r="K23" i="5"/>
  <c r="AE23" i="5" s="1"/>
  <c r="I23" i="5"/>
  <c r="H23" i="5"/>
  <c r="G23" i="5"/>
  <c r="N23" i="5" s="1"/>
  <c r="U23" i="5" s="1"/>
  <c r="AG23" i="5" s="1"/>
  <c r="E24" i="3" s="1"/>
  <c r="E23" i="5"/>
  <c r="D23" i="5"/>
  <c r="BQ22" i="5"/>
  <c r="BP22" i="5"/>
  <c r="BN22" i="5"/>
  <c r="BM22" i="5"/>
  <c r="BG22" i="5"/>
  <c r="BD22" i="5"/>
  <c r="BA22" i="5"/>
  <c r="AZ22" i="5"/>
  <c r="AY22" i="5"/>
  <c r="AX22" i="5"/>
  <c r="AV22" i="5"/>
  <c r="AR22" i="5"/>
  <c r="AQ22" i="5"/>
  <c r="AP22" i="5"/>
  <c r="AK22" i="5"/>
  <c r="H23" i="3" s="1"/>
  <c r="Y22" i="5"/>
  <c r="Q22" i="5"/>
  <c r="P22" i="5"/>
  <c r="W22" i="5" s="1"/>
  <c r="O22" i="5"/>
  <c r="V22" i="5" s="1"/>
  <c r="M22" i="5"/>
  <c r="S22" i="5" s="1"/>
  <c r="L22" i="5"/>
  <c r="R22" i="5" s="1"/>
  <c r="K22" i="5"/>
  <c r="AE22" i="5" s="1"/>
  <c r="I22" i="5"/>
  <c r="H22" i="5"/>
  <c r="G22" i="5"/>
  <c r="N22" i="5" s="1"/>
  <c r="U22" i="5" s="1"/>
  <c r="AG22" i="5" s="1"/>
  <c r="E23" i="3" s="1"/>
  <c r="E22" i="5"/>
  <c r="D22" i="5"/>
  <c r="BQ21" i="5"/>
  <c r="BP21" i="5"/>
  <c r="BN21" i="5"/>
  <c r="BM21" i="5"/>
  <c r="BG21" i="5"/>
  <c r="BD21" i="5"/>
  <c r="BA21" i="5"/>
  <c r="AZ21" i="5"/>
  <c r="AY21" i="5"/>
  <c r="AX21" i="5"/>
  <c r="AV21" i="5"/>
  <c r="AR21" i="5"/>
  <c r="AQ21" i="5"/>
  <c r="AP21" i="5"/>
  <c r="AK21" i="5"/>
  <c r="H22" i="3" s="1"/>
  <c r="Y21" i="5"/>
  <c r="Q21" i="5"/>
  <c r="P21" i="5"/>
  <c r="W21" i="5" s="1"/>
  <c r="O21" i="5"/>
  <c r="V21" i="5" s="1"/>
  <c r="M21" i="5"/>
  <c r="S21" i="5" s="1"/>
  <c r="L21" i="5"/>
  <c r="R21" i="5" s="1"/>
  <c r="K21" i="5"/>
  <c r="AE21" i="5" s="1"/>
  <c r="I21" i="5"/>
  <c r="H21" i="5"/>
  <c r="G21" i="5"/>
  <c r="N21" i="5" s="1"/>
  <c r="U21" i="5" s="1"/>
  <c r="AG21" i="5" s="1"/>
  <c r="E22" i="3" s="1"/>
  <c r="E21" i="5"/>
  <c r="D21" i="5"/>
  <c r="BQ20" i="5"/>
  <c r="BP20" i="5"/>
  <c r="BN20" i="5"/>
  <c r="BM20" i="5"/>
  <c r="BG20" i="5"/>
  <c r="BD20" i="5"/>
  <c r="BA20" i="5"/>
  <c r="AZ20" i="5"/>
  <c r="AY20" i="5"/>
  <c r="AX20" i="5"/>
  <c r="AV20" i="5"/>
  <c r="AR20" i="5"/>
  <c r="AQ20" i="5"/>
  <c r="AP20" i="5"/>
  <c r="AK20" i="5"/>
  <c r="H21" i="3" s="1"/>
  <c r="Y20" i="5"/>
  <c r="Q20" i="5"/>
  <c r="P20" i="5"/>
  <c r="W20" i="5" s="1"/>
  <c r="O20" i="5"/>
  <c r="V20" i="5" s="1"/>
  <c r="M20" i="5"/>
  <c r="S20" i="5" s="1"/>
  <c r="L20" i="5"/>
  <c r="R20" i="5" s="1"/>
  <c r="K20" i="5"/>
  <c r="AE20" i="5" s="1"/>
  <c r="I20" i="5"/>
  <c r="H20" i="5"/>
  <c r="G20" i="5"/>
  <c r="N20" i="5" s="1"/>
  <c r="U20" i="5" s="1"/>
  <c r="AG20" i="5" s="1"/>
  <c r="E21" i="3" s="1"/>
  <c r="E20" i="5"/>
  <c r="D20" i="5"/>
  <c r="BQ19" i="5"/>
  <c r="BP19" i="5"/>
  <c r="BN19" i="5"/>
  <c r="BM19" i="5"/>
  <c r="BG19" i="5"/>
  <c r="BD19" i="5"/>
  <c r="BA19" i="5"/>
  <c r="AZ19" i="5"/>
  <c r="AY19" i="5"/>
  <c r="AX19" i="5"/>
  <c r="AV19" i="5"/>
  <c r="AR19" i="5"/>
  <c r="AQ19" i="5"/>
  <c r="AP19" i="5"/>
  <c r="AK19" i="5"/>
  <c r="H20" i="3" s="1"/>
  <c r="Y19" i="5"/>
  <c r="Q19" i="5"/>
  <c r="P19" i="5"/>
  <c r="W19" i="5" s="1"/>
  <c r="O19" i="5"/>
  <c r="V19" i="5" s="1"/>
  <c r="M19" i="5"/>
  <c r="S19" i="5" s="1"/>
  <c r="L19" i="5"/>
  <c r="R19" i="5" s="1"/>
  <c r="K19" i="5"/>
  <c r="AE19" i="5" s="1"/>
  <c r="I19" i="5"/>
  <c r="H19" i="5"/>
  <c r="G19" i="5"/>
  <c r="N19" i="5" s="1"/>
  <c r="U19" i="5" s="1"/>
  <c r="AG19" i="5" s="1"/>
  <c r="E20" i="3" s="1"/>
  <c r="E19" i="5"/>
  <c r="D19" i="5"/>
  <c r="BQ18" i="5"/>
  <c r="BP18" i="5"/>
  <c r="BN18" i="5"/>
  <c r="BM18" i="5"/>
  <c r="BG18" i="5"/>
  <c r="BD18" i="5"/>
  <c r="BA18" i="5"/>
  <c r="AZ18" i="5"/>
  <c r="AY18" i="5"/>
  <c r="AX18" i="5"/>
  <c r="AV18" i="5"/>
  <c r="AR18" i="5"/>
  <c r="AQ18" i="5"/>
  <c r="AP18" i="5"/>
  <c r="AK18" i="5"/>
  <c r="H19" i="3" s="1"/>
  <c r="Y18" i="5"/>
  <c r="Q18" i="5"/>
  <c r="P18" i="5"/>
  <c r="W18" i="5" s="1"/>
  <c r="O18" i="5"/>
  <c r="V18" i="5" s="1"/>
  <c r="M18" i="5"/>
  <c r="S18" i="5" s="1"/>
  <c r="L18" i="5"/>
  <c r="R18" i="5" s="1"/>
  <c r="K18" i="5"/>
  <c r="AE18" i="5" s="1"/>
  <c r="AJ18" i="5" s="1"/>
  <c r="G19" i="3" s="1"/>
  <c r="I18" i="5"/>
  <c r="H18" i="5"/>
  <c r="G18" i="5"/>
  <c r="N18" i="5" s="1"/>
  <c r="U18" i="5" s="1"/>
  <c r="AG18" i="5" s="1"/>
  <c r="E19" i="3" s="1"/>
  <c r="E18" i="5"/>
  <c r="D18" i="5"/>
  <c r="BQ17" i="5"/>
  <c r="BP17" i="5"/>
  <c r="BN17" i="5"/>
  <c r="BM17" i="5"/>
  <c r="BG17" i="5"/>
  <c r="BD17" i="5"/>
  <c r="BA17" i="5"/>
  <c r="AZ17" i="5"/>
  <c r="AY17" i="5"/>
  <c r="AX17" i="5"/>
  <c r="AV17" i="5"/>
  <c r="AR17" i="5"/>
  <c r="AQ17" i="5"/>
  <c r="AP17" i="5"/>
  <c r="AK17" i="5"/>
  <c r="H18" i="3" s="1"/>
  <c r="Y17" i="5"/>
  <c r="Q17" i="5"/>
  <c r="P17" i="5"/>
  <c r="W17" i="5" s="1"/>
  <c r="O17" i="5"/>
  <c r="V17" i="5" s="1"/>
  <c r="M17" i="5"/>
  <c r="S17" i="5" s="1"/>
  <c r="L17" i="5"/>
  <c r="R17" i="5" s="1"/>
  <c r="K17" i="5"/>
  <c r="AE17" i="5" s="1"/>
  <c r="I17" i="5"/>
  <c r="H17" i="5"/>
  <c r="G17" i="5"/>
  <c r="N17" i="5" s="1"/>
  <c r="U17" i="5" s="1"/>
  <c r="AG17" i="5" s="1"/>
  <c r="E18" i="3" s="1"/>
  <c r="E17" i="5"/>
  <c r="D17" i="5"/>
  <c r="BQ16" i="5"/>
  <c r="BP16" i="5"/>
  <c r="BN16" i="5"/>
  <c r="BM16" i="5"/>
  <c r="BG16" i="5"/>
  <c r="BD16" i="5"/>
  <c r="BA16" i="5"/>
  <c r="AZ16" i="5"/>
  <c r="AY16" i="5"/>
  <c r="AX16" i="5"/>
  <c r="AV16" i="5"/>
  <c r="AR16" i="5"/>
  <c r="AQ16" i="5"/>
  <c r="AP16" i="5"/>
  <c r="AK16" i="5"/>
  <c r="H17" i="3" s="1"/>
  <c r="Y16" i="5"/>
  <c r="Q16" i="5"/>
  <c r="P16" i="5"/>
  <c r="W16" i="5" s="1"/>
  <c r="O16" i="5"/>
  <c r="V16" i="5" s="1"/>
  <c r="M16" i="5"/>
  <c r="S16" i="5" s="1"/>
  <c r="L16" i="5"/>
  <c r="R16" i="5" s="1"/>
  <c r="K16" i="5"/>
  <c r="AE16" i="5" s="1"/>
  <c r="I16" i="5"/>
  <c r="H16" i="5"/>
  <c r="G16" i="5"/>
  <c r="N16" i="5" s="1"/>
  <c r="U16" i="5" s="1"/>
  <c r="AG16" i="5" s="1"/>
  <c r="E17" i="3" s="1"/>
  <c r="E16" i="5"/>
  <c r="D16" i="5"/>
  <c r="BQ15" i="5"/>
  <c r="BP15" i="5"/>
  <c r="BN15" i="5"/>
  <c r="BM15" i="5"/>
  <c r="BG15" i="5"/>
  <c r="BD15" i="5"/>
  <c r="BA15" i="5"/>
  <c r="AZ15" i="5"/>
  <c r="AY15" i="5"/>
  <c r="AX15" i="5"/>
  <c r="AV15" i="5"/>
  <c r="AR15" i="5"/>
  <c r="AQ15" i="5"/>
  <c r="AP15" i="5"/>
  <c r="AK15" i="5"/>
  <c r="H16" i="3" s="1"/>
  <c r="Y15" i="5"/>
  <c r="Q15" i="5"/>
  <c r="P15" i="5"/>
  <c r="W15" i="5" s="1"/>
  <c r="O15" i="5"/>
  <c r="V15" i="5" s="1"/>
  <c r="M15" i="5"/>
  <c r="S15" i="5" s="1"/>
  <c r="L15" i="5"/>
  <c r="R15" i="5" s="1"/>
  <c r="K15" i="5"/>
  <c r="AE15" i="5" s="1"/>
  <c r="I15" i="5"/>
  <c r="H15" i="5"/>
  <c r="G15" i="5"/>
  <c r="N15" i="5" s="1"/>
  <c r="U15" i="5" s="1"/>
  <c r="AG15" i="5" s="1"/>
  <c r="E16" i="3" s="1"/>
  <c r="E15" i="5"/>
  <c r="D15" i="5"/>
  <c r="BQ14" i="5"/>
  <c r="BP14" i="5"/>
  <c r="BN14" i="5"/>
  <c r="BM14" i="5"/>
  <c r="BG14" i="5"/>
  <c r="BD14" i="5"/>
  <c r="BA14" i="5"/>
  <c r="AZ14" i="5"/>
  <c r="AY14" i="5"/>
  <c r="AX14" i="5"/>
  <c r="AV14" i="5"/>
  <c r="AR14" i="5"/>
  <c r="AQ14" i="5"/>
  <c r="AP14" i="5"/>
  <c r="AK14" i="5"/>
  <c r="H15" i="3" s="1"/>
  <c r="Q14" i="5"/>
  <c r="Y14" i="5" s="1"/>
  <c r="P14" i="5"/>
  <c r="W14" i="5" s="1"/>
  <c r="O14" i="5"/>
  <c r="V14" i="5" s="1"/>
  <c r="M14" i="5"/>
  <c r="S14" i="5" s="1"/>
  <c r="L14" i="5"/>
  <c r="R14" i="5" s="1"/>
  <c r="K14" i="5"/>
  <c r="I14" i="5"/>
  <c r="H14" i="5"/>
  <c r="G14" i="5"/>
  <c r="N14" i="5" s="1"/>
  <c r="U14" i="5" s="1"/>
  <c r="AG14" i="5" s="1"/>
  <c r="E15" i="3" s="1"/>
  <c r="E14" i="5"/>
  <c r="D14" i="5"/>
  <c r="BQ13" i="5"/>
  <c r="BP13" i="5"/>
  <c r="BN13" i="5"/>
  <c r="BM13" i="5"/>
  <c r="BG13" i="5"/>
  <c r="BD13" i="5"/>
  <c r="BA13" i="5"/>
  <c r="AZ13" i="5"/>
  <c r="AY13" i="5"/>
  <c r="AX13" i="5"/>
  <c r="AV13" i="5"/>
  <c r="AR13" i="5"/>
  <c r="AQ13" i="5"/>
  <c r="AP13" i="5"/>
  <c r="AK13" i="5"/>
  <c r="H14" i="3" s="1"/>
  <c r="Q13" i="5"/>
  <c r="Y13" i="5" s="1"/>
  <c r="P13" i="5"/>
  <c r="W13" i="5" s="1"/>
  <c r="O13" i="5"/>
  <c r="V13" i="5" s="1"/>
  <c r="M13" i="5"/>
  <c r="S13" i="5" s="1"/>
  <c r="L13" i="5"/>
  <c r="R13" i="5" s="1"/>
  <c r="K13" i="5"/>
  <c r="I13" i="5"/>
  <c r="H13" i="5"/>
  <c r="G13" i="5"/>
  <c r="N13" i="5" s="1"/>
  <c r="U13" i="5" s="1"/>
  <c r="AG13" i="5" s="1"/>
  <c r="E14" i="3" s="1"/>
  <c r="E13" i="5"/>
  <c r="D13" i="5"/>
  <c r="BQ12" i="5"/>
  <c r="BP12" i="5"/>
  <c r="BN12" i="5"/>
  <c r="BM12" i="5"/>
  <c r="BG12" i="5"/>
  <c r="BD12" i="5"/>
  <c r="BA12" i="5"/>
  <c r="AZ12" i="5"/>
  <c r="AY12" i="5"/>
  <c r="AX12" i="5"/>
  <c r="AV12" i="5"/>
  <c r="AR12" i="5"/>
  <c r="AQ12" i="5"/>
  <c r="AP12" i="5"/>
  <c r="AK12" i="5"/>
  <c r="H13" i="3" s="1"/>
  <c r="Q12" i="5"/>
  <c r="Y12" i="5" s="1"/>
  <c r="P12" i="5"/>
  <c r="W12" i="5" s="1"/>
  <c r="O12" i="5"/>
  <c r="V12" i="5" s="1"/>
  <c r="M12" i="5"/>
  <c r="S12" i="5" s="1"/>
  <c r="L12" i="5"/>
  <c r="R12" i="5" s="1"/>
  <c r="K12" i="5"/>
  <c r="I12" i="5"/>
  <c r="H12" i="5"/>
  <c r="G12" i="5"/>
  <c r="N12" i="5" s="1"/>
  <c r="U12" i="5" s="1"/>
  <c r="AG12" i="5" s="1"/>
  <c r="E13" i="3" s="1"/>
  <c r="E12" i="5"/>
  <c r="D12" i="5"/>
  <c r="BQ11" i="5"/>
  <c r="BP11" i="5"/>
  <c r="BN11" i="5"/>
  <c r="BM11" i="5"/>
  <c r="BG11" i="5"/>
  <c r="BD11" i="5"/>
  <c r="BA11" i="5"/>
  <c r="AZ11" i="5"/>
  <c r="AY11" i="5"/>
  <c r="AX11" i="5"/>
  <c r="AV11" i="5"/>
  <c r="AR11" i="5"/>
  <c r="AQ11" i="5"/>
  <c r="AP11" i="5"/>
  <c r="AK11" i="5"/>
  <c r="H12" i="3" s="1"/>
  <c r="Q11" i="5"/>
  <c r="Y11" i="5" s="1"/>
  <c r="P11" i="5"/>
  <c r="W11" i="5" s="1"/>
  <c r="O11" i="5"/>
  <c r="V11" i="5" s="1"/>
  <c r="M11" i="5"/>
  <c r="S11" i="5" s="1"/>
  <c r="L11" i="5"/>
  <c r="R11" i="5" s="1"/>
  <c r="K11" i="5"/>
  <c r="I11" i="5"/>
  <c r="H11" i="5"/>
  <c r="G11" i="5"/>
  <c r="N11" i="5" s="1"/>
  <c r="U11" i="5" s="1"/>
  <c r="AG11" i="5" s="1"/>
  <c r="E12" i="3" s="1"/>
  <c r="E11" i="5"/>
  <c r="D11" i="5"/>
  <c r="BQ10" i="5"/>
  <c r="BP10" i="5"/>
  <c r="BN10" i="5"/>
  <c r="BM10" i="5"/>
  <c r="BG10" i="5"/>
  <c r="BD10" i="5"/>
  <c r="BA10" i="5"/>
  <c r="AZ10" i="5"/>
  <c r="AY10" i="5"/>
  <c r="AX10" i="5"/>
  <c r="AV10" i="5"/>
  <c r="AR10" i="5"/>
  <c r="AQ10" i="5"/>
  <c r="AP10" i="5"/>
  <c r="AK10" i="5"/>
  <c r="H11" i="3" s="1"/>
  <c r="Q10" i="5"/>
  <c r="Y10" i="5" s="1"/>
  <c r="P10" i="5"/>
  <c r="W10" i="5" s="1"/>
  <c r="O10" i="5"/>
  <c r="V10" i="5" s="1"/>
  <c r="M10" i="5"/>
  <c r="S10" i="5" s="1"/>
  <c r="L10" i="5"/>
  <c r="R10" i="5" s="1"/>
  <c r="K10" i="5"/>
  <c r="I10" i="5"/>
  <c r="H10" i="5"/>
  <c r="G10" i="5"/>
  <c r="N10" i="5" s="1"/>
  <c r="U10" i="5" s="1"/>
  <c r="AG10" i="5" s="1"/>
  <c r="E11" i="3" s="1"/>
  <c r="E10" i="5"/>
  <c r="D10" i="5"/>
  <c r="BQ9" i="5"/>
  <c r="BP9" i="5"/>
  <c r="BN9" i="5"/>
  <c r="BM9" i="5"/>
  <c r="BG9" i="5"/>
  <c r="BD9" i="5"/>
  <c r="BA9" i="5"/>
  <c r="AZ9" i="5"/>
  <c r="AY9" i="5"/>
  <c r="AX9" i="5"/>
  <c r="AV9" i="5"/>
  <c r="AR9" i="5"/>
  <c r="AQ9" i="5"/>
  <c r="AP9" i="5"/>
  <c r="AK9" i="5"/>
  <c r="H10" i="3" s="1"/>
  <c r="Q9" i="5"/>
  <c r="Y9" i="5" s="1"/>
  <c r="P9" i="5"/>
  <c r="W9" i="5" s="1"/>
  <c r="O9" i="5"/>
  <c r="V9" i="5" s="1"/>
  <c r="M9" i="5"/>
  <c r="S9" i="5" s="1"/>
  <c r="L9" i="5"/>
  <c r="R9" i="5" s="1"/>
  <c r="K9" i="5"/>
  <c r="I9" i="5"/>
  <c r="H9" i="5"/>
  <c r="G9" i="5"/>
  <c r="N9" i="5" s="1"/>
  <c r="U9" i="5" s="1"/>
  <c r="AG9" i="5" s="1"/>
  <c r="E10" i="3" s="1"/>
  <c r="E9" i="5"/>
  <c r="D9" i="5"/>
  <c r="BQ8" i="5"/>
  <c r="BP8" i="5"/>
  <c r="BN8" i="5"/>
  <c r="BM8" i="5"/>
  <c r="BG8" i="5"/>
  <c r="BD8" i="5"/>
  <c r="BA8" i="5"/>
  <c r="AZ8" i="5"/>
  <c r="AY8" i="5"/>
  <c r="AX8" i="5"/>
  <c r="AV8" i="5"/>
  <c r="AR8" i="5"/>
  <c r="AQ8" i="5"/>
  <c r="AP8" i="5"/>
  <c r="AK8" i="5"/>
  <c r="Q8" i="5"/>
  <c r="Y8" i="5" s="1"/>
  <c r="P8" i="5"/>
  <c r="W8" i="5" s="1"/>
  <c r="O8" i="5"/>
  <c r="V8" i="5" s="1"/>
  <c r="M8" i="5"/>
  <c r="S8" i="5" s="1"/>
  <c r="L8" i="5"/>
  <c r="R8" i="5" s="1"/>
  <c r="K8" i="5"/>
  <c r="I8" i="5"/>
  <c r="H8" i="5"/>
  <c r="G8" i="5"/>
  <c r="N8" i="5" s="1"/>
  <c r="U8" i="5" s="1"/>
  <c r="AG8" i="5" s="1"/>
  <c r="E9" i="3" s="1"/>
  <c r="E8" i="5"/>
  <c r="D8" i="5"/>
  <c r="BQ7" i="5"/>
  <c r="BP7" i="5"/>
  <c r="BN7" i="5"/>
  <c r="BM7" i="5"/>
  <c r="BG7" i="5"/>
  <c r="BD7" i="5"/>
  <c r="BA7" i="5"/>
  <c r="AZ7" i="5"/>
  <c r="AY7" i="5"/>
  <c r="AX7" i="5"/>
  <c r="AV7" i="5"/>
  <c r="AR7" i="5"/>
  <c r="AQ7" i="5"/>
  <c r="AP7" i="5"/>
  <c r="AK7" i="5"/>
  <c r="H8" i="3" s="1"/>
  <c r="Q7" i="5"/>
  <c r="Y7" i="5" s="1"/>
  <c r="P7" i="5"/>
  <c r="W7" i="5" s="1"/>
  <c r="O7" i="5"/>
  <c r="V7" i="5" s="1"/>
  <c r="M7" i="5"/>
  <c r="S7" i="5" s="1"/>
  <c r="L7" i="5"/>
  <c r="R7" i="5" s="1"/>
  <c r="K7" i="5"/>
  <c r="I7" i="5"/>
  <c r="H7" i="5"/>
  <c r="G7" i="5"/>
  <c r="N7" i="5" s="1"/>
  <c r="U7" i="5" s="1"/>
  <c r="AG7" i="5" s="1"/>
  <c r="E8" i="3" s="1"/>
  <c r="E7" i="5"/>
  <c r="D7" i="5"/>
  <c r="BQ6" i="5"/>
  <c r="BP6" i="5"/>
  <c r="BN6" i="5"/>
  <c r="BM6" i="5"/>
  <c r="BG6" i="5"/>
  <c r="BD6" i="5"/>
  <c r="BA6" i="5"/>
  <c r="AZ6" i="5"/>
  <c r="AY6" i="5"/>
  <c r="AX6" i="5"/>
  <c r="AV6" i="5"/>
  <c r="AR6" i="5"/>
  <c r="AQ6" i="5"/>
  <c r="AP6" i="5"/>
  <c r="AK6" i="5"/>
  <c r="H7" i="3" s="1"/>
  <c r="Q6" i="5"/>
  <c r="Y6" i="5" s="1"/>
  <c r="P6" i="5"/>
  <c r="W6" i="5" s="1"/>
  <c r="O6" i="5"/>
  <c r="V6" i="5" s="1"/>
  <c r="M6" i="5"/>
  <c r="S6" i="5" s="1"/>
  <c r="L6" i="5"/>
  <c r="R6" i="5" s="1"/>
  <c r="K6" i="5"/>
  <c r="I6" i="5"/>
  <c r="H6" i="5"/>
  <c r="G6" i="5"/>
  <c r="N6" i="5" s="1"/>
  <c r="U6" i="5" s="1"/>
  <c r="AG6" i="5" s="1"/>
  <c r="E7" i="3" s="1"/>
  <c r="E6" i="5"/>
  <c r="D6" i="5"/>
  <c r="BQ5" i="5"/>
  <c r="BP5" i="5"/>
  <c r="BN5" i="5"/>
  <c r="BM5" i="5"/>
  <c r="BG5" i="5"/>
  <c r="BD5" i="5"/>
  <c r="BA5" i="5"/>
  <c r="AZ5" i="5"/>
  <c r="AY5" i="5"/>
  <c r="AX5" i="5"/>
  <c r="AV5" i="5"/>
  <c r="AR5" i="5"/>
  <c r="AQ5" i="5"/>
  <c r="AP5" i="5"/>
  <c r="AK5" i="5"/>
  <c r="H6" i="3" s="1"/>
  <c r="Q5" i="5"/>
  <c r="Y5" i="5" s="1"/>
  <c r="P5" i="5"/>
  <c r="W5" i="5" s="1"/>
  <c r="O5" i="5"/>
  <c r="V5" i="5" s="1"/>
  <c r="M5" i="5"/>
  <c r="S5" i="5" s="1"/>
  <c r="L5" i="5"/>
  <c r="R5" i="5" s="1"/>
  <c r="K5" i="5"/>
  <c r="I5" i="5"/>
  <c r="H5" i="5"/>
  <c r="G5" i="5"/>
  <c r="N5" i="5" s="1"/>
  <c r="U5" i="5" s="1"/>
  <c r="AG5" i="5" s="1"/>
  <c r="E6" i="3" s="1"/>
  <c r="E5" i="5"/>
  <c r="D5" i="5"/>
  <c r="BQ4" i="5"/>
  <c r="BP4" i="5"/>
  <c r="BN4" i="5"/>
  <c r="BM4" i="5"/>
  <c r="BG4" i="5"/>
  <c r="BD4" i="5"/>
  <c r="BA4" i="5"/>
  <c r="AZ4" i="5"/>
  <c r="AY4" i="5"/>
  <c r="AX4" i="5"/>
  <c r="AV4" i="5"/>
  <c r="AR4" i="5"/>
  <c r="AQ4" i="5"/>
  <c r="AP4" i="5"/>
  <c r="AK4" i="5"/>
  <c r="H5" i="3" s="1"/>
  <c r="Q4" i="5"/>
  <c r="Y4" i="5" s="1"/>
  <c r="P4" i="5"/>
  <c r="W4" i="5" s="1"/>
  <c r="O4" i="5"/>
  <c r="V4" i="5" s="1"/>
  <c r="M4" i="5"/>
  <c r="S4" i="5" s="1"/>
  <c r="L4" i="5"/>
  <c r="R4" i="5" s="1"/>
  <c r="K4" i="5"/>
  <c r="I4" i="5"/>
  <c r="H4" i="5"/>
  <c r="G4" i="5"/>
  <c r="N4" i="5" s="1"/>
  <c r="U4" i="5" s="1"/>
  <c r="AG4" i="5" s="1"/>
  <c r="E5" i="3" s="1"/>
  <c r="E4" i="5"/>
  <c r="D4" i="5"/>
  <c r="BQ3" i="5"/>
  <c r="BP3" i="5"/>
  <c r="BN3" i="5"/>
  <c r="BM3" i="5"/>
  <c r="BD3" i="5"/>
  <c r="BA3" i="5"/>
  <c r="AZ3" i="5"/>
  <c r="AY3" i="5"/>
  <c r="AX3" i="5"/>
  <c r="AV3" i="5"/>
  <c r="AR3" i="5"/>
  <c r="AQ3" i="5"/>
  <c r="AP3" i="5"/>
  <c r="Q3" i="5"/>
  <c r="P3" i="5"/>
  <c r="O3" i="5"/>
  <c r="V3" i="5" s="1"/>
  <c r="M3" i="5"/>
  <c r="L3" i="5"/>
  <c r="R3" i="5" s="1"/>
  <c r="K3" i="5"/>
  <c r="I3" i="5"/>
  <c r="H3" i="5"/>
  <c r="G3" i="5"/>
  <c r="N3" i="5" s="1"/>
  <c r="E3" i="5"/>
  <c r="D3" i="5"/>
  <c r="AA44" i="3"/>
  <c r="AC34" i="3"/>
  <c r="AC30" i="3"/>
  <c r="AC22" i="3"/>
  <c r="AC7" i="3"/>
  <c r="N45" i="7" l="1"/>
  <c r="N6" i="7"/>
  <c r="N10" i="7"/>
  <c r="N14" i="7"/>
  <c r="N18" i="7"/>
  <c r="N22" i="7"/>
  <c r="N26" i="7"/>
  <c r="Q27" i="3" s="1"/>
  <c r="N30" i="7"/>
  <c r="N34" i="7"/>
  <c r="N38" i="7"/>
  <c r="N42" i="7"/>
  <c r="N46" i="7"/>
  <c r="N3" i="7"/>
  <c r="N7" i="7"/>
  <c r="N11" i="7"/>
  <c r="Q12" i="3" s="1"/>
  <c r="N15" i="7"/>
  <c r="N19" i="7"/>
  <c r="N23" i="7"/>
  <c r="N27" i="7"/>
  <c r="Q28" i="3" s="1"/>
  <c r="N31" i="7"/>
  <c r="N35" i="7"/>
  <c r="N39" i="7"/>
  <c r="N43" i="7"/>
  <c r="Q44" i="3" s="1"/>
  <c r="N4" i="7"/>
  <c r="N8" i="7"/>
  <c r="N12" i="7"/>
  <c r="N16" i="7"/>
  <c r="N20" i="7"/>
  <c r="N24" i="7"/>
  <c r="N28" i="7"/>
  <c r="N32" i="7"/>
  <c r="Q33" i="3" s="1"/>
  <c r="N36" i="7"/>
  <c r="N40" i="7"/>
  <c r="N44" i="7"/>
  <c r="F14" i="19"/>
  <c r="G14" i="19" s="1"/>
  <c r="F18" i="19"/>
  <c r="G18" i="19" s="1"/>
  <c r="F43" i="19"/>
  <c r="G43" i="19" s="1"/>
  <c r="F4" i="19"/>
  <c r="G4" i="19" s="1"/>
  <c r="AP10" i="3"/>
  <c r="F32" i="19"/>
  <c r="G32" i="19" s="1"/>
  <c r="F23" i="19"/>
  <c r="G23" i="19" s="1"/>
  <c r="F9" i="19"/>
  <c r="G9" i="19" s="1"/>
  <c r="F10" i="19"/>
  <c r="G10" i="19" s="1"/>
  <c r="F17" i="19"/>
  <c r="G17" i="19" s="1"/>
  <c r="AP27" i="3"/>
  <c r="F33" i="19"/>
  <c r="G33" i="19" s="1"/>
  <c r="F37" i="19"/>
  <c r="G37" i="19" s="1"/>
  <c r="F24" i="19"/>
  <c r="G24" i="19" s="1"/>
  <c r="F31" i="19"/>
  <c r="G31" i="19" s="1"/>
  <c r="AP18" i="3"/>
  <c r="AP17" i="3"/>
  <c r="BW5" i="16"/>
  <c r="AP9" i="3"/>
  <c r="F26" i="19"/>
  <c r="G26" i="19" s="1"/>
  <c r="F34" i="19"/>
  <c r="G34" i="19" s="1"/>
  <c r="AP40" i="3"/>
  <c r="F42" i="19"/>
  <c r="G42" i="19" s="1"/>
  <c r="AP26" i="3"/>
  <c r="F2" i="19"/>
  <c r="G2" i="19" s="1"/>
  <c r="AP4" i="3"/>
  <c r="AP20" i="3"/>
  <c r="D14" i="19"/>
  <c r="E14" i="19" s="1"/>
  <c r="BO23" i="5"/>
  <c r="K24" i="3" s="1"/>
  <c r="BR45" i="5"/>
  <c r="L46" i="3" s="1"/>
  <c r="BO22" i="5"/>
  <c r="K23" i="3" s="1"/>
  <c r="BR20" i="5"/>
  <c r="L21" i="3" s="1"/>
  <c r="BR40" i="5"/>
  <c r="L41" i="3" s="1"/>
  <c r="BR36" i="5"/>
  <c r="L37" i="3" s="1"/>
  <c r="BO5" i="5"/>
  <c r="K6" i="3" s="1"/>
  <c r="BR14" i="5"/>
  <c r="L15" i="3" s="1"/>
  <c r="BO16" i="5"/>
  <c r="K17" i="3" s="1"/>
  <c r="BO25" i="5"/>
  <c r="K26" i="3" s="1"/>
  <c r="BR29" i="5"/>
  <c r="L30" i="3" s="1"/>
  <c r="BO35" i="5"/>
  <c r="K36" i="3" s="1"/>
  <c r="BR22" i="5"/>
  <c r="L23" i="3" s="1"/>
  <c r="BO43" i="5"/>
  <c r="K44" i="3" s="1"/>
  <c r="BR44" i="5"/>
  <c r="L45" i="3" s="1"/>
  <c r="BR25" i="5"/>
  <c r="L26" i="3" s="1"/>
  <c r="BO39" i="5"/>
  <c r="K40" i="3" s="1"/>
  <c r="BO6" i="5"/>
  <c r="K7" i="3" s="1"/>
  <c r="BO10" i="5"/>
  <c r="K11" i="3" s="1"/>
  <c r="AA33" i="5"/>
  <c r="BO33" i="5"/>
  <c r="K34" i="3" s="1"/>
  <c r="BR34" i="5"/>
  <c r="L35" i="3" s="1"/>
  <c r="X41" i="5"/>
  <c r="BR5" i="5"/>
  <c r="L6" i="3" s="1"/>
  <c r="BR19" i="5"/>
  <c r="L20" i="3" s="1"/>
  <c r="BO21" i="5"/>
  <c r="K22" i="3" s="1"/>
  <c r="BO4" i="5"/>
  <c r="K5" i="3" s="1"/>
  <c r="AA37" i="5"/>
  <c r="BO27" i="5"/>
  <c r="K28" i="3" s="1"/>
  <c r="BR28" i="5"/>
  <c r="L29" i="3" s="1"/>
  <c r="BO31" i="5"/>
  <c r="K32" i="3" s="1"/>
  <c r="BR39" i="5"/>
  <c r="L40" i="3" s="1"/>
  <c r="BR31" i="5"/>
  <c r="L32" i="3" s="1"/>
  <c r="BR35" i="5"/>
  <c r="L36" i="3" s="1"/>
  <c r="AW44" i="5"/>
  <c r="BO44" i="5"/>
  <c r="K45" i="3" s="1"/>
  <c r="AS20" i="5"/>
  <c r="Y46" i="7"/>
  <c r="U47" i="3" s="1"/>
  <c r="BR8" i="5"/>
  <c r="L9" i="3" s="1"/>
  <c r="AW20" i="5"/>
  <c r="BO26" i="5"/>
  <c r="K27" i="3" s="1"/>
  <c r="BR33" i="5"/>
  <c r="L34" i="3" s="1"/>
  <c r="BO37" i="5"/>
  <c r="BR38" i="5"/>
  <c r="L39" i="3" s="1"/>
  <c r="AW42" i="5"/>
  <c r="AS4" i="5"/>
  <c r="BO7" i="5"/>
  <c r="K8" i="3" s="1"/>
  <c r="BO9" i="5"/>
  <c r="K10" i="3" s="1"/>
  <c r="AB12" i="5"/>
  <c r="BO14" i="5"/>
  <c r="K15" i="3" s="1"/>
  <c r="BR27" i="5"/>
  <c r="L28" i="3" s="1"/>
  <c r="BO36" i="5"/>
  <c r="K37" i="3" s="1"/>
  <c r="BR43" i="5"/>
  <c r="L44" i="3" s="1"/>
  <c r="AW16" i="5"/>
  <c r="AW22" i="5"/>
  <c r="BR26" i="5"/>
  <c r="L27" i="3" s="1"/>
  <c r="BR37" i="5"/>
  <c r="L38" i="3" s="1"/>
  <c r="BO41" i="5"/>
  <c r="K42" i="3" s="1"/>
  <c r="BR42" i="5"/>
  <c r="L43" i="3" s="1"/>
  <c r="BR4" i="5"/>
  <c r="L5" i="3" s="1"/>
  <c r="BO13" i="5"/>
  <c r="K14" i="3" s="1"/>
  <c r="AS21" i="5"/>
  <c r="BO29" i="5"/>
  <c r="K30" i="3" s="1"/>
  <c r="BR30" i="5"/>
  <c r="L31" i="3" s="1"/>
  <c r="AW34" i="5"/>
  <c r="BO34" i="5"/>
  <c r="K35" i="3" s="1"/>
  <c r="BR41" i="5"/>
  <c r="L42" i="3" s="1"/>
  <c r="BO45" i="5"/>
  <c r="BR46" i="5"/>
  <c r="L47" i="3" s="1"/>
  <c r="AW8" i="5"/>
  <c r="AW18" i="5"/>
  <c r="AW30" i="5"/>
  <c r="BO30" i="5"/>
  <c r="K31" i="3" s="1"/>
  <c r="AW33" i="5"/>
  <c r="AW37" i="5"/>
  <c r="AW41" i="5"/>
  <c r="AW45" i="5"/>
  <c r="BR6" i="5"/>
  <c r="L7" i="3" s="1"/>
  <c r="BO8" i="5"/>
  <c r="K9" i="3" s="1"/>
  <c r="BR9" i="5"/>
  <c r="L10" i="3" s="1"/>
  <c r="BO11" i="5"/>
  <c r="K12" i="3" s="1"/>
  <c r="BR12" i="5"/>
  <c r="L13" i="3" s="1"/>
  <c r="AW14" i="5"/>
  <c r="BO18" i="5"/>
  <c r="K19" i="3" s="1"/>
  <c r="AW24" i="5"/>
  <c r="AW32" i="5"/>
  <c r="BO32" i="5"/>
  <c r="AM7" i="3"/>
  <c r="AN7" i="3" s="1"/>
  <c r="AM11" i="3"/>
  <c r="AN11" i="3" s="1"/>
  <c r="AM15" i="3"/>
  <c r="AN15" i="3" s="1"/>
  <c r="AM19" i="3"/>
  <c r="AN19" i="3" s="1"/>
  <c r="AM23" i="3"/>
  <c r="AN23" i="3" s="1"/>
  <c r="AM27" i="3"/>
  <c r="AN27" i="3" s="1"/>
  <c r="AM31" i="3"/>
  <c r="AN31" i="3" s="1"/>
  <c r="AM35" i="3"/>
  <c r="AN35" i="3" s="1"/>
  <c r="AM39" i="3"/>
  <c r="AN39" i="3" s="1"/>
  <c r="AM43" i="3"/>
  <c r="AN43" i="3" s="1"/>
  <c r="AM47" i="3"/>
  <c r="AN47" i="3" s="1"/>
  <c r="AW4" i="5"/>
  <c r="AW10" i="5"/>
  <c r="BR11" i="5"/>
  <c r="L12" i="3" s="1"/>
  <c r="AS16" i="5"/>
  <c r="BO17" i="5"/>
  <c r="K18" i="3" s="1"/>
  <c r="BR18" i="5"/>
  <c r="L19" i="3" s="1"/>
  <c r="BR23" i="5"/>
  <c r="L24" i="3" s="1"/>
  <c r="BR24" i="5"/>
  <c r="L25" i="3" s="1"/>
  <c r="BR32" i="5"/>
  <c r="L33" i="3" s="1"/>
  <c r="BO38" i="5"/>
  <c r="K39" i="3" s="1"/>
  <c r="BO40" i="5"/>
  <c r="BO42" i="5"/>
  <c r="BO46" i="5"/>
  <c r="K47" i="3" s="1"/>
  <c r="AJ4" i="7"/>
  <c r="AJ6" i="7"/>
  <c r="AJ8" i="7"/>
  <c r="AJ10" i="7"/>
  <c r="X11" i="3" s="1"/>
  <c r="AJ12" i="7"/>
  <c r="X13" i="3" s="1"/>
  <c r="AJ14" i="7"/>
  <c r="AJ16" i="7"/>
  <c r="X17" i="3" s="1"/>
  <c r="AJ18" i="7"/>
  <c r="X19" i="3" s="1"/>
  <c r="AJ20" i="7"/>
  <c r="AJ22" i="7"/>
  <c r="AJ24" i="7"/>
  <c r="X25" i="3" s="1"/>
  <c r="AJ26" i="7"/>
  <c r="X27" i="3" s="1"/>
  <c r="AJ28" i="7"/>
  <c r="X29" i="3" s="1"/>
  <c r="AJ30" i="7"/>
  <c r="AJ32" i="7"/>
  <c r="X33" i="3" s="1"/>
  <c r="AJ34" i="7"/>
  <c r="X35" i="3" s="1"/>
  <c r="AJ36" i="7"/>
  <c r="X37" i="3" s="1"/>
  <c r="AJ38" i="7"/>
  <c r="AJ40" i="7"/>
  <c r="X41" i="3" s="1"/>
  <c r="AJ42" i="7"/>
  <c r="X43" i="3" s="1"/>
  <c r="AJ44" i="7"/>
  <c r="X45" i="3" s="1"/>
  <c r="AJ46" i="7"/>
  <c r="X47" i="3" s="1"/>
  <c r="W33" i="10"/>
  <c r="AM6" i="3"/>
  <c r="AN6" i="3" s="1"/>
  <c r="AM10" i="3"/>
  <c r="AN10" i="3" s="1"/>
  <c r="AM14" i="3"/>
  <c r="AN14" i="3" s="1"/>
  <c r="AM18" i="3"/>
  <c r="AN18" i="3" s="1"/>
  <c r="AM22" i="3"/>
  <c r="AN22" i="3" s="1"/>
  <c r="AM26" i="3"/>
  <c r="AN26" i="3" s="1"/>
  <c r="AM30" i="3"/>
  <c r="AN30" i="3" s="1"/>
  <c r="AM34" i="3"/>
  <c r="AN34" i="3" s="1"/>
  <c r="AM38" i="3"/>
  <c r="AN38" i="3" s="1"/>
  <c r="AM42" i="3"/>
  <c r="AN42" i="3" s="1"/>
  <c r="AM46" i="3"/>
  <c r="AN46" i="3" s="1"/>
  <c r="AE7" i="5"/>
  <c r="AJ7" i="5" s="1"/>
  <c r="G8" i="3" s="1"/>
  <c r="AS15" i="5"/>
  <c r="AW21" i="5"/>
  <c r="AM5" i="3"/>
  <c r="AN5" i="3" s="1"/>
  <c r="AM9" i="3"/>
  <c r="AN9" i="3" s="1"/>
  <c r="AM13" i="3"/>
  <c r="AN13" i="3" s="1"/>
  <c r="AM17" i="3"/>
  <c r="AN17" i="3" s="1"/>
  <c r="AM21" i="3"/>
  <c r="AN21" i="3" s="1"/>
  <c r="AM25" i="3"/>
  <c r="AN25" i="3" s="1"/>
  <c r="AM29" i="3"/>
  <c r="AN29" i="3" s="1"/>
  <c r="AM33" i="3"/>
  <c r="AN33" i="3" s="1"/>
  <c r="AM37" i="3"/>
  <c r="AN37" i="3" s="1"/>
  <c r="AM41" i="3"/>
  <c r="AN41" i="3" s="1"/>
  <c r="AM45" i="3"/>
  <c r="AN45" i="3" s="1"/>
  <c r="AS3" i="5"/>
  <c r="AW6" i="5"/>
  <c r="J7" i="5"/>
  <c r="BR7" i="5"/>
  <c r="L8" i="3" s="1"/>
  <c r="AB10" i="5"/>
  <c r="BR10" i="5"/>
  <c r="L11" i="3" s="1"/>
  <c r="AW12" i="5"/>
  <c r="BR13" i="5"/>
  <c r="L14" i="3" s="1"/>
  <c r="BO19" i="5"/>
  <c r="K20" i="3" s="1"/>
  <c r="BO20" i="5"/>
  <c r="AS25" i="5"/>
  <c r="BO12" i="5"/>
  <c r="K13" i="3" s="1"/>
  <c r="BO15" i="5"/>
  <c r="K16" i="3" s="1"/>
  <c r="BR16" i="5"/>
  <c r="L17" i="3" s="1"/>
  <c r="AW23" i="5"/>
  <c r="AJ3" i="7"/>
  <c r="X4" i="3" s="1"/>
  <c r="AJ5" i="7"/>
  <c r="X6" i="3" s="1"/>
  <c r="AJ7" i="7"/>
  <c r="AJ9" i="7"/>
  <c r="AJ11" i="7"/>
  <c r="X12" i="3" s="1"/>
  <c r="AJ13" i="7"/>
  <c r="X14" i="3" s="1"/>
  <c r="AJ15" i="7"/>
  <c r="X16" i="3" s="1"/>
  <c r="AJ17" i="7"/>
  <c r="X18" i="3" s="1"/>
  <c r="AJ19" i="7"/>
  <c r="X20" i="3" s="1"/>
  <c r="AJ21" i="7"/>
  <c r="AJ23" i="7"/>
  <c r="AJ25" i="7"/>
  <c r="X26" i="3" s="1"/>
  <c r="AJ27" i="7"/>
  <c r="X28" i="3" s="1"/>
  <c r="AJ29" i="7"/>
  <c r="X30" i="3" s="1"/>
  <c r="AJ31" i="7"/>
  <c r="X32" i="3" s="1"/>
  <c r="AJ33" i="7"/>
  <c r="X34" i="3" s="1"/>
  <c r="AJ35" i="7"/>
  <c r="X36" i="3" s="1"/>
  <c r="AJ37" i="7"/>
  <c r="X38" i="3" s="1"/>
  <c r="AJ39" i="7"/>
  <c r="AJ41" i="7"/>
  <c r="X42" i="3" s="1"/>
  <c r="AJ43" i="7"/>
  <c r="X44" i="3" s="1"/>
  <c r="AJ45" i="7"/>
  <c r="X46" i="3" s="1"/>
  <c r="AN4" i="3"/>
  <c r="AM8" i="3"/>
  <c r="AN8" i="3" s="1"/>
  <c r="AM12" i="3"/>
  <c r="AN12" i="3" s="1"/>
  <c r="AM16" i="3"/>
  <c r="AN16" i="3" s="1"/>
  <c r="AM20" i="3"/>
  <c r="AN20" i="3" s="1"/>
  <c r="AM24" i="3"/>
  <c r="AN24" i="3" s="1"/>
  <c r="AM28" i="3"/>
  <c r="AN28" i="3" s="1"/>
  <c r="AM32" i="3"/>
  <c r="AN32" i="3" s="1"/>
  <c r="AM36" i="3"/>
  <c r="AN36" i="3" s="1"/>
  <c r="AM40" i="3"/>
  <c r="AN40" i="3" s="1"/>
  <c r="AM44" i="3"/>
  <c r="AN44" i="3" s="1"/>
  <c r="BE15" i="5"/>
  <c r="BB19" i="5"/>
  <c r="BB18" i="5"/>
  <c r="BB33" i="5"/>
  <c r="BB39" i="5"/>
  <c r="BB20" i="5"/>
  <c r="BB30" i="5"/>
  <c r="BB22" i="5"/>
  <c r="AS11" i="5"/>
  <c r="AS18" i="5"/>
  <c r="AS22" i="5"/>
  <c r="AS27" i="5"/>
  <c r="AS39" i="5"/>
  <c r="AS14" i="5"/>
  <c r="AS36" i="5"/>
  <c r="AS19" i="5"/>
  <c r="AS31" i="5"/>
  <c r="AS5" i="5"/>
  <c r="AS33" i="5"/>
  <c r="AS35" i="5"/>
  <c r="AS34" i="5"/>
  <c r="AS7" i="5"/>
  <c r="AS41" i="5"/>
  <c r="AS43" i="5"/>
  <c r="AS45" i="5"/>
  <c r="AS13" i="5"/>
  <c r="AS42" i="5"/>
  <c r="AS46" i="5"/>
  <c r="AS23" i="5"/>
  <c r="AS17" i="5"/>
  <c r="BI39" i="5"/>
  <c r="AW7" i="5"/>
  <c r="AW5" i="5"/>
  <c r="AW28" i="5"/>
  <c r="AW13" i="5"/>
  <c r="AW15" i="5"/>
  <c r="AW38" i="5"/>
  <c r="AW11" i="5"/>
  <c r="AW17" i="5"/>
  <c r="AW19" i="5"/>
  <c r="BC19" i="5" s="1"/>
  <c r="AW40" i="5"/>
  <c r="AW9" i="5"/>
  <c r="AW36" i="5"/>
  <c r="AW46" i="5"/>
  <c r="BB13" i="5"/>
  <c r="BB6" i="5"/>
  <c r="BB8" i="5"/>
  <c r="BB41" i="5"/>
  <c r="BB36" i="5"/>
  <c r="BB37" i="5"/>
  <c r="BE42" i="5"/>
  <c r="BB46" i="5"/>
  <c r="BC46" i="5" s="1"/>
  <c r="BB27" i="5"/>
  <c r="BB29" i="5"/>
  <c r="BB16" i="5"/>
  <c r="BB23" i="5"/>
  <c r="BB38" i="5"/>
  <c r="BB43" i="5"/>
  <c r="BB24" i="5"/>
  <c r="BB31" i="5"/>
  <c r="BB44" i="5"/>
  <c r="BC44" i="5" s="1"/>
  <c r="BB25" i="5"/>
  <c r="BB35" i="5"/>
  <c r="BB45" i="5"/>
  <c r="BE8" i="5"/>
  <c r="BE46" i="5"/>
  <c r="BE4" i="5"/>
  <c r="BB5" i="5"/>
  <c r="BE30" i="5"/>
  <c r="BE38" i="5"/>
  <c r="BE17" i="5"/>
  <c r="BE19" i="5"/>
  <c r="BB9" i="5"/>
  <c r="BE16" i="5"/>
  <c r="BE35" i="5"/>
  <c r="BE23" i="5"/>
  <c r="BE28" i="5"/>
  <c r="BE6" i="5"/>
  <c r="BE24" i="5"/>
  <c r="BE18" i="5"/>
  <c r="BE21" i="5"/>
  <c r="BE25" i="5"/>
  <c r="BE43" i="5"/>
  <c r="BE20" i="5"/>
  <c r="BE31" i="5"/>
  <c r="BE34" i="5"/>
  <c r="BE39" i="5"/>
  <c r="BE22" i="5"/>
  <c r="BE14" i="5"/>
  <c r="BE10" i="5"/>
  <c r="H47" i="3"/>
  <c r="H45" i="3"/>
  <c r="F41" i="5"/>
  <c r="H44" i="3"/>
  <c r="H46" i="3"/>
  <c r="H40" i="3"/>
  <c r="AA22" i="5"/>
  <c r="AA12" i="5"/>
  <c r="T27" i="5"/>
  <c r="T8" i="5"/>
  <c r="AA27" i="5"/>
  <c r="AJ27" i="5"/>
  <c r="G28" i="3" s="1"/>
  <c r="AE8" i="5"/>
  <c r="AJ8" i="5" s="1"/>
  <c r="G9" i="3" s="1"/>
  <c r="AE14" i="5"/>
  <c r="AJ14" i="5" s="1"/>
  <c r="G15" i="3" s="1"/>
  <c r="AJ25" i="5"/>
  <c r="G26" i="3" s="1"/>
  <c r="X42" i="5"/>
  <c r="X30" i="5"/>
  <c r="AB36" i="5"/>
  <c r="AJ19" i="5"/>
  <c r="G20" i="3" s="1"/>
  <c r="AJ21" i="5"/>
  <c r="G22" i="3" s="1"/>
  <c r="AJ30" i="5"/>
  <c r="G31" i="3" s="1"/>
  <c r="AE9" i="5"/>
  <c r="AJ9" i="5" s="1"/>
  <c r="G10" i="3" s="1"/>
  <c r="AE28" i="5"/>
  <c r="AJ34" i="5"/>
  <c r="G35" i="3" s="1"/>
  <c r="AE13" i="5"/>
  <c r="AJ13" i="5" s="1"/>
  <c r="G14" i="3" s="1"/>
  <c r="AJ15" i="5"/>
  <c r="G16" i="3" s="1"/>
  <c r="AJ42" i="5"/>
  <c r="G43" i="3" s="1"/>
  <c r="AE5" i="5"/>
  <c r="AJ5" i="5" s="1"/>
  <c r="G6" i="3" s="1"/>
  <c r="AE11" i="5"/>
  <c r="AJ11" i="5" s="1"/>
  <c r="G12" i="3" s="1"/>
  <c r="AJ17" i="5"/>
  <c r="G18" i="3" s="1"/>
  <c r="J16" i="5"/>
  <c r="J29" i="5"/>
  <c r="AC33" i="5"/>
  <c r="AC15" i="5"/>
  <c r="J20" i="5"/>
  <c r="J33" i="5"/>
  <c r="J15" i="5"/>
  <c r="J28" i="5"/>
  <c r="AC29" i="5"/>
  <c r="AB5" i="5"/>
  <c r="AA21" i="5"/>
  <c r="T12" i="5"/>
  <c r="Z25" i="5"/>
  <c r="T20" i="5"/>
  <c r="T19" i="5"/>
  <c r="T44" i="5"/>
  <c r="AA15" i="5"/>
  <c r="T24" i="5"/>
  <c r="AA31" i="5"/>
  <c r="T34" i="5"/>
  <c r="AA13" i="5"/>
  <c r="AA19" i="5"/>
  <c r="T33" i="5"/>
  <c r="AA29" i="5"/>
  <c r="AA39" i="5"/>
  <c r="T28" i="5"/>
  <c r="T36" i="5"/>
  <c r="Z17" i="5"/>
  <c r="Z45" i="5"/>
  <c r="T6" i="5"/>
  <c r="AA28" i="5"/>
  <c r="AA36" i="5"/>
  <c r="F16" i="5"/>
  <c r="AA32" i="5"/>
  <c r="F35" i="5"/>
  <c r="F20" i="5"/>
  <c r="AA30" i="5"/>
  <c r="F39" i="5"/>
  <c r="AA35" i="5"/>
  <c r="AA40" i="5"/>
  <c r="F43" i="5"/>
  <c r="AA34" i="5"/>
  <c r="AA38" i="5"/>
  <c r="F45" i="5"/>
  <c r="AC23" i="5"/>
  <c r="X27" i="5"/>
  <c r="X13" i="5"/>
  <c r="X33" i="5"/>
  <c r="AC17" i="5"/>
  <c r="X26" i="5"/>
  <c r="AB38" i="5"/>
  <c r="J23" i="5"/>
  <c r="AC41" i="5"/>
  <c r="J41" i="5"/>
  <c r="AH41" i="5" s="1"/>
  <c r="F42" i="3" s="1"/>
  <c r="J18" i="5"/>
  <c r="J34" i="5"/>
  <c r="AC34" i="5"/>
  <c r="J45" i="5"/>
  <c r="AC31" i="5"/>
  <c r="J43" i="5"/>
  <c r="J8" i="5"/>
  <c r="J31" i="5"/>
  <c r="J42" i="5"/>
  <c r="J11" i="5"/>
  <c r="J46" i="5"/>
  <c r="J36" i="5"/>
  <c r="AB14" i="5"/>
  <c r="AB39" i="5"/>
  <c r="J44" i="5"/>
  <c r="AC40" i="5"/>
  <c r="J5" i="5"/>
  <c r="J13" i="5"/>
  <c r="AC22" i="5"/>
  <c r="AC25" i="5"/>
  <c r="J27" i="5"/>
  <c r="AH27" i="5" s="1"/>
  <c r="F28" i="3" s="1"/>
  <c r="J30" i="5"/>
  <c r="AC35" i="5"/>
  <c r="J37" i="5"/>
  <c r="J39" i="5"/>
  <c r="AC43" i="5"/>
  <c r="AC45" i="5"/>
  <c r="AC30" i="5"/>
  <c r="J6" i="5"/>
  <c r="AC9" i="5"/>
  <c r="J17" i="5"/>
  <c r="AC19" i="5"/>
  <c r="J22" i="5"/>
  <c r="J25" i="5"/>
  <c r="J26" i="5"/>
  <c r="J35" i="5"/>
  <c r="AC36" i="5"/>
  <c r="AC46" i="5"/>
  <c r="AC38" i="5"/>
  <c r="J4" i="5"/>
  <c r="AC14" i="5"/>
  <c r="AC26" i="5"/>
  <c r="AC44" i="5"/>
  <c r="J9" i="5"/>
  <c r="J19" i="5"/>
  <c r="AC21" i="5"/>
  <c r="J24" i="5"/>
  <c r="AC42" i="5"/>
  <c r="AC32" i="5"/>
  <c r="AC5" i="5"/>
  <c r="J10" i="5"/>
  <c r="AC13" i="5"/>
  <c r="J21" i="5"/>
  <c r="AC27" i="5"/>
  <c r="AC28" i="5"/>
  <c r="J32" i="5"/>
  <c r="AC37" i="5"/>
  <c r="J38" i="5"/>
  <c r="AC39" i="5"/>
  <c r="J40" i="5"/>
  <c r="AB4" i="5"/>
  <c r="AB6" i="5"/>
  <c r="AB18" i="5"/>
  <c r="AB35" i="5"/>
  <c r="AB9" i="5"/>
  <c r="AB20" i="5"/>
  <c r="AB43" i="5"/>
  <c r="AB16" i="5"/>
  <c r="AB26" i="5"/>
  <c r="AB34" i="5"/>
  <c r="BI19" i="5"/>
  <c r="BI11" i="5"/>
  <c r="BI23" i="5"/>
  <c r="BI5" i="5"/>
  <c r="BI17" i="5"/>
  <c r="BI31" i="5"/>
  <c r="BI41" i="5"/>
  <c r="BI44" i="5"/>
  <c r="BI25" i="5"/>
  <c r="BI29" i="5"/>
  <c r="BI32" i="5"/>
  <c r="BI37" i="5"/>
  <c r="BI21" i="5"/>
  <c r="BI35" i="5"/>
  <c r="BI40" i="5"/>
  <c r="BI13" i="5"/>
  <c r="BI36" i="5"/>
  <c r="BI7" i="5"/>
  <c r="BI9" i="5"/>
  <c r="BI15" i="5"/>
  <c r="BI33" i="5"/>
  <c r="BI43" i="5"/>
  <c r="BI45" i="5"/>
  <c r="BI46" i="5"/>
  <c r="X24" i="5"/>
  <c r="X8" i="5"/>
  <c r="X6" i="5"/>
  <c r="X10" i="5"/>
  <c r="X25" i="5"/>
  <c r="X36" i="5"/>
  <c r="AH36" i="5" s="1"/>
  <c r="F37" i="3" s="1"/>
  <c r="X28" i="5"/>
  <c r="X44" i="5"/>
  <c r="X46" i="5"/>
  <c r="AB27" i="5"/>
  <c r="X5" i="5"/>
  <c r="X43" i="5"/>
  <c r="X9" i="5"/>
  <c r="AB44" i="5"/>
  <c r="AA4" i="5"/>
  <c r="T32" i="5"/>
  <c r="T13" i="5"/>
  <c r="T14" i="5"/>
  <c r="T23" i="5"/>
  <c r="AA24" i="5"/>
  <c r="AA25" i="5"/>
  <c r="AA14" i="5"/>
  <c r="AA23" i="5"/>
  <c r="T4" i="5"/>
  <c r="AA20" i="5"/>
  <c r="T38" i="5"/>
  <c r="T41" i="5"/>
  <c r="T42" i="5"/>
  <c r="T45" i="5"/>
  <c r="T46" i="5"/>
  <c r="T25" i="5"/>
  <c r="T37" i="5"/>
  <c r="T40" i="5"/>
  <c r="AA41" i="5"/>
  <c r="Z10" i="5"/>
  <c r="Z21" i="5"/>
  <c r="Z29" i="5"/>
  <c r="Z6" i="5"/>
  <c r="T10" i="5"/>
  <c r="Z15" i="5"/>
  <c r="Z37" i="5"/>
  <c r="Z39" i="5"/>
  <c r="F5" i="5"/>
  <c r="F30" i="5"/>
  <c r="F31" i="5"/>
  <c r="AA42" i="5"/>
  <c r="AA43" i="5"/>
  <c r="AA44" i="5"/>
  <c r="F33" i="5"/>
  <c r="AA46" i="5"/>
  <c r="F4" i="5"/>
  <c r="AA45" i="5"/>
  <c r="F7" i="5"/>
  <c r="F22" i="5"/>
  <c r="F26" i="5"/>
  <c r="F28" i="5"/>
  <c r="F9" i="5"/>
  <c r="F11" i="5"/>
  <c r="F18" i="5"/>
  <c r="AA26" i="5"/>
  <c r="F29" i="5"/>
  <c r="F6" i="5"/>
  <c r="F37" i="5"/>
  <c r="Z9" i="5"/>
  <c r="Z5" i="5"/>
  <c r="F10" i="5"/>
  <c r="BI12" i="5"/>
  <c r="BI16" i="5"/>
  <c r="BI18" i="5"/>
  <c r="BI20" i="5"/>
  <c r="BI22" i="5"/>
  <c r="BI14" i="5"/>
  <c r="BI10" i="5"/>
  <c r="BI6" i="5"/>
  <c r="BI8" i="5"/>
  <c r="BI4" i="5"/>
  <c r="S5" i="3"/>
  <c r="S35" i="3"/>
  <c r="S39" i="3"/>
  <c r="S37" i="3"/>
  <c r="S9" i="3"/>
  <c r="S27" i="3"/>
  <c r="S45" i="3"/>
  <c r="S17" i="3"/>
  <c r="S31" i="3"/>
  <c r="S47" i="3"/>
  <c r="S43" i="3"/>
  <c r="S7" i="3"/>
  <c r="S15" i="3"/>
  <c r="S25" i="3"/>
  <c r="S6" i="3"/>
  <c r="S8" i="3"/>
  <c r="S10" i="3"/>
  <c r="S12" i="3"/>
  <c r="S14" i="3"/>
  <c r="S16" i="3"/>
  <c r="S18" i="3"/>
  <c r="S20" i="3"/>
  <c r="S22" i="3"/>
  <c r="S24" i="3"/>
  <c r="S26" i="3"/>
  <c r="S28" i="3"/>
  <c r="S30" i="3"/>
  <c r="S32" i="3"/>
  <c r="S34" i="3"/>
  <c r="S36" i="3"/>
  <c r="S38" i="3"/>
  <c r="S40" i="3"/>
  <c r="S42" i="3"/>
  <c r="S44" i="3"/>
  <c r="S21" i="3"/>
  <c r="S29" i="3"/>
  <c r="S23" i="3"/>
  <c r="S13" i="3"/>
  <c r="S19" i="3"/>
  <c r="S33" i="3"/>
  <c r="S11" i="3"/>
  <c r="S41" i="3"/>
  <c r="AJ26" i="5"/>
  <c r="G27" i="3" s="1"/>
  <c r="AJ41" i="5"/>
  <c r="G42" i="3" s="1"/>
  <c r="AJ20" i="5"/>
  <c r="G21" i="3" s="1"/>
  <c r="AJ22" i="5"/>
  <c r="G23" i="3" s="1"/>
  <c r="AJ23" i="5"/>
  <c r="G24" i="3" s="1"/>
  <c r="AJ43" i="5"/>
  <c r="G44" i="3" s="1"/>
  <c r="AJ39" i="5"/>
  <c r="G40" i="3" s="1"/>
  <c r="AJ44" i="5"/>
  <c r="G45" i="3" s="1"/>
  <c r="AJ16" i="5"/>
  <c r="G17" i="3" s="1"/>
  <c r="AJ28" i="5"/>
  <c r="G29" i="3" s="1"/>
  <c r="AJ29" i="5"/>
  <c r="G30" i="3" s="1"/>
  <c r="AJ35" i="5"/>
  <c r="G36" i="3" s="1"/>
  <c r="AJ24" i="5"/>
  <c r="G25" i="3" s="1"/>
  <c r="AJ40" i="5"/>
  <c r="G41" i="3" s="1"/>
  <c r="AJ31" i="5"/>
  <c r="G32" i="3" s="1"/>
  <c r="AJ36" i="5"/>
  <c r="G37" i="3" s="1"/>
  <c r="AJ46" i="5"/>
  <c r="G47" i="3" s="1"/>
  <c r="K15" i="10"/>
  <c r="AB16" i="3" s="1"/>
  <c r="W32" i="10"/>
  <c r="W45" i="10"/>
  <c r="Z45" i="10" s="1"/>
  <c r="W27" i="10"/>
  <c r="Z27" i="10" s="1"/>
  <c r="W25" i="10"/>
  <c r="W10" i="10"/>
  <c r="Z10" i="10" s="1"/>
  <c r="AF11" i="3" s="1"/>
  <c r="W11" i="10"/>
  <c r="W14" i="10"/>
  <c r="Z14" i="10" s="1"/>
  <c r="AF15" i="3" s="1"/>
  <c r="W15" i="10"/>
  <c r="Z15" i="10" s="1"/>
  <c r="AF16" i="3" s="1"/>
  <c r="W18" i="10"/>
  <c r="K31" i="10"/>
  <c r="AB32" i="3" s="1"/>
  <c r="K35" i="10"/>
  <c r="AB36" i="3" s="1"/>
  <c r="W22" i="10"/>
  <c r="W40" i="10"/>
  <c r="Z40" i="10" s="1"/>
  <c r="AF41" i="3" s="1"/>
  <c r="K27" i="10"/>
  <c r="AB28" i="3" s="1"/>
  <c r="W17" i="10"/>
  <c r="Z17" i="10" s="1"/>
  <c r="AF18" i="3" s="1"/>
  <c r="W38" i="10"/>
  <c r="W39" i="10"/>
  <c r="Z39" i="10" s="1"/>
  <c r="AF40" i="3" s="1"/>
  <c r="W8" i="10"/>
  <c r="K43" i="10"/>
  <c r="AB44" i="3" s="1"/>
  <c r="W43" i="10"/>
  <c r="Z43" i="10" s="1"/>
  <c r="W44" i="10"/>
  <c r="K7" i="10"/>
  <c r="AB8" i="3" s="1"/>
  <c r="K12" i="10"/>
  <c r="AB13" i="3" s="1"/>
  <c r="W4" i="10"/>
  <c r="K34" i="10"/>
  <c r="AB35" i="3" s="1"/>
  <c r="K40" i="10"/>
  <c r="AB41" i="3" s="1"/>
  <c r="W7" i="10"/>
  <c r="K16" i="10"/>
  <c r="AB17" i="3" s="1"/>
  <c r="W28" i="10"/>
  <c r="W29" i="10"/>
  <c r="Z29" i="10" s="1"/>
  <c r="K11" i="10"/>
  <c r="AB12" i="3" s="1"/>
  <c r="K32" i="10"/>
  <c r="AB33" i="3" s="1"/>
  <c r="W9" i="10"/>
  <c r="W24" i="10"/>
  <c r="Z24" i="10" s="1"/>
  <c r="K26" i="10"/>
  <c r="AB27" i="3" s="1"/>
  <c r="K28" i="10"/>
  <c r="AB29" i="3" s="1"/>
  <c r="W30" i="10"/>
  <c r="Z30" i="10" s="1"/>
  <c r="W34" i="10"/>
  <c r="Z34" i="10" s="1"/>
  <c r="AF35" i="3" s="1"/>
  <c r="K39" i="10"/>
  <c r="AB40" i="3" s="1"/>
  <c r="AE15" i="3"/>
  <c r="K5" i="10"/>
  <c r="AB6" i="3" s="1"/>
  <c r="W35" i="10"/>
  <c r="Z35" i="10" s="1"/>
  <c r="AF36" i="3" s="1"/>
  <c r="W36" i="10"/>
  <c r="AE16" i="3"/>
  <c r="AE34" i="3"/>
  <c r="AA43" i="3"/>
  <c r="N9" i="10"/>
  <c r="AC10" i="3" s="1"/>
  <c r="AE30" i="3"/>
  <c r="AA32" i="3"/>
  <c r="AA40" i="3"/>
  <c r="AE12" i="3"/>
  <c r="AE40" i="3"/>
  <c r="AC39" i="3"/>
  <c r="AA6" i="3"/>
  <c r="Z11" i="10"/>
  <c r="AF12" i="3" s="1"/>
  <c r="AA36" i="3"/>
  <c r="R4" i="10"/>
  <c r="K9" i="10"/>
  <c r="AB10" i="3" s="1"/>
  <c r="W23" i="10"/>
  <c r="Z23" i="10" s="1"/>
  <c r="Z33" i="10"/>
  <c r="AF34" i="3" s="1"/>
  <c r="K44" i="10"/>
  <c r="AB45" i="3" s="1"/>
  <c r="W3" i="10"/>
  <c r="Z3" i="10" s="1"/>
  <c r="AF4" i="3" s="1"/>
  <c r="K19" i="10"/>
  <c r="K22" i="10"/>
  <c r="AB23" i="3" s="1"/>
  <c r="K25" i="10"/>
  <c r="AB26" i="3" s="1"/>
  <c r="K38" i="10"/>
  <c r="AB39" i="3" s="1"/>
  <c r="K8" i="10"/>
  <c r="AB9" i="3" s="1"/>
  <c r="W20" i="10"/>
  <c r="Z20" i="10" s="1"/>
  <c r="W26" i="10"/>
  <c r="Z26" i="10" s="1"/>
  <c r="W41" i="10"/>
  <c r="Z41" i="10" s="1"/>
  <c r="AF42" i="3" s="1"/>
  <c r="K10" i="10"/>
  <c r="AB11" i="3" s="1"/>
  <c r="W12" i="10"/>
  <c r="Z12" i="10" s="1"/>
  <c r="AF13" i="3" s="1"/>
  <c r="K14" i="10"/>
  <c r="AB15" i="3" s="1"/>
  <c r="W16" i="10"/>
  <c r="Z16" i="10" s="1"/>
  <c r="AF17" i="3" s="1"/>
  <c r="K20" i="10"/>
  <c r="AB21" i="3" s="1"/>
  <c r="K23" i="10"/>
  <c r="AB24" i="3" s="1"/>
  <c r="W37" i="10"/>
  <c r="Z37" i="10" s="1"/>
  <c r="AF38" i="3" s="1"/>
  <c r="K3" i="10"/>
  <c r="AB4" i="3" s="1"/>
  <c r="W21" i="10"/>
  <c r="Z21" i="10" s="1"/>
  <c r="AF22" i="3" s="1"/>
  <c r="Z22" i="10"/>
  <c r="K41" i="10"/>
  <c r="AB42" i="3" s="1"/>
  <c r="W42" i="10"/>
  <c r="Z42" i="10" s="1"/>
  <c r="W5" i="10"/>
  <c r="W19" i="10"/>
  <c r="Z19" i="10" s="1"/>
  <c r="K21" i="10"/>
  <c r="AB22" i="3" s="1"/>
  <c r="K24" i="10"/>
  <c r="AB25" i="3" s="1"/>
  <c r="W31" i="10"/>
  <c r="K36" i="10"/>
  <c r="AB37" i="3" s="1"/>
  <c r="K42" i="10"/>
  <c r="AB43" i="3" s="1"/>
  <c r="W46" i="10"/>
  <c r="Y37" i="7"/>
  <c r="U38" i="3" s="1"/>
  <c r="Y41" i="7"/>
  <c r="U42" i="3" s="1"/>
  <c r="G9" i="7"/>
  <c r="O10" i="3" s="1"/>
  <c r="J32" i="7"/>
  <c r="P33" i="3" s="1"/>
  <c r="G8" i="7"/>
  <c r="O9" i="3" s="1"/>
  <c r="Q5" i="3"/>
  <c r="Y10" i="7"/>
  <c r="U11" i="3" s="1"/>
  <c r="J20" i="7"/>
  <c r="P21" i="3" s="1"/>
  <c r="V44" i="7"/>
  <c r="T45" i="3" s="1"/>
  <c r="Y32" i="7"/>
  <c r="U33" i="3" s="1"/>
  <c r="J40" i="7"/>
  <c r="P41" i="3" s="1"/>
  <c r="V12" i="7"/>
  <c r="T13" i="3" s="1"/>
  <c r="Y15" i="7"/>
  <c r="U16" i="3" s="1"/>
  <c r="Y23" i="7"/>
  <c r="U24" i="3" s="1"/>
  <c r="Q8" i="3"/>
  <c r="G10" i="7"/>
  <c r="O11" i="3" s="1"/>
  <c r="J6" i="7"/>
  <c r="P7" i="3" s="1"/>
  <c r="J10" i="7"/>
  <c r="P11" i="3" s="1"/>
  <c r="Y19" i="7"/>
  <c r="U20" i="3" s="1"/>
  <c r="V40" i="7"/>
  <c r="T41" i="3" s="1"/>
  <c r="V42" i="7"/>
  <c r="T43" i="3" s="1"/>
  <c r="Y43" i="7"/>
  <c r="U44" i="3" s="1"/>
  <c r="Y45" i="7"/>
  <c r="U46" i="3" s="1"/>
  <c r="J16" i="7"/>
  <c r="P17" i="3" s="1"/>
  <c r="Y38" i="7"/>
  <c r="U39" i="3" s="1"/>
  <c r="Y40" i="7"/>
  <c r="U41" i="3" s="1"/>
  <c r="Y7" i="7"/>
  <c r="U8" i="3" s="1"/>
  <c r="Y20" i="7"/>
  <c r="U21" i="3" s="1"/>
  <c r="J22" i="7"/>
  <c r="P23" i="3" s="1"/>
  <c r="G17" i="7"/>
  <c r="O18" i="3" s="1"/>
  <c r="J24" i="7"/>
  <c r="P25" i="3" s="1"/>
  <c r="Y33" i="7"/>
  <c r="U34" i="3" s="1"/>
  <c r="Y8" i="7"/>
  <c r="U9" i="3" s="1"/>
  <c r="V20" i="7"/>
  <c r="T21" i="3" s="1"/>
  <c r="J38" i="7"/>
  <c r="P39" i="3" s="1"/>
  <c r="Y3" i="7"/>
  <c r="U4" i="3" s="1"/>
  <c r="J7" i="7"/>
  <c r="P8" i="3" s="1"/>
  <c r="V11" i="7"/>
  <c r="T12" i="3" s="1"/>
  <c r="V26" i="7"/>
  <c r="T27" i="3" s="1"/>
  <c r="Y29" i="7"/>
  <c r="U30" i="3" s="1"/>
  <c r="J37" i="7"/>
  <c r="P38" i="3" s="1"/>
  <c r="V46" i="7"/>
  <c r="T47" i="3" s="1"/>
  <c r="V4" i="7"/>
  <c r="T5" i="3" s="1"/>
  <c r="V15" i="7"/>
  <c r="T16" i="3" s="1"/>
  <c r="Y9" i="7"/>
  <c r="U10" i="3" s="1"/>
  <c r="Y24" i="7"/>
  <c r="U25" i="3" s="1"/>
  <c r="V34" i="7"/>
  <c r="T35" i="3" s="1"/>
  <c r="Q45" i="3"/>
  <c r="J13" i="7"/>
  <c r="P14" i="3" s="1"/>
  <c r="V17" i="7"/>
  <c r="T18" i="3" s="1"/>
  <c r="Y34" i="7"/>
  <c r="U35" i="3" s="1"/>
  <c r="J5" i="7"/>
  <c r="P6" i="3" s="1"/>
  <c r="J8" i="7"/>
  <c r="P9" i="3" s="1"/>
  <c r="G13" i="7"/>
  <c r="O14" i="3" s="1"/>
  <c r="J21" i="7"/>
  <c r="P22" i="3" s="1"/>
  <c r="X22" i="3"/>
  <c r="V27" i="7"/>
  <c r="T28" i="3" s="1"/>
  <c r="J35" i="7"/>
  <c r="P36" i="3" s="1"/>
  <c r="Y35" i="7"/>
  <c r="U36" i="3" s="1"/>
  <c r="X39" i="3"/>
  <c r="X5" i="3"/>
  <c r="Y5" i="7"/>
  <c r="U6" i="3" s="1"/>
  <c r="V10" i="7"/>
  <c r="T11" i="3" s="1"/>
  <c r="J14" i="7"/>
  <c r="P15" i="3" s="1"/>
  <c r="Y21" i="7"/>
  <c r="U22" i="3" s="1"/>
  <c r="V24" i="7"/>
  <c r="T25" i="3" s="1"/>
  <c r="Q26" i="3"/>
  <c r="Y25" i="7"/>
  <c r="U26" i="3" s="1"/>
  <c r="G27" i="7"/>
  <c r="O28" i="3" s="1"/>
  <c r="J30" i="7"/>
  <c r="P31" i="3" s="1"/>
  <c r="Q36" i="3"/>
  <c r="AF42" i="7"/>
  <c r="V43" i="3" s="1"/>
  <c r="G43" i="7"/>
  <c r="O44" i="3" s="1"/>
  <c r="V43" i="7"/>
  <c r="T44" i="3" s="1"/>
  <c r="Y11" i="7"/>
  <c r="U12" i="3" s="1"/>
  <c r="Y14" i="7"/>
  <c r="U15" i="3" s="1"/>
  <c r="Y17" i="7"/>
  <c r="U18" i="3" s="1"/>
  <c r="V23" i="7"/>
  <c r="T24" i="3" s="1"/>
  <c r="J27" i="7"/>
  <c r="P28" i="3" s="1"/>
  <c r="AF31" i="7"/>
  <c r="V32" i="3" s="1"/>
  <c r="V36" i="7"/>
  <c r="T37" i="3" s="1"/>
  <c r="G12" i="7"/>
  <c r="O13" i="3" s="1"/>
  <c r="G18" i="7"/>
  <c r="O19" i="3" s="1"/>
  <c r="V18" i="7"/>
  <c r="T19" i="3" s="1"/>
  <c r="G26" i="7"/>
  <c r="O27" i="3" s="1"/>
  <c r="Y27" i="7"/>
  <c r="U28" i="3" s="1"/>
  <c r="G31" i="7"/>
  <c r="Q35" i="3"/>
  <c r="G39" i="7"/>
  <c r="O40" i="3" s="1"/>
  <c r="AF10" i="7"/>
  <c r="V11" i="3" s="1"/>
  <c r="V6" i="7"/>
  <c r="T7" i="3" s="1"/>
  <c r="Q11" i="3"/>
  <c r="J12" i="7"/>
  <c r="P13" i="3" s="1"/>
  <c r="Y16" i="7"/>
  <c r="U17" i="3" s="1"/>
  <c r="J18" i="7"/>
  <c r="P19" i="3" s="1"/>
  <c r="V22" i="7"/>
  <c r="T23" i="3" s="1"/>
  <c r="AF27" i="7"/>
  <c r="V28" i="3" s="1"/>
  <c r="G28" i="7"/>
  <c r="O29" i="3" s="1"/>
  <c r="V28" i="7"/>
  <c r="T29" i="3" s="1"/>
  <c r="J31" i="7"/>
  <c r="P32" i="3" s="1"/>
  <c r="Q37" i="3"/>
  <c r="G38" i="7"/>
  <c r="O39" i="3" s="1"/>
  <c r="J46" i="7"/>
  <c r="P47" i="3" s="1"/>
  <c r="G21" i="7"/>
  <c r="O22" i="3" s="1"/>
  <c r="Y26" i="7"/>
  <c r="U27" i="3" s="1"/>
  <c r="AF29" i="7"/>
  <c r="V30" i="3" s="1"/>
  <c r="G30" i="7"/>
  <c r="O31" i="3" s="1"/>
  <c r="AF12" i="7"/>
  <c r="V13" i="3" s="1"/>
  <c r="AF39" i="7"/>
  <c r="V40" i="3" s="1"/>
  <c r="AF44" i="7"/>
  <c r="V45" i="3" s="1"/>
  <c r="Y6" i="7"/>
  <c r="U7" i="3" s="1"/>
  <c r="AF8" i="7"/>
  <c r="V9" i="3" s="1"/>
  <c r="V14" i="7"/>
  <c r="T15" i="3" s="1"/>
  <c r="AF18" i="7"/>
  <c r="V19" i="3" s="1"/>
  <c r="J19" i="7"/>
  <c r="P20" i="3" s="1"/>
  <c r="AF21" i="7"/>
  <c r="V22" i="3" s="1"/>
  <c r="AF28" i="7"/>
  <c r="V29" i="3" s="1"/>
  <c r="Q40" i="3"/>
  <c r="Q7" i="3"/>
  <c r="AF6" i="7"/>
  <c r="V7" i="3" s="1"/>
  <c r="AF9" i="7"/>
  <c r="V10" i="3" s="1"/>
  <c r="Y13" i="7"/>
  <c r="U14" i="3" s="1"/>
  <c r="Q20" i="3"/>
  <c r="Q21" i="3"/>
  <c r="V31" i="7"/>
  <c r="T32" i="3" s="1"/>
  <c r="V32" i="7"/>
  <c r="T33" i="3" s="1"/>
  <c r="Q34" i="3"/>
  <c r="Q39" i="3"/>
  <c r="G42" i="7"/>
  <c r="O43" i="3" s="1"/>
  <c r="AF43" i="7"/>
  <c r="V44" i="3" s="1"/>
  <c r="G44" i="7"/>
  <c r="AF4" i="7"/>
  <c r="V5" i="3" s="1"/>
  <c r="G7" i="7"/>
  <c r="O8" i="3" s="1"/>
  <c r="V9" i="7"/>
  <c r="T10" i="3" s="1"/>
  <c r="Q15" i="3"/>
  <c r="Q16" i="3"/>
  <c r="Q17" i="3"/>
  <c r="Q18" i="3"/>
  <c r="Q19" i="3"/>
  <c r="Y18" i="7"/>
  <c r="U19" i="3" s="1"/>
  <c r="Q24" i="3"/>
  <c r="G29" i="7"/>
  <c r="V29" i="7"/>
  <c r="T30" i="3" s="1"/>
  <c r="V30" i="7"/>
  <c r="T31" i="3" s="1"/>
  <c r="Y31" i="7"/>
  <c r="U32" i="3" s="1"/>
  <c r="G41" i="7"/>
  <c r="O42" i="3" s="1"/>
  <c r="V41" i="7"/>
  <c r="T42" i="3" s="1"/>
  <c r="J42" i="7"/>
  <c r="P43" i="3" s="1"/>
  <c r="J43" i="7"/>
  <c r="P44" i="3" s="1"/>
  <c r="J44" i="7"/>
  <c r="P45" i="3" s="1"/>
  <c r="AF20" i="7"/>
  <c r="V21" i="3" s="1"/>
  <c r="AF36" i="7"/>
  <c r="V37" i="3" s="1"/>
  <c r="G4" i="7"/>
  <c r="O5" i="3" s="1"/>
  <c r="V5" i="7"/>
  <c r="T6" i="3" s="1"/>
  <c r="AF5" i="7"/>
  <c r="V6" i="3" s="1"/>
  <c r="G6" i="7"/>
  <c r="O7" i="3" s="1"/>
  <c r="V7" i="7"/>
  <c r="T8" i="3" s="1"/>
  <c r="V8" i="7"/>
  <c r="T9" i="3" s="1"/>
  <c r="G14" i="7"/>
  <c r="AF14" i="7"/>
  <c r="V15" i="3" s="1"/>
  <c r="Q23" i="3"/>
  <c r="Y22" i="7"/>
  <c r="U23" i="3" s="1"/>
  <c r="G25" i="7"/>
  <c r="O26" i="3" s="1"/>
  <c r="V25" i="7"/>
  <c r="T26" i="3" s="1"/>
  <c r="J26" i="7"/>
  <c r="P27" i="3" s="1"/>
  <c r="J28" i="7"/>
  <c r="P29" i="3" s="1"/>
  <c r="J29" i="7"/>
  <c r="P30" i="3" s="1"/>
  <c r="Q32" i="3"/>
  <c r="J39" i="7"/>
  <c r="P40" i="3" s="1"/>
  <c r="G40" i="7"/>
  <c r="O41" i="3" s="1"/>
  <c r="J41" i="7"/>
  <c r="P42" i="3" s="1"/>
  <c r="Q43" i="3"/>
  <c r="Y42" i="7"/>
  <c r="U43" i="3" s="1"/>
  <c r="J45" i="7"/>
  <c r="P46" i="3" s="1"/>
  <c r="X9" i="3"/>
  <c r="Q10" i="3"/>
  <c r="J11" i="7"/>
  <c r="P12" i="3" s="1"/>
  <c r="G15" i="7"/>
  <c r="O16" i="3" s="1"/>
  <c r="G23" i="7"/>
  <c r="O24" i="3" s="1"/>
  <c r="AF26" i="7"/>
  <c r="V27" i="3" s="1"/>
  <c r="G34" i="7"/>
  <c r="O35" i="3" s="1"/>
  <c r="G35" i="7"/>
  <c r="O36" i="3" s="1"/>
  <c r="V35" i="7"/>
  <c r="T36" i="3" s="1"/>
  <c r="G36" i="7"/>
  <c r="O37" i="3" s="1"/>
  <c r="V39" i="7"/>
  <c r="T40" i="3" s="1"/>
  <c r="Q42" i="3"/>
  <c r="Q13" i="3"/>
  <c r="J15" i="7"/>
  <c r="P16" i="3" s="1"/>
  <c r="G16" i="7"/>
  <c r="O17" i="3" s="1"/>
  <c r="V19" i="7"/>
  <c r="T20" i="3" s="1"/>
  <c r="G20" i="7"/>
  <c r="O21" i="3" s="1"/>
  <c r="G22" i="7"/>
  <c r="O23" i="3" s="1"/>
  <c r="J23" i="7"/>
  <c r="P24" i="3" s="1"/>
  <c r="G24" i="7"/>
  <c r="O25" i="3" s="1"/>
  <c r="Q29" i="3"/>
  <c r="Q30" i="3"/>
  <c r="Q31" i="3"/>
  <c r="Y30" i="7"/>
  <c r="U31" i="3" s="1"/>
  <c r="G33" i="7"/>
  <c r="O34" i="3" s="1"/>
  <c r="V33" i="7"/>
  <c r="T34" i="3" s="1"/>
  <c r="J34" i="7"/>
  <c r="P35" i="3" s="1"/>
  <c r="J36" i="7"/>
  <c r="P37" i="3" s="1"/>
  <c r="V38" i="7"/>
  <c r="T39" i="3" s="1"/>
  <c r="Y39" i="7"/>
  <c r="U40" i="3" s="1"/>
  <c r="X40" i="3"/>
  <c r="Y44" i="7"/>
  <c r="U45" i="3" s="1"/>
  <c r="Q47" i="3"/>
  <c r="X8" i="3"/>
  <c r="X21" i="3"/>
  <c r="X10" i="3"/>
  <c r="X24" i="3"/>
  <c r="Q25" i="3"/>
  <c r="Q41" i="3"/>
  <c r="G11" i="7"/>
  <c r="O12" i="3" s="1"/>
  <c r="G19" i="7"/>
  <c r="G37" i="7"/>
  <c r="O38" i="3" s="1"/>
  <c r="G46" i="7"/>
  <c r="G45" i="7"/>
  <c r="O46" i="3" s="1"/>
  <c r="T11" i="5"/>
  <c r="Z11" i="5"/>
  <c r="W3" i="5"/>
  <c r="AC4" i="5"/>
  <c r="X4" i="5"/>
  <c r="AC7" i="5"/>
  <c r="X7" i="5"/>
  <c r="AH7" i="5" s="1"/>
  <c r="F8" i="3" s="1"/>
  <c r="BB10" i="5"/>
  <c r="F3" i="5"/>
  <c r="AB8" i="5"/>
  <c r="U3" i="5"/>
  <c r="BE3" i="5"/>
  <c r="S3" i="5"/>
  <c r="T7" i="5"/>
  <c r="Z7" i="5"/>
  <c r="Z8" i="5"/>
  <c r="F8" i="5"/>
  <c r="F12" i="5"/>
  <c r="Z12" i="5"/>
  <c r="Z3" i="5"/>
  <c r="AA16" i="5"/>
  <c r="AS9" i="5"/>
  <c r="AC11" i="5"/>
  <c r="X11" i="5"/>
  <c r="BB12" i="5"/>
  <c r="BE12" i="5"/>
  <c r="Z30" i="5"/>
  <c r="T30" i="5"/>
  <c r="AB3" i="5"/>
  <c r="AW3" i="5"/>
  <c r="BE5" i="5"/>
  <c r="AC6" i="5"/>
  <c r="AS8" i="5"/>
  <c r="BE9" i="5"/>
  <c r="AC10" i="5"/>
  <c r="BE13" i="5"/>
  <c r="J14" i="5"/>
  <c r="AB15" i="5"/>
  <c r="X15" i="5"/>
  <c r="T17" i="5"/>
  <c r="BB17" i="5"/>
  <c r="BR17" i="5"/>
  <c r="L18" i="3" s="1"/>
  <c r="T18" i="5"/>
  <c r="BS19" i="5"/>
  <c r="M20" i="3" s="1"/>
  <c r="BS22" i="5"/>
  <c r="M23" i="3" s="1"/>
  <c r="AB31" i="5"/>
  <c r="X31" i="5"/>
  <c r="AH31" i="5" s="1"/>
  <c r="F32" i="3" s="1"/>
  <c r="AH4" i="5"/>
  <c r="F5" i="3" s="1"/>
  <c r="AA5" i="5"/>
  <c r="AA8" i="5"/>
  <c r="AA9" i="5"/>
  <c r="X14" i="5"/>
  <c r="X16" i="5"/>
  <c r="AH16" i="5" s="1"/>
  <c r="F17" i="3" s="1"/>
  <c r="AC16" i="5"/>
  <c r="AB17" i="5"/>
  <c r="AD17" i="5" s="1"/>
  <c r="X17" i="5"/>
  <c r="BB3" i="5"/>
  <c r="AE6" i="5"/>
  <c r="AJ6" i="5" s="1"/>
  <c r="AE10" i="5"/>
  <c r="AJ10" i="5" s="1"/>
  <c r="AC12" i="5"/>
  <c r="AD12" i="5" s="1"/>
  <c r="AA17" i="5"/>
  <c r="AA18" i="5"/>
  <c r="Z26" i="5"/>
  <c r="T26" i="5"/>
  <c r="X40" i="5"/>
  <c r="AB40" i="5"/>
  <c r="AD40" i="5" s="1"/>
  <c r="J3" i="5"/>
  <c r="BR3" i="5"/>
  <c r="AE4" i="5"/>
  <c r="AJ4" i="5" s="1"/>
  <c r="BB4" i="5"/>
  <c r="AS6" i="5"/>
  <c r="BE7" i="5"/>
  <c r="AC8" i="5"/>
  <c r="AS10" i="5"/>
  <c r="BE11" i="5"/>
  <c r="J12" i="5"/>
  <c r="F13" i="5"/>
  <c r="AB13" i="5"/>
  <c r="AD13" i="5" s="1"/>
  <c r="BB14" i="5"/>
  <c r="X18" i="5"/>
  <c r="AC18" i="5"/>
  <c r="Z19" i="5"/>
  <c r="AB19" i="5"/>
  <c r="AD19" i="5" s="1"/>
  <c r="X19" i="5"/>
  <c r="T21" i="5"/>
  <c r="BB21" i="5"/>
  <c r="BR21" i="5"/>
  <c r="L22" i="3" s="1"/>
  <c r="T22" i="5"/>
  <c r="Z23" i="5"/>
  <c r="AB23" i="5"/>
  <c r="X23" i="5"/>
  <c r="Z27" i="5"/>
  <c r="F27" i="5"/>
  <c r="AF27" i="5" s="1"/>
  <c r="D28" i="3" s="1"/>
  <c r="AB29" i="5"/>
  <c r="AD29" i="5" s="1"/>
  <c r="X29" i="5"/>
  <c r="AH29" i="5" s="1"/>
  <c r="F30" i="3" s="1"/>
  <c r="T5" i="5"/>
  <c r="T9" i="5"/>
  <c r="BS11" i="5"/>
  <c r="M12" i="3" s="1"/>
  <c r="F14" i="5"/>
  <c r="Z14" i="5"/>
  <c r="F24" i="5"/>
  <c r="Z24" i="5"/>
  <c r="BG3" i="5"/>
  <c r="Z4" i="5"/>
  <c r="AA6" i="5"/>
  <c r="AA7" i="5"/>
  <c r="AB7" i="5"/>
  <c r="BB7" i="5"/>
  <c r="AA10" i="5"/>
  <c r="AA11" i="5"/>
  <c r="AB11" i="5"/>
  <c r="BB11" i="5"/>
  <c r="AE12" i="5"/>
  <c r="AJ12" i="5" s="1"/>
  <c r="X12" i="5"/>
  <c r="AS12" i="5"/>
  <c r="T15" i="5"/>
  <c r="BB15" i="5"/>
  <c r="BR15" i="5"/>
  <c r="L16" i="3" s="1"/>
  <c r="T16" i="5"/>
  <c r="BS16" i="5"/>
  <c r="M17" i="3" s="1"/>
  <c r="BC18" i="5"/>
  <c r="X20" i="5"/>
  <c r="AC20" i="5"/>
  <c r="AB21" i="5"/>
  <c r="X21" i="5"/>
  <c r="X22" i="5"/>
  <c r="AB22" i="5"/>
  <c r="X32" i="5"/>
  <c r="AH32" i="5" s="1"/>
  <c r="F33" i="3" s="1"/>
  <c r="AB32" i="5"/>
  <c r="F15" i="5"/>
  <c r="Z16" i="5"/>
  <c r="F17" i="5"/>
  <c r="Z18" i="5"/>
  <c r="F19" i="5"/>
  <c r="Z20" i="5"/>
  <c r="F21" i="5"/>
  <c r="Z22" i="5"/>
  <c r="F23" i="5"/>
  <c r="F25" i="5"/>
  <c r="AW25" i="5"/>
  <c r="AS26" i="5"/>
  <c r="BE26" i="5"/>
  <c r="BI27" i="5"/>
  <c r="T29" i="5"/>
  <c r="AF29" i="5" s="1"/>
  <c r="D30" i="3" s="1"/>
  <c r="AS29" i="5"/>
  <c r="BE29" i="5"/>
  <c r="T31" i="5"/>
  <c r="F34" i="5"/>
  <c r="Z34" i="5"/>
  <c r="BB34" i="5"/>
  <c r="BC34" i="5" s="1"/>
  <c r="AW35" i="5"/>
  <c r="T39" i="5"/>
  <c r="AF39" i="5" s="1"/>
  <c r="X39" i="5"/>
  <c r="F42" i="5"/>
  <c r="Z42" i="5"/>
  <c r="AB42" i="5"/>
  <c r="AD42" i="5" s="1"/>
  <c r="BB42" i="5"/>
  <c r="AW43" i="5"/>
  <c r="BO24" i="5"/>
  <c r="BB26" i="5"/>
  <c r="BE27" i="5"/>
  <c r="BI28" i="5"/>
  <c r="BI30" i="5"/>
  <c r="Z31" i="5"/>
  <c r="AJ33" i="5"/>
  <c r="AB33" i="5"/>
  <c r="BE33" i="5"/>
  <c r="X34" i="5"/>
  <c r="AH34" i="5" s="1"/>
  <c r="F35" i="3" s="1"/>
  <c r="BE36" i="5"/>
  <c r="BI38" i="5"/>
  <c r="AB41" i="5"/>
  <c r="BE41" i="5"/>
  <c r="AS44" i="5"/>
  <c r="BE44" i="5"/>
  <c r="AB25" i="5"/>
  <c r="Z28" i="5"/>
  <c r="F36" i="5"/>
  <c r="Z36" i="5"/>
  <c r="F44" i="5"/>
  <c r="Z44" i="5"/>
  <c r="Y3" i="5"/>
  <c r="AB24" i="5"/>
  <c r="AB28" i="5"/>
  <c r="AS28" i="5"/>
  <c r="AB30" i="5"/>
  <c r="AS30" i="5"/>
  <c r="Z33" i="5"/>
  <c r="AS38" i="5"/>
  <c r="Z41" i="5"/>
  <c r="Z13" i="5"/>
  <c r="BB28" i="5"/>
  <c r="BO28" i="5"/>
  <c r="AW31" i="5"/>
  <c r="T35" i="5"/>
  <c r="X35" i="5"/>
  <c r="F38" i="5"/>
  <c r="Z38" i="5"/>
  <c r="AW39" i="5"/>
  <c r="T43" i="5"/>
  <c r="AF43" i="5" s="1"/>
  <c r="F46" i="5"/>
  <c r="Z46" i="5"/>
  <c r="AB46" i="5"/>
  <c r="BO3" i="5"/>
  <c r="AS24" i="5"/>
  <c r="BI24" i="5"/>
  <c r="AW29" i="5"/>
  <c r="BC29" i="5" s="1"/>
  <c r="AS32" i="5"/>
  <c r="BE32" i="5"/>
  <c r="BI34" i="5"/>
  <c r="Z35" i="5"/>
  <c r="AJ37" i="5"/>
  <c r="AB37" i="5"/>
  <c r="AS37" i="5"/>
  <c r="BE37" i="5"/>
  <c r="X38" i="5"/>
  <c r="AH38" i="5" s="1"/>
  <c r="F39" i="3" s="1"/>
  <c r="AS40" i="5"/>
  <c r="BE40" i="5"/>
  <c r="AH42" i="5"/>
  <c r="F43" i="3" s="1"/>
  <c r="BI42" i="5"/>
  <c r="Z43" i="5"/>
  <c r="AJ45" i="5"/>
  <c r="AB45" i="5"/>
  <c r="AD45" i="5" s="1"/>
  <c r="BE45" i="5"/>
  <c r="AC24" i="5"/>
  <c r="AW26" i="5"/>
  <c r="BI26" i="5"/>
  <c r="AW27" i="5"/>
  <c r="BS27" i="5"/>
  <c r="M28" i="3" s="1"/>
  <c r="F32" i="5"/>
  <c r="AF32" i="5" s="1"/>
  <c r="Z32" i="5"/>
  <c r="BB32" i="5"/>
  <c r="BC32" i="5" s="1"/>
  <c r="X37" i="5"/>
  <c r="F40" i="5"/>
  <c r="Z40" i="5"/>
  <c r="BB40" i="5"/>
  <c r="X45" i="5"/>
  <c r="J4" i="7"/>
  <c r="P5" i="3" s="1"/>
  <c r="AF19" i="7"/>
  <c r="Q9" i="3"/>
  <c r="G5" i="7"/>
  <c r="Y12" i="7"/>
  <c r="U13" i="3" s="1"/>
  <c r="V13" i="7"/>
  <c r="T14" i="3" s="1"/>
  <c r="AF13" i="7"/>
  <c r="X31" i="3"/>
  <c r="G32" i="7"/>
  <c r="J33" i="7"/>
  <c r="P34" i="3" s="1"/>
  <c r="AF34" i="7"/>
  <c r="AF35" i="7"/>
  <c r="AF38" i="7"/>
  <c r="AF40" i="7"/>
  <c r="AF41" i="7"/>
  <c r="Q46" i="3"/>
  <c r="AF7" i="7"/>
  <c r="AF11" i="7"/>
  <c r="Y28" i="7"/>
  <c r="U29" i="3" s="1"/>
  <c r="V37" i="7"/>
  <c r="T38" i="3" s="1"/>
  <c r="AF37" i="7"/>
  <c r="Y4" i="7"/>
  <c r="Q6" i="3"/>
  <c r="X7" i="3"/>
  <c r="J9" i="7"/>
  <c r="P10" i="3" s="1"/>
  <c r="Q14" i="3"/>
  <c r="AF15" i="7"/>
  <c r="AF17" i="7"/>
  <c r="AF22" i="7"/>
  <c r="AF24" i="7"/>
  <c r="AF25" i="7"/>
  <c r="AD3" i="7"/>
  <c r="X15" i="3"/>
  <c r="AF16" i="7"/>
  <c r="V21" i="7"/>
  <c r="T22" i="3" s="1"/>
  <c r="AF46" i="7"/>
  <c r="V3" i="7"/>
  <c r="AF23" i="7"/>
  <c r="Y36" i="7"/>
  <c r="U37" i="3" s="1"/>
  <c r="V45" i="7"/>
  <c r="T46" i="3" s="1"/>
  <c r="AF45" i="7"/>
  <c r="V16" i="7"/>
  <c r="T17" i="3" s="1"/>
  <c r="J17" i="7"/>
  <c r="P18" i="3" s="1"/>
  <c r="Q22" i="3"/>
  <c r="X23" i="3"/>
  <c r="J25" i="7"/>
  <c r="P26" i="3" s="1"/>
  <c r="AF30" i="7"/>
  <c r="AF32" i="7"/>
  <c r="AF33" i="7"/>
  <c r="Q38" i="3"/>
  <c r="G3" i="7"/>
  <c r="J3" i="7"/>
  <c r="R3" i="7"/>
  <c r="W13" i="10"/>
  <c r="Z13" i="10" s="1"/>
  <c r="AF14" i="3" s="1"/>
  <c r="N3" i="10"/>
  <c r="O16" i="10"/>
  <c r="AD17" i="3" s="1"/>
  <c r="Z18" i="10"/>
  <c r="AF19" i="3" s="1"/>
  <c r="O28" i="10"/>
  <c r="AD29" i="3" s="1"/>
  <c r="Z31" i="10"/>
  <c r="AF32" i="3" s="1"/>
  <c r="K4" i="10"/>
  <c r="O4" i="10" s="1"/>
  <c r="AD5" i="3" s="1"/>
  <c r="Z4" i="10"/>
  <c r="W6" i="10"/>
  <c r="Z8" i="10"/>
  <c r="AF9" i="3" s="1"/>
  <c r="K13" i="10"/>
  <c r="AB14" i="3" s="1"/>
  <c r="AA16" i="10"/>
  <c r="AG17" i="3" s="1"/>
  <c r="K6" i="10"/>
  <c r="AB7" i="3" s="1"/>
  <c r="Z9" i="10"/>
  <c r="AF10" i="3" s="1"/>
  <c r="K17" i="10"/>
  <c r="AB18" i="3" s="1"/>
  <c r="Z25" i="10"/>
  <c r="AF26" i="3" s="1"/>
  <c r="O8" i="10"/>
  <c r="AD9" i="3" s="1"/>
  <c r="O20" i="10"/>
  <c r="AD21" i="3" s="1"/>
  <c r="O7" i="10"/>
  <c r="AD8" i="3" s="1"/>
  <c r="B18" i="19"/>
  <c r="C18" i="19" s="1"/>
  <c r="Z36" i="10"/>
  <c r="AF37" i="3" s="1"/>
  <c r="K37" i="10"/>
  <c r="O40" i="10"/>
  <c r="AD41" i="3" s="1"/>
  <c r="K46" i="10"/>
  <c r="K30" i="10"/>
  <c r="Z38" i="10"/>
  <c r="Z32" i="10"/>
  <c r="AF33" i="3" s="1"/>
  <c r="K33" i="10"/>
  <c r="AB34" i="3" s="1"/>
  <c r="O36" i="10"/>
  <c r="AD37" i="3" s="1"/>
  <c r="Z28" i="10"/>
  <c r="AF29" i="3" s="1"/>
  <c r="K29" i="10"/>
  <c r="AB30" i="3" s="1"/>
  <c r="K18" i="10"/>
  <c r="AB19" i="3" s="1"/>
  <c r="O32" i="10"/>
  <c r="AD33" i="3" s="1"/>
  <c r="Z44" i="10"/>
  <c r="AF45" i="3" s="1"/>
  <c r="K45" i="10"/>
  <c r="AB46" i="3" s="1"/>
  <c r="Z46" i="10"/>
  <c r="AF47" i="3" s="1"/>
  <c r="B21" i="19"/>
  <c r="C21" i="19" s="1"/>
  <c r="B29" i="19"/>
  <c r="C29" i="19" s="1"/>
  <c r="B33" i="19"/>
  <c r="C33" i="19" s="1"/>
  <c r="B12" i="19"/>
  <c r="C12" i="19" s="1"/>
  <c r="B44" i="19"/>
  <c r="C44" i="19" s="1"/>
  <c r="B11" i="19"/>
  <c r="C11" i="19" s="1"/>
  <c r="B19" i="19"/>
  <c r="C19" i="19" s="1"/>
  <c r="B43" i="19"/>
  <c r="C43" i="19" s="1"/>
  <c r="AD15" i="5" l="1"/>
  <c r="AH23" i="5"/>
  <c r="F24" i="3" s="1"/>
  <c r="AD33" i="5"/>
  <c r="AH21" i="5"/>
  <c r="F22" i="3" s="1"/>
  <c r="AH19" i="5"/>
  <c r="F20" i="3" s="1"/>
  <c r="AH11" i="5"/>
  <c r="F12" i="3" s="1"/>
  <c r="AD14" i="5"/>
  <c r="O5" i="10"/>
  <c r="AD6" i="3" s="1"/>
  <c r="BC20" i="5"/>
  <c r="BJ11" i="5"/>
  <c r="BS10" i="5"/>
  <c r="M11" i="3" s="1"/>
  <c r="BS43" i="5"/>
  <c r="M44" i="3" s="1"/>
  <c r="BS4" i="5"/>
  <c r="M5" i="3" s="1"/>
  <c r="B30" i="19"/>
  <c r="C30" i="19" s="1"/>
  <c r="B16" i="19"/>
  <c r="C16" i="19" s="1"/>
  <c r="B17" i="19"/>
  <c r="C17" i="19" s="1"/>
  <c r="B23" i="19"/>
  <c r="C23" i="19" s="1"/>
  <c r="B45" i="19"/>
  <c r="C45" i="19" s="1"/>
  <c r="B13" i="19"/>
  <c r="C13" i="19" s="1"/>
  <c r="B22" i="19"/>
  <c r="C22" i="19" s="1"/>
  <c r="B27" i="19"/>
  <c r="C27" i="19" s="1"/>
  <c r="B20" i="19"/>
  <c r="C20" i="19" s="1"/>
  <c r="B26" i="19"/>
  <c r="C26" i="19" s="1"/>
  <c r="B3" i="19"/>
  <c r="C3" i="19" s="1"/>
  <c r="B25" i="19"/>
  <c r="C25" i="19" s="1"/>
  <c r="B15" i="19"/>
  <c r="C15" i="19" s="1"/>
  <c r="B35" i="19"/>
  <c r="C35" i="19" s="1"/>
  <c r="B37" i="19"/>
  <c r="C37" i="19" s="1"/>
  <c r="B2" i="19"/>
  <c r="C2" i="19" s="1"/>
  <c r="B40" i="19"/>
  <c r="C40" i="19" s="1"/>
  <c r="B28" i="19"/>
  <c r="C28" i="19" s="1"/>
  <c r="B8" i="19"/>
  <c r="C8" i="19" s="1"/>
  <c r="B34" i="19"/>
  <c r="C34" i="19" s="1"/>
  <c r="B5" i="19"/>
  <c r="C5" i="19" s="1"/>
  <c r="B14" i="19"/>
  <c r="C14" i="19" s="1"/>
  <c r="H14" i="19" s="1"/>
  <c r="AL16" i="3" s="1"/>
  <c r="AP34" i="3"/>
  <c r="AP16" i="3"/>
  <c r="AP35" i="3"/>
  <c r="AP6" i="3"/>
  <c r="AP12" i="3"/>
  <c r="F15" i="19"/>
  <c r="G15" i="19" s="1"/>
  <c r="F8" i="19"/>
  <c r="G8" i="19" s="1"/>
  <c r="AP44" i="3"/>
  <c r="AP45" i="3"/>
  <c r="F16" i="19"/>
  <c r="G16" i="19" s="1"/>
  <c r="AP36" i="3"/>
  <c r="AP33" i="3"/>
  <c r="F7" i="19"/>
  <c r="G7" i="19" s="1"/>
  <c r="AP28" i="3"/>
  <c r="AP11" i="3"/>
  <c r="AP19" i="3"/>
  <c r="AP25" i="3"/>
  <c r="F39" i="19"/>
  <c r="G39" i="19" s="1"/>
  <c r="AP41" i="3"/>
  <c r="F44" i="19"/>
  <c r="G44" i="19" s="1"/>
  <c r="AP46" i="3"/>
  <c r="F25" i="19"/>
  <c r="G25" i="19" s="1"/>
  <c r="F38" i="19"/>
  <c r="G38" i="19" s="1"/>
  <c r="F41" i="19"/>
  <c r="G41" i="19" s="1"/>
  <c r="AP43" i="3"/>
  <c r="F45" i="19"/>
  <c r="G45" i="19" s="1"/>
  <c r="AP47" i="3"/>
  <c r="AP39" i="3"/>
  <c r="F28" i="19"/>
  <c r="G28" i="19" s="1"/>
  <c r="AP30" i="3"/>
  <c r="F30" i="19"/>
  <c r="G30" i="19" s="1"/>
  <c r="AP32" i="3"/>
  <c r="F36" i="19"/>
  <c r="G36" i="19" s="1"/>
  <c r="AP38" i="3"/>
  <c r="F20" i="19"/>
  <c r="G20" i="19" s="1"/>
  <c r="AP22" i="3"/>
  <c r="F22" i="19"/>
  <c r="G22" i="19" s="1"/>
  <c r="AP24" i="3"/>
  <c r="F6" i="19"/>
  <c r="G6" i="19" s="1"/>
  <c r="AP8" i="3"/>
  <c r="F12" i="19"/>
  <c r="G12" i="19" s="1"/>
  <c r="AP14" i="3"/>
  <c r="F40" i="19"/>
  <c r="G40" i="19" s="1"/>
  <c r="AP42" i="3"/>
  <c r="F21" i="19"/>
  <c r="G21" i="19" s="1"/>
  <c r="AP23" i="3"/>
  <c r="F11" i="19"/>
  <c r="G11" i="19" s="1"/>
  <c r="AP13" i="3"/>
  <c r="F5" i="19"/>
  <c r="G5" i="19" s="1"/>
  <c r="AP7" i="3"/>
  <c r="F35" i="19"/>
  <c r="G35" i="19" s="1"/>
  <c r="AP37" i="3"/>
  <c r="F29" i="19"/>
  <c r="G29" i="19" s="1"/>
  <c r="AP31" i="3"/>
  <c r="F19" i="19"/>
  <c r="G19" i="19" s="1"/>
  <c r="AP21" i="3"/>
  <c r="F13" i="19"/>
  <c r="G13" i="19" s="1"/>
  <c r="AP15" i="3"/>
  <c r="F27" i="19"/>
  <c r="G27" i="19" s="1"/>
  <c r="AP29" i="3"/>
  <c r="F3" i="19"/>
  <c r="AP5" i="3"/>
  <c r="AO16" i="3"/>
  <c r="D17" i="19"/>
  <c r="E17" i="19" s="1"/>
  <c r="H17" i="19" s="1"/>
  <c r="AL19" i="3" s="1"/>
  <c r="AO19" i="3"/>
  <c r="D19" i="19"/>
  <c r="E19" i="19" s="1"/>
  <c r="AO21" i="3"/>
  <c r="D38" i="19"/>
  <c r="E38" i="19" s="1"/>
  <c r="AO40" i="3"/>
  <c r="D33" i="19"/>
  <c r="E33" i="19" s="1"/>
  <c r="H33" i="19" s="1"/>
  <c r="AL35" i="3" s="1"/>
  <c r="AO35" i="3"/>
  <c r="D6" i="19"/>
  <c r="E6" i="19" s="1"/>
  <c r="AO8" i="3"/>
  <c r="D27" i="19"/>
  <c r="E27" i="19" s="1"/>
  <c r="AO29" i="3"/>
  <c r="D41" i="19"/>
  <c r="E41" i="19" s="1"/>
  <c r="AO43" i="3"/>
  <c r="D30" i="19"/>
  <c r="E30" i="19" s="1"/>
  <c r="AO32" i="3"/>
  <c r="D22" i="19"/>
  <c r="E22" i="19" s="1"/>
  <c r="AO24" i="3"/>
  <c r="D25" i="19"/>
  <c r="E25" i="19" s="1"/>
  <c r="AO27" i="3"/>
  <c r="B31" i="19"/>
  <c r="C31" i="19" s="1"/>
  <c r="BS39" i="5"/>
  <c r="M40" i="3" s="1"/>
  <c r="B24" i="19"/>
  <c r="C24" i="19" s="1"/>
  <c r="AD10" i="5"/>
  <c r="BC21" i="5"/>
  <c r="BS45" i="5"/>
  <c r="M46" i="3" s="1"/>
  <c r="AD36" i="5"/>
  <c r="BS26" i="5"/>
  <c r="M27" i="3" s="1"/>
  <c r="BS18" i="5"/>
  <c r="M19" i="3" s="1"/>
  <c r="BC33" i="5"/>
  <c r="BS12" i="5"/>
  <c r="M13" i="3" s="1"/>
  <c r="X3" i="5"/>
  <c r="AF8" i="5"/>
  <c r="D9" i="3" s="1"/>
  <c r="BJ44" i="5"/>
  <c r="BK44" i="5" s="1"/>
  <c r="I45" i="3" s="1"/>
  <c r="BS25" i="5"/>
  <c r="M26" i="3" s="1"/>
  <c r="BS35" i="5"/>
  <c r="M36" i="3" s="1"/>
  <c r="BS5" i="5"/>
  <c r="M6" i="3" s="1"/>
  <c r="B6" i="19"/>
  <c r="C6" i="19" s="1"/>
  <c r="BJ32" i="5"/>
  <c r="BK32" i="5" s="1"/>
  <c r="I33" i="3" s="1"/>
  <c r="B32" i="19"/>
  <c r="C32" i="19" s="1"/>
  <c r="B38" i="19"/>
  <c r="C38" i="19" s="1"/>
  <c r="BS6" i="5"/>
  <c r="M7" i="3" s="1"/>
  <c r="B7" i="19"/>
  <c r="C7" i="19" s="1"/>
  <c r="B9" i="19"/>
  <c r="C9" i="19" s="1"/>
  <c r="BC16" i="5"/>
  <c r="O15" i="10"/>
  <c r="AD16" i="3" s="1"/>
  <c r="BC35" i="5"/>
  <c r="BS44" i="5"/>
  <c r="M45" i="3" s="1"/>
  <c r="B39" i="19"/>
  <c r="C39" i="19" s="1"/>
  <c r="B41" i="19"/>
  <c r="C41" i="19" s="1"/>
  <c r="O43" i="10"/>
  <c r="AD44" i="3" s="1"/>
  <c r="AD32" i="5"/>
  <c r="BS14" i="5"/>
  <c r="M15" i="3" s="1"/>
  <c r="BS33" i="5"/>
  <c r="M34" i="3" s="1"/>
  <c r="BJ33" i="5"/>
  <c r="BC4" i="5"/>
  <c r="BC15" i="5"/>
  <c r="BJ13" i="5"/>
  <c r="BC41" i="5"/>
  <c r="BJ9" i="5"/>
  <c r="BC12" i="5"/>
  <c r="AH15" i="5"/>
  <c r="F16" i="3" s="1"/>
  <c r="AH18" i="5"/>
  <c r="F19" i="3" s="1"/>
  <c r="AD37" i="5"/>
  <c r="BC8" i="5"/>
  <c r="BS34" i="5"/>
  <c r="M35" i="3" s="1"/>
  <c r="BC22" i="5"/>
  <c r="BC10" i="5"/>
  <c r="BC30" i="5"/>
  <c r="BJ41" i="5"/>
  <c r="BJ12" i="5"/>
  <c r="BJ37" i="5"/>
  <c r="BC23" i="5"/>
  <c r="BC42" i="5"/>
  <c r="BC40" i="5"/>
  <c r="BC45" i="5"/>
  <c r="BJ40" i="5"/>
  <c r="BJ5" i="5"/>
  <c r="BJ45" i="5"/>
  <c r="B42" i="19"/>
  <c r="C42" i="19" s="1"/>
  <c r="B10" i="19"/>
  <c r="C10" i="19" s="1"/>
  <c r="O12" i="10"/>
  <c r="AD13" i="3" s="1"/>
  <c r="AD41" i="5"/>
  <c r="AF40" i="5"/>
  <c r="BS7" i="5"/>
  <c r="M8" i="3" s="1"/>
  <c r="BS8" i="5"/>
  <c r="M9" i="3" s="1"/>
  <c r="BJ36" i="5"/>
  <c r="BS17" i="5"/>
  <c r="M18" i="3" s="1"/>
  <c r="BC14" i="5"/>
  <c r="O27" i="10"/>
  <c r="AD28" i="3" s="1"/>
  <c r="BJ7" i="5"/>
  <c r="BS31" i="5"/>
  <c r="M32" i="3" s="1"/>
  <c r="BS37" i="5"/>
  <c r="M38" i="3" s="1"/>
  <c r="B36" i="19"/>
  <c r="C36" i="19" s="1"/>
  <c r="B4" i="19"/>
  <c r="C4" i="19" s="1"/>
  <c r="AA10" i="10"/>
  <c r="AG11" i="3" s="1"/>
  <c r="AD23" i="5"/>
  <c r="AF13" i="5"/>
  <c r="D14" i="3" s="1"/>
  <c r="BS29" i="5"/>
  <c r="M30" i="3" s="1"/>
  <c r="BS46" i="5"/>
  <c r="M47" i="3" s="1"/>
  <c r="AD18" i="5"/>
  <c r="AF46" i="3"/>
  <c r="AA45" i="10"/>
  <c r="AG46" i="3" s="1"/>
  <c r="AF28" i="3"/>
  <c r="AA27" i="10"/>
  <c r="AG28" i="3" s="1"/>
  <c r="BC24" i="5"/>
  <c r="BS41" i="5"/>
  <c r="M42" i="3" s="1"/>
  <c r="K38" i="3"/>
  <c r="BC37" i="5"/>
  <c r="BK37" i="5" s="1"/>
  <c r="I38" i="3" s="1"/>
  <c r="K46" i="3"/>
  <c r="BC38" i="5"/>
  <c r="BS36" i="5"/>
  <c r="M37" i="3" s="1"/>
  <c r="AH30" i="5"/>
  <c r="F31" i="3" s="1"/>
  <c r="BJ17" i="5"/>
  <c r="BS32" i="5"/>
  <c r="M33" i="3" s="1"/>
  <c r="K33" i="3"/>
  <c r="BS13" i="5"/>
  <c r="M14" i="3" s="1"/>
  <c r="BJ29" i="5"/>
  <c r="BK29" i="5" s="1"/>
  <c r="AH28" i="5"/>
  <c r="F29" i="3" s="1"/>
  <c r="BC6" i="5"/>
  <c r="BS42" i="5"/>
  <c r="M43" i="3" s="1"/>
  <c r="K43" i="3"/>
  <c r="BS30" i="5"/>
  <c r="M31" i="3" s="1"/>
  <c r="BS38" i="5"/>
  <c r="M39" i="3" s="1"/>
  <c r="BC5" i="5"/>
  <c r="BS40" i="5"/>
  <c r="M41" i="3" s="1"/>
  <c r="K41" i="3"/>
  <c r="BS9" i="5"/>
  <c r="M10" i="3" s="1"/>
  <c r="AH25" i="5"/>
  <c r="F26" i="3" s="1"/>
  <c r="BS23" i="5"/>
  <c r="M24" i="3" s="1"/>
  <c r="AH33" i="5"/>
  <c r="F34" i="3" s="1"/>
  <c r="BS20" i="5"/>
  <c r="M21" i="3" s="1"/>
  <c r="K21" i="3"/>
  <c r="BJ34" i="5"/>
  <c r="BK34" i="5" s="1"/>
  <c r="BJ24" i="5"/>
  <c r="BJ31" i="5"/>
  <c r="BJ6" i="5"/>
  <c r="BJ38" i="5"/>
  <c r="BJ20" i="5"/>
  <c r="BK20" i="5" s="1"/>
  <c r="I21" i="3" s="1"/>
  <c r="BJ28" i="5"/>
  <c r="BJ30" i="5"/>
  <c r="BJ43" i="5"/>
  <c r="BJ23" i="5"/>
  <c r="BJ10" i="5"/>
  <c r="BJ25" i="5"/>
  <c r="BJ35" i="5"/>
  <c r="BJ4" i="5"/>
  <c r="BJ14" i="5"/>
  <c r="BJ21" i="5"/>
  <c r="BK21" i="5" s="1"/>
  <c r="I22" i="3" s="1"/>
  <c r="BJ16" i="5"/>
  <c r="BK16" i="5" s="1"/>
  <c r="I17" i="3" s="1"/>
  <c r="BJ46" i="5"/>
  <c r="BK46" i="5" s="1"/>
  <c r="I47" i="3" s="1"/>
  <c r="BJ42" i="5"/>
  <c r="BJ26" i="5"/>
  <c r="BJ22" i="5"/>
  <c r="BK22" i="5" s="1"/>
  <c r="I23" i="3" s="1"/>
  <c r="BJ18" i="5"/>
  <c r="BK18" i="5" s="1"/>
  <c r="I19" i="3" s="1"/>
  <c r="BJ27" i="5"/>
  <c r="BJ39" i="5"/>
  <c r="BJ19" i="5"/>
  <c r="BK19" i="5" s="1"/>
  <c r="I20" i="3" s="1"/>
  <c r="BJ8" i="5"/>
  <c r="BJ15" i="5"/>
  <c r="BC25" i="5"/>
  <c r="BC43" i="5"/>
  <c r="BC13" i="5"/>
  <c r="BC27" i="5"/>
  <c r="BK27" i="5" s="1"/>
  <c r="BC17" i="5"/>
  <c r="BC9" i="5"/>
  <c r="BC36" i="5"/>
  <c r="AF22" i="5"/>
  <c r="D23" i="3" s="1"/>
  <c r="AF41" i="5"/>
  <c r="D42" i="3" s="1"/>
  <c r="AF19" i="5"/>
  <c r="D20" i="3" s="1"/>
  <c r="AF38" i="5"/>
  <c r="AF44" i="5"/>
  <c r="D45" i="3" s="1"/>
  <c r="AF46" i="5"/>
  <c r="D47" i="3" s="1"/>
  <c r="AF12" i="5"/>
  <c r="D13" i="3" s="1"/>
  <c r="AF36" i="5"/>
  <c r="D37" i="3" s="1"/>
  <c r="AD5" i="5"/>
  <c r="AD43" i="5"/>
  <c r="AF18" i="5"/>
  <c r="D19" i="3" s="1"/>
  <c r="AD4" i="5"/>
  <c r="AH13" i="5"/>
  <c r="F14" i="3" s="1"/>
  <c r="AF33" i="5"/>
  <c r="D34" i="3" s="1"/>
  <c r="AD30" i="5"/>
  <c r="AD25" i="5"/>
  <c r="AH43" i="5"/>
  <c r="F44" i="3" s="1"/>
  <c r="AH45" i="5"/>
  <c r="F46" i="3" s="1"/>
  <c r="AD6" i="5"/>
  <c r="AF23" i="5"/>
  <c r="D24" i="3" s="1"/>
  <c r="AF14" i="5"/>
  <c r="D15" i="3" s="1"/>
  <c r="AF24" i="5"/>
  <c r="D25" i="3" s="1"/>
  <c r="AF17" i="5"/>
  <c r="D18" i="3" s="1"/>
  <c r="AF28" i="5"/>
  <c r="D29" i="3" s="1"/>
  <c r="AF34" i="5"/>
  <c r="D35" i="3" s="1"/>
  <c r="AF20" i="5"/>
  <c r="D21" i="3" s="1"/>
  <c r="AA3" i="5"/>
  <c r="AF30" i="5"/>
  <c r="D31" i="3" s="1"/>
  <c r="T3" i="5"/>
  <c r="AF6" i="5"/>
  <c r="D7" i="3" s="1"/>
  <c r="AF25" i="5"/>
  <c r="D26" i="3" s="1"/>
  <c r="AF4" i="5"/>
  <c r="D5" i="3" s="1"/>
  <c r="AF10" i="5"/>
  <c r="D11" i="3" s="1"/>
  <c r="AF37" i="5"/>
  <c r="D38" i="3" s="1"/>
  <c r="AF42" i="5"/>
  <c r="D43" i="3" s="1"/>
  <c r="AF45" i="5"/>
  <c r="D46" i="3" s="1"/>
  <c r="AF31" i="5"/>
  <c r="D32" i="3" s="1"/>
  <c r="AF26" i="5"/>
  <c r="D27" i="3" s="1"/>
  <c r="AF7" i="5"/>
  <c r="D8" i="3" s="1"/>
  <c r="AF11" i="5"/>
  <c r="D12" i="3" s="1"/>
  <c r="AH26" i="5"/>
  <c r="F27" i="3" s="1"/>
  <c r="AD11" i="5"/>
  <c r="AD31" i="5"/>
  <c r="AD20" i="5"/>
  <c r="AH40" i="5"/>
  <c r="F41" i="3" s="1"/>
  <c r="AD39" i="5"/>
  <c r="AH10" i="5"/>
  <c r="F11" i="3" s="1"/>
  <c r="AH46" i="5"/>
  <c r="F47" i="3" s="1"/>
  <c r="AD34" i="5"/>
  <c r="AH39" i="5"/>
  <c r="F40" i="3" s="1"/>
  <c r="AD38" i="5"/>
  <c r="AH17" i="5"/>
  <c r="F18" i="3" s="1"/>
  <c r="AH8" i="5"/>
  <c r="F9" i="3" s="1"/>
  <c r="AD7" i="5"/>
  <c r="AH6" i="5"/>
  <c r="F7" i="3" s="1"/>
  <c r="AD44" i="5"/>
  <c r="AD26" i="5"/>
  <c r="AD28" i="5"/>
  <c r="AH44" i="5"/>
  <c r="F45" i="3" s="1"/>
  <c r="AH24" i="5"/>
  <c r="F25" i="3" s="1"/>
  <c r="AH22" i="5"/>
  <c r="F23" i="3" s="1"/>
  <c r="AH5" i="5"/>
  <c r="F6" i="3" s="1"/>
  <c r="AD35" i="5"/>
  <c r="AH35" i="5"/>
  <c r="F36" i="3" s="1"/>
  <c r="AD9" i="5"/>
  <c r="AH9" i="5"/>
  <c r="F10" i="3" s="1"/>
  <c r="AD21" i="5"/>
  <c r="AD46" i="5"/>
  <c r="AD27" i="5"/>
  <c r="AD16" i="5"/>
  <c r="AF21" i="5"/>
  <c r="D22" i="3" s="1"/>
  <c r="O28" i="7"/>
  <c r="R29" i="3" s="1"/>
  <c r="AM8" i="7"/>
  <c r="Y9" i="3" s="1"/>
  <c r="AM43" i="7"/>
  <c r="Y44" i="3" s="1"/>
  <c r="AM27" i="7"/>
  <c r="Y28" i="3" s="1"/>
  <c r="AM18" i="7"/>
  <c r="Y19" i="3" s="1"/>
  <c r="AM11" i="7"/>
  <c r="Y12" i="3" s="1"/>
  <c r="AM35" i="7"/>
  <c r="Y36" i="3" s="1"/>
  <c r="AM19" i="7"/>
  <c r="Y20" i="3" s="1"/>
  <c r="AM4" i="7"/>
  <c r="Y5" i="3" s="1"/>
  <c r="AM24" i="7"/>
  <c r="Y25" i="3" s="1"/>
  <c r="AM10" i="7"/>
  <c r="Y11" i="3" s="1"/>
  <c r="AM12" i="7"/>
  <c r="Y13" i="3" s="1"/>
  <c r="AM30" i="7"/>
  <c r="Y31" i="3" s="1"/>
  <c r="AM28" i="7"/>
  <c r="Y29" i="3" s="1"/>
  <c r="AM41" i="7"/>
  <c r="Y42" i="3" s="1"/>
  <c r="AM33" i="7"/>
  <c r="Y34" i="3" s="1"/>
  <c r="AM25" i="7"/>
  <c r="Y26" i="3" s="1"/>
  <c r="AM17" i="7"/>
  <c r="Y18" i="3" s="1"/>
  <c r="AM9" i="7"/>
  <c r="Y10" i="3" s="1"/>
  <c r="AM14" i="7"/>
  <c r="Y15" i="3" s="1"/>
  <c r="AM42" i="7"/>
  <c r="Y43" i="3" s="1"/>
  <c r="AM22" i="7"/>
  <c r="Y23" i="3" s="1"/>
  <c r="AM16" i="7"/>
  <c r="Y17" i="3" s="1"/>
  <c r="AM38" i="7"/>
  <c r="Y39" i="3" s="1"/>
  <c r="AM45" i="7"/>
  <c r="Y46" i="3" s="1"/>
  <c r="AM39" i="7"/>
  <c r="Y40" i="3" s="1"/>
  <c r="AM31" i="7"/>
  <c r="Y32" i="3" s="1"/>
  <c r="AM23" i="7"/>
  <c r="Y24" i="3" s="1"/>
  <c r="AM15" i="7"/>
  <c r="Y16" i="3" s="1"/>
  <c r="AM7" i="7"/>
  <c r="Y8" i="3" s="1"/>
  <c r="AM6" i="7"/>
  <c r="Y7" i="3" s="1"/>
  <c r="AM36" i="7"/>
  <c r="Y37" i="3" s="1"/>
  <c r="AM32" i="7"/>
  <c r="Y33" i="3" s="1"/>
  <c r="AM34" i="7"/>
  <c r="Y35" i="3" s="1"/>
  <c r="AM44" i="7"/>
  <c r="Y45" i="3" s="1"/>
  <c r="AM20" i="7"/>
  <c r="Y21" i="3" s="1"/>
  <c r="AM37" i="7"/>
  <c r="Y38" i="3" s="1"/>
  <c r="AM29" i="7"/>
  <c r="Y30" i="3" s="1"/>
  <c r="AM21" i="7"/>
  <c r="Y22" i="3" s="1"/>
  <c r="AM13" i="7"/>
  <c r="Y14" i="3" s="1"/>
  <c r="AM5" i="7"/>
  <c r="Y6" i="3" s="1"/>
  <c r="AM26" i="7"/>
  <c r="Y27" i="3" s="1"/>
  <c r="AM40" i="7"/>
  <c r="Y41" i="3" s="1"/>
  <c r="AM46" i="7"/>
  <c r="Y47" i="3" s="1"/>
  <c r="O44" i="10"/>
  <c r="AD45" i="3" s="1"/>
  <c r="O25" i="10"/>
  <c r="AD26" i="3" s="1"/>
  <c r="AA12" i="10"/>
  <c r="AG13" i="3" s="1"/>
  <c r="O3" i="10"/>
  <c r="AD4" i="3" s="1"/>
  <c r="AF25" i="3"/>
  <c r="AA24" i="10"/>
  <c r="AG25" i="3" s="1"/>
  <c r="O34" i="10"/>
  <c r="AD35" i="3" s="1"/>
  <c r="O31" i="10"/>
  <c r="AD32" i="3" s="1"/>
  <c r="O45" i="10"/>
  <c r="AD46" i="3" s="1"/>
  <c r="O35" i="10"/>
  <c r="AD36" i="3" s="1"/>
  <c r="Z7" i="10"/>
  <c r="O24" i="10"/>
  <c r="AD25" i="3" s="1"/>
  <c r="AF44" i="3"/>
  <c r="AA43" i="10"/>
  <c r="AG44" i="3" s="1"/>
  <c r="AF30" i="3"/>
  <c r="AA29" i="10"/>
  <c r="AG30" i="3" s="1"/>
  <c r="AF24" i="3"/>
  <c r="AA23" i="10"/>
  <c r="AG24" i="3" s="1"/>
  <c r="O9" i="10"/>
  <c r="AD10" i="3" s="1"/>
  <c r="AA39" i="10"/>
  <c r="AG40" i="3" s="1"/>
  <c r="O23" i="10"/>
  <c r="AD24" i="3" s="1"/>
  <c r="O26" i="10"/>
  <c r="AD27" i="3" s="1"/>
  <c r="O14" i="10"/>
  <c r="AD15" i="3" s="1"/>
  <c r="O21" i="10"/>
  <c r="AD22" i="3" s="1"/>
  <c r="AA46" i="10"/>
  <c r="AG47" i="3" s="1"/>
  <c r="AA3" i="10"/>
  <c r="AG4" i="3" s="1"/>
  <c r="O11" i="10"/>
  <c r="AD12" i="3" s="1"/>
  <c r="AA14" i="10"/>
  <c r="AG15" i="3" s="1"/>
  <c r="O39" i="10"/>
  <c r="AD40" i="3" s="1"/>
  <c r="O17" i="10"/>
  <c r="AD18" i="3" s="1"/>
  <c r="O38" i="10"/>
  <c r="AD39" i="3" s="1"/>
  <c r="AF20" i="3"/>
  <c r="AA19" i="10"/>
  <c r="AG20" i="3" s="1"/>
  <c r="AA30" i="10"/>
  <c r="AG31" i="3" s="1"/>
  <c r="AF31" i="3"/>
  <c r="O19" i="10"/>
  <c r="AD20" i="3" s="1"/>
  <c r="AB20" i="3"/>
  <c r="AA26" i="10"/>
  <c r="AG27" i="3" s="1"/>
  <c r="AF27" i="3"/>
  <c r="AA37" i="10"/>
  <c r="AG38" i="3" s="1"/>
  <c r="AA28" i="10"/>
  <c r="AG29" i="3" s="1"/>
  <c r="AH29" i="3" s="1"/>
  <c r="AA41" i="10"/>
  <c r="AG42" i="3" s="1"/>
  <c r="Z5" i="10"/>
  <c r="O13" i="10"/>
  <c r="AD14" i="3" s="1"/>
  <c r="O22" i="10"/>
  <c r="AD23" i="3" s="1"/>
  <c r="AE5" i="3"/>
  <c r="O42" i="10"/>
  <c r="AD43" i="3" s="1"/>
  <c r="AH17" i="3"/>
  <c r="O10" i="10"/>
  <c r="AD11" i="3" s="1"/>
  <c r="AA36" i="10"/>
  <c r="AG37" i="3" s="1"/>
  <c r="AH37" i="3" s="1"/>
  <c r="AA9" i="10"/>
  <c r="AG10" i="3" s="1"/>
  <c r="AA21" i="10"/>
  <c r="AG22" i="3" s="1"/>
  <c r="AA11" i="10"/>
  <c r="AG12" i="3" s="1"/>
  <c r="AA33" i="10"/>
  <c r="AG34" i="3" s="1"/>
  <c r="AA35" i="10"/>
  <c r="AG36" i="3" s="1"/>
  <c r="O41" i="10"/>
  <c r="AD42" i="3" s="1"/>
  <c r="AA22" i="10"/>
  <c r="AG23" i="3" s="1"/>
  <c r="AF23" i="3"/>
  <c r="AA40" i="10"/>
  <c r="AG41" i="3" s="1"/>
  <c r="AH41" i="3" s="1"/>
  <c r="AA15" i="10"/>
  <c r="AG16" i="3" s="1"/>
  <c r="O43" i="7"/>
  <c r="R44" i="3" s="1"/>
  <c r="O18" i="7"/>
  <c r="R19" i="3" s="1"/>
  <c r="O42" i="7"/>
  <c r="R43" i="3" s="1"/>
  <c r="O38" i="7"/>
  <c r="R39" i="3" s="1"/>
  <c r="O45" i="7"/>
  <c r="R46" i="3" s="1"/>
  <c r="O36" i="7"/>
  <c r="R37" i="3" s="1"/>
  <c r="O6" i="7"/>
  <c r="R7" i="3" s="1"/>
  <c r="O27" i="7"/>
  <c r="R28" i="3" s="1"/>
  <c r="O15" i="7"/>
  <c r="R16" i="3" s="1"/>
  <c r="O40" i="7"/>
  <c r="R41" i="3" s="1"/>
  <c r="AF3" i="7"/>
  <c r="O16" i="7"/>
  <c r="R17" i="3" s="1"/>
  <c r="O10" i="7"/>
  <c r="R11" i="3" s="1"/>
  <c r="O26" i="7"/>
  <c r="R27" i="3" s="1"/>
  <c r="O7" i="7"/>
  <c r="R8" i="3" s="1"/>
  <c r="O31" i="7"/>
  <c r="R32" i="3" s="1"/>
  <c r="O41" i="7"/>
  <c r="R42" i="3" s="1"/>
  <c r="O35" i="7"/>
  <c r="R36" i="3" s="1"/>
  <c r="O11" i="7"/>
  <c r="R12" i="3" s="1"/>
  <c r="O32" i="3"/>
  <c r="O25" i="7"/>
  <c r="R26" i="3" s="1"/>
  <c r="O22" i="7"/>
  <c r="R23" i="3" s="1"/>
  <c r="O20" i="7"/>
  <c r="R21" i="3" s="1"/>
  <c r="O12" i="7"/>
  <c r="R13" i="3" s="1"/>
  <c r="O39" i="7"/>
  <c r="R40" i="3" s="1"/>
  <c r="O17" i="7"/>
  <c r="R18" i="3" s="1"/>
  <c r="O4" i="7"/>
  <c r="R5" i="3" s="1"/>
  <c r="O44" i="7"/>
  <c r="R45" i="3" s="1"/>
  <c r="O45" i="3"/>
  <c r="O33" i="7"/>
  <c r="R34" i="3" s="1"/>
  <c r="O30" i="7"/>
  <c r="R31" i="3" s="1"/>
  <c r="O14" i="7"/>
  <c r="R15" i="3" s="1"/>
  <c r="O15" i="3"/>
  <c r="O23" i="7"/>
  <c r="R24" i="3" s="1"/>
  <c r="O29" i="7"/>
  <c r="R30" i="3" s="1"/>
  <c r="O30" i="3"/>
  <c r="O34" i="7"/>
  <c r="R35" i="3" s="1"/>
  <c r="O8" i="7"/>
  <c r="R9" i="3" s="1"/>
  <c r="O24" i="7"/>
  <c r="R25" i="3" s="1"/>
  <c r="O13" i="7"/>
  <c r="R14" i="3" s="1"/>
  <c r="O46" i="7"/>
  <c r="R47" i="3" s="1"/>
  <c r="O47" i="3"/>
  <c r="O19" i="7"/>
  <c r="R20" i="3" s="1"/>
  <c r="O20" i="3"/>
  <c r="D5" i="19"/>
  <c r="E5" i="19" s="1"/>
  <c r="AO7" i="3"/>
  <c r="D4" i="19"/>
  <c r="E4" i="19" s="1"/>
  <c r="AO6" i="3"/>
  <c r="AF5" i="3"/>
  <c r="P4" i="3"/>
  <c r="O3" i="7"/>
  <c r="O4" i="3"/>
  <c r="V31" i="3"/>
  <c r="V23" i="3"/>
  <c r="V38" i="3"/>
  <c r="V35" i="3"/>
  <c r="O37" i="10"/>
  <c r="AD38" i="3" s="1"/>
  <c r="AB38" i="3"/>
  <c r="D10" i="19"/>
  <c r="E10" i="19" s="1"/>
  <c r="AO12" i="3"/>
  <c r="D40" i="19"/>
  <c r="E40" i="19" s="1"/>
  <c r="AO42" i="3"/>
  <c r="O6" i="10"/>
  <c r="AD7" i="3" s="1"/>
  <c r="V24" i="3"/>
  <c r="V47" i="3"/>
  <c r="AH37" i="5"/>
  <c r="F38" i="3" s="1"/>
  <c r="D39" i="19"/>
  <c r="E39" i="19" s="1"/>
  <c r="AO41" i="3"/>
  <c r="AA38" i="10"/>
  <c r="AG39" i="3" s="1"/>
  <c r="AF39" i="3"/>
  <c r="D37" i="19"/>
  <c r="E37" i="19" s="1"/>
  <c r="AO39" i="3"/>
  <c r="D31" i="19"/>
  <c r="E31" i="19" s="1"/>
  <c r="AO33" i="3"/>
  <c r="D34" i="19"/>
  <c r="E34" i="19" s="1"/>
  <c r="AO36" i="3"/>
  <c r="D28" i="19"/>
  <c r="E28" i="19" s="1"/>
  <c r="AO30" i="3"/>
  <c r="D9" i="19"/>
  <c r="E9" i="19" s="1"/>
  <c r="AO11" i="3"/>
  <c r="D21" i="19"/>
  <c r="E21" i="19" s="1"/>
  <c r="H21" i="19" s="1"/>
  <c r="AL23" i="3" s="1"/>
  <c r="AO23" i="3"/>
  <c r="D2" i="19"/>
  <c r="AO4" i="3"/>
  <c r="D13" i="19"/>
  <c r="E13" i="19" s="1"/>
  <c r="AO15" i="3"/>
  <c r="D44" i="19"/>
  <c r="E44" i="19" s="1"/>
  <c r="AO46" i="3"/>
  <c r="D16" i="19"/>
  <c r="E16" i="19" s="1"/>
  <c r="AO18" i="3"/>
  <c r="O46" i="10"/>
  <c r="AD47" i="3" s="1"/>
  <c r="AB47" i="3"/>
  <c r="D3" i="19"/>
  <c r="E3" i="19" s="1"/>
  <c r="AO5" i="3"/>
  <c r="AA8" i="10"/>
  <c r="AG9" i="3" s="1"/>
  <c r="AH9" i="3" s="1"/>
  <c r="AA44" i="10"/>
  <c r="AG45" i="3" s="1"/>
  <c r="O29" i="10"/>
  <c r="AD30" i="3" s="1"/>
  <c r="AB5" i="3"/>
  <c r="V18" i="3"/>
  <c r="O37" i="7"/>
  <c r="R38" i="3" s="1"/>
  <c r="V42" i="3"/>
  <c r="O32" i="7"/>
  <c r="R33" i="3" s="1"/>
  <c r="O33" i="3"/>
  <c r="D33" i="3"/>
  <c r="D39" i="3"/>
  <c r="AE3" i="5"/>
  <c r="D15" i="19"/>
  <c r="E15" i="19" s="1"/>
  <c r="AO17" i="3"/>
  <c r="D29" i="19"/>
  <c r="E29" i="19" s="1"/>
  <c r="AO31" i="3"/>
  <c r="D26" i="19"/>
  <c r="E26" i="19" s="1"/>
  <c r="AO28" i="3"/>
  <c r="D23" i="19"/>
  <c r="E23" i="19" s="1"/>
  <c r="AO25" i="3"/>
  <c r="D7" i="19"/>
  <c r="E7" i="19" s="1"/>
  <c r="AO9" i="3"/>
  <c r="D20" i="19"/>
  <c r="E20" i="19" s="1"/>
  <c r="AO22" i="3"/>
  <c r="AA42" i="10"/>
  <c r="AG43" i="3" s="1"/>
  <c r="AF43" i="3"/>
  <c r="O33" i="10"/>
  <c r="AD34" i="3" s="1"/>
  <c r="AA13" i="10"/>
  <c r="AG14" i="3" s="1"/>
  <c r="AA20" i="10"/>
  <c r="AG21" i="3" s="1"/>
  <c r="AH21" i="3" s="1"/>
  <c r="AF21" i="3"/>
  <c r="AA18" i="10"/>
  <c r="AG19" i="3" s="1"/>
  <c r="V46" i="3"/>
  <c r="V16" i="3"/>
  <c r="U5" i="3"/>
  <c r="V41" i="3"/>
  <c r="H30" i="3"/>
  <c r="BS3" i="5"/>
  <c r="K4" i="3"/>
  <c r="AF15" i="5"/>
  <c r="V12" i="3"/>
  <c r="V39" i="3"/>
  <c r="O21" i="7"/>
  <c r="R22" i="3" s="1"/>
  <c r="G46" i="3"/>
  <c r="AF35" i="5"/>
  <c r="D42" i="19"/>
  <c r="E42" i="19" s="1"/>
  <c r="AO44" i="3"/>
  <c r="D18" i="19"/>
  <c r="E18" i="19" s="1"/>
  <c r="H18" i="19" s="1"/>
  <c r="AL20" i="3" s="1"/>
  <c r="AO20" i="3"/>
  <c r="D36" i="19"/>
  <c r="E36" i="19" s="1"/>
  <c r="AO38" i="3"/>
  <c r="AA32" i="10"/>
  <c r="AG33" i="3" s="1"/>
  <c r="AH33" i="3" s="1"/>
  <c r="T4" i="3"/>
  <c r="O9" i="7"/>
  <c r="R10" i="3" s="1"/>
  <c r="V14" i="3"/>
  <c r="O5" i="7"/>
  <c r="R6" i="3" s="1"/>
  <c r="O6" i="3"/>
  <c r="V20" i="3"/>
  <c r="D41" i="3"/>
  <c r="BC31" i="5"/>
  <c r="AH20" i="5"/>
  <c r="F21" i="3" s="1"/>
  <c r="H9" i="3"/>
  <c r="D45" i="19"/>
  <c r="E45" i="19" s="1"/>
  <c r="AO47" i="3"/>
  <c r="D12" i="19"/>
  <c r="E12" i="19" s="1"/>
  <c r="AO14" i="3"/>
  <c r="D43" i="19"/>
  <c r="E43" i="19" s="1"/>
  <c r="H43" i="19" s="1"/>
  <c r="AL45" i="3" s="1"/>
  <c r="AO45" i="3"/>
  <c r="D8" i="19"/>
  <c r="E8" i="19" s="1"/>
  <c r="AO10" i="3"/>
  <c r="AA25" i="10"/>
  <c r="AG26" i="3" s="1"/>
  <c r="O30" i="10"/>
  <c r="AD31" i="3" s="1"/>
  <c r="AB31" i="3"/>
  <c r="D24" i="19"/>
  <c r="E24" i="19" s="1"/>
  <c r="AO26" i="3"/>
  <c r="AA4" i="10"/>
  <c r="AG5" i="3" s="1"/>
  <c r="AH5" i="3" s="1"/>
  <c r="O18" i="10"/>
  <c r="AD19" i="3" s="1"/>
  <c r="AA34" i="10"/>
  <c r="AG35" i="3" s="1"/>
  <c r="Z6" i="10"/>
  <c r="AC4" i="3"/>
  <c r="V34" i="3"/>
  <c r="V17" i="3"/>
  <c r="V26" i="3"/>
  <c r="V8" i="3"/>
  <c r="Q4" i="3"/>
  <c r="D44" i="3"/>
  <c r="BS28" i="5"/>
  <c r="M29" i="3" s="1"/>
  <c r="K29" i="3"/>
  <c r="AD24" i="5"/>
  <c r="AD22" i="5"/>
  <c r="D32" i="19"/>
  <c r="E32" i="19" s="1"/>
  <c r="AO34" i="3"/>
  <c r="D11" i="19"/>
  <c r="E11" i="19" s="1"/>
  <c r="AO13" i="3"/>
  <c r="D35" i="19"/>
  <c r="E35" i="19" s="1"/>
  <c r="AO37" i="3"/>
  <c r="AA17" i="10"/>
  <c r="AG18" i="3" s="1"/>
  <c r="AA31" i="10"/>
  <c r="AG32" i="3" s="1"/>
  <c r="S4" i="3"/>
  <c r="V33" i="3"/>
  <c r="V25" i="3"/>
  <c r="V36" i="3"/>
  <c r="BC26" i="5"/>
  <c r="G38" i="3"/>
  <c r="BC39" i="5"/>
  <c r="BC28" i="5"/>
  <c r="D40" i="3"/>
  <c r="BS15" i="5"/>
  <c r="M16" i="3" s="1"/>
  <c r="L4" i="3"/>
  <c r="AF16" i="5"/>
  <c r="BC11" i="5"/>
  <c r="BK11" i="5" s="1"/>
  <c r="I12" i="3" s="1"/>
  <c r="AC3" i="5"/>
  <c r="G13" i="3"/>
  <c r="H4" i="3"/>
  <c r="G11" i="3"/>
  <c r="BS21" i="5"/>
  <c r="M22" i="3" s="1"/>
  <c r="AF9" i="5"/>
  <c r="BK42" i="5"/>
  <c r="BC7" i="5"/>
  <c r="AG3" i="5"/>
  <c r="G7" i="3"/>
  <c r="AH14" i="5"/>
  <c r="F15" i="3" s="1"/>
  <c r="AF5" i="5"/>
  <c r="AD8" i="5"/>
  <c r="BI3" i="5"/>
  <c r="G34" i="3"/>
  <c r="BS24" i="5"/>
  <c r="M25" i="3" s="1"/>
  <c r="K25" i="3"/>
  <c r="H24" i="3"/>
  <c r="AH12" i="5"/>
  <c r="F13" i="3" s="1"/>
  <c r="AH3" i="5"/>
  <c r="G5" i="3"/>
  <c r="BC3" i="5"/>
  <c r="H13" i="19" l="1"/>
  <c r="AL15" i="3" s="1"/>
  <c r="AH13" i="3"/>
  <c r="AH11" i="3"/>
  <c r="AH46" i="3"/>
  <c r="AH45" i="3"/>
  <c r="AH44" i="3"/>
  <c r="AH16" i="3"/>
  <c r="AH32" i="3"/>
  <c r="AH18" i="3"/>
  <c r="AH28" i="3"/>
  <c r="BK8" i="5"/>
  <c r="I9" i="3" s="1"/>
  <c r="BK33" i="5"/>
  <c r="H15" i="19"/>
  <c r="AL17" i="3" s="1"/>
  <c r="H24" i="19"/>
  <c r="AL26" i="3" s="1"/>
  <c r="B48" i="19"/>
  <c r="H23" i="19"/>
  <c r="AL25" i="3" s="1"/>
  <c r="H32" i="19"/>
  <c r="AL34" i="3" s="1"/>
  <c r="H26" i="19"/>
  <c r="AL28" i="3" s="1"/>
  <c r="H20" i="19"/>
  <c r="AL22" i="3" s="1"/>
  <c r="H4" i="19"/>
  <c r="AL6" i="3" s="1"/>
  <c r="H9" i="19"/>
  <c r="AL11" i="3" s="1"/>
  <c r="B47" i="19"/>
  <c r="H35" i="19"/>
  <c r="AL37" i="3" s="1"/>
  <c r="H31" i="19"/>
  <c r="AL33" i="3" s="1"/>
  <c r="H37" i="19"/>
  <c r="AL39" i="3" s="1"/>
  <c r="H40" i="19"/>
  <c r="AL42" i="3" s="1"/>
  <c r="H7" i="19"/>
  <c r="AL9" i="3" s="1"/>
  <c r="H42" i="19"/>
  <c r="AL44" i="3" s="1"/>
  <c r="H34" i="19"/>
  <c r="AL36" i="3" s="1"/>
  <c r="H10" i="19"/>
  <c r="AL12" i="3" s="1"/>
  <c r="H11" i="19"/>
  <c r="AL13" i="3" s="1"/>
  <c r="H30" i="19"/>
  <c r="AL32" i="3" s="1"/>
  <c r="H25" i="19"/>
  <c r="AL27" i="3" s="1"/>
  <c r="H8" i="19"/>
  <c r="AL10" i="3" s="1"/>
  <c r="H12" i="19"/>
  <c r="AL14" i="3" s="1"/>
  <c r="H36" i="19"/>
  <c r="AL38" i="3" s="1"/>
  <c r="H16" i="19"/>
  <c r="AL18" i="3" s="1"/>
  <c r="H5" i="19"/>
  <c r="AL7" i="3" s="1"/>
  <c r="H45" i="19"/>
  <c r="AL47" i="3" s="1"/>
  <c r="H39" i="19"/>
  <c r="AL41" i="3" s="1"/>
  <c r="H44" i="19"/>
  <c r="AL46" i="3" s="1"/>
  <c r="H29" i="19"/>
  <c r="AL31" i="3" s="1"/>
  <c r="H28" i="19"/>
  <c r="AL30" i="3" s="1"/>
  <c r="H22" i="19"/>
  <c r="AL24" i="3" s="1"/>
  <c r="H27" i="19"/>
  <c r="AL29" i="3" s="1"/>
  <c r="H19" i="19"/>
  <c r="AL21" i="3" s="1"/>
  <c r="G3" i="19"/>
  <c r="H3" i="19" s="1"/>
  <c r="AL5" i="3" s="1"/>
  <c r="F48" i="19"/>
  <c r="F47" i="19"/>
  <c r="H6" i="19"/>
  <c r="AL8" i="3" s="1"/>
  <c r="H38" i="19"/>
  <c r="AL40" i="3" s="1"/>
  <c r="H41" i="19"/>
  <c r="AL43" i="3" s="1"/>
  <c r="BK9" i="5"/>
  <c r="I10" i="3" s="1"/>
  <c r="BK41" i="5"/>
  <c r="I42" i="3" s="1"/>
  <c r="Z12" i="3"/>
  <c r="BK12" i="5"/>
  <c r="I13" i="3" s="1"/>
  <c r="BK23" i="5"/>
  <c r="I24" i="3" s="1"/>
  <c r="BK35" i="5"/>
  <c r="I36" i="3" s="1"/>
  <c r="BK13" i="5"/>
  <c r="I14" i="3" s="1"/>
  <c r="BK4" i="5"/>
  <c r="I5" i="3" s="1"/>
  <c r="BK15" i="5"/>
  <c r="I16" i="3" s="1"/>
  <c r="BK40" i="5"/>
  <c r="I41" i="3" s="1"/>
  <c r="BK30" i="5"/>
  <c r="I31" i="3" s="1"/>
  <c r="BK45" i="5"/>
  <c r="I46" i="3" s="1"/>
  <c r="BK10" i="5"/>
  <c r="I11" i="3" s="1"/>
  <c r="BK43" i="5"/>
  <c r="I44" i="3" s="1"/>
  <c r="BK24" i="5"/>
  <c r="I25" i="3" s="1"/>
  <c r="BK7" i="5"/>
  <c r="I8" i="3" s="1"/>
  <c r="BK26" i="5"/>
  <c r="BK25" i="5"/>
  <c r="I26" i="3" s="1"/>
  <c r="BK14" i="5"/>
  <c r="I15" i="3" s="1"/>
  <c r="BK5" i="5"/>
  <c r="I6" i="3" s="1"/>
  <c r="BK17" i="5"/>
  <c r="I18" i="3" s="1"/>
  <c r="BK36" i="5"/>
  <c r="I37" i="3" s="1"/>
  <c r="BK6" i="5"/>
  <c r="I7" i="3" s="1"/>
  <c r="BK38" i="5"/>
  <c r="I39" i="3" s="1"/>
  <c r="AH10" i="3"/>
  <c r="Z13" i="3"/>
  <c r="V4" i="3"/>
  <c r="AH15" i="3"/>
  <c r="AM3" i="7"/>
  <c r="Z29" i="3"/>
  <c r="BJ3" i="5"/>
  <c r="BK28" i="5"/>
  <c r="I29" i="3" s="1"/>
  <c r="Z15" i="3"/>
  <c r="AH26" i="3"/>
  <c r="I34" i="3"/>
  <c r="BL33" i="5"/>
  <c r="J34" i="3" s="1"/>
  <c r="N34" i="3" s="1"/>
  <c r="BL19" i="5"/>
  <c r="J20" i="3" s="1"/>
  <c r="N20" i="3" s="1"/>
  <c r="BL46" i="5"/>
  <c r="J47" i="3" s="1"/>
  <c r="N47" i="3" s="1"/>
  <c r="BL37" i="5"/>
  <c r="J38" i="3" s="1"/>
  <c r="N38" i="3" s="1"/>
  <c r="BL44" i="5"/>
  <c r="J45" i="3" s="1"/>
  <c r="N45" i="3" s="1"/>
  <c r="BL8" i="5"/>
  <c r="J9" i="3" s="1"/>
  <c r="N9" i="3" s="1"/>
  <c r="BL22" i="5"/>
  <c r="J23" i="3" s="1"/>
  <c r="N23" i="3" s="1"/>
  <c r="BL21" i="5"/>
  <c r="J22" i="3" s="1"/>
  <c r="N22" i="3" s="1"/>
  <c r="BL18" i="5"/>
  <c r="J19" i="3" s="1"/>
  <c r="N19" i="3" s="1"/>
  <c r="Z39" i="3"/>
  <c r="Z36" i="3"/>
  <c r="Z46" i="3"/>
  <c r="Z26" i="3"/>
  <c r="Z43" i="3"/>
  <c r="Z25" i="3"/>
  <c r="Z41" i="3"/>
  <c r="Z40" i="3"/>
  <c r="Z17" i="3"/>
  <c r="Z35" i="3"/>
  <c r="Z44" i="3"/>
  <c r="Z16" i="3"/>
  <c r="Z19" i="3"/>
  <c r="Z42" i="3"/>
  <c r="Z11" i="3"/>
  <c r="Z6" i="3"/>
  <c r="AH47" i="3"/>
  <c r="AH27" i="3"/>
  <c r="AH12" i="3"/>
  <c r="AH25" i="3"/>
  <c r="AH39" i="3"/>
  <c r="AH35" i="3"/>
  <c r="AH34" i="3"/>
  <c r="AH31" i="3"/>
  <c r="AH36" i="3"/>
  <c r="AH30" i="3"/>
  <c r="AF8" i="3"/>
  <c r="AA7" i="10"/>
  <c r="AG8" i="3" s="1"/>
  <c r="AH8" i="3" s="1"/>
  <c r="AH38" i="3"/>
  <c r="AH40" i="3"/>
  <c r="AH22" i="3"/>
  <c r="AH20" i="3"/>
  <c r="AH24" i="3"/>
  <c r="AH23" i="3"/>
  <c r="AH43" i="3"/>
  <c r="AF6" i="3"/>
  <c r="AA5" i="10"/>
  <c r="AG6" i="3" s="1"/>
  <c r="AH6" i="3" s="1"/>
  <c r="AH42" i="3"/>
  <c r="AH14" i="3"/>
  <c r="AH19" i="3"/>
  <c r="Z37" i="3"/>
  <c r="Z18" i="3"/>
  <c r="Z8" i="3"/>
  <c r="Z47" i="3"/>
  <c r="Z14" i="3"/>
  <c r="Z7" i="3"/>
  <c r="Z28" i="3"/>
  <c r="Z27" i="3"/>
  <c r="Z34" i="3"/>
  <c r="Z9" i="3"/>
  <c r="Z22" i="3"/>
  <c r="Z24" i="3"/>
  <c r="Z21" i="3"/>
  <c r="Z5" i="3"/>
  <c r="Z45" i="3"/>
  <c r="Z32" i="3"/>
  <c r="Z10" i="3"/>
  <c r="Z38" i="3"/>
  <c r="Z30" i="3"/>
  <c r="Z23" i="3"/>
  <c r="Z20" i="3"/>
  <c r="Z31" i="3"/>
  <c r="I28" i="3"/>
  <c r="BL27" i="5"/>
  <c r="J28" i="3" s="1"/>
  <c r="N28" i="3" s="1"/>
  <c r="I30" i="3"/>
  <c r="BL29" i="5"/>
  <c r="J30" i="3" s="1"/>
  <c r="N30" i="3" s="1"/>
  <c r="BK39" i="5"/>
  <c r="AH4" i="3"/>
  <c r="D6" i="3"/>
  <c r="AD3" i="5"/>
  <c r="BK31" i="5"/>
  <c r="D16" i="3"/>
  <c r="D48" i="19"/>
  <c r="D47" i="19"/>
  <c r="E2" i="19"/>
  <c r="H2" i="19" s="1"/>
  <c r="AL4" i="3" s="1"/>
  <c r="R4" i="3"/>
  <c r="D17" i="3"/>
  <c r="BL16" i="5"/>
  <c r="J17" i="3" s="1"/>
  <c r="N17" i="3" s="1"/>
  <c r="E4" i="3"/>
  <c r="BL20" i="5"/>
  <c r="J21" i="3" s="1"/>
  <c r="N21" i="3" s="1"/>
  <c r="AI21" i="3" s="1"/>
  <c r="AJ21" i="3" s="1"/>
  <c r="I27" i="3"/>
  <c r="BL26" i="5"/>
  <c r="J27" i="3" s="1"/>
  <c r="N27" i="3" s="1"/>
  <c r="D10" i="3"/>
  <c r="I35" i="3"/>
  <c r="BL34" i="5"/>
  <c r="J35" i="3" s="1"/>
  <c r="N35" i="3" s="1"/>
  <c r="D36" i="3"/>
  <c r="I43" i="3"/>
  <c r="BL42" i="5"/>
  <c r="J43" i="3" s="1"/>
  <c r="N43" i="3" s="1"/>
  <c r="Z33" i="3"/>
  <c r="M4" i="3"/>
  <c r="F4" i="3"/>
  <c r="AJ3" i="5"/>
  <c r="BL32" i="5"/>
  <c r="J33" i="3" s="1"/>
  <c r="N33" i="3" s="1"/>
  <c r="D4" i="3"/>
  <c r="BL11" i="5"/>
  <c r="J12" i="3" s="1"/>
  <c r="N12" i="3" s="1"/>
  <c r="AF7" i="3"/>
  <c r="AA6" i="10"/>
  <c r="BL7" i="5" l="1"/>
  <c r="J8" i="3" s="1"/>
  <c r="N8" i="3" s="1"/>
  <c r="BL35" i="5"/>
  <c r="J36" i="3" s="1"/>
  <c r="N36" i="3" s="1"/>
  <c r="AI36" i="3" s="1"/>
  <c r="AJ36" i="3" s="1"/>
  <c r="BL9" i="5"/>
  <c r="J10" i="3" s="1"/>
  <c r="N10" i="3" s="1"/>
  <c r="AI10" i="3" s="1"/>
  <c r="AJ10" i="3" s="1"/>
  <c r="BL4" i="5"/>
  <c r="J5" i="3" s="1"/>
  <c r="N5" i="3" s="1"/>
  <c r="AI5" i="3" s="1"/>
  <c r="AJ5" i="3" s="1"/>
  <c r="AI12" i="3"/>
  <c r="AJ12" i="3" s="1"/>
  <c r="BL41" i="5"/>
  <c r="J42" i="3" s="1"/>
  <c r="N42" i="3" s="1"/>
  <c r="AI42" i="3" s="1"/>
  <c r="AJ42" i="3" s="1"/>
  <c r="BL12" i="5"/>
  <c r="J13" i="3" s="1"/>
  <c r="N13" i="3" s="1"/>
  <c r="AI13" i="3" s="1"/>
  <c r="AJ13" i="3" s="1"/>
  <c r="BL40" i="5"/>
  <c r="J41" i="3" s="1"/>
  <c r="N41" i="3" s="1"/>
  <c r="AI41" i="3" s="1"/>
  <c r="AJ41" i="3" s="1"/>
  <c r="BL25" i="5"/>
  <c r="J26" i="3" s="1"/>
  <c r="N26" i="3" s="1"/>
  <c r="AI26" i="3" s="1"/>
  <c r="AJ26" i="3" s="1"/>
  <c r="Y4" i="3"/>
  <c r="BL23" i="5"/>
  <c r="J24" i="3" s="1"/>
  <c r="N24" i="3" s="1"/>
  <c r="AI24" i="3" s="1"/>
  <c r="AJ24" i="3" s="1"/>
  <c r="BL13" i="5"/>
  <c r="J14" i="3" s="1"/>
  <c r="N14" i="3" s="1"/>
  <c r="AI14" i="3" s="1"/>
  <c r="AJ14" i="3" s="1"/>
  <c r="BL45" i="5"/>
  <c r="J46" i="3" s="1"/>
  <c r="N46" i="3" s="1"/>
  <c r="AI46" i="3" s="1"/>
  <c r="AJ46" i="3" s="1"/>
  <c r="BL15" i="5"/>
  <c r="J16" i="3" s="1"/>
  <c r="N16" i="3" s="1"/>
  <c r="AI16" i="3" s="1"/>
  <c r="AJ16" i="3" s="1"/>
  <c r="BL43" i="5"/>
  <c r="J44" i="3" s="1"/>
  <c r="N44" i="3" s="1"/>
  <c r="AI44" i="3" s="1"/>
  <c r="AJ44" i="3" s="1"/>
  <c r="BL30" i="5"/>
  <c r="J31" i="3" s="1"/>
  <c r="N31" i="3" s="1"/>
  <c r="AI31" i="3" s="1"/>
  <c r="AJ31" i="3" s="1"/>
  <c r="BL10" i="5"/>
  <c r="J11" i="3" s="1"/>
  <c r="N11" i="3" s="1"/>
  <c r="AI11" i="3" s="1"/>
  <c r="AJ11" i="3" s="1"/>
  <c r="BL14" i="5"/>
  <c r="J15" i="3" s="1"/>
  <c r="N15" i="3" s="1"/>
  <c r="AI15" i="3" s="1"/>
  <c r="AJ15" i="3" s="1"/>
  <c r="BL24" i="5"/>
  <c r="J25" i="3" s="1"/>
  <c r="N25" i="3" s="1"/>
  <c r="AI25" i="3" s="1"/>
  <c r="AJ25" i="3" s="1"/>
  <c r="BL5" i="5"/>
  <c r="J6" i="3" s="1"/>
  <c r="N6" i="3" s="1"/>
  <c r="AI6" i="3" s="1"/>
  <c r="AJ6" i="3" s="1"/>
  <c r="BL17" i="5"/>
  <c r="J18" i="3" s="1"/>
  <c r="N18" i="3" s="1"/>
  <c r="AI18" i="3" s="1"/>
  <c r="AJ18" i="3" s="1"/>
  <c r="BL6" i="5"/>
  <c r="J7" i="3" s="1"/>
  <c r="N7" i="3" s="1"/>
  <c r="BL38" i="5"/>
  <c r="J39" i="3" s="1"/>
  <c r="N39" i="3" s="1"/>
  <c r="AI39" i="3" s="1"/>
  <c r="AJ39" i="3" s="1"/>
  <c r="BL36" i="5"/>
  <c r="J37" i="3" s="1"/>
  <c r="N37" i="3" s="1"/>
  <c r="AI37" i="3" s="1"/>
  <c r="AJ37" i="3" s="1"/>
  <c r="BL28" i="5"/>
  <c r="J29" i="3" s="1"/>
  <c r="N29" i="3" s="1"/>
  <c r="AI29" i="3" s="1"/>
  <c r="AJ29" i="3" s="1"/>
  <c r="AI35" i="3"/>
  <c r="AJ35" i="3" s="1"/>
  <c r="AI34" i="3"/>
  <c r="AJ34" i="3" s="1"/>
  <c r="AI9" i="3"/>
  <c r="AJ9" i="3" s="1"/>
  <c r="AI45" i="3"/>
  <c r="AJ45" i="3" s="1"/>
  <c r="AI17" i="3"/>
  <c r="AJ17" i="3" s="1"/>
  <c r="AI8" i="3"/>
  <c r="AJ8" i="3" s="1"/>
  <c r="AI27" i="3"/>
  <c r="AJ27" i="3" s="1"/>
  <c r="AI19" i="3"/>
  <c r="AJ19" i="3" s="1"/>
  <c r="AI22" i="3"/>
  <c r="AJ22" i="3" s="1"/>
  <c r="AI47" i="3"/>
  <c r="AJ47" i="3" s="1"/>
  <c r="AI38" i="3"/>
  <c r="AJ38" i="3" s="1"/>
  <c r="AI23" i="3"/>
  <c r="AJ23" i="3" s="1"/>
  <c r="AI43" i="3"/>
  <c r="AJ43" i="3" s="1"/>
  <c r="AI20" i="3"/>
  <c r="AJ20" i="3" s="1"/>
  <c r="AI28" i="3"/>
  <c r="AJ28" i="3" s="1"/>
  <c r="AI30" i="3"/>
  <c r="AJ30" i="3" s="1"/>
  <c r="AI33" i="3"/>
  <c r="AJ33" i="3" s="1"/>
  <c r="AG7" i="3"/>
  <c r="BK3" i="5"/>
  <c r="I32" i="3"/>
  <c r="BL31" i="5"/>
  <c r="J32" i="3" s="1"/>
  <c r="N32" i="3" s="1"/>
  <c r="AI32" i="3" s="1"/>
  <c r="AJ32" i="3" s="1"/>
  <c r="G4" i="3"/>
  <c r="I40" i="3"/>
  <c r="BL39" i="5"/>
  <c r="J40" i="3" s="1"/>
  <c r="N40" i="3" s="1"/>
  <c r="AI40" i="3" s="1"/>
  <c r="AJ40" i="3" s="1"/>
  <c r="Z4" i="3" l="1"/>
  <c r="BL3" i="5"/>
  <c r="I4" i="3"/>
  <c r="AH7" i="3"/>
  <c r="J4" i="3" l="1"/>
  <c r="AI7" i="3"/>
  <c r="AJ7" i="3" s="1"/>
  <c r="N4" i="3" l="1"/>
  <c r="AI4" i="3" l="1"/>
  <c r="AJ4" i="3" l="1"/>
  <c r="AK6" i="3"/>
  <c r="AK8" i="3"/>
  <c r="AK44" i="3"/>
  <c r="AK5" i="3"/>
  <c r="AK9" i="3"/>
  <c r="AK39" i="3"/>
  <c r="AK38" i="3"/>
  <c r="AK13" i="3"/>
  <c r="AK31" i="3"/>
  <c r="AK43" i="3"/>
  <c r="AK36" i="3"/>
  <c r="AK26" i="3"/>
  <c r="AK47" i="3"/>
  <c r="AK40" i="3"/>
  <c r="AK46" i="3"/>
  <c r="AK17" i="3"/>
  <c r="AK14" i="3"/>
  <c r="AK18" i="3"/>
  <c r="AK22" i="3"/>
  <c r="AK7" i="3"/>
  <c r="AK32" i="3"/>
  <c r="AK23" i="3"/>
  <c r="AK41" i="3"/>
  <c r="AK28" i="3"/>
  <c r="AK35" i="3"/>
  <c r="AK11" i="3"/>
  <c r="AK4" i="3"/>
  <c r="AK30" i="3"/>
  <c r="AK10" i="3"/>
  <c r="AK15" i="3"/>
  <c r="AK12" i="3"/>
  <c r="AK29" i="3"/>
  <c r="AK34" i="3"/>
  <c r="AK20" i="3"/>
  <c r="AK24" i="3"/>
  <c r="AK16" i="3"/>
  <c r="AK37" i="3"/>
  <c r="AK33" i="3"/>
  <c r="AK21" i="3"/>
  <c r="AK45" i="3"/>
  <c r="AK27" i="3"/>
  <c r="AK42" i="3"/>
  <c r="AK19" i="3"/>
  <c r="AK25" i="3"/>
</calcChain>
</file>

<file path=xl/sharedStrings.xml><?xml version="1.0" encoding="utf-8"?>
<sst xmlns="http://schemas.openxmlformats.org/spreadsheetml/2006/main" count="9794" uniqueCount="782">
  <si>
    <t>(table of Contents)</t>
  </si>
  <si>
    <t>Further information</t>
  </si>
  <si>
    <t>Subnational INFORM 2021</t>
  </si>
  <si>
    <t>Table of Contents</t>
  </si>
  <si>
    <t>Sheets</t>
  </si>
  <si>
    <t>Results table with the main dimensions</t>
  </si>
  <si>
    <t>Calculation table for the Hazard &amp; Exposure component</t>
  </si>
  <si>
    <t>Hazard &amp; Exposure</t>
  </si>
  <si>
    <t>Calculation table for the Vulnerability component</t>
  </si>
  <si>
    <t>Vulnerability</t>
  </si>
  <si>
    <t>Calculation table for the Lack of Coping Capacity component</t>
  </si>
  <si>
    <t>Lack of Coping Capacity</t>
  </si>
  <si>
    <t>Indicator Data</t>
  </si>
  <si>
    <t>Indicator Metadata</t>
  </si>
  <si>
    <t>Indicator Date</t>
  </si>
  <si>
    <t>Indicator Source</t>
  </si>
  <si>
    <t>Indicator Geographical level (national or sub-national)</t>
  </si>
  <si>
    <t>Indicator Geographical level</t>
  </si>
  <si>
    <t>Indicator Data imputation</t>
  </si>
  <si>
    <t>COUNTRY</t>
  </si>
  <si>
    <t>FIRST ADMINISTRATIVE LEVEL</t>
  </si>
  <si>
    <t>ISO2+PCODE</t>
  </si>
  <si>
    <t>Earthquake</t>
  </si>
  <si>
    <t>Flood</t>
  </si>
  <si>
    <t>Landslide</t>
  </si>
  <si>
    <t>Drought</t>
  </si>
  <si>
    <t>Wildfire</t>
  </si>
  <si>
    <t>Epidemic</t>
  </si>
  <si>
    <t>Natural</t>
  </si>
  <si>
    <t>Projected conflict risk</t>
  </si>
  <si>
    <t>Human</t>
  </si>
  <si>
    <t>HAZARD &amp; EXPOSURE</t>
  </si>
  <si>
    <t>Development &amp; Deprivation</t>
  </si>
  <si>
    <t>Inequality</t>
  </si>
  <si>
    <t>Economic Dependency</t>
  </si>
  <si>
    <t>Socio-Economic Vulnerability</t>
  </si>
  <si>
    <t>Uprooted people</t>
  </si>
  <si>
    <t>Health Conditions</t>
  </si>
  <si>
    <t>Children U5</t>
  </si>
  <si>
    <t>Recent Shocks</t>
  </si>
  <si>
    <t>Food Security</t>
  </si>
  <si>
    <t>Other Vulnerable Groups</t>
  </si>
  <si>
    <t>Vulnerable Groups</t>
  </si>
  <si>
    <t>VULNERABILITY</t>
  </si>
  <si>
    <t>Governance</t>
  </si>
  <si>
    <t>DRR</t>
  </si>
  <si>
    <t>Humanitarian</t>
  </si>
  <si>
    <t>Institutional</t>
  </si>
  <si>
    <t>Physical infrastructure</t>
  </si>
  <si>
    <t>Access to health care</t>
  </si>
  <si>
    <t>Infrastructure</t>
  </si>
  <si>
    <t>LACK OF COPING CAPACITY</t>
  </si>
  <si>
    <t>INFORM RISK</t>
  </si>
  <si>
    <t>RISK CLASS</t>
  </si>
  <si>
    <t>Rank</t>
  </si>
  <si>
    <t>Recentness data (average years)</t>
  </si>
  <si>
    <t>Ratio of subnational vs national data</t>
  </si>
  <si>
    <t>(a-z)</t>
  </si>
  <si>
    <t>(0-10)</t>
  </si>
  <si>
    <t>(V.Low-V.High)</t>
  </si>
  <si>
    <t>(1-44)</t>
  </si>
  <si>
    <t>(0-100%)</t>
  </si>
  <si>
    <t>(0-...)</t>
  </si>
  <si>
    <t>Albania</t>
  </si>
  <si>
    <t>Berat</t>
  </si>
  <si>
    <t>AL01</t>
  </si>
  <si>
    <t>Diber</t>
  </si>
  <si>
    <t>AL02</t>
  </si>
  <si>
    <t>Durres</t>
  </si>
  <si>
    <t>AL03</t>
  </si>
  <si>
    <t>Elbasan</t>
  </si>
  <si>
    <t>AL04</t>
  </si>
  <si>
    <t>Fier</t>
  </si>
  <si>
    <t>AL05</t>
  </si>
  <si>
    <t>Gjirokaster</t>
  </si>
  <si>
    <t>AL06</t>
  </si>
  <si>
    <t>Korce</t>
  </si>
  <si>
    <t>AL07</t>
  </si>
  <si>
    <t>Kukes</t>
  </si>
  <si>
    <t>AL08</t>
  </si>
  <si>
    <t>Lezhe</t>
  </si>
  <si>
    <t>AL09</t>
  </si>
  <si>
    <t>Shkoder</t>
  </si>
  <si>
    <t>AL10</t>
  </si>
  <si>
    <t>Tirane</t>
  </si>
  <si>
    <t>AL11</t>
  </si>
  <si>
    <t>Vlore</t>
  </si>
  <si>
    <t>AL12</t>
  </si>
  <si>
    <t>Montenegro</t>
  </si>
  <si>
    <t>Andrijevica</t>
  </si>
  <si>
    <t>ME01</t>
  </si>
  <si>
    <t>Bar</t>
  </si>
  <si>
    <t>ME02</t>
  </si>
  <si>
    <t>Berane</t>
  </si>
  <si>
    <t>ME03</t>
  </si>
  <si>
    <t>Bijelo Polje</t>
  </si>
  <si>
    <t>ME04</t>
  </si>
  <si>
    <t>Budva</t>
  </si>
  <si>
    <t>ME05</t>
  </si>
  <si>
    <t>Cetinje</t>
  </si>
  <si>
    <t>ME06</t>
  </si>
  <si>
    <t>Danilovgrad</t>
  </si>
  <si>
    <t>ME07</t>
  </si>
  <si>
    <t>Herceg Novi</t>
  </si>
  <si>
    <t>ME08</t>
  </si>
  <si>
    <t>Kolasin</t>
  </si>
  <si>
    <t>ME09</t>
  </si>
  <si>
    <t>Kotor</t>
  </si>
  <si>
    <t>ME10</t>
  </si>
  <si>
    <t>Mojkovac</t>
  </si>
  <si>
    <t>ME11</t>
  </si>
  <si>
    <t>Niksic</t>
  </si>
  <si>
    <t>ME12</t>
  </si>
  <si>
    <t>Plav</t>
  </si>
  <si>
    <t>ME13</t>
  </si>
  <si>
    <t>Pljevlja</t>
  </si>
  <si>
    <t>ME14</t>
  </si>
  <si>
    <t>Pluzine</t>
  </si>
  <si>
    <t>ME15</t>
  </si>
  <si>
    <t>Podgorica</t>
  </si>
  <si>
    <t>ME16</t>
  </si>
  <si>
    <t>Rozaje</t>
  </si>
  <si>
    <t>ME17</t>
  </si>
  <si>
    <t>Savnik</t>
  </si>
  <si>
    <t>ME18</t>
  </si>
  <si>
    <t>Tivat</t>
  </si>
  <si>
    <t>ME19</t>
  </si>
  <si>
    <t>Ulcinj</t>
  </si>
  <si>
    <t>ME20</t>
  </si>
  <si>
    <t>Zabljak</t>
  </si>
  <si>
    <t>ME21</t>
  </si>
  <si>
    <t>Gusinje</t>
  </si>
  <si>
    <t>ME22</t>
  </si>
  <si>
    <t>Petnjica</t>
  </si>
  <si>
    <t>ME23</t>
  </si>
  <si>
    <t>Tuzi</t>
  </si>
  <si>
    <t>ME24</t>
  </si>
  <si>
    <t>North Macedonia</t>
  </si>
  <si>
    <t>East</t>
  </si>
  <si>
    <t>MK01</t>
  </si>
  <si>
    <t>Northeast</t>
  </si>
  <si>
    <t>MK02</t>
  </si>
  <si>
    <t>Pelagonia</t>
  </si>
  <si>
    <t>MK03</t>
  </si>
  <si>
    <t>Polog</t>
  </si>
  <si>
    <t>MK04</t>
  </si>
  <si>
    <t>Skopje</t>
  </si>
  <si>
    <t>MK05</t>
  </si>
  <si>
    <t>Southeast</t>
  </si>
  <si>
    <t>MK06</t>
  </si>
  <si>
    <t>Southwest</t>
  </si>
  <si>
    <t>MK07</t>
  </si>
  <si>
    <t>Vardar</t>
  </si>
  <si>
    <t>MK08</t>
  </si>
  <si>
    <t>Physical exposure to earthquake MMI VI and higher (absolute)</t>
  </si>
  <si>
    <t>Physical exposure to earthquake MMI VIII and higher (absolute)</t>
  </si>
  <si>
    <t>Physical exposure to earthquake (absolute)</t>
  </si>
  <si>
    <t>Physical exposure to floods (absolute)</t>
  </si>
  <si>
    <t>Physical exposure to landslides of at least medium intensity (absolute)</t>
  </si>
  <si>
    <t>Physical exposure to landslides of at least high intensity (absolute)</t>
  </si>
  <si>
    <t>Physical exposure to landslides (absolute)</t>
  </si>
  <si>
    <t>People affected by droughts (absolute)</t>
  </si>
  <si>
    <t>Physical exposure to earthquake MMI VI and higher (relative)</t>
  </si>
  <si>
    <t>Physical exposure to earthquake MMI VIII and higher (relative)</t>
  </si>
  <si>
    <t>Physical exposure to flood (relative)</t>
  </si>
  <si>
    <t>Physical exposure to landslides of at least medium intensity (relative)</t>
  </si>
  <si>
    <t>Physical exposure to landslides of at least high intensity (relative)</t>
  </si>
  <si>
    <t>People affected by droughts (relative)</t>
  </si>
  <si>
    <t>Physical exposure to earthquake MMI VIII (relative)</t>
  </si>
  <si>
    <t>Physical exposure to earthquake (relative)</t>
  </si>
  <si>
    <t>Physical exposure to landslides (relative)</t>
  </si>
  <si>
    <t>Physical exposure to earthquake MMI VI and higher</t>
  </si>
  <si>
    <t>Physical exposure to earthquake MMI VIII and higher</t>
  </si>
  <si>
    <t>Physical exposure to landslides of at least medium intensity</t>
  </si>
  <si>
    <t>Physical exposure to landslides of at least high intensity</t>
  </si>
  <si>
    <t>Physical exposure to landslides</t>
  </si>
  <si>
    <t>People affected by droughts</t>
  </si>
  <si>
    <t xml:space="preserve">Physical exposure to earthquake </t>
  </si>
  <si>
    <t>Physical exposure to flood</t>
  </si>
  <si>
    <t>Agriculture Droughts probability</t>
  </si>
  <si>
    <t>Droughts probability and historical impact</t>
  </si>
  <si>
    <t>Incidence of wildfires (including forest fires)</t>
  </si>
  <si>
    <t>The total area burned by wildfires</t>
  </si>
  <si>
    <t>Wildfire incidence and impact</t>
  </si>
  <si>
    <t>Incidence of measels</t>
  </si>
  <si>
    <t>Incidence of influensa</t>
  </si>
  <si>
    <t>Incidence of hepatitis A</t>
  </si>
  <si>
    <t>Incidence of Covid-19 (relative to total population)</t>
  </si>
  <si>
    <t>Number of Covid-19 fatalities (relative to total population)</t>
  </si>
  <si>
    <t>Physical exposure to diseases</t>
  </si>
  <si>
    <t>Sanitation</t>
  </si>
  <si>
    <t>Drinking water</t>
  </si>
  <si>
    <t>Hygiene</t>
  </si>
  <si>
    <t>WaSH</t>
  </si>
  <si>
    <t>Population density</t>
  </si>
  <si>
    <t>Urban population growth</t>
  </si>
  <si>
    <t>Population living in urban areas</t>
  </si>
  <si>
    <t>Household size</t>
  </si>
  <si>
    <t>Population</t>
  </si>
  <si>
    <t>P2P</t>
  </si>
  <si>
    <t>Children under 5</t>
  </si>
  <si>
    <t>Number of vets per capita</t>
  </si>
  <si>
    <t>Number of vets</t>
  </si>
  <si>
    <t>IHR capacity score: Food safety</t>
  </si>
  <si>
    <t>Food</t>
  </si>
  <si>
    <t>Waterborne - Foodborne</t>
  </si>
  <si>
    <t>Physical exposure to epidemics</t>
  </si>
  <si>
    <t>INFORM Natural Hazard</t>
  </si>
  <si>
    <t>GCRI Violent Internal Conflict probability</t>
  </si>
  <si>
    <t>GCRI Highly Violent Internal Conflict probability</t>
  </si>
  <si>
    <t>Frequency of technological disasters</t>
  </si>
  <si>
    <t>People affected from technological disasters (relative to total population)</t>
  </si>
  <si>
    <t>Physical exposure to technological hazards</t>
  </si>
  <si>
    <t>INFORM Human Hazard</t>
  </si>
  <si>
    <t>MAX</t>
  </si>
  <si>
    <t>MIN</t>
  </si>
  <si>
    <t>Human Development Index</t>
  </si>
  <si>
    <t>Multidimensional Poverty Index</t>
  </si>
  <si>
    <t>At-risk of poverty rate</t>
  </si>
  <si>
    <t>Gender Inequality Index</t>
  </si>
  <si>
    <t>Gini Index</t>
  </si>
  <si>
    <t>Remittances received</t>
  </si>
  <si>
    <t>Unemployment rate</t>
  </si>
  <si>
    <t>Social protection benefit</t>
  </si>
  <si>
    <t>Economic Dependency Index</t>
  </si>
  <si>
    <t>INFORM Socio-Economic Vulnerability</t>
  </si>
  <si>
    <t>Population of concern (relative to total population)</t>
  </si>
  <si>
    <t>Population of concern</t>
  </si>
  <si>
    <t>Adult Prevalence of HIV-AIDS</t>
  </si>
  <si>
    <t xml:space="preserve">Number of new HIV infections </t>
  </si>
  <si>
    <t>Incidence of Tuberculosis</t>
  </si>
  <si>
    <t>Infant Mortality</t>
  </si>
  <si>
    <t>Children Stunting</t>
  </si>
  <si>
    <t>Children Under 5</t>
  </si>
  <si>
    <t>Natural Disasters % of total pop</t>
  </si>
  <si>
    <t>Deaths and missing persons % of total pop (1,000 people)</t>
  </si>
  <si>
    <t>Economic losses % to GDP</t>
  </si>
  <si>
    <t>Victims of family violence</t>
  </si>
  <si>
    <t>Pensioners</t>
  </si>
  <si>
    <t>People with disabilities</t>
  </si>
  <si>
    <t>Other vulnerable groups</t>
  </si>
  <si>
    <t>Food Availability Score</t>
  </si>
  <si>
    <t>INFORM Vulnerable Groups</t>
  </si>
  <si>
    <t>Government Effectiveness</t>
  </si>
  <si>
    <t>Implementation score of national DRR in line with SFDRR</t>
  </si>
  <si>
    <t>Implementation percentage of local DRR strategies</t>
  </si>
  <si>
    <t>Programmes and initiatives to build capacity around DRR</t>
  </si>
  <si>
    <t>Awareness and availability score of early warning systems (EWS</t>
  </si>
  <si>
    <t>Percentage of population informed through EWS</t>
  </si>
  <si>
    <t>Red Cross/Crescent volunteers (relative)</t>
  </si>
  <si>
    <t>Local disaster response capacity</t>
  </si>
  <si>
    <t>INFORM Institutional</t>
  </si>
  <si>
    <t>Road density</t>
  </si>
  <si>
    <t>Physical Connectivity</t>
  </si>
  <si>
    <t>Physicians Density</t>
  </si>
  <si>
    <t>Density of nurses</t>
  </si>
  <si>
    <t>Proportion of the target population with access to 3 doses of diphtheria-tetanus-pertussis (DTP3) (%)</t>
  </si>
  <si>
    <t>Proportion of the target population with access to measles-containing-vaccine second-dose (MCV2) (%)</t>
  </si>
  <si>
    <t>Immunization coverage</t>
  </si>
  <si>
    <t>Proportion of laboratories with microbiological capacities</t>
  </si>
  <si>
    <t>Number of hospital beds</t>
  </si>
  <si>
    <t>Access to health care Index</t>
  </si>
  <si>
    <t>INFORM Infrastructure</t>
  </si>
  <si>
    <t>Agriculture drought probability</t>
  </si>
  <si>
    <t>Incidence of wildfires</t>
  </si>
  <si>
    <t>Total area damaged by wildfires</t>
  </si>
  <si>
    <t>Population density (people per sq. km of land area)</t>
  </si>
  <si>
    <t>Urban population growth (annual %)</t>
  </si>
  <si>
    <t>Population living in urban areas (%)</t>
  </si>
  <si>
    <t>People with basic handwashing facilities including soap and water (% of population)</t>
  </si>
  <si>
    <t>Children under 5 (% of population)</t>
  </si>
  <si>
    <t>GCRI High Violent Internal Conflict probability</t>
  </si>
  <si>
    <t>Human development index</t>
  </si>
  <si>
    <t>Gender inequality index</t>
  </si>
  <si>
    <t>Income Gini coefficient</t>
  </si>
  <si>
    <t>Refugees (relative to total population)</t>
  </si>
  <si>
    <t>Statelessness (relative to total population)</t>
  </si>
  <si>
    <t>Population affected by natural disasters in the last 3 years</t>
  </si>
  <si>
    <t>Deaths and missing persons attributed to disasters in the last 3 years</t>
  </si>
  <si>
    <t>Economic losses attributed to disasters in last 3 years</t>
  </si>
  <si>
    <t>Average dietary supply adequacy</t>
  </si>
  <si>
    <t>Government effectiveness</t>
  </si>
  <si>
    <t>Red Cross/Crescent volunteers</t>
  </si>
  <si>
    <t>People using at least basic sanitation services (% of population)</t>
  </si>
  <si>
    <t>People using at least basic drinking water services (% of population)</t>
  </si>
  <si>
    <t>Road length</t>
  </si>
  <si>
    <t>Land area</t>
  </si>
  <si>
    <t>Total Population (National Statistics Agency)</t>
  </si>
  <si>
    <t>Total Population (GHS-POP-R2019)</t>
  </si>
  <si>
    <t>GDP in USD</t>
  </si>
  <si>
    <t>Survey Year</t>
  </si>
  <si>
    <t>2015-18</t>
  </si>
  <si>
    <t>2000-2019</t>
  </si>
  <si>
    <t>2000-20</t>
  </si>
  <si>
    <t>2019-20</t>
  </si>
  <si>
    <t>2002-11</t>
  </si>
  <si>
    <t>2018-19</t>
  </si>
  <si>
    <t>2014-20</t>
  </si>
  <si>
    <t>2019-21</t>
  </si>
  <si>
    <t>2011-18</t>
  </si>
  <si>
    <t>2017-19</t>
  </si>
  <si>
    <t>2016-18</t>
  </si>
  <si>
    <t>2020-21</t>
  </si>
  <si>
    <t>2016-19</t>
  </si>
  <si>
    <t>2018-20</t>
  </si>
  <si>
    <t>2018-2020</t>
  </si>
  <si>
    <t>2011-13</t>
  </si>
  <si>
    <t>2018-21</t>
  </si>
  <si>
    <t>Unit of Measurement</t>
  </si>
  <si>
    <t>Number / Year</t>
  </si>
  <si>
    <t>Number</t>
  </si>
  <si>
    <t>%</t>
  </si>
  <si>
    <t>ha</t>
  </si>
  <si>
    <t>per 1,000 people</t>
  </si>
  <si>
    <t>people/km sq</t>
  </si>
  <si>
    <t>Index</t>
  </si>
  <si>
    <t>% of GDP</t>
  </si>
  <si>
    <t>USD</t>
  </si>
  <si>
    <t>per 1,000 live births</t>
  </si>
  <si>
    <t>USD, Millions</t>
  </si>
  <si>
    <t>Number (0-1)</t>
  </si>
  <si>
    <t>km</t>
  </si>
  <si>
    <t>sq. km</t>
  </si>
  <si>
    <t>no data</t>
  </si>
  <si>
    <t>Dimension</t>
  </si>
  <si>
    <t>Category</t>
  </si>
  <si>
    <t>Component</t>
  </si>
  <si>
    <t>INFORM Id</t>
  </si>
  <si>
    <t>Indicator Name</t>
  </si>
  <si>
    <t>Indicator Long Name</t>
  </si>
  <si>
    <t>Description</t>
  </si>
  <si>
    <t>Relevance</t>
  </si>
  <si>
    <t>Global framework</t>
  </si>
  <si>
    <t>Validity / Limitation of indicator</t>
  </si>
  <si>
    <t>Subnational-level Data Provider</t>
  </si>
  <si>
    <t>National-level Data Provider</t>
  </si>
  <si>
    <t>URL</t>
  </si>
  <si>
    <t>Hazards &amp; Exposure</t>
  </si>
  <si>
    <t>HA.NAT.EQ.EXT-ABS</t>
  </si>
  <si>
    <t>Physical exposure to extensive earthquake (absolute)</t>
  </si>
  <si>
    <t>Physical exposure to earthquakes to Modified Mercalli Intensity MMI 6 and higher - average annual population exposed (inhabitants)</t>
  </si>
  <si>
    <t>The indicator is based on the estimated number of people exposed to earthquakes of Modified Mercalli Intensity MMI 6 and higher per year. It results from the combination of the hazard zones and the total population living in the spatial unit. It thus indicates the expected number of people exposed in the hazard zone in one year.</t>
  </si>
  <si>
    <t>Earthquake is one of the rapid on-set hazards considered in the natural hazard category. The MMI 6 is considered as low intensity level.</t>
  </si>
  <si>
    <t xml:space="preserve">The indicator is dependent on quality of population estimates and the seismic hazard map. </t>
  </si>
  <si>
    <t>• Global Earthquake Model (earthquake hazard map)
• Joint Research Centre of the European Commission (poulation density)</t>
  </si>
  <si>
    <t>https://www.globalquakemodel.org/gem
https://ghsl.jrc.ec.europa.eu/download.php</t>
  </si>
  <si>
    <t>HA.NAT.EQ.EXT-REL</t>
  </si>
  <si>
    <t>Physical exposure to extensive earthquake (relative)</t>
  </si>
  <si>
    <t>Physical exposure to earthquakes to Modified Mercalli Intensity MMI 6 and higher - average annual population exposed (percentage of the total population)</t>
  </si>
  <si>
    <t>The indicator is based on the estimated number of people exposed to earthquakes of Modified Mercalli Intensity MMI 6 and higher per year. It results from the combination of the hazard zones and the total population living in the spatial unit. It thus indicates the percentage of expected average annual population potentially at risk.</t>
  </si>
  <si>
    <t>HA.NAT.EQ.INT-ABS</t>
  </si>
  <si>
    <t>Physical exposure to intensive earthquake (absolute)</t>
  </si>
  <si>
    <t>Physical exposure to earthquakes to Modified Mercalli Intensity MMI 8 and higher - average annual population exposed (inhabitants)</t>
  </si>
  <si>
    <t>The indicator is based on the estimated number of people exposed to earthquakes of Modified Mercalli Intensity MMI 8 and higher per year. It results from the combination of the hazard zones and the total population living in the spatial unit. It thus indicates the expected number of people exposed in the hazard zone in one year.</t>
  </si>
  <si>
    <t>Earthquake is one of the rapid on-set hazards considered in the natural hazard category. The MMI 8 is considered as high intensity level.</t>
  </si>
  <si>
    <t>• Global Earthquake Model (earthquake hazard map)
• Joint Research Centre (poulation density)</t>
  </si>
  <si>
    <t>HA.NAT.EQ.INT-REL</t>
  </si>
  <si>
    <t>Physical exposure to intensive earthquake (relative)</t>
  </si>
  <si>
    <t>Physical exposure to earthquakes to Modified Mercalli Intensity MMI 8 and higher - average annual population exposed (percentage of the total population)</t>
  </si>
  <si>
    <t>The indicator is based on the estimated number of people exposed to earthquakes of Modified Mercalli Intensity MMI 8 and higher per year. It results from the combination of the hazard zones and the total population living in the spatial unit. It thus indicates the percentage of expected average annual population potentially at risk.</t>
  </si>
  <si>
    <t>HA.NAT.LS.MED-ABS</t>
  </si>
  <si>
    <t>Physical exposure to landslides of at least medium intensity (absolute) - average annual population exposed (inhabitants)</t>
  </si>
  <si>
    <t>This indicator is based on the estimated number of people exposed to at least medium intensity landslide hazards. It results from the combination of the hazard zones and the total population living in the spatial unit. It thus indicates the expected number of people exposed in the hazard zone in one year.</t>
  </si>
  <si>
    <t>Landslide is one of the rapid on-set hazards considered in the natural hazard category, and can also be a secondary effect of an earthquake in the seismic-prone region.</t>
  </si>
  <si>
    <t xml:space="preserve">The indicator is dependent on quality of population estimates and the landslide hazard map. </t>
  </si>
  <si>
    <t xml:space="preserve">• World Bank (global landslide hazard map)
• Joint Research Centre of the European Commission  (population density)
</t>
  </si>
  <si>
    <t>HA.NAT.LS.MED-REL</t>
  </si>
  <si>
    <t>Physical exposure to landslides of at least medium intensity (relative) - average annual population exposed (percentage of the total population)</t>
  </si>
  <si>
    <t>This indicator is based on the estimated number of people exposed to at least medium intensity landslide hazards. It results from the combination of the hazard zones and the total population living in the spatial unit. It thus indicates the percentage of expected average annual population potentially at risk.</t>
  </si>
  <si>
    <t>https://datacatalog.worldbank.org/dataset/global-landslide-hazard-map
https://ghsl.jrc.ec.europa.eu/download.php</t>
  </si>
  <si>
    <t>HA.NAT.LS.HIG-ABS</t>
  </si>
  <si>
    <t>Physical exposure to landslides of at least high intensity (absolute) - average annual population exposed (inhabitants)</t>
  </si>
  <si>
    <t>This indicator is based on the estimated number of people exposed to at least high intensity landslide hazards. It results from the combination of the hazard zones and the total population living in the spatial unit. It thus indicates the expected number of people exposed in the hazard zone in one year.</t>
  </si>
  <si>
    <t>HA.NAT.LS.HIG-REL</t>
  </si>
  <si>
    <t>Physical exposure to landslides of at least high intensity (relative) - average annual population exposed (percentage of the total population)</t>
  </si>
  <si>
    <t>This indicator is based on the estimated number of people exposed to at least high intensity landslide hazards. It results from the combination of the hazard zones and the total population living in the spatial unit. It thus indicates the percentage of expected average annual population potentially at risk.</t>
  </si>
  <si>
    <t>HA.NAT.FL-ABS</t>
  </si>
  <si>
    <t>Physical exposure to flood (absolute)</t>
  </si>
  <si>
    <t>Physical exposure to flood - average annual population exposed (inhabitants)</t>
  </si>
  <si>
    <t>The indicator is based on the estimated number of people exposed to floods per year. It results from the combination of the hazard zones and the total population living in the spatial unit. It thus indicates the expected number of people exposed in the hazard zone in one year.</t>
  </si>
  <si>
    <t>Flood is one of the rapid on-set hazards considered in the natural hazard category.</t>
  </si>
  <si>
    <t>This dataset was generated using other global datasets; it should not be used for local applications (such as land use planning). The main purpose of GAR 2015 datasets is to broadly identify high risk areas at global level and for identification of areas where more detailed data should be collected. Some areas may be underestimated or overestimated.</t>
  </si>
  <si>
    <t xml:space="preserve">• UNISDR Global Risk Assessment 2015: GVM and IAVCEI, UNEP, CIMNE and associates and INGENIAR, FEWS NET and CIMA Foundation (flood hazard map)
• Joint Research Centre of the European Commission  (population density)
</t>
  </si>
  <si>
    <t>http://risk.preventionweb.net/capraviewer/download.jsp
https://ghsl.jrc.ec.europa.eu/download.php</t>
  </si>
  <si>
    <t>HA.NAT.FL-REL</t>
  </si>
  <si>
    <t>Physical exposure to flood - average annual population exposed (percentage of the total population)</t>
  </si>
  <si>
    <t>The indicator is based on the estimated number of people exposed to floods per year. It results from the combination of the hazard zones and the total population living in the spatial unit. It thus indicates the percentage of expected average annual population potentially at risk.</t>
  </si>
  <si>
    <t xml:space="preserve">• UNISDR Global Risk Assessment 2015: GVM and IAVCEI, UNEP, CIMNE and associates and INGENIAR, FEWS NET and CIMA Foundation (flood hazard map)
• Joint Research Centre  (population density)
</t>
  </si>
  <si>
    <t>HA.NAT.DR.ASI</t>
  </si>
  <si>
    <t>Annual empirical probability to have more than 30% of agriculture area affected by drought</t>
  </si>
  <si>
    <t>The indicator is based on the FAO Agriculture Stress Index (ASI) that highlights anomalous vegetation growth and potential drought in arable land. It is defined as the annual probability to have more than 30% of agriculture area affected by drought, based on data since 2000.</t>
  </si>
  <si>
    <t>Drought is the only one slow on-set hazards considered in the natural hazard category.</t>
  </si>
  <si>
    <t>FAO</t>
  </si>
  <si>
    <t>http://www.fao.org/giews/earthobservation/</t>
  </si>
  <si>
    <t>HA.NAT.DR-ABS</t>
  </si>
  <si>
    <t>The indicator shows the average annual affected population by droughts per first administrative level since 2000.</t>
  </si>
  <si>
    <t>National Emergency Management Agency (DesInventar platform)</t>
  </si>
  <si>
    <t>https://www.desinventar.net/DesInventar/</t>
  </si>
  <si>
    <t>HA.NAT.DR-REL</t>
  </si>
  <si>
    <t>The indicator shows the percentage of the average annual affected population by droughts per first administrative level since 2000.</t>
  </si>
  <si>
    <t>Wildfires</t>
  </si>
  <si>
    <t xml:space="preserve">Annual average incidence of wildfires (including forest fires) </t>
  </si>
  <si>
    <t>Wildfires is one of the rapid on-set hazards considered in the natural hazard category.</t>
  </si>
  <si>
    <t>Total area damaged by wildfires, ha</t>
  </si>
  <si>
    <t>Institute for Public Health</t>
  </si>
  <si>
    <t xml:space="preserve">Incidence of hepatitis A </t>
  </si>
  <si>
    <t>Incidence of hepatitis A cases per 1,000 people</t>
  </si>
  <si>
    <t>Epidemic (P2P/Water and Food borne)</t>
  </si>
  <si>
    <t>EN.POP.DNST</t>
  </si>
  <si>
    <t>For communities, inadequate shelter and overcrowding are major factors in the transmission of diseases with epidemic potential such as acute respiratory infections, meningitis, typhus, cholera, scabies, etc. Outbreaks of disease are more frequent and more severe when the population density is high.
 Other public structures such as health facilities not only represent a concentrated area of patients but also a concentrated area of germs. In an emergency, the number of hospital-associated infections will typically rise. Decreasing overcrowding by providing extra facilities and a proper organization of the sites or services in health-care facilities is a priority.</t>
  </si>
  <si>
    <t>National Statistics Office</t>
  </si>
  <si>
    <t>SP.URB.GROW</t>
  </si>
  <si>
    <t>Urban population refers to people living in urban areas as defined by national statistical offices. It is calculated using World Bank population estimates and urban ratios from the United Nations World Urbanization Prospects.</t>
  </si>
  <si>
    <t>World Bank</t>
  </si>
  <si>
    <t>https://data.worldbank.org/indicator/SP.URB.GROW</t>
  </si>
  <si>
    <t>SP.URB.TOTL.IN.ZS</t>
  </si>
  <si>
    <t>The percentage of de facto population living in areas classified as urban according to the criteria used by each area or country as of 1 July of the year indicated.</t>
  </si>
  <si>
    <t>Health challenges particularly evident in cities relate to water, environment, violence and injury, noncommunicable diseases, unhealthy diets and physical inactivity, harmful use of alcohol as well as the risks associated with disease outbreaks. City living and its increased pressures of mass marketing, availability of unhealthy food choices and accessibility to automation and transport all have an effect on lifestyle that directly affect health.
 Different risk factors in the urban environment can, for example, be poor housing which can lead to proliferation of insect and rodent vector diseases and helminthiases. This is connected to inadequate water supplies as well as sanitation and waste management. All contribute to a favourable setting for both different rodents and insects which carry pathogens and soil-transmitted helminth infections. If buildings lack effective fuel and ventilation systems, respiratory tract infections can also be acquired. Contaminated water can spread disease, as can poor food storage and preparation, due to microbial toxins and zoonoses. The density of inhabitants and the close contact between people in urban areas are potential hot spots for rapid spread of merging infectious diseases such as severe acute respiratory syndrome (SARS) and the avian flu. Criteria for a worldwide pandemic could be met in urban centres, which could develop into a worldwide health crisis.</t>
  </si>
  <si>
    <t>https://data.worldbank.org/indicator/SP.URB.TOTL.IN.ZS</t>
  </si>
  <si>
    <t>SP.DEM.HOUS.AV</t>
  </si>
  <si>
    <t>Average household size (number of members)</t>
  </si>
  <si>
    <t>Average household size is the average number of persons per household. At the aggregate national level, it is calculated by dividing the total household population by the number of households in a given country or area.</t>
  </si>
  <si>
    <t>SH.STA.BASS.ZS</t>
  </si>
  <si>
    <t>The percentage of people using at least basic sanitation services, that is, improved sanitation facilities that are not shared with other households.  This indicator encompasses both people using basic sanitation services as well as those using safely managed sanitation services.   Improved sanitation facilities include flush/pour flush to piped sewer systems, septic tanks or pit latrines; ventilated improved pit latrines, compositing toilets or pit latrines with slabs.</t>
  </si>
  <si>
    <t>Access to drinking water and basic sanitation is a fundamental need and a human right vital for the dignity and health of all people. The health and economic benefits of improved sanitation facilities to households and individuals are well documented. Use of an improved sanitation facility is a proxy for the use of basic sanitation.
 An improved sanitation facility is one that likely hygienically separates human excreta from human contact. Improved sanitation facilities include: 
 Ø Flush or pour-flush to piped sewer system, septic tank or pit latrine, 
 Ø Ventilated improved pit latrine, - 
 Ø Pit latrine with slab and 
 Ø Composting toilet However, sanitation facilities are not considered improved when shared with other households, or open to public use. 
 While, unimproved sanitation include: - 
 Ø Flush or pour-flush to elsewhere, 
 Ø Pit latrine without slab or open pit, 
 Ø Bucket, hanging toilet or hanging latrine and 
 Ø No facilities or bush or field (open defecation)
 It is closely linked to mal nutrition.</t>
  </si>
  <si>
    <t>SDG Target 6.2: By 2030, achieve access to adequate and equitable sanitation and hygiene for all and end open defecation, paying special attention to the needs of women and girls and those in vulnerable situations
Indicator 6.2.1: Proportion of population using safely managed sanitation services, including a handwashing facility with soap and water</t>
  </si>
  <si>
    <t>SH.H2O.BASW.ZS</t>
  </si>
  <si>
    <t>The percentage of people using at least basic water services.  This indicator encompasses both people using basic water services as well as those using safely managed water services.  Basic drinking water services is defined as drinking water from an improved source, provided collection time is not more than 30 minutes for a round trip.  Improved water sources include piped water, boreholes or tubewells, protected dug wells, protected springs, and packaged or delivered water.</t>
  </si>
  <si>
    <t>Access to drinking water and basic sanitation is a fundamental need and a human right vital for the dignity and health of all people. The health and economic benefits of improved water supply to households and individuals are well documented. Use of an improved drinking water source is a proxy for the use of safe drinking water.
 An improved drinking water source, by nature of its construction and design, is likely to protect the source from outside contamination, in particular from faecal matter. Improved drinking water sources include:
 Ø Piped water into dwelling, plot or yard 
 Ø Public tap/stand pipe 
 Ø Tube well/borehole 
 Ø Protected dug well 
 Ø Protected spring and 
 Ø Rainwater collection 
 On the other hand, unimproved drinking water sources are: 
 Ø Unprotected drug well, 
 Ø Unprotected spring, 
 Ø Cart with small tank/drum, 
 Ø Tanker truck, 
 Ø Surface water (river, dam, lake, pond, stream, canal, irrigation channel and any other surface water), and 
 Ø Bottled water (if it is not accompanied by another improved source.</t>
  </si>
  <si>
    <t>SDG Target 6.1: By 2030, achieve universal and equitable access to safe and affordable drinking water for all
Indicator 6.1.1: Proportion of population using safely managed drinking water services</t>
  </si>
  <si>
    <t>Epidemic (Water and Food borne)</t>
  </si>
  <si>
    <t>SH.SAN.HNDWSH.ZS</t>
  </si>
  <si>
    <t>The percentage of people living in households that have a handwashing facility with soap and water available on the premises. Handwashing facilities may be fixed or mobile and include a sink with tap water, buckets with taps, tippy-taps, and jugs or basins designated for handwashing. Soap includes bar soap, liquid soap, powder detergent, and soapy water but does not include ash, soil, sand or other handwashing agents.</t>
  </si>
  <si>
    <t>Handwashing with soap is widely agreed to be the top hygiene priority for improving health outcomes. A number of infectious diseases can be spread from one person to another by contaminated hands. These diseases include gastrointestinal infections, such as Salmonella, and respiratory infections, such as influenza.</t>
  </si>
  <si>
    <t>VET.NB</t>
  </si>
  <si>
    <t>Number of Veterinarians and veterinary para-professionals</t>
  </si>
  <si>
    <t>About 75% of the new diseases that have affected humans over the past 10 years have been caused by pathogens originating from an animal or from products of animal origin. Veterinary medicine played a major role in the preventing of and interventions against animal diseases.</t>
  </si>
  <si>
    <t>Federation of Veterinarians of Europe
Chamber of Vets of Montenegro</t>
  </si>
  <si>
    <t>https://www.fve.org/</t>
  </si>
  <si>
    <t>HLT.SDGIHR.IHR11</t>
  </si>
  <si>
    <t>The percentage of the average of all indicators, which reflect the level of performance or achievement of Core Capacity 4. Food Safety Each capacity has one to three indicators. Each indicator is based on five cumulative levels, with attributes (one of a set of specific elements or characteristics that reflect the level of performance or achievement of a specific indicator) for annual reporting.</t>
  </si>
  <si>
    <t>States Parties have a capacity to timely detect, investigate and respond to food safety events involving foodborne diseases and/or food contamination that may constitute a public health emergency of national or international concern, through collaboration between the relevant authorities. Food safety is multisectoral in nature and the agencies/sectors responsible for detection, investigation and response to a food safety emergency varies across Member States.</t>
  </si>
  <si>
    <t>WHO</t>
  </si>
  <si>
    <t>https://www.who.int/data/gho/data/indicators/indicator-details/GHO/food-safety-spar</t>
  </si>
  <si>
    <t>UNDER5</t>
  </si>
  <si>
    <t>Children under 5 (% of total population)</t>
  </si>
  <si>
    <t>Percentage of children under 5 years old of total population in the country.</t>
  </si>
  <si>
    <t>Although children &lt;5 years of age represent only 9% of the global population, 43% of the disease burden from contaminated food occurred in this group.</t>
  </si>
  <si>
    <t>Current conflict</t>
  </si>
  <si>
    <t>HA.HUM.VC</t>
  </si>
  <si>
    <t>Violent Internal Conflict probability</t>
  </si>
  <si>
    <t>GCRI derived Violent Internal Conflict probability</t>
  </si>
  <si>
    <t>The Global Conflict Risk Index (GCRI) is an index that assess the states' risk for violent internal conflicts. INFORM Risk uses the GCRI assessment of the probability for violent (VC) conflict within the next 4 years, for both national power and subnational group of conflicts. The considered probabilities are the maximum of the national power and the subnational for HVC.</t>
  </si>
  <si>
    <t>The Human Hazard component of InfoRM refers to risk of conflicts in the country.</t>
  </si>
  <si>
    <t>European Commission, Joint Research Centre (JRC)</t>
  </si>
  <si>
    <t>http://conflictrisk.jrc.ec.europa.eu/</t>
  </si>
  <si>
    <t>HA.HUM.HVC</t>
  </si>
  <si>
    <t>High Violent Internal Conflict probability</t>
  </si>
  <si>
    <t>GCRI derived High Violent Internal Conflict probability</t>
  </si>
  <si>
    <t>The Global Conflict Risk Index (GCRI) is an index that assess the states' risk for violent internal conflicts. INFORM Risk uses the GCRI assessment of the probability for highly violent (HVC) conflict within the next 4 years, for both national power and subnational group of conflicts. The considered probabilities are the maximum of the national power and the subnational for HVC.</t>
  </si>
  <si>
    <t>Technological hazards</t>
  </si>
  <si>
    <t>https://public.emdat.be/</t>
  </si>
  <si>
    <t>Poverty &amp; Development</t>
  </si>
  <si>
    <t>VU.SEV.PD.HDI</t>
  </si>
  <si>
    <t>The Human Development Index (HDI) measure development by combining indicators of life expectancy, educational attainment and income into a composite index.</t>
  </si>
  <si>
    <t>It is assumed that the more developed a area is the better its people will be able to respond to humanitarian needs using their own individual or regional/national resources.</t>
  </si>
  <si>
    <t>UNDP Human Development Report</t>
  </si>
  <si>
    <t>http://hdr.undp.org/en/composite/HDI</t>
  </si>
  <si>
    <t>VU.SEV.PD.MPI</t>
  </si>
  <si>
    <t>The Multidimensional Poverty (MPI) Index identifies overlapping deprivations at the household level across the same three dimensions as the Human Development Index (living standards, health, and education) and shows the average number of poor people and deprivations with which poor households contend.</t>
  </si>
  <si>
    <t>While the HDI measures the average achievement of a country/area in terms of development, the MPI, focuses on the section of the population below the threshold of the basic criteria for human development.</t>
  </si>
  <si>
    <t>Oxford Poverty &amp; Human Development Initiative (OPHI), Oxford Department of International Development, University of Oxford</t>
  </si>
  <si>
    <t>https://ophi.org.uk/</t>
  </si>
  <si>
    <t>VU.SEV.INQ.SE-F</t>
  </si>
  <si>
    <t>The Gender Inequality Index (GII) reflects gender-based disadvantages in three dimensions—reproductive health, empowerment and the labour market. The value of GII range between 0 to 1, with 0 being 0% inequality, indicating women fare equally in comparison to men and 1 being 100% inequality, indicating women fare poorly in comparison to men.</t>
  </si>
  <si>
    <t>The Inequality component introduces the dispersion of conditions within population presented in Development &amp; Deprivation component. 
Countries with unequal distribution of human development also experience high inequality between women and men, and countries with high gender inequality also experience unequal distribution of human development.</t>
  </si>
  <si>
    <t>http://hdr.undp.org/en/composite/GII</t>
  </si>
  <si>
    <t>VU.SEV.INQ.GINI</t>
  </si>
  <si>
    <t>Income Gini coefficient - Inequality in income or consumption</t>
  </si>
  <si>
    <t>Gini index measures the extent to which the distribution of income or consumption expenditure among individuals or households within an economy deviates from a perfectly equal distribution. Thus a Gini index of 0 represents perfect equality, while an index of 100 implies perfect inequality.</t>
  </si>
  <si>
    <t>The Inequality component introduces the dispersion of conditions within population presented in Development &amp; Deprivation component.
The GINI index depict the wealth distribution within a country/region.</t>
  </si>
  <si>
    <t>http://data.worldbank.org/indicator/SI.POV.GINI</t>
  </si>
  <si>
    <t>VU.SEV.AD.REM</t>
  </si>
  <si>
    <t>Volume of personal remittances (in United States dollars) as a proportion of total GDP (%)</t>
  </si>
  <si>
    <t>Personal remittances received as proportion of GDP is the inflow of personal remittances expressed as a percentage of Gross Domestic Product (GDP).</t>
  </si>
  <si>
    <t>SDG Target 17.3: Mobilize additional financial resources for developing countries from multiple sources
Indicator 17.3.2: Volume of remittances (in United States dollars) as a proportion of total GDP</t>
  </si>
  <si>
    <t>https://data.worldbank.org/indicator/BX.TRF.PWKR.DT.GD.ZS</t>
  </si>
  <si>
    <t>VU.VG.UP.REF-TOT</t>
  </si>
  <si>
    <t>Refugees by country of asylum</t>
  </si>
  <si>
    <t>“Persons of concern” includes refugees, asylum-seekers, returnees, stateless persons and groups of internally displaced persons (IDPs).</t>
  </si>
  <si>
    <t xml:space="preserve">Refugees, internally displaced persons (IDPs), returnees, and stateless people are among the most vulnerable people in a humanitarian crisis. </t>
  </si>
  <si>
    <t>It is difficult to find accurate data on the number of internally displaced persons (IDPs) in a country. In many countries estimates are not reliable, for reasons of state censorship and lack of access by independent observers and also because it is not always easy to distinguish IDPs from the local population, especially if they take shelter with relatives or friends.</t>
  </si>
  <si>
    <t>UNHCR</t>
  </si>
  <si>
    <t>https://www.unhcr.org/refugee-statistics/
http://data2.unhcr.org/en/situations</t>
  </si>
  <si>
    <t>VU.VG.UP.STA-TOT</t>
  </si>
  <si>
    <t>Stateless people</t>
  </si>
  <si>
    <t>Health conditions</t>
  </si>
  <si>
    <t>VU.VGR.OG.HE.HIV.PRV</t>
  </si>
  <si>
    <t>HIV prevalence among adults aged 15-49 years (%)</t>
  </si>
  <si>
    <t>The estimated number of adults aged 15-49 years with HIV infection, whether or not they have developed symptoms of AIDS, expressed as per cent of total population in that age group.</t>
  </si>
  <si>
    <t>HIV-AIDS is considered as one of the three pandemics of low- and middle- income countries.</t>
  </si>
  <si>
    <t>Target 6.a of the Millenium development Goals is to "have halted by 2015 and begun to reverse the spread of HIV/AIDS". Indicator 6.1 is defined as "HIV prevalence among population aged 15-24 years".</t>
  </si>
  <si>
    <t>UNAIDS
Institute for Public Health</t>
  </si>
  <si>
    <t>VU.VGR.OG.HE.HIV.INCD</t>
  </si>
  <si>
    <t>Incidence of HIV (per 1,000 uninfected population ages 15-49)</t>
  </si>
  <si>
    <t>Number of new HIV infections among uninfected populations ages 15-49 expressed per 1,000 uninfected population in the year before the period</t>
  </si>
  <si>
    <t>The number of new HIV infections per 1,000 uninfected population, by sex, age and key populations as defined as the number of new HIV infections per 1,000 person-years among the uninfected population.</t>
  </si>
  <si>
    <t>The incidence rate provides a measure of progress toward preventing onward transmission of HIV.</t>
  </si>
  <si>
    <t>SDG Target 3.3: By 2030, end the epidemics of AIDS, tuberculosis, malaria and neglected tropical diseases and combat hepatitis, water-borne diseases and other communicable diseases
Indicator 3.3.1: Number of new HIV infections per 1,000 uninfected population, by sex, age and key populations</t>
  </si>
  <si>
    <t>National Institute for Public Health</t>
  </si>
  <si>
    <t>VU.VGR.OG.HE.TBC</t>
  </si>
  <si>
    <t>Estimated incidence of tuberculosis (per 1,000 population)</t>
  </si>
  <si>
    <t>The estimated number of new and relapse tuberculosis (TB) cases arising in a given year, expressed as the rate per 1,000 population. All forms of TB are included, including cases in people living with HIV.</t>
  </si>
  <si>
    <t>Tuberculosis is considered as one of the three pandemics of low- and middle- income countries.</t>
  </si>
  <si>
    <t xml:space="preserve">SDG Target 3.3: By 2030, end the epidemics of AIDS, tuberculosis, malaria and neglected tropical diseases and combat hepatitis, water-borne diseases and other communicable diseases
Indicator 3.3.2: Tuberculosis incidence per 100,000 population
</t>
  </si>
  <si>
    <t>http://apps.who.int/ghodata</t>
  </si>
  <si>
    <t>Health conditions (Children U5)</t>
  </si>
  <si>
    <t>VU.VGR.OG.U5.UW</t>
  </si>
  <si>
    <t>Percentage of stunting (height-for-age less than -2 standard deviations of the WHO Child Growth Standards median) among children aged 0-5 years.</t>
  </si>
  <si>
    <t>This indicator shows the ratio between height and age of children under five.</t>
  </si>
  <si>
    <t>Malnutrition of children under 5 extract the group of children that are in a weak health condition mainly due to hunger.</t>
  </si>
  <si>
    <t>Although the weight/height ratio indicating acute malnutrition (wasting) is a better indicator for emergency situations and the weight/age ratio does not distinguish between acute malnutrition (wasting) and chronic malnutrition (stunting), it was nevertheless decided to use the height/age ratio in the Vulnerability component of InfoRM for two reasons: the weight/height ratio figures are not collected systematically for all countries, and by their very nature they rapidly become obsolete. (DG-ECHO GNA Methodology: http://ec.europa.eu/echo/files/policies/strategy/methodology_2011_2012.pdf)</t>
  </si>
  <si>
    <t>WHO, UNICEF, World Bank</t>
  </si>
  <si>
    <t>Recent shocks</t>
  </si>
  <si>
    <t>VU.VGR.OG.NATDIS-REL</t>
  </si>
  <si>
    <t>Percentage of population affected by natural disasters in the last 3 years</t>
  </si>
  <si>
    <t>To account for increased vulnerability during the recovery period after a disaster, people affected by recent shocks in the past 3 years are considered.</t>
  </si>
  <si>
    <t>The population affected by recent natural disasters are considered more vulnerable than the rest of the population.
The indicator identify the areas that are recovering from humanitarian crisis situation.</t>
  </si>
  <si>
    <t>Sendai Target B: Substantially reduce the number of affected people globally by 2030, aiming to lower the average global figure per 100,000 between 2020-2030 compared with 2005-2015.
SDG Target 1.5: By 2030, build the resilience of the poor and those in vulnerable situations and reduce their exposure and vulnerability to climate-related extreme events and other economic, social and environmental shocks and disasters;
Indicator 1.5.1: Number of deaths, missing persons and directly affected persons attributed to disasters per 100,000 population</t>
  </si>
  <si>
    <t>Number of deaths and missing persons attributed to disasters, per 100,000 population (percentage to total population)</t>
  </si>
  <si>
    <t>Food security</t>
  </si>
  <si>
    <t>VU.VGR.OG.FS.MA.ADSA</t>
  </si>
  <si>
    <t>Food availability: Average dietary supply adequacy</t>
  </si>
  <si>
    <t>Average dietary energy supply as a percentage of the average dietary energy requirement.</t>
  </si>
  <si>
    <t>The Food Availability component concerns the actual quality and type of food supplied to provide the nutritional balance necessary for healthy and active life. It captures trends in chronic hunger.</t>
  </si>
  <si>
    <t>Analysed together with the prevalence of undernourishment, it allows discerning whether undernourishment is mainly due to insufficiency of the food supply or to particularly bad distribution.</t>
  </si>
  <si>
    <t>http://www.fao.org/economic/ess/ess-fs/ess-fadata/en/</t>
  </si>
  <si>
    <t>Ministry of Labor and Social Policy of R.N.Macedonia</t>
  </si>
  <si>
    <t>National Agency on Pension Fund or Social Insurance</t>
  </si>
  <si>
    <t>Capacity</t>
  </si>
  <si>
    <t>CC.INS.GOV.GE</t>
  </si>
  <si>
    <t>The Government effectiveness captures perceptions of the quality of public services, the quality of the civil service and the degree of its independence from political pressures, the quality of policy formulation and implementation, and the credibility of the government's commitment to such policies.</t>
  </si>
  <si>
    <t>The indicator shows the effectiveness of the governments’ effort for building resilience across all sectors of society.</t>
  </si>
  <si>
    <t>World Bank: Worldwide Governance Indicators</t>
  </si>
  <si>
    <t>http://info.worldbank.org/governance/wgi/</t>
  </si>
  <si>
    <t>https://sendaimonitor.undrr.org/analytics</t>
  </si>
  <si>
    <t>programmes and initiatives to build capacity around DRR</t>
  </si>
  <si>
    <t>CC.INS.HUM.RCV</t>
  </si>
  <si>
    <t>The number of volunteers of the National Red Cross/Crescent Society by administrative area.</t>
  </si>
  <si>
    <t>The National Red Cross/Crescent Societies are usually the first ones to respond to disasters locally.</t>
  </si>
  <si>
    <t>National Red Cross/Crescent Societies</t>
  </si>
  <si>
    <t>CC.INF.PHY.ROD</t>
  </si>
  <si>
    <t>Road density (km of road per 100 sq. km of land area)</t>
  </si>
  <si>
    <t>Road density is the ratio of the length of the region's total road network to the region's land area. The road network includes all roads that connect settlements to each other: motorways, trunks, primary, secondary, tertiary and unclassified roads (based on the definition from http://wiki.openstreetmap.org/wiki/Key:highway)</t>
  </si>
  <si>
    <t>The physical infrastructure component tries to assess the accessibility as well as the redundancy of the systems which are two crucial characteristics in a crisis situation.</t>
  </si>
  <si>
    <t>https://www.openstreetmap.org</t>
  </si>
  <si>
    <t>Access to health care (Immunization Coverage)</t>
  </si>
  <si>
    <t>CC.INF.AHC.IMM.DTP3</t>
  </si>
  <si>
    <t>Coverage of DTP3 vaccine</t>
  </si>
  <si>
    <t>Proportion of the target population with access to three doses of diphtheria-tetanus-pertussis (DTP3) (%)</t>
  </si>
  <si>
    <t>Percentage of surviving infants who received the three doses of diphtheria and tetanus toxoid with pertussis containing vaccine in a given year.</t>
  </si>
  <si>
    <t>Coverage of DTP-containing vaccine measures the overall system strength to deliver infant vaccination.</t>
  </si>
  <si>
    <t>SDG Target 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
Indicator 3.b.1: Proportion of the target population covered by all vaccines included in their national programme</t>
  </si>
  <si>
    <t>CC.INF.AHC.IMM.MCV2</t>
  </si>
  <si>
    <t>Coverage of measles-containing vaccine</t>
  </si>
  <si>
    <t>Proportion of the target population with access to measles-containing-vaccine second dose (MCV2) (%)</t>
  </si>
  <si>
    <t>Percentage of children who received two dose of measles-containing vaccine in accordance with nationally recommended schedule through routine immunisation services.</t>
  </si>
  <si>
    <t>Coverage of measles-containing vaccine measures ability to deliver vaccines beyond the first year of life through routine immunisation services. Measles immunization coverage is a good proxy of health system performance.</t>
  </si>
  <si>
    <t>CC.INF.AHC.PHYS</t>
  </si>
  <si>
    <t>Physicians density</t>
  </si>
  <si>
    <t>The physical infrastructure component tries to assess the accessibility as well as the redundancy of the systems which are two crucial characteristics in a crisis situation.
Preparing the health workforce to work towards the attainment of a country's health objectives represents one of the most important challenges for its health system.</t>
  </si>
  <si>
    <t>SDG Target 3.c: Substantially increase health financing and the recruitment, development, training and retention of the health workforce in developing countries, especially in least developed countries and small island developing States
Indicator 3.c.1: Health worker density and distribution</t>
  </si>
  <si>
    <t>Density of nurses per 1,000 population</t>
  </si>
  <si>
    <t>Hospital beds</t>
  </si>
  <si>
    <t>Number of hospital beds per 1,000 population</t>
  </si>
  <si>
    <t>Common</t>
  </si>
  <si>
    <t>POP_DEN</t>
  </si>
  <si>
    <t>GHSL Population Grid</t>
  </si>
  <si>
    <t>Global Human Settlement Layer Population Grid</t>
  </si>
  <si>
    <t>POP</t>
  </si>
  <si>
    <t>Total population</t>
  </si>
  <si>
    <t>Total population (both sexes combined</t>
  </si>
  <si>
    <t>Estimates, 1950 - 2020</t>
  </si>
  <si>
    <t>National Statistics Agency</t>
  </si>
  <si>
    <t>GDP per capita</t>
  </si>
  <si>
    <t>GDP per capita (current US$)</t>
  </si>
  <si>
    <t>GDP per capita is gross domestic product divided by midyear population. GDP is the sum of gross value added by all resident producers in the economy plus any product taxes and minus any subsidies not included in the value of the products. It is calculated without making deductions for depreciation of fabricated assets or for depletion and degradation of natural resources. Data are in current U.S. dollars.</t>
  </si>
  <si>
    <t>Due to a strong relationship of HDI and GDP per capita, missing values were imposed with the predicted value of HDI bades on the known GDP per capita for specific countries obtained from regression analysis executed on the rest of the set.</t>
  </si>
  <si>
    <t>Total Poulation (GHS-POP)</t>
  </si>
  <si>
    <t>Reference Year</t>
  </si>
  <si>
    <t>2000-19</t>
  </si>
  <si>
    <t>ISO3</t>
  </si>
  <si>
    <t>SUM YEAR</t>
  </si>
  <si>
    <t>AVG YEAR</t>
  </si>
  <si>
    <t>NUMBER OF</t>
  </si>
  <si>
    <t>STDEV</t>
  </si>
  <si>
    <t>MEDIAN</t>
  </si>
  <si>
    <t>2019-2020</t>
  </si>
  <si>
    <t>Unit of Measurament</t>
  </si>
  <si>
    <t>GEM,JRC</t>
  </si>
  <si>
    <t>WB,JRC</t>
  </si>
  <si>
    <t>UNISDR,JRC</t>
  </si>
  <si>
    <t>National Emergency Management Agency</t>
  </si>
  <si>
    <t>FVE, Chamber of Vets</t>
  </si>
  <si>
    <t>CRED</t>
  </si>
  <si>
    <t>JRC,EC</t>
  </si>
  <si>
    <t>UNDP</t>
  </si>
  <si>
    <t>DHS,MPI</t>
  </si>
  <si>
    <t>National Emergency Management Agency (DesInventar platform), PDNA</t>
  </si>
  <si>
    <t>Ministry of Justice</t>
  </si>
  <si>
    <t>National Agency on Pension Fund &amp; Social Insurance</t>
  </si>
  <si>
    <t>SFM, National SFM FP</t>
  </si>
  <si>
    <t>National Red Cross/Crescent Society</t>
  </si>
  <si>
    <t>OSM</t>
  </si>
  <si>
    <t>JRC</t>
  </si>
  <si>
    <t>MICS,MPI</t>
  </si>
  <si>
    <t>UNAIDS, National Institute for Public Health</t>
  </si>
  <si>
    <t>Ministry of Human and Minority Rights</t>
  </si>
  <si>
    <t xml:space="preserve">Ministry of Labor and Social Policy </t>
  </si>
  <si>
    <t>|nfant Mortality</t>
  </si>
  <si>
    <t># subnational indicators</t>
  </si>
  <si>
    <t>% subnational indicators</t>
  </si>
  <si>
    <t># national-level indicators</t>
  </si>
  <si>
    <t>% national-level indicators</t>
  </si>
  <si>
    <t>Subnational vs National indicators</t>
  </si>
  <si>
    <t># indicators without data</t>
  </si>
  <si>
    <t>% indicators without data</t>
  </si>
  <si>
    <t>subnational</t>
  </si>
  <si>
    <t>national</t>
  </si>
  <si>
    <t>2005-14</t>
  </si>
  <si>
    <t>2005-12</t>
  </si>
  <si>
    <t>2014-15</t>
  </si>
  <si>
    <t>Number/Year</t>
  </si>
  <si>
    <t>the same value is used for Berane, Andrejevica, Bijelo Polje,Kolasin,Mojkovac, Plav, Pljevlja, Pluzine, Rozaje, Savnik, Zabljak, Gusinje, Petnjica</t>
  </si>
  <si>
    <t>the same value is used for Berane, Andrejevica and Petnjica</t>
  </si>
  <si>
    <t>the same value is used for Bar, Budva, Herceg Novi, Kotor, Tivat, Ulcinj</t>
  </si>
  <si>
    <t>the same value is used for Bar and Ulcinj</t>
  </si>
  <si>
    <t>the same value used for Berane and Petnjica</t>
  </si>
  <si>
    <t>the same value is used for Kotor, Tivat, Budva</t>
  </si>
  <si>
    <t>the same value is used for Cetinje, Danilovgrad, Niksic, Pandorica, Tuzi</t>
  </si>
  <si>
    <t>the same value is used for Moljkovac and Kolasin</t>
  </si>
  <si>
    <t>the same value is used for Plav and Gusinje</t>
  </si>
  <si>
    <t>the same value used for Plav and Gusinje</t>
  </si>
  <si>
    <t>the same is used for Plevlja and Zabljak</t>
  </si>
  <si>
    <t>the same value is used for Podgorica and Tuzi</t>
  </si>
  <si>
    <t>ISO2</t>
  </si>
  <si>
    <t>SUM MISSING</t>
  </si>
  <si>
    <t>% MISSING</t>
  </si>
  <si>
    <t>Number of Missing Indicators</t>
  </si>
  <si>
    <t>INFORM SEE 2021 (a-z)</t>
  </si>
  <si>
    <t>HA.NAT.WLF</t>
  </si>
  <si>
    <t>HA.NAT.WLF-AREA</t>
  </si>
  <si>
    <t>HA.NAT.ELE.MEA</t>
  </si>
  <si>
    <t>The number of new measles infections per 1,000 uninfected population</t>
  </si>
  <si>
    <t>Incidence of new measels infections per 1,000 population per year.</t>
  </si>
  <si>
    <t>Measels, Influensa and Hepatitis A are identified as three communicable diseases that are most present in the region, affecting the region the most.</t>
  </si>
  <si>
    <t>The incidence of occurrence of pandemic within a country/in the region may vary from decade to decade, but phenomenon of occurrence of pandemic is present among the countries.</t>
  </si>
  <si>
    <t>HA.NAT.ELE.INFL</t>
  </si>
  <si>
    <t xml:space="preserve">The number of new influensa infections per 1,000 uninfected population </t>
  </si>
  <si>
    <t>The number of new influensa infections per 1,000 uninfected population per year.</t>
  </si>
  <si>
    <t>HA.NAT.EPID.HEP</t>
  </si>
  <si>
    <t>The number of new Hepatitis A cases per 1,000 uninfected population per year.</t>
  </si>
  <si>
    <t>HA.NAT.EPID.INCID-COV</t>
  </si>
  <si>
    <t>Number of COVID-19 confirmed cases by laboratory testing relative to total population</t>
  </si>
  <si>
    <t>Cumulative number of people with Covid-19 positive tests in the relavant laboratories relative to total population per year.</t>
  </si>
  <si>
    <t>COVID-19 is global pandemic affecting the whole world.</t>
  </si>
  <si>
    <t xml:space="preserve">COVID-19 presents a significant burdent to the health system in a country and globally. Significant efforts needed to combat the disease reduces capacity of the health workers to do their regular job. </t>
  </si>
  <si>
    <t>HA.NAT.EPID.FATA-COV</t>
  </si>
  <si>
    <t>Number of COVID-19 confirmed deaths relative to total population</t>
  </si>
  <si>
    <t>Cumulative number of confirmed people died from Covid-19 relative to total population per year.</t>
  </si>
  <si>
    <t>The number of COVID-19 fatalities may be revised, due to limited capacities of the heath systems globaly. The excess work supposed prioratization of the duties to assist the COVID-19 patients.</t>
  </si>
  <si>
    <t>Population CENSUS in the countries is conducted over a decade ago, so data based on estimation, which cannot be precise as the CENSUS. According to plans of the Statistical Offices CENSUS should be conducted in 2021, so the data will be more reliable.</t>
  </si>
  <si>
    <t>Population CENSUS in the countries is conducted over a decade ago, so data based on estimation, which cannot be precise as the CENSUS. According to plans of the Statistical Offices CENSUS should be conducted in 2021, so the data will be more reliable. Household size data not included due to specific population of the countries, as the estimated household size do not differ much from the avarage household size of developed countries.</t>
  </si>
  <si>
    <t>Number of vets as percentage of population</t>
  </si>
  <si>
    <t>Analysed together with the prevalence of undernourishment, it allows discerning whether undernourishment is mainly due to insufficiency of the food supply or to particularly bad distribution. Specific procedure of calculation of the FAO indicator supposes use of 3-year moving average, which may result in unjustified variation in the Food safety score at national level.</t>
  </si>
  <si>
    <t>HA.HUM.TNN</t>
  </si>
  <si>
    <t>Frequency of industrial accidents (Technological disasters: transport, industrial and miscellaneus accidents) since 2000</t>
  </si>
  <si>
    <t>The indicator shows the total number of technological disasters (industrial, transport and mishellenous accidents) in EM-CRED datasets from 2000-2020.</t>
  </si>
  <si>
    <t>The technological disasters include: transport, industrial and miscellaneous accidents, that may not be technological disasters in narrow term. It include the classification by the EM-CRED. Transport accidents are dominant among the reported accidents, but the more complex disasters such as polution remain unregistered, while their effects undocumented.</t>
  </si>
  <si>
    <t>People affected from industrial accidents (Technological disasters: transport, industrial and miscellaneus accidents) since 2000 relative to total population.</t>
  </si>
  <si>
    <t>The indicator shows the total number of people affected from technological disasters (industrial, transport and mishellenous accidents) in EM-CRED datasets from 2000-2020 relative to total population.</t>
  </si>
  <si>
    <t>VU.SOC.ELE.RATE</t>
  </si>
  <si>
    <t>The at-risk-of-poverty rate is the share of people with an equivalised disposable income (after social transfer) below the at-risk-of-poverty threshold, which is set at 60 % of the national median equivalised disposable income after social transfers.</t>
  </si>
  <si>
    <t xml:space="preserve">Income Gini coefficient </t>
  </si>
  <si>
    <t>Remittances as a proportion of total GDP (%)</t>
  </si>
  <si>
    <t>Due to high dependancy of the countries economies to remitannces, relatively large proportion of the total remittances may not be included. Total remittances include only flows of money recived by official financial channels, but not unofficialy, in cash.</t>
  </si>
  <si>
    <t>Unemployment rate based on Labour Force Survey</t>
  </si>
  <si>
    <t>Unemployed, according to the Labor Force Survey, comprise persons who during the reference week were: 1. without work, i.e. neither had a job nor were at work (for one hour or more) in paid employment or self-employment; 2. currently available for work, (were available before the end of the two weeks following the reference week; 3. actively seeking work, (had taken specific steps in the four week period ending with the reference week to seek paid employment or self-employment) or who found a job to start later, (within a period of at most three months).</t>
  </si>
  <si>
    <t>Unemployment rate based on Labor Force Survey has its limitations in not registering "official" enemployement documented by the State Employment Agency. Very often people counted as employed in the LFS do not have regular (day-to-day) job or they are paid less or they lack of health protection.</t>
  </si>
  <si>
    <t>VU.SOC.ELE.BENE</t>
  </si>
  <si>
    <t>Percentage of population covered by social protection benefit</t>
  </si>
  <si>
    <t>The total number of social protection benefit users, including users of material benefits from social and child protection (child support, material support, personal disability allowance and care and support allowance) as well as users of accommodation in institution of social and child protection, as percentage of total population.</t>
  </si>
  <si>
    <t>VU.VUL.HEAL</t>
  </si>
  <si>
    <t>Infant mortality per 1,000 live births</t>
  </si>
  <si>
    <t>Infant mortality is the death of an infant before his or her first birthday</t>
  </si>
  <si>
    <t>VU.VUL.RABLE GROUPSN</t>
  </si>
  <si>
    <t>Direct economic loss attributed to disasters relative to GDP, in USD (%)</t>
  </si>
  <si>
    <t>VU.VUL.ELE.VIOL</t>
  </si>
  <si>
    <t>Victims of family violence include people who died, suffered violence at home, from a partner, member of the family or person living with them in the household. It include homicides, suicides, rape etc.</t>
  </si>
  <si>
    <t>VU.VUL.ELE.PENS</t>
  </si>
  <si>
    <t>Number of pensioners as percentage of population</t>
  </si>
  <si>
    <t>Number of pensioners who receive state pension based on the salary income paid to the State Pension Fund. The number of pensioners includes retired people, people retired based on disability, family pensions (for dead family members), agriculture workers pensions and pensions for social benefit users (persons who did not get to fulfill condition for retirement).</t>
  </si>
  <si>
    <t>VU.VUL.ELE.DISA</t>
  </si>
  <si>
    <t>Number of people with disabilities as percentage of population</t>
  </si>
  <si>
    <t>CA.INS.ELE.SFDR</t>
  </si>
  <si>
    <t>National average score for the adoption and implemention of national disaster risk reduction strategies in line with the Sendai Framework for Disaster Risk Reduction 2015-2030</t>
  </si>
  <si>
    <t>The indicator aims to capture how consistent national  DRR strategies are with the SFDRR, and to contribute to policy improvement.</t>
  </si>
  <si>
    <t>Sendai Framework Monitor Target E-1 aims to quantify the quality of public policy, i.e. DRR strategies, that would quantify improvement of the policy over time. National DRR strategies serve a normative function, providing, inter alia, guiding principles and an overarching framework for disaster risk reduction.</t>
  </si>
  <si>
    <t>Sendai Framework Monitor Target E1 Substantially increase the number of countries with national  disaster risk reduction strategies by 2020, correlated with the SDG Indicator: 1.5.3 Number of countries that adopt and implement national disaster risk reduction strategies in line with the Sendai Framework for Disaster Risk Reduction 2015-2030, and SDG Indicator: 1.5.4 Proportion of local governments that adopt and implement local disaster risk reduction strategies in line with national disaster risk reduction strategies.</t>
  </si>
  <si>
    <t>Achieving the goal and outcome of the SFDRR means Member States preventing the creation of new risks, reducing existing risks, and strengthening economic, social, health and environmental resilience. The two indicators E-1 and E-2 should be aggregated with the arithmetic average.</t>
  </si>
  <si>
    <t>CA.INS.ELE.STRA</t>
  </si>
  <si>
    <t>Percentage of local governments that have adopted and implemented local disaster risk reduction strategies in line with national strategies</t>
  </si>
  <si>
    <t>The indicator aims to capture how consistent local  DRR strategies are with the SFDRR, and to contribute to policy improvement.</t>
  </si>
  <si>
    <t>Sendai Framework Monitor Target E-2 aims to quantify the quality of public policy, i.e. DRR strategies, that would quantify improvement of the policy over time. Local strategies, aligned with the national strategy, are generally more specific, reflecting local contexts and hazard profiles, and tend to focus on planning and implementation with clear roles and tasks assigned at local level.</t>
  </si>
  <si>
    <t>Sendai Framework Monitor Target E2 Substantially increase the number of countries with local disaster risk reduction strategies by 2020, correlated with the SDG Indicator: 1.5.3 Number of countries that adopt and implement national disaster risk reduction strategies in line with the Sendai Framework for Disaster Risk Reduction 2015-2030, and SDG Indicator: 1.5.4 Proportion of local governments that adopt and implement local disaster risk reduction strategies in line with national disaster risk reduction strategies.</t>
  </si>
  <si>
    <t>CA.INST.DRR.PROG</t>
  </si>
  <si>
    <t>The indicator aims to include aspects of availability, development and capture of data that member states will need to consider in order to develop computation methodologies that provide an effective and representative measure of progress in enhancing international cooperation to developing countries in support of national actions for DRR.</t>
  </si>
  <si>
    <t>UNDRR has engaged with the custodian agency to explore options for the inclusion of a component that would enable this indicator to be measured at the global level. The work will be undertaken to define programmes and initiatives for the transfer and exchange of science, technology and innovation in disaster risk reduction for developing countries. Member States will also have the opportunity to explore this option in the IAEG-SDGs when the methodology is circulated for review and comment. If approved, and donors provide relevant data, the disaster risk reduction policy marker may allow a qualitative assessment of the policy commitment of donors to the transfer and exchange of disaster risk reduction-related technology.</t>
  </si>
  <si>
    <t>Sendai Framework Monitor Target F: Substantially enhance international cooperation to developing countries through adequate and sustainable support to complement their national actions for implementation of this framework by 2030, Indicator F-5. A coherent solution may exist if a component addressing disaster risk reduction can be integrated within the work being undertaken by UNESCO, as the custodian agency for SDG Indicator 17.6.1 – Number of science and/or technology cooperation agreements and programmes between countries, by type of cooperation. Through the GO-SPIN survey, UNESCO is inter alia establishing an inventory that will map STI cooperation agreements and programmes between countries, in addition to “acts, bills, regulations and international agreements on STI issues”. The primary source for this information will be information units in Ministries responsible for Science, Technology and Innovation. UNESCO expects to have prepared a preliminary methodology for calculating this indicator by the end of 2017.</t>
  </si>
  <si>
    <t>Sendai Framework stipulate that member countries recommended that the indicators for Target F should be organised using the three categories (or clusters) that are consistent with the acknowledged principles of global cooperation, the categorization used in the SDGs, and the Sendai Framework: (a) Financial Resources, (b) Technology Development and Transfer, and (c) Capacity Building. (b) incorporates the Sendai Indicators F-4 and F-5 important for the countries to be better equipped to cope with disaster risk. Lack of sustenable measurement of the number of programmes at subnational level may limit the validity of the indicator.</t>
  </si>
  <si>
    <t>CA.INST.DRR.AWER</t>
  </si>
  <si>
    <t>Sendai Framework Monitor Target G-1 is a compound indicator, which is computed based on subindicators G-2 to G-5 (G-2 Number of countries that have multi-hazard monitoring and
forecasting systems; G-3 Number of people per 100 000 that are covered by early warning information through local governments or through national dissemination mechanisms; G-4 Percentage of local governments having a plan to act on early warnings;  G-5 Number of countries that have accessible, understandable, usable and relevant disaster risk information and assessment available to the people at the national and local levels) of the four interrelated key elements of effective functioning multi-hazard early warning systems (MHEWSs).</t>
  </si>
  <si>
    <t>CA.INST.DRR.EWS</t>
  </si>
  <si>
    <t>Percentage of population exposed to or at risk from disasters protected through pre-emptive evacuation following early warning</t>
  </si>
  <si>
    <t>Share of population informed though EWS via media, EWS installed in the country etc. Countries are encouraged to report on the number of evacuated people. The G-6 Indicator should be calculated for each disaster event.</t>
  </si>
  <si>
    <t>This output indicator G6 quantifies the impact and effectiveness of early warning information.</t>
  </si>
  <si>
    <t>Sendai Framework Monitor Sub-indicator G-6 Percentage of population exposed to or at risk from disasters protected
through pre-emptive evacuation following early warning.</t>
  </si>
  <si>
    <t>Density of physicians per 1,000 population</t>
  </si>
  <si>
    <t>Number of medical doctors (physicians), including generalist and specialist medical practitioners, per 1,000 population.</t>
  </si>
  <si>
    <t>CC.INF.AHC.NURS</t>
  </si>
  <si>
    <t>Number of medical nurses (all profiles, including specialized nurses), per 1,000 population.</t>
  </si>
  <si>
    <t>CC.INF.AHC.HBED</t>
  </si>
  <si>
    <t>Number of hospital beds per 1,000 population in public, private and specialized hospitals.</t>
  </si>
  <si>
    <t>Number of hospital beds is essential for dealing with pandemics and insurement of prompt response to curing diseases, its prevention and control.</t>
  </si>
  <si>
    <t>CA.INF.ACCE</t>
  </si>
  <si>
    <t>Proportion of laboratories with microbiological capacities in comparison with total number of biological laboratories.</t>
  </si>
  <si>
    <t>Laboratories with microbiological capacities are essential for testion of the population for several tranmissive diseases. Adaptibility of the laboratories to be prepared for COVID-19 tests has proven important for detecting the number of COVID-19 cases.</t>
  </si>
  <si>
    <t>People affected by droughts 2000-2020 - average annual population affected (inhabitants)</t>
  </si>
  <si>
    <t>People affected by droughts 2000-2020 - average annual population affected (percentage of the total population)</t>
  </si>
  <si>
    <t>• National Emergency Management Agency (DesInventar platform)
• Joint Research Centre  (population density)</t>
  </si>
  <si>
    <t>https://www.desinventar.net/DesInventar/
https://ghsl.jrc.ec.europa.eu/download.php</t>
  </si>
  <si>
    <t xml:space="preserve">The indicator is based on the data from DesInverntar platform that is maintained by Government. It's updated on periodical basis and provides information on fires and wildfires incidence per first administrative area. </t>
  </si>
  <si>
    <t>The indicator is based on the data from DesInverntar platform that is maintained by Government. It's updated on periodical basis and provides information on droughts and people affected by droughts first administrative area. The indicator is dependent on quality of population estimates as well.</t>
  </si>
  <si>
    <t>The indicator is based on the data from DesInverntar platform that is maintained by Government. It's updated on periodical basis and provides information on droughts and people affected by droughts first administrative area.</t>
  </si>
  <si>
    <t>Population density is midyear population divided by land area in square kilometers.</t>
  </si>
  <si>
    <t>According to the latest data more than 89% of population covered with at least basic sanitation services.</t>
  </si>
  <si>
    <t>According to the latest data more than 93% of population covered with at least improved sanitation services.</t>
  </si>
  <si>
    <t>According to the latest data more than 90% of population covered with at least basic drinking water.</t>
  </si>
  <si>
    <t>People affected from technological disasters (relative)</t>
  </si>
  <si>
    <t xml:space="preserve">The indicator is based on the data from DesInverntar platform that is maintained by Government. It's updated on periodical basis and provides information on people affected per first administrative area (region/municipality). </t>
  </si>
  <si>
    <t>• Ministry of Justice of Albania
• Ministry of Human and Minority Rights of Montenegro</t>
  </si>
  <si>
    <t xml:space="preserve">Persons with disability is a complex, evolving and multi-dimensional concept. Disabilities impact on people’s lives in many areas, for example in terms of: mobility and the use of transport equipment; access to buildings; participation in education and training, the labour market and leisure pursuits; social contacts and economic independence. </t>
  </si>
  <si>
    <t>Data used for INFORM Risk Subnational SEE 2021 based on Population CENSUS data to ensure comparability among countries.</t>
  </si>
  <si>
    <t>• Sendai Framework Monitor platform
• National SFM Focal Point</t>
  </si>
  <si>
    <t>OpenStreetMap (OSM)</t>
  </si>
  <si>
    <t>Joint Research Centre of the European Commission (poulation density)</t>
  </si>
  <si>
    <t>https://ghsl.jrc.ec.europa.eu/download.php</t>
  </si>
  <si>
    <t>Number of international, regional and bilateral programmes and
initiatives for the transfer and exchange of science, technology and innovation in disaster risk reduction</t>
  </si>
  <si>
    <t>National score (in percent) of early warning systems (EWS) availablity and informantion dissemination to the population</t>
  </si>
  <si>
    <t xml:space="preserve">This Indicator (Global target G-1) is a compound indicator for mullti-hazard early warning systems (MHEWS), calculated as an index using the arithmetic average of the scores of the four indicators G-2 to G-5. Indicators G-2 to G-5 each correspond to one of the key elements: disaster risk knowledge based on the systematic collection of data and disaster risk assessments (G-5); detection, monitoring, analysis and forecasting of the hazards and possible consequences (G-2); dissemination and communication, by an official source, of authoritative, timely, accurate and actionable warnings and associated information on likelihood and impact (G-3); preparedness at all levels to respond to the warnings received (G-4). </t>
  </si>
  <si>
    <t xml:space="preserve">Sendai Framework Monitor Target G:  Substantially increase the availability of and access to multi-hazard
early warning systems and disaster risk information and assessments to the
people by 2030. Target G-1 is a compound indicator, which is computed based on the sub-indicators G-2
through G-5 of the four interrelated key elements for effective functioning MHEWS (Indicatiors G-2 to G-5).
</t>
  </si>
  <si>
    <t>The hazards considered for target G cover a larger spectrum than the ones included in the INFORM GRI for SEE ‘Natural Hazard’ category (flood, earthquake, wildfires, landslides and drought). Therefore, countries may have installed EWS for hazards not considered in the INFORM GRI model. Nonetheless, if the country has managed to develop and implement EWSs for some hazards, this would be a good indication in any case for the rest of the hazards. The data should be disaggregated at sub-national level, but countries rarely report data on subnational level.</t>
  </si>
  <si>
    <t>(*) Lack of Reliability: 0 more reliable, 10 less reliable.</t>
  </si>
  <si>
    <t>(0-68)</t>
  </si>
  <si>
    <t>http://www.inform-index.org/</t>
  </si>
  <si>
    <t>CONCEPT AND METHODOLOGY</t>
  </si>
  <si>
    <t>• EM-DAT: The Emergency Events Database - Université catholique de Louvain (UCL) - CRED, D. Guha-Sapir - www.emdat.be, Brussels, Belgium.
• National Statistics Agency</t>
  </si>
  <si>
    <t>2010-20</t>
  </si>
  <si>
    <t>The indicator shows the damage to the land (ha) caused by wildfire (including forest fire) incidents on the period from 2010 to 2020. The total land area (ha) damaged per first adminministrative level (region/municipality) since 2010.</t>
  </si>
  <si>
    <t>The indicator shows the frequency of wildfire (including forest fire, fire on spaces and other types of fire) incidents on the period from 2010 to 2020. The number of incidents per first adminministrative level (region/municipality) occurred in the selected period has been divided by the number of years of the period.</t>
  </si>
  <si>
    <t>Disclaimer</t>
  </si>
  <si>
    <t>Calculation table for the INFORM SEE Lack of reliability index</t>
  </si>
  <si>
    <t>Lack of reliability index</t>
  </si>
  <si>
    <t>Lack of Reliability Index (*)</t>
  </si>
  <si>
    <t>Number of Imputed &amp; Missing Datasets</t>
  </si>
  <si>
    <t>% of Imputed&amp;Missing Datasets</t>
  </si>
  <si>
    <t>(About)</t>
  </si>
  <si>
    <t>SUBNATIONAL INFORM RISK INDEX (SOUTH EAST EUROPE, 2021)</t>
  </si>
  <si>
    <t>The INFORM is a multi-stakeholder forum aiming to develop quantitative analysis relevant to disaster risk reduction and response to humanitarian crises. The initiative started in 2012 and includes organisations from across the multilateral system, including the humanitarian and development sector, donors, and technical partners. The INFORM risk assessment tool is open-source and its results support decisions at different stages of the disaster management cycle, including prevention, preparedness and response. 
The subnational INFORM model for South East Europe for 3 pilot countries: Albania, Montenegro and North Macedonia,  was initiated by UNDRR Regional Office for Europe and Central Asia (ROECA) and the Secretariat of Disaster Preparedness and Prevention Initiative for South East Europe (DPPI SEE) upon prior consent of all  DPPI SEE Member States. The INFORM model has been developed under supervision of the EC's JRC INFORM team and financial support from USAID BHA. The INFORM risk index results were produced in close collaboration with national and regional organization/data providers followed by regular meetings of the Regional Working Group (RWG) on INFORM. The RWG members are 2-3 representatives from each Government in the pilot countries (represented by their national civil protection authorities), including the Sendai Monitor National Focal Point, DPPI SEE Secretariat and UNDRR ROECA. Partners hope to use the model to improve cooperation between humanitarian and development actors in managing risk and building resilience across the region.
INFORM identifies areas at a high risk of humanitarian crisis that are more likely to require international assistance. The INFORM model is based on risk concepts published in scientific literature and envisages three dimensions of risk: Hazards &amp; Exposure, Vulnerability and Lack of Coping Capacity. The INFORM model is split into different levels to provide a quick overview of the underlying factors leading to humanitarian risk.
The subnational INFORM model for South East Europe is developed at the first administrative level (corresponding to the subnational regions, capitals and municipalities) of Albania, Montenegro and North Macedonia. The INFORM risk index was calculated for 44 administrative units. 
The INFORM index supports a proactive disaster risk management framework. It will be helpful for an objective allocation of resources for disaster risk reduction and management as well as for coordinated actions focused on anticipating, mitigating, and preparing for humanitarian emergencies. It also identifies areas for improvement in national disaster data availability and compliance with implementation of Sendai Framework for DRR, SDGs and other global initiatives.</t>
  </si>
  <si>
    <t>1) The depiction and use of geographic names and related data included in lists and tables on this spreadsheet are not warranted to be error free nor do they necessarily imply official endorsement or acceptance by the United Nations or the Secretariat of DPPI SEE.</t>
  </si>
  <si>
    <t>v0.1 (9 November 2021). Subnational INFORM risk index - first results for 3 countries published</t>
  </si>
  <si>
    <t>(release: 9 November 2021 v0.1)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</si>
</sst>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
    <numFmt numFmtId="165" formatCode="0.000"/>
    <numFmt numFmtId="166" formatCode="#,##0.0"/>
    <numFmt numFmtId="167" formatCode="0.000%"/>
    <numFmt numFmtId="168" formatCode="0.0000"/>
    <numFmt numFmtId="169" formatCode="#,##0.0000"/>
  </numFmts>
  <fonts count="51" x14ac:knownFonts="1">
    <font>
      <sz val="11"/>
      <color theme="1"/>
      <name val="Arial"/>
    </font>
    <font>
      <b/>
      <sz val="16"/>
      <color rgb="FF323232"/>
      <name val="Arial"/>
      <family val="2"/>
    </font>
    <font>
      <sz val="11"/>
      <name val="Arial"/>
      <family val="2"/>
    </font>
    <font>
      <sz val="11"/>
      <color theme="1"/>
      <name val="Calibri"/>
      <family val="2"/>
    </font>
    <font>
      <sz val="10"/>
      <color rgb="FF7F7F7F"/>
      <name val="Calibri"/>
      <family val="2"/>
    </font>
    <font>
      <b/>
      <sz val="11"/>
      <color rgb="FF323232"/>
      <name val="Arial"/>
      <family val="2"/>
    </font>
    <font>
      <sz val="10"/>
      <color rgb="FF323232"/>
      <name val="Arial"/>
      <family val="2"/>
    </font>
    <font>
      <b/>
      <sz val="10"/>
      <color rgb="FF323232"/>
      <name val="Arial"/>
      <family val="2"/>
    </font>
    <font>
      <i/>
      <sz val="10"/>
      <color rgb="FF323232"/>
      <name val="Arial"/>
      <family val="2"/>
    </font>
    <font>
      <sz val="10"/>
      <color theme="1"/>
      <name val="Calibri"/>
      <family val="2"/>
    </font>
    <font>
      <sz val="10"/>
      <color theme="1"/>
      <name val="Arial"/>
      <family val="2"/>
    </font>
    <font>
      <u/>
      <sz val="10"/>
      <color theme="10"/>
      <name val="Arial"/>
      <family val="2"/>
    </font>
    <font>
      <b/>
      <i/>
      <sz val="10"/>
      <color rgb="FF323232"/>
      <name val="Arial"/>
      <family val="2"/>
    </font>
    <font>
      <b/>
      <i/>
      <sz val="9"/>
      <color rgb="FF323232"/>
      <name val="Arial"/>
      <family val="2"/>
    </font>
    <font>
      <i/>
      <sz val="9"/>
      <color rgb="FF323232"/>
      <name val="Arial"/>
      <family val="2"/>
    </font>
    <font>
      <b/>
      <sz val="18"/>
      <color rgb="FF323232"/>
      <name val="Arial"/>
      <family val="2"/>
    </font>
    <font>
      <b/>
      <sz val="18"/>
      <color theme="0"/>
      <name val="Arial"/>
      <family val="2"/>
    </font>
    <font>
      <b/>
      <sz val="10"/>
      <color theme="1"/>
      <name val="Arial"/>
      <family val="2"/>
    </font>
    <font>
      <u/>
      <sz val="11"/>
      <color theme="10"/>
      <name val="Arial"/>
      <family val="2"/>
    </font>
    <font>
      <b/>
      <sz val="18"/>
      <color rgb="FF003366"/>
      <name val="Cambria"/>
      <family val="1"/>
    </font>
    <font>
      <sz val="10"/>
      <color rgb="FFF28A00"/>
      <name val="Arial"/>
      <family val="2"/>
    </font>
    <font>
      <b/>
      <sz val="10"/>
      <color rgb="FFF28A00"/>
      <name val="Arial"/>
      <family val="2"/>
    </font>
    <font>
      <b/>
      <sz val="10"/>
      <color rgb="FFD9590C"/>
      <name val="Arial"/>
      <family val="2"/>
    </font>
    <font>
      <sz val="10"/>
      <color rgb="FF3A5D92"/>
      <name val="Arial"/>
      <family val="2"/>
    </font>
    <font>
      <b/>
      <sz val="10"/>
      <color rgb="FF3A5D92"/>
      <name val="Arial"/>
      <family val="2"/>
    </font>
    <font>
      <b/>
      <sz val="10"/>
      <color rgb="FF1F394D"/>
      <name val="Arial"/>
      <family val="2"/>
    </font>
    <font>
      <sz val="10"/>
      <color rgb="FF89963D"/>
      <name val="Arial"/>
      <family val="2"/>
    </font>
    <font>
      <b/>
      <sz val="10"/>
      <color rgb="FF89963D"/>
      <name val="Arial"/>
      <family val="2"/>
    </font>
    <font>
      <b/>
      <sz val="10"/>
      <color rgb="FF506236"/>
      <name val="Arial"/>
      <family val="2"/>
    </font>
    <font>
      <b/>
      <sz val="10"/>
      <color rgb="FF911300"/>
      <name val="Arial"/>
      <family val="2"/>
    </font>
    <font>
      <b/>
      <sz val="13"/>
      <color rgb="FFC21A01"/>
      <name val="Calibri"/>
      <family val="2"/>
    </font>
    <font>
      <b/>
      <sz val="13"/>
      <color rgb="FF7030A0"/>
      <name val="Calibri"/>
      <family val="2"/>
    </font>
    <font>
      <b/>
      <sz val="12"/>
      <color theme="1"/>
      <name val="Calibri"/>
      <family val="2"/>
    </font>
    <font>
      <b/>
      <sz val="9"/>
      <color rgb="FF323232"/>
      <name val="Arial"/>
      <family val="2"/>
    </font>
    <font>
      <b/>
      <sz val="8"/>
      <color rgb="FF323232"/>
      <name val="Arial"/>
      <family val="2"/>
    </font>
    <font>
      <sz val="10"/>
      <color rgb="FF000000"/>
      <name val="Arial"/>
      <family val="2"/>
    </font>
    <font>
      <i/>
      <sz val="10"/>
      <color theme="1"/>
      <name val="Arial"/>
      <family val="2"/>
    </font>
    <font>
      <sz val="9"/>
      <color theme="1"/>
      <name val="Arial"/>
      <family val="2"/>
    </font>
    <font>
      <b/>
      <sz val="10"/>
      <color theme="0"/>
      <name val="Arial"/>
      <family val="2"/>
    </font>
    <font>
      <sz val="10"/>
      <color theme="0"/>
      <name val="Arial"/>
      <family val="2"/>
    </font>
    <font>
      <sz val="10"/>
      <color rgb="FF7F7F7F"/>
      <name val="Arial"/>
      <family val="2"/>
    </font>
    <font>
      <b/>
      <sz val="11"/>
      <color theme="0"/>
      <name val="Calibri"/>
      <family val="2"/>
    </font>
    <font>
      <sz val="11"/>
      <color rgb="FF7F7F7F"/>
      <name val="Calibri"/>
      <family val="2"/>
    </font>
    <font>
      <b/>
      <sz val="11"/>
      <color theme="1"/>
      <name val="Calibri"/>
      <family val="2"/>
    </font>
    <font>
      <b/>
      <sz val="10"/>
      <color rgb="FF7F7F7F"/>
      <name val="Arial"/>
      <family val="2"/>
    </font>
    <font>
      <i/>
      <sz val="10"/>
      <color rgb="FF7F7F7F"/>
      <name val="Arial"/>
      <family val="2"/>
    </font>
    <font>
      <u/>
      <sz val="10"/>
      <color rgb="FF323232"/>
      <name val="Arial"/>
      <family val="2"/>
    </font>
    <font>
      <i/>
      <sz val="11"/>
      <color rgb="FF7F7F7F"/>
      <name val="Calibri"/>
      <family val="2"/>
    </font>
    <font>
      <b/>
      <sz val="13"/>
      <color theme="1"/>
      <name val="Calibri"/>
      <family val="2"/>
    </font>
    <font>
      <sz val="10"/>
      <color rgb="FF7F7F7F"/>
      <name val="Arial"/>
      <family val="2"/>
    </font>
    <font>
      <sz val="11"/>
      <color theme="1"/>
      <name val="Arial"/>
      <family val="2"/>
    </font>
  </fonts>
  <fills count="28">
    <fill>
      <patternFill patternType="none"/>
    </fill>
    <fill>
      <patternFill patternType="gray125"/>
    </fill>
    <fill>
      <patternFill patternType="solid">
        <fgColor rgb="FFF2F2F2"/>
        <bgColor rgb="FFF2F2F2"/>
      </patternFill>
    </fill>
    <fill>
      <patternFill patternType="solid">
        <fgColor theme="0"/>
        <bgColor theme="0"/>
      </patternFill>
    </fill>
    <fill>
      <patternFill patternType="solid">
        <fgColor rgb="FFCE3327"/>
        <bgColor rgb="FFCE3327"/>
      </patternFill>
    </fill>
    <fill>
      <patternFill patternType="solid">
        <fgColor rgb="FFFFDEB4"/>
        <bgColor rgb="FFFFDEB4"/>
      </patternFill>
    </fill>
    <fill>
      <patternFill patternType="solid">
        <fgColor rgb="FFBFBFBF"/>
        <bgColor rgb="FFBFBFBF"/>
      </patternFill>
    </fill>
    <fill>
      <patternFill patternType="solid">
        <fgColor rgb="FFDDE5F1"/>
        <bgColor rgb="FFDDE5F1"/>
      </patternFill>
    </fill>
    <fill>
      <patternFill patternType="solid">
        <fgColor rgb="FFDEE4BE"/>
        <bgColor rgb="FFDEE4BE"/>
      </patternFill>
    </fill>
    <fill>
      <patternFill patternType="solid">
        <fgColor rgb="FFF79751"/>
        <bgColor rgb="FFF79751"/>
      </patternFill>
    </fill>
    <fill>
      <patternFill patternType="solid">
        <fgColor rgb="FFFFEED9"/>
        <bgColor rgb="FFFFEED9"/>
      </patternFill>
    </fill>
    <fill>
      <patternFill patternType="solid">
        <fgColor rgb="FFFFCE8E"/>
        <bgColor rgb="FFFFCE8E"/>
      </patternFill>
    </fill>
    <fill>
      <patternFill patternType="solid">
        <fgColor rgb="FFF28A00"/>
        <bgColor rgb="FFF28A00"/>
      </patternFill>
    </fill>
    <fill>
      <patternFill patternType="solid">
        <fgColor rgb="FF386192"/>
        <bgColor rgb="FF386192"/>
      </patternFill>
    </fill>
    <fill>
      <patternFill patternType="solid">
        <fgColor rgb="FFBBCBE3"/>
        <bgColor rgb="FFBBCBE3"/>
      </patternFill>
    </fill>
    <fill>
      <patternFill patternType="solid">
        <fgColor theme="8"/>
        <bgColor theme="8"/>
      </patternFill>
    </fill>
    <fill>
      <patternFill patternType="solid">
        <fgColor theme="9"/>
        <bgColor theme="9"/>
      </patternFill>
    </fill>
    <fill>
      <patternFill patternType="solid">
        <fgColor rgb="FF7E935B"/>
        <bgColor rgb="FF7E935B"/>
      </patternFill>
    </fill>
    <fill>
      <patternFill patternType="solid">
        <fgColor rgb="FFC4D3B0"/>
        <bgColor rgb="FFC4D3B0"/>
      </patternFill>
    </fill>
    <fill>
      <patternFill patternType="solid">
        <fgColor rgb="FFA7BD89"/>
        <bgColor rgb="FFA7BD89"/>
      </patternFill>
    </fill>
    <fill>
      <patternFill patternType="solid">
        <fgColor rgb="FFE1E9D7"/>
        <bgColor rgb="FFE1E9D7"/>
      </patternFill>
    </fill>
    <fill>
      <patternFill patternType="solid">
        <fgColor theme="7"/>
        <bgColor theme="7"/>
      </patternFill>
    </fill>
    <fill>
      <patternFill patternType="solid">
        <fgColor rgb="FFEEF1DE"/>
        <bgColor rgb="FFEEF1DE"/>
      </patternFill>
    </fill>
    <fill>
      <patternFill patternType="solid">
        <fgColor theme="0" tint="-4.9989318521683403E-2"/>
        <bgColor rgb="FFFFFF00"/>
      </patternFill>
    </fill>
    <fill>
      <patternFill patternType="solid">
        <fgColor theme="0" tint="-4.9989318521683403E-2"/>
        <bgColor rgb="FFF2F2F2"/>
      </patternFill>
    </fill>
    <fill>
      <patternFill patternType="solid">
        <fgColor rgb="FFFFFF00"/>
        <bgColor indexed="64"/>
      </patternFill>
    </fill>
    <fill>
      <patternFill patternType="solid">
        <fgColor theme="0" tint="-4.9989318521683403E-2"/>
        <bgColor indexed="64"/>
      </patternFill>
    </fill>
    <fill>
      <patternFill patternType="solid">
        <fgColor theme="0" tint="-4.9989318521683403E-2"/>
        <bgColor theme="0"/>
      </patternFill>
    </fill>
  </fills>
  <borders count="66">
    <border>
      <left/>
      <right/>
      <top/>
      <bottom/>
      <diagonal/>
    </border>
    <border>
      <left/>
      <right/>
      <top/>
      <bottom/>
      <diagonal/>
    </border>
    <border>
      <left/>
      <right/>
      <top/>
      <bottom/>
      <diagonal/>
    </border>
    <border>
      <left/>
      <right/>
      <top/>
      <bottom/>
      <diagonal/>
    </border>
    <border>
      <left/>
      <right/>
      <top/>
      <bottom/>
      <diagonal/>
    </border>
    <border>
      <left style="thin">
        <color rgb="FF000000"/>
      </left>
      <right/>
      <top/>
      <bottom/>
      <diagonal/>
    </border>
    <border>
      <left/>
      <right/>
      <top/>
      <bottom/>
      <diagonal/>
    </border>
    <border>
      <left/>
      <right/>
      <top/>
      <bottom style="thin">
        <color rgb="FF000000"/>
      </bottom>
      <diagonal/>
    </border>
    <border>
      <left/>
      <right/>
      <top/>
      <bottom style="thin">
        <color rgb="FF000000"/>
      </bottom>
      <diagonal/>
    </border>
    <border>
      <left/>
      <right/>
      <top/>
      <bottom style="thick">
        <color theme="0"/>
      </bottom>
      <diagonal/>
    </border>
    <border>
      <left style="thick">
        <color theme="0"/>
      </left>
      <right style="thick">
        <color theme="0"/>
      </right>
      <top/>
      <bottom style="thick">
        <color theme="0"/>
      </bottom>
      <diagonal/>
    </border>
    <border>
      <left style="thick">
        <color theme="0"/>
      </left>
      <right/>
      <top/>
      <bottom style="thick">
        <color theme="0"/>
      </bottom>
      <diagonal/>
    </border>
    <border>
      <left style="thin">
        <color theme="0"/>
      </left>
      <right style="thin">
        <color theme="0"/>
      </right>
      <top/>
      <bottom style="thin">
        <color theme="0"/>
      </bottom>
      <diagonal/>
    </border>
    <border>
      <left style="thin">
        <color theme="0"/>
      </left>
      <right style="thin">
        <color theme="0"/>
      </right>
      <top/>
      <bottom/>
      <diagonal/>
    </border>
    <border>
      <left/>
      <right/>
      <top/>
      <bottom style="thin">
        <color rgb="FFA5A5A5"/>
      </bottom>
      <diagonal/>
    </border>
    <border>
      <left/>
      <right/>
      <top style="thin">
        <color rgb="FFA5A5A5"/>
      </top>
      <bottom/>
      <diagonal/>
    </border>
    <border>
      <left style="thin">
        <color theme="0"/>
      </left>
      <right style="thin">
        <color theme="0"/>
      </right>
      <top/>
      <bottom style="thin">
        <color rgb="FFA5A5A5"/>
      </bottom>
      <diagonal/>
    </border>
    <border>
      <left/>
      <right/>
      <top/>
      <bottom/>
      <diagonal/>
    </border>
    <border>
      <left/>
      <right/>
      <top/>
      <bottom/>
      <diagonal/>
    </border>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medium">
        <color rgb="FF000000"/>
      </left>
      <right/>
      <top/>
      <bottom/>
      <diagonal/>
    </border>
    <border>
      <left/>
      <right style="medium">
        <color rgb="FF000000"/>
      </right>
      <top style="thin">
        <color rgb="FF000000"/>
      </top>
      <bottom style="medium">
        <color rgb="FF000000"/>
      </bottom>
      <diagonal/>
    </border>
    <border>
      <left style="medium">
        <color rgb="FF000000"/>
      </left>
      <right style="medium">
        <color rgb="FF000000"/>
      </right>
      <top style="thin">
        <color rgb="FF000000"/>
      </top>
      <bottom style="medium">
        <color rgb="FF000000"/>
      </bottom>
      <diagonal/>
    </border>
    <border>
      <left style="medium">
        <color rgb="FF000000"/>
      </left>
      <right style="medium">
        <color rgb="FF000000"/>
      </right>
      <top/>
      <bottom/>
      <diagonal/>
    </border>
    <border>
      <left/>
      <right style="medium">
        <color rgb="FF000000"/>
      </right>
      <top/>
      <bottom/>
      <diagonal/>
    </border>
    <border>
      <left/>
      <right style="medium">
        <color rgb="FF000000"/>
      </right>
      <top/>
      <bottom style="thin">
        <color rgb="FFA5A5A5"/>
      </bottom>
      <diagonal/>
    </border>
    <border>
      <left style="medium">
        <color rgb="FF000000"/>
      </left>
      <right style="medium">
        <color rgb="FF000000"/>
      </right>
      <top/>
      <bottom style="thin">
        <color rgb="FFA5A5A5"/>
      </bottom>
      <diagonal/>
    </border>
    <border>
      <left/>
      <right/>
      <top style="thin">
        <color rgb="FF000000"/>
      </top>
      <bottom style="medium">
        <color rgb="FF000000"/>
      </bottom>
      <diagonal/>
    </border>
    <border>
      <left style="thin">
        <color rgb="FF000000"/>
      </left>
      <right style="thin">
        <color rgb="FF000000"/>
      </right>
      <top style="thin">
        <color rgb="FF000000"/>
      </top>
      <bottom/>
      <diagonal/>
    </border>
    <border>
      <left style="thin">
        <color theme="0"/>
      </left>
      <right/>
      <top/>
      <bottom/>
      <diagonal/>
    </border>
    <border>
      <left style="thin">
        <color theme="0"/>
      </left>
      <right/>
      <top style="thin">
        <color rgb="FFA5A5A5"/>
      </top>
      <bottom style="thin">
        <color theme="0"/>
      </bottom>
      <diagonal/>
    </border>
    <border>
      <left/>
      <right/>
      <top style="thin">
        <color rgb="FFA5A5A5"/>
      </top>
      <bottom/>
      <diagonal/>
    </border>
    <border>
      <left style="thin">
        <color theme="0"/>
      </left>
      <right/>
      <top/>
      <bottom style="thin">
        <color theme="0"/>
      </bottom>
      <diagonal/>
    </border>
    <border>
      <left style="thin">
        <color theme="0"/>
      </left>
      <right/>
      <top/>
      <bottom style="thin">
        <color rgb="FFA5A5A5"/>
      </bottom>
      <diagonal/>
    </border>
    <border>
      <left/>
      <right/>
      <top/>
      <bottom style="thin">
        <color rgb="FFA5A5A5"/>
      </bottom>
      <diagonal/>
    </border>
    <border>
      <left style="thin">
        <color rgb="FF000000"/>
      </left>
      <right style="thin">
        <color rgb="FF000000"/>
      </right>
      <top style="thin">
        <color rgb="FF000000"/>
      </top>
      <bottom style="medium">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medium">
        <color theme="1" tint="0.14999847407452621"/>
      </left>
      <right style="medium">
        <color theme="1" tint="0.14999847407452621"/>
      </right>
      <top/>
      <bottom/>
      <diagonal/>
    </border>
    <border>
      <left style="medium">
        <color rgb="FF000000"/>
      </left>
      <right style="medium">
        <color rgb="FF000000"/>
      </right>
      <top style="thin">
        <color rgb="FF000000"/>
      </top>
      <bottom style="medium">
        <color theme="1" tint="0.14999847407452621"/>
      </bottom>
      <diagonal/>
    </border>
    <border>
      <left style="medium">
        <color rgb="FF000000"/>
      </left>
      <right style="medium">
        <color rgb="FF000000"/>
      </right>
      <top/>
      <bottom style="thin">
        <color theme="0" tint="-0.34998626667073579"/>
      </bottom>
      <diagonal/>
    </border>
    <border>
      <left/>
      <right style="medium">
        <color rgb="FF000000"/>
      </right>
      <top style="thin">
        <color theme="0" tint="-0.34998626667073579"/>
      </top>
      <bottom/>
      <diagonal/>
    </border>
    <border>
      <left style="medium">
        <color rgb="FF000000"/>
      </left>
      <right style="medium">
        <color rgb="FF000000"/>
      </right>
      <top style="thin">
        <color theme="0" tint="-0.34998626667073579"/>
      </top>
      <bottom/>
      <diagonal/>
    </border>
    <border>
      <left/>
      <right/>
      <top style="thin">
        <color theme="0" tint="-0.34998626667073579"/>
      </top>
      <bottom/>
      <diagonal/>
    </border>
    <border>
      <left style="medium">
        <color theme="1" tint="0.14999847407452621"/>
      </left>
      <right style="medium">
        <color theme="1" tint="0.14999847407452621"/>
      </right>
      <top style="thin">
        <color theme="0" tint="-0.34998626667073579"/>
      </top>
      <bottom/>
      <diagonal/>
    </border>
    <border>
      <left/>
      <right style="medium">
        <color rgb="FF000000"/>
      </right>
      <top/>
      <bottom style="thin">
        <color theme="0" tint="-0.34998626667073579"/>
      </bottom>
      <diagonal/>
    </border>
    <border>
      <left/>
      <right/>
      <top/>
      <bottom style="thin">
        <color theme="0" tint="-0.34998626667073579"/>
      </bottom>
      <diagonal/>
    </border>
    <border>
      <left style="medium">
        <color theme="1" tint="0.14999847407452621"/>
      </left>
      <right style="medium">
        <color theme="1" tint="0.14999847407452621"/>
      </right>
      <top/>
      <bottom style="thin">
        <color theme="0" tint="-0.34998626667073579"/>
      </bottom>
      <diagonal/>
    </border>
    <border>
      <left style="thin">
        <color indexed="64"/>
      </left>
      <right style="thin">
        <color indexed="64"/>
      </right>
      <top style="thin">
        <color indexed="64"/>
      </top>
      <bottom style="thin">
        <color indexed="64"/>
      </bottom>
      <diagonal/>
    </border>
    <border>
      <left style="thin">
        <color theme="0"/>
      </left>
      <right style="thin">
        <color theme="0"/>
      </right>
      <top style="thin">
        <color theme="0"/>
      </top>
      <bottom style="thin">
        <color theme="0"/>
      </bottom>
      <diagonal/>
    </border>
    <border>
      <left style="medium">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style="thin">
        <color theme="0"/>
      </top>
      <bottom style="thin">
        <color theme="0" tint="-0.34998626667073579"/>
      </bottom>
      <diagonal/>
    </border>
    <border>
      <left style="medium">
        <color theme="0"/>
      </left>
      <right style="thin">
        <color theme="0"/>
      </right>
      <top/>
      <bottom style="thin">
        <color theme="0"/>
      </bottom>
      <diagonal/>
    </border>
    <border>
      <left style="thin">
        <color theme="0"/>
      </left>
      <right/>
      <top style="thin">
        <color theme="0"/>
      </top>
      <bottom style="thin">
        <color theme="0" tint="-0.34998626667073579"/>
      </bottom>
      <diagonal/>
    </border>
    <border>
      <left style="medium">
        <color theme="0"/>
      </left>
      <right style="thin">
        <color theme="0"/>
      </right>
      <top style="thin">
        <color theme="0"/>
      </top>
      <bottom style="thin">
        <color theme="0" tint="-0.34998626667073579"/>
      </bottom>
      <diagonal/>
    </border>
    <border>
      <left style="thin">
        <color theme="0"/>
      </left>
      <right/>
      <top style="thin">
        <color theme="0"/>
      </top>
      <bottom/>
      <diagonal/>
    </border>
    <border>
      <left style="medium">
        <color theme="0"/>
      </left>
      <right style="thin">
        <color theme="0"/>
      </right>
      <top style="thin">
        <color theme="0"/>
      </top>
      <bottom/>
      <diagonal/>
    </border>
    <border>
      <left style="thin">
        <color theme="0"/>
      </left>
      <right style="thin">
        <color theme="0"/>
      </right>
      <top style="thin">
        <color theme="0" tint="-0.34998626667073579"/>
      </top>
      <bottom style="thin">
        <color theme="0"/>
      </bottom>
      <diagonal/>
    </border>
    <border>
      <left style="thin">
        <color theme="0"/>
      </left>
      <right/>
      <top style="thin">
        <color theme="0" tint="-0.34998626667073579"/>
      </top>
      <bottom style="thin">
        <color theme="0"/>
      </bottom>
      <diagonal/>
    </border>
    <border>
      <left style="medium">
        <color theme="0"/>
      </left>
      <right style="thin">
        <color theme="0"/>
      </right>
      <top style="thin">
        <color theme="0" tint="-0.34998626667073579"/>
      </top>
      <bottom style="thin">
        <color theme="0"/>
      </bottom>
      <diagonal/>
    </border>
    <border>
      <left style="medium">
        <color rgb="FF000000"/>
      </left>
      <right/>
      <top/>
      <bottom style="thin">
        <color theme="0" tint="-0.34998626667073579"/>
      </bottom>
      <diagonal/>
    </border>
  </borders>
  <cellStyleXfs count="2">
    <xf numFmtId="0" fontId="0" fillId="0" borderId="0"/>
    <xf numFmtId="0" fontId="18" fillId="0" borderId="0" applyNumberFormat="0" applyFill="0" applyBorder="0" applyAlignment="0" applyProtection="0"/>
  </cellStyleXfs>
  <cellXfs count="354">
    <xf numFmtId="0" fontId="0" fillId="0" borderId="0" xfId="0" applyFont="1" applyAlignment="1"/>
    <xf numFmtId="0" fontId="3" fillId="3" borderId="4" xfId="0" applyFont="1" applyFill="1" applyBorder="1"/>
    <xf numFmtId="0" fontId="4" fillId="3" borderId="4" xfId="0" applyFont="1" applyFill="1" applyBorder="1" applyAlignment="1">
      <alignment horizontal="left" wrapText="1"/>
    </xf>
    <xf numFmtId="0" fontId="5" fillId="3" borderId="4" xfId="0" applyFont="1" applyFill="1" applyBorder="1" applyAlignment="1">
      <alignment horizontal="left"/>
    </xf>
    <xf numFmtId="0" fontId="3" fillId="3" borderId="4" xfId="0" applyFont="1" applyFill="1" applyBorder="1" applyAlignment="1">
      <alignment wrapText="1"/>
    </xf>
    <xf numFmtId="0" fontId="8" fillId="3" borderId="4" xfId="0" applyFont="1" applyFill="1" applyBorder="1" applyAlignment="1">
      <alignment wrapText="1"/>
    </xf>
    <xf numFmtId="0" fontId="9" fillId="3" borderId="4" xfId="0" applyFont="1" applyFill="1" applyBorder="1"/>
    <xf numFmtId="0" fontId="11" fillId="3" borderId="4" xfId="0" applyFont="1" applyFill="1" applyBorder="1" applyAlignment="1">
      <alignment horizontal="left"/>
    </xf>
    <xf numFmtId="0" fontId="0" fillId="3" borderId="4" xfId="0" applyFont="1" applyFill="1" applyBorder="1"/>
    <xf numFmtId="0" fontId="7" fillId="3" borderId="4" xfId="0" applyFont="1" applyFill="1" applyBorder="1" applyAlignment="1">
      <alignment horizontal="left" wrapText="1"/>
    </xf>
    <xf numFmtId="0" fontId="10" fillId="3" borderId="4" xfId="0" applyFont="1" applyFill="1" applyBorder="1" applyAlignment="1">
      <alignment horizontal="left"/>
    </xf>
    <xf numFmtId="0" fontId="13" fillId="3" borderId="4" xfId="0" applyFont="1" applyFill="1" applyBorder="1" applyAlignment="1">
      <alignment wrapText="1"/>
    </xf>
    <xf numFmtId="0" fontId="13" fillId="3" borderId="4" xfId="0" applyFont="1" applyFill="1" applyBorder="1" applyAlignment="1">
      <alignment horizontal="left" wrapText="1"/>
    </xf>
    <xf numFmtId="0" fontId="14" fillId="3" borderId="4" xfId="0" applyFont="1" applyFill="1" applyBorder="1" applyAlignment="1">
      <alignment horizontal="left" wrapText="1"/>
    </xf>
    <xf numFmtId="0" fontId="15" fillId="2" borderId="4" xfId="0" applyFont="1" applyFill="1" applyBorder="1" applyAlignment="1">
      <alignment horizontal="center" wrapText="1"/>
    </xf>
    <xf numFmtId="0" fontId="15" fillId="2" borderId="7" xfId="0" applyFont="1" applyFill="1" applyBorder="1" applyAlignment="1">
      <alignment vertical="center" wrapText="1"/>
    </xf>
    <xf numFmtId="0" fontId="3" fillId="0" borderId="0" xfId="0" applyFont="1"/>
    <xf numFmtId="0" fontId="16" fillId="3" borderId="4" xfId="0" applyFont="1" applyFill="1" applyBorder="1" applyAlignment="1">
      <alignment vertical="center" wrapText="1"/>
    </xf>
    <xf numFmtId="0" fontId="17" fillId="3" borderId="4" xfId="0" applyFont="1" applyFill="1" applyBorder="1" applyAlignment="1">
      <alignment horizontal="center" vertical="center" wrapText="1"/>
    </xf>
    <xf numFmtId="0" fontId="0" fillId="0" borderId="0" xfId="0" applyFont="1"/>
    <xf numFmtId="0" fontId="0" fillId="0" borderId="0" xfId="0" applyFont="1" applyAlignment="1">
      <alignment horizontal="left"/>
    </xf>
    <xf numFmtId="0" fontId="19" fillId="4" borderId="4" xfId="0" applyFont="1" applyFill="1" applyBorder="1"/>
    <xf numFmtId="0" fontId="7" fillId="3" borderId="9" xfId="0" applyFont="1" applyFill="1" applyBorder="1" applyAlignment="1">
      <alignment horizontal="left"/>
    </xf>
    <xf numFmtId="0" fontId="7" fillId="3" borderId="9" xfId="0" applyFont="1" applyFill="1" applyBorder="1"/>
    <xf numFmtId="0" fontId="20" fillId="3" borderId="10" xfId="0" applyFont="1" applyFill="1" applyBorder="1" applyAlignment="1">
      <alignment horizontal="center" textRotation="90" wrapText="1"/>
    </xf>
    <xf numFmtId="0" fontId="21" fillId="3" borderId="10" xfId="0" applyFont="1" applyFill="1" applyBorder="1" applyAlignment="1">
      <alignment horizontal="center" textRotation="90" wrapText="1"/>
    </xf>
    <xf numFmtId="0" fontId="22" fillId="3" borderId="11" xfId="0" applyFont="1" applyFill="1" applyBorder="1" applyAlignment="1">
      <alignment horizontal="center" textRotation="90" wrapText="1"/>
    </xf>
    <xf numFmtId="0" fontId="23" fillId="3" borderId="10" xfId="0" applyFont="1" applyFill="1" applyBorder="1" applyAlignment="1">
      <alignment horizontal="center" textRotation="90" wrapText="1"/>
    </xf>
    <xf numFmtId="0" fontId="24" fillId="3" borderId="10" xfId="0" applyFont="1" applyFill="1" applyBorder="1" applyAlignment="1">
      <alignment horizontal="center" textRotation="90" wrapText="1"/>
    </xf>
    <xf numFmtId="0" fontId="25" fillId="3" borderId="10" xfId="0" applyFont="1" applyFill="1" applyBorder="1" applyAlignment="1">
      <alignment horizontal="center" textRotation="90" wrapText="1"/>
    </xf>
    <xf numFmtId="0" fontId="26" fillId="3" borderId="10" xfId="0" applyFont="1" applyFill="1" applyBorder="1" applyAlignment="1">
      <alignment horizontal="center" textRotation="90" wrapText="1"/>
    </xf>
    <xf numFmtId="0" fontId="27" fillId="3" borderId="10" xfId="0" applyFont="1" applyFill="1" applyBorder="1" applyAlignment="1">
      <alignment horizontal="center" textRotation="90" wrapText="1"/>
    </xf>
    <xf numFmtId="0" fontId="28" fillId="3" borderId="10" xfId="0" applyFont="1" applyFill="1" applyBorder="1" applyAlignment="1">
      <alignment horizontal="center" textRotation="90" wrapText="1"/>
    </xf>
    <xf numFmtId="0" fontId="29" fillId="3" borderId="10" xfId="0" applyFont="1" applyFill="1" applyBorder="1" applyAlignment="1">
      <alignment horizontal="center" textRotation="90" wrapText="1"/>
    </xf>
    <xf numFmtId="0" fontId="29" fillId="3" borderId="4" xfId="0" applyFont="1" applyFill="1" applyBorder="1" applyAlignment="1">
      <alignment horizontal="center" textRotation="90" wrapText="1"/>
    </xf>
    <xf numFmtId="0" fontId="30" fillId="3" borderId="4" xfId="0" applyFont="1" applyFill="1" applyBorder="1" applyAlignment="1">
      <alignment horizontal="center" textRotation="90"/>
    </xf>
    <xf numFmtId="0" fontId="31" fillId="3" borderId="4" xfId="0" applyFont="1" applyFill="1" applyBorder="1" applyAlignment="1">
      <alignment horizontal="center" textRotation="90" wrapText="1"/>
    </xf>
    <xf numFmtId="0" fontId="32" fillId="3" borderId="4" xfId="0" applyFont="1" applyFill="1" applyBorder="1" applyAlignment="1">
      <alignment horizontal="center" textRotation="90" wrapText="1"/>
    </xf>
    <xf numFmtId="0" fontId="33" fillId="3" borderId="4" xfId="0" applyFont="1" applyFill="1" applyBorder="1" applyAlignment="1">
      <alignment horizontal="left"/>
    </xf>
    <xf numFmtId="0" fontId="33" fillId="3" borderId="4" xfId="0" applyFont="1" applyFill="1" applyBorder="1"/>
    <xf numFmtId="0" fontId="33" fillId="3" borderId="4" xfId="0" applyFont="1" applyFill="1" applyBorder="1" applyAlignment="1">
      <alignment horizontal="center"/>
    </xf>
    <xf numFmtId="0" fontId="34" fillId="3" borderId="4" xfId="0" applyFont="1" applyFill="1" applyBorder="1" applyAlignment="1">
      <alignment horizontal="center"/>
    </xf>
    <xf numFmtId="0" fontId="6" fillId="3" borderId="12" xfId="0" applyFont="1" applyFill="1" applyBorder="1" applyAlignment="1">
      <alignment horizontal="left"/>
    </xf>
    <xf numFmtId="0" fontId="10" fillId="3" borderId="4" xfId="0" applyFont="1" applyFill="1" applyBorder="1" applyAlignment="1">
      <alignment horizontal="left" vertical="center"/>
    </xf>
    <xf numFmtId="0" fontId="36" fillId="3" borderId="4" xfId="0" applyFont="1" applyFill="1" applyBorder="1" applyAlignment="1">
      <alignment horizontal="center"/>
    </xf>
    <xf numFmtId="164" fontId="17" fillId="3" borderId="4" xfId="0" applyNumberFormat="1" applyFont="1" applyFill="1" applyBorder="1" applyAlignment="1">
      <alignment horizontal="center"/>
    </xf>
    <xf numFmtId="0" fontId="10" fillId="3" borderId="4" xfId="0" applyFont="1" applyFill="1" applyBorder="1" applyAlignment="1">
      <alignment horizontal="center"/>
    </xf>
    <xf numFmtId="9" fontId="10" fillId="3" borderId="4" xfId="0" applyNumberFormat="1" applyFont="1" applyFill="1" applyBorder="1"/>
    <xf numFmtId="2" fontId="10" fillId="3" borderId="4" xfId="0" applyNumberFormat="1" applyFont="1" applyFill="1" applyBorder="1"/>
    <xf numFmtId="0" fontId="6" fillId="3" borderId="13" xfId="0" applyFont="1" applyFill="1" applyBorder="1" applyAlignment="1">
      <alignment horizontal="left"/>
    </xf>
    <xf numFmtId="0" fontId="6" fillId="3" borderId="4" xfId="0" applyFont="1" applyFill="1" applyBorder="1" applyAlignment="1">
      <alignment horizontal="left"/>
    </xf>
    <xf numFmtId="0" fontId="10" fillId="3" borderId="14" xfId="0" applyFont="1" applyFill="1" applyBorder="1" applyAlignment="1">
      <alignment horizontal="left" vertical="center"/>
    </xf>
    <xf numFmtId="0" fontId="6" fillId="3" borderId="15" xfId="0" applyFont="1" applyFill="1" applyBorder="1" applyAlignment="1">
      <alignment horizontal="left"/>
    </xf>
    <xf numFmtId="0" fontId="10" fillId="3" borderId="15" xfId="0" applyFont="1" applyFill="1" applyBorder="1" applyAlignment="1">
      <alignment horizontal="left"/>
    </xf>
    <xf numFmtId="0" fontId="10" fillId="3" borderId="4" xfId="0" applyFont="1" applyFill="1" applyBorder="1"/>
    <xf numFmtId="0" fontId="10" fillId="0" borderId="0" xfId="0" applyFont="1" applyAlignment="1">
      <alignment horizontal="left"/>
    </xf>
    <xf numFmtId="0" fontId="6" fillId="3" borderId="14" xfId="0" applyFont="1" applyFill="1" applyBorder="1" applyAlignment="1">
      <alignment horizontal="left"/>
    </xf>
    <xf numFmtId="0" fontId="10" fillId="3" borderId="14" xfId="0" applyFont="1" applyFill="1" applyBorder="1" applyAlignment="1">
      <alignment horizontal="left"/>
    </xf>
    <xf numFmtId="0" fontId="10" fillId="3" borderId="14" xfId="0" applyFont="1" applyFill="1" applyBorder="1"/>
    <xf numFmtId="0" fontId="10" fillId="3" borderId="15" xfId="0" applyFont="1" applyFill="1" applyBorder="1"/>
    <xf numFmtId="0" fontId="6" fillId="3" borderId="16" xfId="0" applyFont="1" applyFill="1" applyBorder="1" applyAlignment="1">
      <alignment horizontal="left"/>
    </xf>
    <xf numFmtId="0" fontId="10" fillId="0" borderId="0" xfId="0" applyFont="1"/>
    <xf numFmtId="0" fontId="37" fillId="9" borderId="4" xfId="0" applyFont="1" applyFill="1" applyBorder="1"/>
    <xf numFmtId="0" fontId="10" fillId="5" borderId="23" xfId="0" applyFont="1" applyFill="1" applyBorder="1" applyAlignment="1">
      <alignment horizontal="center" textRotation="90" wrapText="1"/>
    </xf>
    <xf numFmtId="0" fontId="10" fillId="5" borderId="24" xfId="0" applyFont="1" applyFill="1" applyBorder="1" applyAlignment="1">
      <alignment horizontal="center" textRotation="90" wrapText="1"/>
    </xf>
    <xf numFmtId="0" fontId="10" fillId="10" borderId="23" xfId="0" applyFont="1" applyFill="1" applyBorder="1" applyAlignment="1">
      <alignment horizontal="center" textRotation="90" wrapText="1"/>
    </xf>
    <xf numFmtId="0" fontId="10" fillId="10" borderId="24" xfId="0" applyFont="1" applyFill="1" applyBorder="1" applyAlignment="1">
      <alignment horizontal="center" textRotation="90" wrapText="1"/>
    </xf>
    <xf numFmtId="0" fontId="38" fillId="11" borderId="24" xfId="0" applyFont="1" applyFill="1" applyBorder="1" applyAlignment="1">
      <alignment horizontal="center" textRotation="90" wrapText="1"/>
    </xf>
    <xf numFmtId="0" fontId="36" fillId="5" borderId="24" xfId="0" applyFont="1" applyFill="1" applyBorder="1" applyAlignment="1">
      <alignment horizontal="center" textRotation="90" wrapText="1"/>
    </xf>
    <xf numFmtId="0" fontId="38" fillId="12" borderId="24" xfId="0" applyFont="1" applyFill="1" applyBorder="1" applyAlignment="1">
      <alignment horizontal="center" textRotation="90" wrapText="1"/>
    </xf>
    <xf numFmtId="164" fontId="10" fillId="5" borderId="25" xfId="0" applyNumberFormat="1" applyFont="1" applyFill="1" applyBorder="1" applyAlignment="1">
      <alignment horizontal="center" vertical="center"/>
    </xf>
    <xf numFmtId="10" fontId="10" fillId="10" borderId="26" xfId="0" applyNumberFormat="1" applyFont="1" applyFill="1" applyBorder="1" applyAlignment="1">
      <alignment horizontal="center" vertical="center"/>
    </xf>
    <xf numFmtId="164" fontId="39" fillId="11" borderId="4" xfId="0" applyNumberFormat="1" applyFont="1" applyFill="1" applyBorder="1" applyAlignment="1">
      <alignment horizontal="center" vertical="center"/>
    </xf>
    <xf numFmtId="164" fontId="38" fillId="12" borderId="25" xfId="0" applyNumberFormat="1" applyFont="1" applyFill="1" applyBorder="1" applyAlignment="1">
      <alignment horizontal="center"/>
    </xf>
    <xf numFmtId="164" fontId="3" fillId="3" borderId="4" xfId="0" applyNumberFormat="1" applyFont="1" applyFill="1" applyBorder="1"/>
    <xf numFmtId="1" fontId="40" fillId="0" borderId="0" xfId="0" applyNumberFormat="1" applyFont="1" applyAlignment="1">
      <alignment horizontal="right"/>
    </xf>
    <xf numFmtId="164" fontId="10" fillId="5" borderId="26" xfId="0" applyNumberFormat="1" applyFont="1" applyFill="1" applyBorder="1" applyAlignment="1">
      <alignment horizontal="center" vertical="center"/>
    </xf>
    <xf numFmtId="164" fontId="10" fillId="5" borderId="28" xfId="0" applyNumberFormat="1" applyFont="1" applyFill="1" applyBorder="1" applyAlignment="1">
      <alignment horizontal="center" vertical="center"/>
    </xf>
    <xf numFmtId="10" fontId="10" fillId="10" borderId="27" xfId="0" applyNumberFormat="1" applyFont="1" applyFill="1" applyBorder="1" applyAlignment="1">
      <alignment horizontal="center" vertical="center"/>
    </xf>
    <xf numFmtId="164" fontId="39" fillId="11" borderId="14" xfId="0" applyNumberFormat="1" applyFont="1" applyFill="1" applyBorder="1" applyAlignment="1">
      <alignment horizontal="center" vertical="center"/>
    </xf>
    <xf numFmtId="0" fontId="40" fillId="2" borderId="4" xfId="0" applyFont="1" applyFill="1" applyBorder="1"/>
    <xf numFmtId="0" fontId="40" fillId="2" borderId="4" xfId="0" applyFont="1" applyFill="1" applyBorder="1" applyAlignment="1">
      <alignment horizontal="center" vertical="center"/>
    </xf>
    <xf numFmtId="0" fontId="40" fillId="2" borderId="4" xfId="0" applyFont="1" applyFill="1" applyBorder="1" applyAlignment="1">
      <alignment horizontal="left" vertical="center" wrapText="1"/>
    </xf>
    <xf numFmtId="0" fontId="3" fillId="3" borderId="4" xfId="0" applyFont="1" applyFill="1" applyBorder="1" applyAlignment="1">
      <alignment horizontal="left"/>
    </xf>
    <xf numFmtId="0" fontId="41" fillId="3" borderId="4" xfId="0" applyFont="1" applyFill="1" applyBorder="1"/>
    <xf numFmtId="0" fontId="42" fillId="3" borderId="4" xfId="0" applyFont="1" applyFill="1" applyBorder="1"/>
    <xf numFmtId="10" fontId="43" fillId="3" borderId="4" xfId="0" applyNumberFormat="1" applyFont="1" applyFill="1" applyBorder="1"/>
    <xf numFmtId="0" fontId="43" fillId="3" borderId="4" xfId="0" applyFont="1" applyFill="1" applyBorder="1"/>
    <xf numFmtId="0" fontId="36" fillId="0" borderId="0" xfId="0" applyFont="1" applyAlignment="1">
      <alignment horizontal="left"/>
    </xf>
    <xf numFmtId="0" fontId="3" fillId="13" borderId="4" xfId="0" applyFont="1" applyFill="1" applyBorder="1"/>
    <xf numFmtId="0" fontId="10" fillId="14" borderId="24" xfId="0" applyFont="1" applyFill="1" applyBorder="1" applyAlignment="1">
      <alignment horizontal="center" textRotation="90" wrapText="1"/>
    </xf>
    <xf numFmtId="0" fontId="10" fillId="14" borderId="23" xfId="0" applyFont="1" applyFill="1" applyBorder="1" applyAlignment="1">
      <alignment horizontal="center" textRotation="90" wrapText="1"/>
    </xf>
    <xf numFmtId="0" fontId="39" fillId="15" borderId="23" xfId="0" applyFont="1" applyFill="1" applyBorder="1" applyAlignment="1">
      <alignment horizontal="center" textRotation="90" wrapText="1"/>
    </xf>
    <xf numFmtId="0" fontId="38" fillId="16" borderId="23" xfId="0" applyFont="1" applyFill="1" applyBorder="1" applyAlignment="1">
      <alignment horizontal="center" textRotation="90" wrapText="1"/>
    </xf>
    <xf numFmtId="0" fontId="10" fillId="7" borderId="24" xfId="0" applyFont="1" applyFill="1" applyBorder="1" applyAlignment="1">
      <alignment horizontal="center" textRotation="90" wrapText="1"/>
    </xf>
    <xf numFmtId="0" fontId="38" fillId="16" borderId="29" xfId="0" applyFont="1" applyFill="1" applyBorder="1" applyAlignment="1">
      <alignment horizontal="center" textRotation="90" wrapText="1"/>
    </xf>
    <xf numFmtId="164" fontId="10" fillId="14" borderId="25" xfId="0" applyNumberFormat="1" applyFont="1" applyFill="1" applyBorder="1" applyAlignment="1">
      <alignment horizontal="center" vertical="center"/>
    </xf>
    <xf numFmtId="164" fontId="10" fillId="14" borderId="26" xfId="0" applyNumberFormat="1" applyFont="1" applyFill="1" applyBorder="1" applyAlignment="1">
      <alignment horizontal="center" vertical="center"/>
    </xf>
    <xf numFmtId="164" fontId="39" fillId="15" borderId="26" xfId="0" applyNumberFormat="1" applyFont="1" applyFill="1" applyBorder="1" applyAlignment="1">
      <alignment horizontal="center" vertical="center"/>
    </xf>
    <xf numFmtId="164" fontId="38" fillId="16" borderId="4" xfId="0" applyNumberFormat="1" applyFont="1" applyFill="1" applyBorder="1" applyAlignment="1">
      <alignment horizontal="center" vertical="center"/>
    </xf>
    <xf numFmtId="165" fontId="10" fillId="14" borderId="25" xfId="0" applyNumberFormat="1" applyFont="1" applyFill="1" applyBorder="1" applyAlignment="1">
      <alignment horizontal="center" vertical="center"/>
    </xf>
    <xf numFmtId="166" fontId="10" fillId="7" borderId="25" xfId="0" applyNumberFormat="1" applyFont="1" applyFill="1" applyBorder="1" applyAlignment="1">
      <alignment horizontal="right" vertical="center"/>
    </xf>
    <xf numFmtId="0" fontId="40" fillId="2" borderId="4" xfId="0" applyFont="1" applyFill="1" applyBorder="1" applyAlignment="1">
      <alignment vertical="center"/>
    </xf>
    <xf numFmtId="164" fontId="3" fillId="0" borderId="0" xfId="0" applyNumberFormat="1" applyFont="1"/>
    <xf numFmtId="0" fontId="10" fillId="17" borderId="4" xfId="0" applyFont="1" applyFill="1" applyBorder="1"/>
    <xf numFmtId="0" fontId="7" fillId="3" borderId="4" xfId="0" applyFont="1" applyFill="1" applyBorder="1" applyAlignment="1">
      <alignment horizontal="left"/>
    </xf>
    <xf numFmtId="0" fontId="7" fillId="3" borderId="4" xfId="0" applyFont="1" applyFill="1" applyBorder="1"/>
    <xf numFmtId="0" fontId="10" fillId="18" borderId="24" xfId="0" applyFont="1" applyFill="1" applyBorder="1" applyAlignment="1">
      <alignment horizontal="center" textRotation="90" wrapText="1"/>
    </xf>
    <xf numFmtId="0" fontId="38" fillId="19" borderId="24" xfId="0" applyFont="1" applyFill="1" applyBorder="1" applyAlignment="1">
      <alignment horizontal="center" textRotation="90" wrapText="1"/>
    </xf>
    <xf numFmtId="0" fontId="10" fillId="20" borderId="24" xfId="0" applyFont="1" applyFill="1" applyBorder="1" applyAlignment="1">
      <alignment horizontal="center" textRotation="90" wrapText="1"/>
    </xf>
    <xf numFmtId="0" fontId="38" fillId="19" borderId="29" xfId="0" applyFont="1" applyFill="1" applyBorder="1" applyAlignment="1">
      <alignment horizontal="center" textRotation="90" wrapText="1"/>
    </xf>
    <xf numFmtId="0" fontId="38" fillId="21" borderId="29" xfId="0" applyFont="1" applyFill="1" applyBorder="1" applyAlignment="1">
      <alignment horizontal="center" textRotation="90" wrapText="1"/>
    </xf>
    <xf numFmtId="164" fontId="10" fillId="18" borderId="26" xfId="0" applyNumberFormat="1" applyFont="1" applyFill="1" applyBorder="1" applyAlignment="1">
      <alignment horizontal="center" vertical="center"/>
    </xf>
    <xf numFmtId="164" fontId="38" fillId="19" borderId="25" xfId="0" applyNumberFormat="1" applyFont="1" applyFill="1" applyBorder="1" applyAlignment="1">
      <alignment horizontal="center" vertical="center"/>
    </xf>
    <xf numFmtId="164" fontId="10" fillId="18" borderId="25" xfId="0" applyNumberFormat="1" applyFont="1" applyFill="1" applyBorder="1" applyAlignment="1">
      <alignment horizontal="center" vertical="center"/>
    </xf>
    <xf numFmtId="167" fontId="3" fillId="20" borderId="25" xfId="0" applyNumberFormat="1" applyFont="1" applyFill="1" applyBorder="1" applyAlignment="1">
      <alignment horizontal="center" vertical="center"/>
    </xf>
    <xf numFmtId="164" fontId="38" fillId="19" borderId="4" xfId="0" applyNumberFormat="1" applyFont="1" applyFill="1" applyBorder="1" applyAlignment="1">
      <alignment horizontal="center" vertical="center"/>
    </xf>
    <xf numFmtId="164" fontId="38" fillId="21" borderId="4" xfId="0" applyNumberFormat="1" applyFont="1" applyFill="1" applyBorder="1" applyAlignment="1">
      <alignment horizontal="center" vertical="center"/>
    </xf>
    <xf numFmtId="164" fontId="3" fillId="20" borderId="25" xfId="0" applyNumberFormat="1" applyFont="1" applyFill="1" applyBorder="1" applyAlignment="1">
      <alignment horizontal="center" vertical="center"/>
    </xf>
    <xf numFmtId="2" fontId="3" fillId="3" borderId="4" xfId="0" applyNumberFormat="1" applyFont="1" applyFill="1" applyBorder="1"/>
    <xf numFmtId="0" fontId="40" fillId="2" borderId="4" xfId="0" applyFont="1" applyFill="1" applyBorder="1" applyAlignment="1">
      <alignment wrapText="1"/>
    </xf>
    <xf numFmtId="0" fontId="44" fillId="2" borderId="4" xfId="0" applyFont="1" applyFill="1" applyBorder="1" applyAlignment="1">
      <alignment horizontal="center" vertical="center" wrapText="1"/>
    </xf>
    <xf numFmtId="0" fontId="10" fillId="4" borderId="4" xfId="0" applyFont="1" applyFill="1" applyBorder="1"/>
    <xf numFmtId="0" fontId="10" fillId="10" borderId="21" xfId="0" applyFont="1" applyFill="1" applyBorder="1" applyAlignment="1">
      <alignment horizontal="center" vertical="top" wrapText="1"/>
    </xf>
    <xf numFmtId="0" fontId="9" fillId="10" borderId="21" xfId="0" applyFont="1" applyFill="1" applyBorder="1" applyAlignment="1">
      <alignment horizontal="center" vertical="top" wrapText="1"/>
    </xf>
    <xf numFmtId="0" fontId="10" fillId="7" borderId="21" xfId="0" applyFont="1" applyFill="1" applyBorder="1" applyAlignment="1">
      <alignment horizontal="center" vertical="top" wrapText="1"/>
    </xf>
    <xf numFmtId="0" fontId="9" fillId="7" borderId="21" xfId="0" applyFont="1" applyFill="1" applyBorder="1" applyAlignment="1">
      <alignment horizontal="center" vertical="top" wrapText="1"/>
    </xf>
    <xf numFmtId="0" fontId="10" fillId="22" borderId="21" xfId="0" applyFont="1" applyFill="1" applyBorder="1" applyAlignment="1">
      <alignment horizontal="center" vertical="top" wrapText="1"/>
    </xf>
    <xf numFmtId="0" fontId="9" fillId="22" borderId="21" xfId="0" applyFont="1" applyFill="1" applyBorder="1" applyAlignment="1">
      <alignment horizontal="center" vertical="top" wrapText="1"/>
    </xf>
    <xf numFmtId="0" fontId="10" fillId="2" borderId="21" xfId="0" applyFont="1" applyFill="1" applyBorder="1" applyAlignment="1">
      <alignment horizontal="center" vertical="top" wrapText="1"/>
    </xf>
    <xf numFmtId="0" fontId="10" fillId="2" borderId="4" xfId="0" applyFont="1" applyFill="1" applyBorder="1" applyAlignment="1">
      <alignment horizontal="center" vertical="top" wrapText="1"/>
    </xf>
    <xf numFmtId="0" fontId="36" fillId="0" borderId="0" xfId="0" applyFont="1" applyAlignment="1">
      <alignment horizontal="left" vertical="center"/>
    </xf>
    <xf numFmtId="0" fontId="36" fillId="10" borderId="30" xfId="0" applyFont="1" applyFill="1" applyBorder="1" applyAlignment="1">
      <alignment horizontal="center" vertical="center" wrapText="1"/>
    </xf>
    <xf numFmtId="0" fontId="36" fillId="7" borderId="30" xfId="0" applyFont="1" applyFill="1" applyBorder="1" applyAlignment="1">
      <alignment horizontal="center" vertical="center" wrapText="1"/>
    </xf>
    <xf numFmtId="0" fontId="36" fillId="22" borderId="30" xfId="0" applyFont="1" applyFill="1" applyBorder="1" applyAlignment="1">
      <alignment horizontal="center" vertical="center" wrapText="1"/>
    </xf>
    <xf numFmtId="0" fontId="36" fillId="2" borderId="30" xfId="0" applyFont="1" applyFill="1" applyBorder="1" applyAlignment="1">
      <alignment horizontal="center" vertical="center" wrapText="1"/>
    </xf>
    <xf numFmtId="0" fontId="36" fillId="2" borderId="4" xfId="0" applyFont="1" applyFill="1" applyBorder="1" applyAlignment="1">
      <alignment horizontal="center" vertical="center" wrapText="1"/>
    </xf>
    <xf numFmtId="2" fontId="40" fillId="0" borderId="0" xfId="0" applyNumberFormat="1" applyFont="1" applyAlignment="1">
      <alignment horizontal="right"/>
    </xf>
    <xf numFmtId="2" fontId="40" fillId="0" borderId="0" xfId="0" applyNumberFormat="1" applyFont="1"/>
    <xf numFmtId="164" fontId="40" fillId="0" borderId="0" xfId="0" applyNumberFormat="1" applyFont="1" applyAlignment="1">
      <alignment horizontal="right"/>
    </xf>
    <xf numFmtId="165" fontId="40" fillId="0" borderId="0" xfId="0" applyNumberFormat="1" applyFont="1" applyAlignment="1">
      <alignment horizontal="right"/>
    </xf>
    <xf numFmtId="1" fontId="40" fillId="0" borderId="0" xfId="0" applyNumberFormat="1" applyFont="1"/>
    <xf numFmtId="165" fontId="40" fillId="0" borderId="0" xfId="0" applyNumberFormat="1" applyFont="1"/>
    <xf numFmtId="164" fontId="40" fillId="0" borderId="0" xfId="0" applyNumberFormat="1" applyFont="1"/>
    <xf numFmtId="0" fontId="40" fillId="0" borderId="0" xfId="0" applyFont="1"/>
    <xf numFmtId="168" fontId="40" fillId="0" borderId="0" xfId="0" applyNumberFormat="1" applyFont="1"/>
    <xf numFmtId="0" fontId="6" fillId="3" borderId="31" xfId="0" applyFont="1" applyFill="1" applyBorder="1" applyAlignment="1">
      <alignment horizontal="left"/>
    </xf>
    <xf numFmtId="0" fontId="6" fillId="3" borderId="32" xfId="0" applyFont="1" applyFill="1" applyBorder="1" applyAlignment="1">
      <alignment horizontal="left"/>
    </xf>
    <xf numFmtId="0" fontId="10" fillId="0" borderId="33" xfId="0" applyFont="1" applyBorder="1" applyAlignment="1">
      <alignment horizontal="left"/>
    </xf>
    <xf numFmtId="0" fontId="10" fillId="0" borderId="33" xfId="0" applyFont="1" applyBorder="1"/>
    <xf numFmtId="1" fontId="40" fillId="0" borderId="33" xfId="0" applyNumberFormat="1" applyFont="1" applyBorder="1" applyAlignment="1">
      <alignment horizontal="right"/>
    </xf>
    <xf numFmtId="2" fontId="40" fillId="0" borderId="33" xfId="0" applyNumberFormat="1" applyFont="1" applyBorder="1" applyAlignment="1">
      <alignment horizontal="right"/>
    </xf>
    <xf numFmtId="0" fontId="40" fillId="0" borderId="33" xfId="0" applyFont="1" applyBorder="1"/>
    <xf numFmtId="2" fontId="40" fillId="0" borderId="33" xfId="0" applyNumberFormat="1" applyFont="1" applyBorder="1"/>
    <xf numFmtId="164" fontId="40" fillId="0" borderId="33" xfId="0" applyNumberFormat="1" applyFont="1" applyBorder="1" applyAlignment="1">
      <alignment horizontal="right"/>
    </xf>
    <xf numFmtId="165" fontId="40" fillId="0" borderId="33" xfId="0" applyNumberFormat="1" applyFont="1" applyBorder="1" applyAlignment="1">
      <alignment horizontal="right"/>
    </xf>
    <xf numFmtId="1" fontId="40" fillId="0" borderId="33" xfId="0" applyNumberFormat="1" applyFont="1" applyBorder="1"/>
    <xf numFmtId="165" fontId="40" fillId="0" borderId="33" xfId="0" applyNumberFormat="1" applyFont="1" applyBorder="1"/>
    <xf numFmtId="164" fontId="40" fillId="0" borderId="33" xfId="0" applyNumberFormat="1" applyFont="1" applyBorder="1"/>
    <xf numFmtId="168" fontId="40" fillId="0" borderId="33" xfId="0" applyNumberFormat="1" applyFont="1" applyBorder="1"/>
    <xf numFmtId="0" fontId="6" fillId="3" borderId="34" xfId="0" applyFont="1" applyFill="1" applyBorder="1" applyAlignment="1">
      <alignment horizontal="left"/>
    </xf>
    <xf numFmtId="0" fontId="6" fillId="3" borderId="35" xfId="0" applyFont="1" applyFill="1" applyBorder="1" applyAlignment="1">
      <alignment horizontal="left"/>
    </xf>
    <xf numFmtId="0" fontId="10" fillId="0" borderId="36" xfId="0" applyFont="1" applyBorder="1" applyAlignment="1">
      <alignment horizontal="left"/>
    </xf>
    <xf numFmtId="0" fontId="10" fillId="0" borderId="36" xfId="0" applyFont="1" applyBorder="1"/>
    <xf numFmtId="1" fontId="40" fillId="0" borderId="36" xfId="0" applyNumberFormat="1" applyFont="1" applyBorder="1" applyAlignment="1">
      <alignment horizontal="right"/>
    </xf>
    <xf numFmtId="2" fontId="40" fillId="0" borderId="36" xfId="0" applyNumberFormat="1" applyFont="1" applyBorder="1" applyAlignment="1">
      <alignment horizontal="right"/>
    </xf>
    <xf numFmtId="0" fontId="40" fillId="0" borderId="36" xfId="0" applyFont="1" applyBorder="1"/>
    <xf numFmtId="2" fontId="40" fillId="0" borderId="36" xfId="0" applyNumberFormat="1" applyFont="1" applyBorder="1"/>
    <xf numFmtId="164" fontId="40" fillId="0" borderId="36" xfId="0" applyNumberFormat="1" applyFont="1" applyBorder="1" applyAlignment="1">
      <alignment horizontal="right"/>
    </xf>
    <xf numFmtId="165" fontId="40" fillId="0" borderId="36" xfId="0" applyNumberFormat="1" applyFont="1" applyBorder="1" applyAlignment="1">
      <alignment horizontal="right"/>
    </xf>
    <xf numFmtId="1" fontId="40" fillId="0" borderId="36" xfId="0" applyNumberFormat="1" applyFont="1" applyBorder="1"/>
    <xf numFmtId="164" fontId="40" fillId="0" borderId="36" xfId="0" applyNumberFormat="1" applyFont="1" applyBorder="1"/>
    <xf numFmtId="168" fontId="40" fillId="0" borderId="36" xfId="0" applyNumberFormat="1" applyFont="1" applyBorder="1"/>
    <xf numFmtId="4" fontId="3" fillId="3" borderId="4" xfId="0" applyNumberFormat="1" applyFont="1" applyFill="1" applyBorder="1"/>
    <xf numFmtId="169" fontId="3" fillId="3" borderId="4" xfId="0" applyNumberFormat="1" applyFont="1" applyFill="1" applyBorder="1"/>
    <xf numFmtId="0" fontId="10" fillId="4" borderId="7" xfId="0" applyFont="1" applyFill="1" applyBorder="1"/>
    <xf numFmtId="0" fontId="7" fillId="0" borderId="37" xfId="0" applyFont="1" applyBorder="1" applyAlignment="1">
      <alignment horizontal="center"/>
    </xf>
    <xf numFmtId="0" fontId="47" fillId="3" borderId="4" xfId="0" applyFont="1" applyFill="1" applyBorder="1"/>
    <xf numFmtId="0" fontId="10" fillId="0" borderId="0" xfId="0" applyFont="1" applyAlignment="1">
      <alignment horizontal="center" textRotation="90" wrapText="1"/>
    </xf>
    <xf numFmtId="0" fontId="40" fillId="3" borderId="4" xfId="0" applyFont="1" applyFill="1" applyBorder="1" applyAlignment="1">
      <alignment horizontal="center" vertical="center"/>
    </xf>
    <xf numFmtId="0" fontId="40" fillId="3" borderId="4" xfId="0" applyFont="1" applyFill="1" applyBorder="1"/>
    <xf numFmtId="0" fontId="40" fillId="3" borderId="4" xfId="0" applyFont="1" applyFill="1" applyBorder="1" applyAlignment="1">
      <alignment horizontal="center"/>
    </xf>
    <xf numFmtId="0" fontId="40" fillId="0" borderId="0" xfId="0" applyFont="1" applyAlignment="1">
      <alignment horizontal="center"/>
    </xf>
    <xf numFmtId="0" fontId="3" fillId="3" borderId="4" xfId="0" applyFont="1" applyFill="1" applyBorder="1" applyAlignment="1">
      <alignment horizontal="center"/>
    </xf>
    <xf numFmtId="0" fontId="3" fillId="0" borderId="0" xfId="0" applyFont="1" applyAlignment="1">
      <alignment textRotation="90"/>
    </xf>
    <xf numFmtId="0" fontId="3" fillId="0" borderId="0" xfId="0" applyFont="1" applyAlignment="1">
      <alignment horizontal="center"/>
    </xf>
    <xf numFmtId="1" fontId="3" fillId="0" borderId="0" xfId="0" applyNumberFormat="1" applyFont="1" applyAlignment="1">
      <alignment horizontal="center"/>
    </xf>
    <xf numFmtId="2" fontId="3" fillId="0" borderId="0" xfId="0" applyNumberFormat="1" applyFont="1"/>
    <xf numFmtId="0" fontId="36" fillId="0" borderId="0" xfId="0" applyFont="1" applyAlignment="1">
      <alignment horizontal="center" vertical="center" wrapText="1"/>
    </xf>
    <xf numFmtId="0" fontId="36" fillId="3" borderId="4" xfId="0" applyFont="1" applyFill="1" applyBorder="1" applyAlignment="1">
      <alignment horizontal="center" vertical="center" wrapText="1"/>
    </xf>
    <xf numFmtId="0" fontId="43" fillId="0" borderId="0" xfId="0" applyFont="1" applyAlignment="1">
      <alignment horizontal="center" wrapText="1"/>
    </xf>
    <xf numFmtId="0" fontId="3" fillId="0" borderId="0" xfId="0" applyFont="1" applyAlignment="1">
      <alignment horizontal="center" textRotation="90" wrapText="1"/>
    </xf>
    <xf numFmtId="9" fontId="3" fillId="3" borderId="4" xfId="0" applyNumberFormat="1" applyFont="1" applyFill="1" applyBorder="1" applyAlignment="1">
      <alignment horizontal="center"/>
    </xf>
    <xf numFmtId="164" fontId="3" fillId="3" borderId="4" xfId="0" applyNumberFormat="1" applyFont="1" applyFill="1" applyBorder="1" applyAlignment="1">
      <alignment horizontal="center"/>
    </xf>
    <xf numFmtId="49" fontId="40" fillId="0" borderId="0" xfId="0" applyNumberFormat="1" applyFont="1" applyAlignment="1">
      <alignment horizontal="center"/>
    </xf>
    <xf numFmtId="9" fontId="3" fillId="0" borderId="0" xfId="0" applyNumberFormat="1" applyFont="1"/>
    <xf numFmtId="0" fontId="48" fillId="3" borderId="4" xfId="0" applyFont="1" applyFill="1" applyBorder="1" applyAlignment="1">
      <alignment horizontal="center" textRotation="90" wrapText="1"/>
    </xf>
    <xf numFmtId="164" fontId="38" fillId="12" borderId="26" xfId="0" applyNumberFormat="1" applyFont="1" applyFill="1" applyBorder="1" applyAlignment="1">
      <alignment horizontal="center"/>
    </xf>
    <xf numFmtId="164" fontId="39" fillId="11" borderId="20" xfId="0" applyNumberFormat="1" applyFont="1" applyFill="1" applyBorder="1" applyAlignment="1">
      <alignment horizontal="center" vertical="center"/>
    </xf>
    <xf numFmtId="164" fontId="39" fillId="11" borderId="22" xfId="0" applyNumberFormat="1" applyFont="1" applyFill="1" applyBorder="1" applyAlignment="1">
      <alignment horizontal="center" vertical="center"/>
    </xf>
    <xf numFmtId="164" fontId="39" fillId="11" borderId="41" xfId="0" applyNumberFormat="1" applyFont="1" applyFill="1" applyBorder="1" applyAlignment="1">
      <alignment horizontal="center" vertical="center"/>
    </xf>
    <xf numFmtId="0" fontId="38" fillId="11" borderId="42" xfId="0" applyFont="1" applyFill="1" applyBorder="1" applyAlignment="1">
      <alignment horizontal="center" textRotation="90" wrapText="1"/>
    </xf>
    <xf numFmtId="164" fontId="10" fillId="5" borderId="43" xfId="0" applyNumberFormat="1" applyFont="1" applyFill="1" applyBorder="1" applyAlignment="1">
      <alignment horizontal="center" vertical="center"/>
    </xf>
    <xf numFmtId="164" fontId="10" fillId="5" borderId="44" xfId="0" applyNumberFormat="1" applyFont="1" applyFill="1" applyBorder="1" applyAlignment="1">
      <alignment horizontal="center" vertical="center"/>
    </xf>
    <xf numFmtId="164" fontId="10" fillId="5" borderId="45" xfId="0" applyNumberFormat="1" applyFont="1" applyFill="1" applyBorder="1" applyAlignment="1">
      <alignment horizontal="center" vertical="center"/>
    </xf>
    <xf numFmtId="10" fontId="10" fillId="10" borderId="44" xfId="0" applyNumberFormat="1" applyFont="1" applyFill="1" applyBorder="1" applyAlignment="1">
      <alignment horizontal="center" vertical="center"/>
    </xf>
    <xf numFmtId="164" fontId="39" fillId="11" borderId="46" xfId="0" applyNumberFormat="1" applyFont="1" applyFill="1" applyBorder="1" applyAlignment="1">
      <alignment horizontal="center" vertical="center"/>
    </xf>
    <xf numFmtId="164" fontId="39" fillId="11" borderId="47" xfId="0" applyNumberFormat="1" applyFont="1" applyFill="1" applyBorder="1" applyAlignment="1">
      <alignment horizontal="center" vertical="center"/>
    </xf>
    <xf numFmtId="164" fontId="38" fillId="12" borderId="44" xfId="0" applyNumberFormat="1" applyFont="1" applyFill="1" applyBorder="1" applyAlignment="1">
      <alignment horizontal="center"/>
    </xf>
    <xf numFmtId="164" fontId="38" fillId="12" borderId="45" xfId="0" applyNumberFormat="1" applyFont="1" applyFill="1" applyBorder="1" applyAlignment="1">
      <alignment horizontal="center"/>
    </xf>
    <xf numFmtId="164" fontId="10" fillId="5" borderId="48" xfId="0" applyNumberFormat="1" applyFont="1" applyFill="1" applyBorder="1" applyAlignment="1">
      <alignment horizontal="center" vertical="center"/>
    </xf>
    <xf numFmtId="10" fontId="10" fillId="10" borderId="48" xfId="0" applyNumberFormat="1" applyFont="1" applyFill="1" applyBorder="1" applyAlignment="1">
      <alignment horizontal="center" vertical="center"/>
    </xf>
    <xf numFmtId="164" fontId="39" fillId="11" borderId="49" xfId="0" applyNumberFormat="1" applyFont="1" applyFill="1" applyBorder="1" applyAlignment="1">
      <alignment horizontal="center" vertical="center"/>
    </xf>
    <xf numFmtId="164" fontId="39" fillId="11" borderId="50" xfId="0" applyNumberFormat="1" applyFont="1" applyFill="1" applyBorder="1" applyAlignment="1">
      <alignment horizontal="center" vertical="center"/>
    </xf>
    <xf numFmtId="164" fontId="38" fillId="12" borderId="48" xfId="0" applyNumberFormat="1" applyFont="1" applyFill="1" applyBorder="1" applyAlignment="1">
      <alignment horizontal="center"/>
    </xf>
    <xf numFmtId="164" fontId="38" fillId="12" borderId="43" xfId="0" applyNumberFormat="1" applyFont="1" applyFill="1" applyBorder="1" applyAlignment="1">
      <alignment horizontal="center"/>
    </xf>
    <xf numFmtId="164" fontId="38" fillId="16" borderId="20" xfId="0" applyNumberFormat="1" applyFont="1" applyFill="1" applyBorder="1" applyAlignment="1">
      <alignment horizontal="center" vertical="center"/>
    </xf>
    <xf numFmtId="164" fontId="10" fillId="14" borderId="43" xfId="0" applyNumberFormat="1" applyFont="1" applyFill="1" applyBorder="1" applyAlignment="1">
      <alignment horizontal="center" vertical="center"/>
    </xf>
    <xf numFmtId="164" fontId="10" fillId="14" borderId="48" xfId="0" applyNumberFormat="1" applyFont="1" applyFill="1" applyBorder="1" applyAlignment="1">
      <alignment horizontal="center" vertical="center"/>
    </xf>
    <xf numFmtId="164" fontId="39" fillId="15" borderId="48" xfId="0" applyNumberFormat="1" applyFont="1" applyFill="1" applyBorder="1" applyAlignment="1">
      <alignment horizontal="center" vertical="center"/>
    </xf>
    <xf numFmtId="164" fontId="38" fillId="16" borderId="49" xfId="0" applyNumberFormat="1" applyFont="1" applyFill="1" applyBorder="1" applyAlignment="1">
      <alignment horizontal="center" vertical="center"/>
    </xf>
    <xf numFmtId="165" fontId="10" fillId="14" borderId="43" xfId="0" applyNumberFormat="1" applyFont="1" applyFill="1" applyBorder="1" applyAlignment="1">
      <alignment horizontal="center" vertical="center"/>
    </xf>
    <xf numFmtId="166" fontId="10" fillId="7" borderId="43" xfId="0" applyNumberFormat="1" applyFont="1" applyFill="1" applyBorder="1" applyAlignment="1">
      <alignment horizontal="right" vertical="center"/>
    </xf>
    <xf numFmtId="164" fontId="10" fillId="14" borderId="45" xfId="0" applyNumberFormat="1" applyFont="1" applyFill="1" applyBorder="1" applyAlignment="1">
      <alignment horizontal="center" vertical="center"/>
    </xf>
    <xf numFmtId="164" fontId="10" fillId="14" borderId="44" xfId="0" applyNumberFormat="1" applyFont="1" applyFill="1" applyBorder="1" applyAlignment="1">
      <alignment horizontal="center" vertical="center"/>
    </xf>
    <xf numFmtId="164" fontId="39" fillId="15" borderId="44" xfId="0" applyNumberFormat="1" applyFont="1" applyFill="1" applyBorder="1" applyAlignment="1">
      <alignment horizontal="center" vertical="center"/>
    </xf>
    <xf numFmtId="164" fontId="38" fillId="16" borderId="46" xfId="0" applyNumberFormat="1" applyFont="1" applyFill="1" applyBorder="1" applyAlignment="1">
      <alignment horizontal="center" vertical="center"/>
    </xf>
    <xf numFmtId="165" fontId="10" fillId="14" borderId="45" xfId="0" applyNumberFormat="1" applyFont="1" applyFill="1" applyBorder="1" applyAlignment="1">
      <alignment horizontal="center" vertical="center"/>
    </xf>
    <xf numFmtId="166" fontId="10" fillId="7" borderId="45" xfId="0" applyNumberFormat="1" applyFont="1" applyFill="1" applyBorder="1" applyAlignment="1">
      <alignment horizontal="right" vertical="center"/>
    </xf>
    <xf numFmtId="164" fontId="38" fillId="19" borderId="20" xfId="0" applyNumberFormat="1" applyFont="1" applyFill="1" applyBorder="1" applyAlignment="1">
      <alignment horizontal="center" vertical="center"/>
    </xf>
    <xf numFmtId="164" fontId="38" fillId="21" borderId="20" xfId="0" applyNumberFormat="1" applyFont="1" applyFill="1" applyBorder="1" applyAlignment="1">
      <alignment horizontal="center" vertical="center"/>
    </xf>
    <xf numFmtId="164" fontId="10" fillId="18" borderId="48" xfId="0" applyNumberFormat="1" applyFont="1" applyFill="1" applyBorder="1" applyAlignment="1">
      <alignment horizontal="center" vertical="center"/>
    </xf>
    <xf numFmtId="164" fontId="38" fillId="19" borderId="43" xfId="0" applyNumberFormat="1" applyFont="1" applyFill="1" applyBorder="1" applyAlignment="1">
      <alignment horizontal="center" vertical="center"/>
    </xf>
    <xf numFmtId="164" fontId="10" fillId="18" borderId="43" xfId="0" applyNumberFormat="1" applyFont="1" applyFill="1" applyBorder="1" applyAlignment="1">
      <alignment horizontal="center" vertical="center"/>
    </xf>
    <xf numFmtId="167" fontId="3" fillId="20" borderId="43" xfId="0" applyNumberFormat="1" applyFont="1" applyFill="1" applyBorder="1" applyAlignment="1">
      <alignment horizontal="center" vertical="center"/>
    </xf>
    <xf numFmtId="164" fontId="38" fillId="19" borderId="49" xfId="0" applyNumberFormat="1" applyFont="1" applyFill="1" applyBorder="1" applyAlignment="1">
      <alignment horizontal="center" vertical="center"/>
    </xf>
    <xf numFmtId="164" fontId="38" fillId="21" borderId="49" xfId="0" applyNumberFormat="1" applyFont="1" applyFill="1" applyBorder="1" applyAlignment="1">
      <alignment horizontal="center" vertical="center"/>
    </xf>
    <xf numFmtId="164" fontId="3" fillId="20" borderId="43" xfId="0" applyNumberFormat="1" applyFont="1" applyFill="1" applyBorder="1" applyAlignment="1">
      <alignment horizontal="center" vertical="center"/>
    </xf>
    <xf numFmtId="0" fontId="3" fillId="13" borderId="20" xfId="0" applyFont="1" applyFill="1" applyBorder="1"/>
    <xf numFmtId="0" fontId="3" fillId="3" borderId="20" xfId="0" applyFont="1" applyFill="1" applyBorder="1"/>
    <xf numFmtId="167" fontId="10" fillId="10" borderId="26" xfId="0" applyNumberFormat="1" applyFont="1" applyFill="1" applyBorder="1" applyAlignment="1">
      <alignment horizontal="center" vertical="center"/>
    </xf>
    <xf numFmtId="0" fontId="36" fillId="0" borderId="4" xfId="0" applyFont="1" applyFill="1" applyBorder="1" applyAlignment="1">
      <alignment horizontal="center" vertical="center" wrapText="1"/>
    </xf>
    <xf numFmtId="0" fontId="6" fillId="0" borderId="21" xfId="0" applyFont="1" applyFill="1" applyBorder="1" applyAlignment="1">
      <alignment horizontal="left" vertical="top" wrapText="1"/>
    </xf>
    <xf numFmtId="0" fontId="6" fillId="0" borderId="40" xfId="0" applyFont="1" applyFill="1" applyBorder="1" applyAlignment="1">
      <alignment horizontal="left" vertical="top" wrapText="1"/>
    </xf>
    <xf numFmtId="0" fontId="10" fillId="4" borderId="20" xfId="0" applyFont="1" applyFill="1" applyBorder="1"/>
    <xf numFmtId="0" fontId="36" fillId="0" borderId="20" xfId="0" applyFont="1" applyFill="1" applyBorder="1" applyAlignment="1">
      <alignment horizontal="center" vertical="center" wrapText="1"/>
    </xf>
    <xf numFmtId="0" fontId="36" fillId="10" borderId="39" xfId="0" applyFont="1" applyFill="1" applyBorder="1" applyAlignment="1">
      <alignment horizontal="center" vertical="center" wrapText="1"/>
    </xf>
    <xf numFmtId="168" fontId="3" fillId="0" borderId="0" xfId="0" applyNumberFormat="1" applyFont="1"/>
    <xf numFmtId="0" fontId="3" fillId="25" borderId="0" xfId="0" applyFont="1" applyFill="1"/>
    <xf numFmtId="0" fontId="0" fillId="0" borderId="0" xfId="0" applyFont="1" applyFill="1" applyAlignment="1"/>
    <xf numFmtId="0" fontId="18" fillId="0" borderId="0" xfId="1"/>
    <xf numFmtId="0" fontId="50" fillId="0" borderId="0" xfId="0" applyFont="1" applyAlignment="1">
      <alignment horizontal="left"/>
    </xf>
    <xf numFmtId="0" fontId="18" fillId="0" borderId="0" xfId="1" applyAlignment="1">
      <alignment horizontal="left"/>
    </xf>
    <xf numFmtId="0" fontId="18" fillId="0" borderId="0" xfId="1" applyAlignment="1">
      <alignment horizontal="left" vertical="center" wrapText="1"/>
    </xf>
    <xf numFmtId="0" fontId="40" fillId="26" borderId="20" xfId="0" applyFont="1" applyFill="1" applyBorder="1" applyAlignment="1">
      <alignment horizontal="center" vertical="center"/>
    </xf>
    <xf numFmtId="0" fontId="40" fillId="26" borderId="4" xfId="0" applyFont="1" applyFill="1" applyBorder="1" applyAlignment="1">
      <alignment horizontal="center" vertical="center"/>
    </xf>
    <xf numFmtId="0" fontId="49" fillId="26" borderId="20" xfId="0" applyFont="1" applyFill="1" applyBorder="1" applyAlignment="1">
      <alignment horizontal="center" vertical="center"/>
    </xf>
    <xf numFmtId="0" fontId="40" fillId="24" borderId="4" xfId="0" applyFont="1" applyFill="1" applyBorder="1" applyAlignment="1">
      <alignment horizontal="center" vertical="center"/>
    </xf>
    <xf numFmtId="164" fontId="40" fillId="23" borderId="4" xfId="0" applyNumberFormat="1" applyFont="1" applyFill="1" applyBorder="1" applyAlignment="1">
      <alignment horizontal="center" vertical="center" wrapText="1"/>
    </xf>
    <xf numFmtId="0" fontId="44" fillId="24" borderId="4" xfId="0" applyFont="1" applyFill="1" applyBorder="1" applyAlignment="1">
      <alignment horizontal="center" vertical="center" wrapText="1"/>
    </xf>
    <xf numFmtId="1" fontId="40" fillId="24" borderId="4" xfId="0" applyNumberFormat="1" applyFont="1" applyFill="1" applyBorder="1" applyAlignment="1">
      <alignment horizontal="center" vertical="center" wrapText="1"/>
    </xf>
    <xf numFmtId="165" fontId="40" fillId="24" borderId="4" xfId="0" applyNumberFormat="1" applyFont="1" applyFill="1" applyBorder="1" applyAlignment="1">
      <alignment horizontal="center" vertical="center" wrapText="1"/>
    </xf>
    <xf numFmtId="164" fontId="40" fillId="24" borderId="4" xfId="0" applyNumberFormat="1" applyFont="1" applyFill="1" applyBorder="1" applyAlignment="1">
      <alignment horizontal="center" vertical="center" wrapText="1"/>
    </xf>
    <xf numFmtId="0" fontId="40" fillId="23" borderId="4" xfId="0" applyFont="1" applyFill="1" applyBorder="1" applyAlignment="1">
      <alignment horizontal="center" vertical="center" wrapText="1"/>
    </xf>
    <xf numFmtId="0" fontId="40" fillId="24" borderId="4" xfId="0" applyFont="1" applyFill="1" applyBorder="1" applyAlignment="1">
      <alignment horizontal="center" vertical="center" wrapText="1"/>
    </xf>
    <xf numFmtId="0" fontId="6" fillId="0" borderId="38" xfId="0" applyFont="1" applyFill="1" applyBorder="1" applyAlignment="1">
      <alignment horizontal="left" vertical="top" wrapText="1"/>
    </xf>
    <xf numFmtId="0" fontId="6" fillId="0" borderId="51" xfId="0" applyFont="1" applyFill="1" applyBorder="1" applyAlignment="1">
      <alignment horizontal="left" vertical="top" wrapText="1" indent="1"/>
    </xf>
    <xf numFmtId="0" fontId="6" fillId="0" borderId="39" xfId="0" applyFont="1" applyFill="1" applyBorder="1" applyAlignment="1">
      <alignment horizontal="left" vertical="top" wrapText="1"/>
    </xf>
    <xf numFmtId="0" fontId="46" fillId="0" borderId="21" xfId="0" applyFont="1" applyFill="1" applyBorder="1" applyAlignment="1">
      <alignment horizontal="left" vertical="top" wrapText="1"/>
    </xf>
    <xf numFmtId="0" fontId="6" fillId="0" borderId="51" xfId="0" applyFont="1" applyFill="1" applyBorder="1" applyAlignment="1">
      <alignment horizontal="left" vertical="top" wrapText="1"/>
    </xf>
    <xf numFmtId="0" fontId="10" fillId="0" borderId="20" xfId="0" applyFont="1" applyFill="1" applyBorder="1"/>
    <xf numFmtId="0" fontId="11" fillId="0" borderId="21" xfId="0" applyFont="1" applyFill="1" applyBorder="1" applyAlignment="1">
      <alignment horizontal="left" vertical="top" wrapText="1"/>
    </xf>
    <xf numFmtId="164" fontId="40" fillId="26" borderId="4" xfId="0" applyNumberFormat="1" applyFont="1" applyFill="1" applyBorder="1" applyAlignment="1">
      <alignment horizontal="center" vertical="center" wrapText="1"/>
    </xf>
    <xf numFmtId="164" fontId="40" fillId="26" borderId="4" xfId="0" applyNumberFormat="1" applyFont="1" applyFill="1" applyBorder="1" applyAlignment="1">
      <alignment horizontal="center" vertical="center" textRotation="90" wrapText="1"/>
    </xf>
    <xf numFmtId="164" fontId="40" fillId="24" borderId="4" xfId="0" applyNumberFormat="1" applyFont="1" applyFill="1" applyBorder="1" applyAlignment="1">
      <alignment horizontal="center" vertical="center"/>
    </xf>
    <xf numFmtId="165" fontId="40" fillId="26" borderId="4" xfId="0" applyNumberFormat="1" applyFont="1" applyFill="1" applyBorder="1" applyAlignment="1">
      <alignment horizontal="center" vertical="center" wrapText="1"/>
    </xf>
    <xf numFmtId="1" fontId="40" fillId="26" borderId="4" xfId="0" applyNumberFormat="1" applyFont="1" applyFill="1" applyBorder="1" applyAlignment="1">
      <alignment horizontal="center" vertical="center" wrapText="1"/>
    </xf>
    <xf numFmtId="2" fontId="40" fillId="24" borderId="4" xfId="0" applyNumberFormat="1" applyFont="1" applyFill="1" applyBorder="1" applyAlignment="1">
      <alignment horizontal="center" vertical="center"/>
    </xf>
    <xf numFmtId="1" fontId="40" fillId="24" borderId="4" xfId="0" applyNumberFormat="1" applyFont="1" applyFill="1" applyBorder="1" applyAlignment="1">
      <alignment horizontal="center" vertical="center"/>
    </xf>
    <xf numFmtId="1" fontId="40" fillId="26" borderId="4" xfId="0" applyNumberFormat="1" applyFont="1" applyFill="1" applyBorder="1" applyAlignment="1">
      <alignment horizontal="center" vertical="center"/>
    </xf>
    <xf numFmtId="166" fontId="40" fillId="26" borderId="20" xfId="0" applyNumberFormat="1" applyFont="1" applyFill="1" applyBorder="1" applyAlignment="1">
      <alignment horizontal="center" vertical="center"/>
    </xf>
    <xf numFmtId="164" fontId="45" fillId="24" borderId="4" xfId="0" applyNumberFormat="1" applyFont="1" applyFill="1" applyBorder="1" applyAlignment="1">
      <alignment horizontal="center" vertical="center" wrapText="1"/>
    </xf>
    <xf numFmtId="1" fontId="40" fillId="23" borderId="4" xfId="0" applyNumberFormat="1" applyFont="1" applyFill="1" applyBorder="1" applyAlignment="1">
      <alignment horizontal="center" vertical="center" wrapText="1"/>
    </xf>
    <xf numFmtId="164" fontId="35" fillId="5" borderId="52" xfId="0" applyNumberFormat="1" applyFont="1" applyFill="1" applyBorder="1" applyAlignment="1">
      <alignment horizontal="center" vertical="center"/>
    </xf>
    <xf numFmtId="164" fontId="35" fillId="6" borderId="52" xfId="0" applyNumberFormat="1" applyFont="1" applyFill="1" applyBorder="1" applyAlignment="1">
      <alignment horizontal="center" vertical="center"/>
    </xf>
    <xf numFmtId="164" fontId="35" fillId="7" borderId="52" xfId="0" applyNumberFormat="1" applyFont="1" applyFill="1" applyBorder="1" applyAlignment="1">
      <alignment horizontal="center" vertical="center"/>
    </xf>
    <xf numFmtId="164" fontId="35" fillId="8" borderId="52" xfId="0" applyNumberFormat="1" applyFont="1" applyFill="1" applyBorder="1" applyAlignment="1">
      <alignment horizontal="center" vertical="center"/>
    </xf>
    <xf numFmtId="164" fontId="35" fillId="6" borderId="54" xfId="0" applyNumberFormat="1" applyFont="1" applyFill="1" applyBorder="1" applyAlignment="1">
      <alignment horizontal="center" vertical="center"/>
    </xf>
    <xf numFmtId="164" fontId="35" fillId="6" borderId="53" xfId="0" applyNumberFormat="1" applyFont="1" applyFill="1" applyBorder="1" applyAlignment="1">
      <alignment horizontal="center" vertical="center"/>
    </xf>
    <xf numFmtId="164" fontId="35" fillId="8" borderId="55" xfId="0" applyNumberFormat="1" applyFont="1" applyFill="1" applyBorder="1" applyAlignment="1">
      <alignment horizontal="center" vertical="center"/>
    </xf>
    <xf numFmtId="164" fontId="35" fillId="8" borderId="12" xfId="0" applyNumberFormat="1" applyFont="1" applyFill="1" applyBorder="1" applyAlignment="1">
      <alignment horizontal="center" vertical="center"/>
    </xf>
    <xf numFmtId="164" fontId="35" fillId="6" borderId="12" xfId="0" applyNumberFormat="1" applyFont="1" applyFill="1" applyBorder="1" applyAlignment="1">
      <alignment horizontal="center" vertical="center"/>
    </xf>
    <xf numFmtId="164" fontId="35" fillId="6" borderId="56" xfId="0" applyNumberFormat="1" applyFont="1" applyFill="1" applyBorder="1" applyAlignment="1">
      <alignment horizontal="center" vertical="center"/>
    </xf>
    <xf numFmtId="164" fontId="35" fillId="5" borderId="12" xfId="0" applyNumberFormat="1" applyFont="1" applyFill="1" applyBorder="1" applyAlignment="1">
      <alignment horizontal="center" vertical="center"/>
    </xf>
    <xf numFmtId="164" fontId="35" fillId="5" borderId="56" xfId="0" applyNumberFormat="1" applyFont="1" applyFill="1" applyBorder="1" applyAlignment="1">
      <alignment horizontal="center" vertical="center"/>
    </xf>
    <xf numFmtId="164" fontId="35" fillId="7" borderId="12" xfId="0" applyNumberFormat="1" applyFont="1" applyFill="1" applyBorder="1" applyAlignment="1">
      <alignment horizontal="center" vertical="center"/>
    </xf>
    <xf numFmtId="164" fontId="35" fillId="6" borderId="34" xfId="0" applyNumberFormat="1" applyFont="1" applyFill="1" applyBorder="1" applyAlignment="1">
      <alignment horizontal="center" vertical="center"/>
    </xf>
    <xf numFmtId="164" fontId="35" fillId="6" borderId="57" xfId="0" applyNumberFormat="1" applyFont="1" applyFill="1" applyBorder="1" applyAlignment="1">
      <alignment horizontal="center" vertical="center"/>
    </xf>
    <xf numFmtId="0" fontId="36" fillId="3" borderId="20" xfId="0" applyFont="1" applyFill="1" applyBorder="1" applyAlignment="1">
      <alignment horizontal="center"/>
    </xf>
    <xf numFmtId="164" fontId="17" fillId="3" borderId="20" xfId="0" applyNumberFormat="1" applyFont="1" applyFill="1" applyBorder="1" applyAlignment="1">
      <alignment horizontal="center"/>
    </xf>
    <xf numFmtId="0" fontId="10" fillId="3" borderId="20" xfId="0" applyFont="1" applyFill="1" applyBorder="1" applyAlignment="1">
      <alignment horizontal="center"/>
    </xf>
    <xf numFmtId="2" fontId="10" fillId="3" borderId="20" xfId="0" applyNumberFormat="1" applyFont="1" applyFill="1" applyBorder="1"/>
    <xf numFmtId="164" fontId="35" fillId="7" borderId="56" xfId="0" applyNumberFormat="1" applyFont="1" applyFill="1" applyBorder="1" applyAlignment="1">
      <alignment horizontal="center" vertical="center"/>
    </xf>
    <xf numFmtId="164" fontId="35" fillId="8" borderId="56" xfId="0" applyNumberFormat="1" applyFont="1" applyFill="1" applyBorder="1" applyAlignment="1">
      <alignment horizontal="center" vertical="center"/>
    </xf>
    <xf numFmtId="164" fontId="35" fillId="6" borderId="58" xfId="0" applyNumberFormat="1" applyFont="1" applyFill="1" applyBorder="1" applyAlignment="1">
      <alignment horizontal="center" vertical="center"/>
    </xf>
    <xf numFmtId="164" fontId="35" fillId="6" borderId="59" xfId="0" applyNumberFormat="1" applyFont="1" applyFill="1" applyBorder="1" applyAlignment="1">
      <alignment horizontal="center" vertical="center"/>
    </xf>
    <xf numFmtId="0" fontId="36" fillId="3" borderId="49" xfId="0" applyFont="1" applyFill="1" applyBorder="1" applyAlignment="1">
      <alignment horizontal="center"/>
    </xf>
    <xf numFmtId="164" fontId="17" fillId="3" borderId="49" xfId="0" applyNumberFormat="1" applyFont="1" applyFill="1" applyBorder="1" applyAlignment="1">
      <alignment horizontal="center"/>
    </xf>
    <xf numFmtId="0" fontId="10" fillId="3" borderId="49" xfId="0" applyFont="1" applyFill="1" applyBorder="1" applyAlignment="1">
      <alignment horizontal="center"/>
    </xf>
    <xf numFmtId="9" fontId="10" fillId="3" borderId="49" xfId="0" applyNumberFormat="1" applyFont="1" applyFill="1" applyBorder="1"/>
    <xf numFmtId="2" fontId="10" fillId="3" borderId="49" xfId="0" applyNumberFormat="1" applyFont="1" applyFill="1" applyBorder="1"/>
    <xf numFmtId="164" fontId="35" fillId="5" borderId="55" xfId="0" applyNumberFormat="1" applyFont="1" applyFill="1" applyBorder="1" applyAlignment="1">
      <alignment horizontal="center" vertical="center"/>
    </xf>
    <xf numFmtId="164" fontId="35" fillId="6" borderId="55" xfId="0" applyNumberFormat="1" applyFont="1" applyFill="1" applyBorder="1" applyAlignment="1">
      <alignment horizontal="center" vertical="center"/>
    </xf>
    <xf numFmtId="164" fontId="35" fillId="7" borderId="55" xfId="0" applyNumberFormat="1" applyFont="1" applyFill="1" applyBorder="1" applyAlignment="1">
      <alignment horizontal="center" vertical="center"/>
    </xf>
    <xf numFmtId="164" fontId="35" fillId="6" borderId="60" xfId="0" applyNumberFormat="1" applyFont="1" applyFill="1" applyBorder="1" applyAlignment="1">
      <alignment horizontal="center" vertical="center"/>
    </xf>
    <xf numFmtId="164" fontId="35" fillId="6" borderId="61" xfId="0" applyNumberFormat="1" applyFont="1" applyFill="1" applyBorder="1" applyAlignment="1">
      <alignment horizontal="center" vertical="center"/>
    </xf>
    <xf numFmtId="164" fontId="35" fillId="5" borderId="62" xfId="0" applyNumberFormat="1" applyFont="1" applyFill="1" applyBorder="1" applyAlignment="1">
      <alignment horizontal="center" vertical="center"/>
    </xf>
    <xf numFmtId="164" fontId="35" fillId="6" borderId="62" xfId="0" applyNumberFormat="1" applyFont="1" applyFill="1" applyBorder="1" applyAlignment="1">
      <alignment horizontal="center" vertical="center"/>
    </xf>
    <xf numFmtId="164" fontId="35" fillId="7" borderId="62" xfId="0" applyNumberFormat="1" applyFont="1" applyFill="1" applyBorder="1" applyAlignment="1">
      <alignment horizontal="center" vertical="center"/>
    </xf>
    <xf numFmtId="164" fontId="35" fillId="8" borderId="62" xfId="0" applyNumberFormat="1" applyFont="1" applyFill="1" applyBorder="1" applyAlignment="1">
      <alignment horizontal="center" vertical="center"/>
    </xf>
    <xf numFmtId="164" fontId="35" fillId="6" borderId="63" xfId="0" applyNumberFormat="1" applyFont="1" applyFill="1" applyBorder="1" applyAlignment="1">
      <alignment horizontal="center" vertical="center"/>
    </xf>
    <xf numFmtId="164" fontId="35" fillId="6" borderId="64" xfId="0" applyNumberFormat="1" applyFont="1" applyFill="1" applyBorder="1" applyAlignment="1">
      <alignment horizontal="center" vertical="center"/>
    </xf>
    <xf numFmtId="0" fontId="36" fillId="3" borderId="46" xfId="0" applyFont="1" applyFill="1" applyBorder="1" applyAlignment="1">
      <alignment horizontal="center"/>
    </xf>
    <xf numFmtId="164" fontId="17" fillId="3" borderId="46" xfId="0" applyNumberFormat="1" applyFont="1" applyFill="1" applyBorder="1" applyAlignment="1">
      <alignment horizontal="center"/>
    </xf>
    <xf numFmtId="0" fontId="10" fillId="3" borderId="46" xfId="0" applyFont="1" applyFill="1" applyBorder="1" applyAlignment="1">
      <alignment horizontal="center"/>
    </xf>
    <xf numFmtId="9" fontId="10" fillId="3" borderId="46" xfId="0" applyNumberFormat="1" applyFont="1" applyFill="1" applyBorder="1"/>
    <xf numFmtId="2" fontId="10" fillId="3" borderId="46" xfId="0" applyNumberFormat="1" applyFont="1" applyFill="1" applyBorder="1"/>
    <xf numFmtId="0" fontId="18" fillId="3" borderId="4" xfId="1" applyFill="1" applyBorder="1" applyAlignment="1">
      <alignment horizontal="left"/>
    </xf>
    <xf numFmtId="0" fontId="11" fillId="3" borderId="20" xfId="0" applyFont="1" applyFill="1" applyBorder="1" applyAlignment="1">
      <alignment horizontal="left"/>
    </xf>
    <xf numFmtId="0" fontId="12" fillId="3" borderId="20" xfId="0" applyFont="1" applyFill="1" applyBorder="1" applyAlignment="1">
      <alignment horizontal="left" wrapText="1"/>
    </xf>
    <xf numFmtId="0" fontId="3" fillId="3" borderId="49" xfId="0" applyFont="1" applyFill="1" applyBorder="1"/>
    <xf numFmtId="0" fontId="10" fillId="3" borderId="20" xfId="0" applyFont="1" applyFill="1" applyBorder="1" applyAlignment="1">
      <alignment horizontal="left"/>
    </xf>
    <xf numFmtId="1" fontId="40" fillId="25" borderId="4" xfId="0" applyNumberFormat="1" applyFont="1" applyFill="1" applyBorder="1" applyAlignment="1">
      <alignment horizontal="center" vertical="center" wrapText="1"/>
    </xf>
    <xf numFmtId="168" fontId="40" fillId="0" borderId="49" xfId="0" applyNumberFormat="1" applyFont="1" applyBorder="1"/>
    <xf numFmtId="2" fontId="40" fillId="0" borderId="49" xfId="0" applyNumberFormat="1" applyFont="1" applyBorder="1"/>
    <xf numFmtId="164" fontId="39" fillId="11" borderId="43" xfId="0" applyNumberFormat="1" applyFont="1" applyFill="1" applyBorder="1" applyAlignment="1">
      <alignment horizontal="center" vertical="center"/>
    </xf>
    <xf numFmtId="164" fontId="39" fillId="15" borderId="43" xfId="0" applyNumberFormat="1" applyFont="1" applyFill="1" applyBorder="1" applyAlignment="1">
      <alignment horizontal="center" vertical="center"/>
    </xf>
    <xf numFmtId="164" fontId="38" fillId="16" borderId="65" xfId="0" applyNumberFormat="1" applyFont="1" applyFill="1" applyBorder="1" applyAlignment="1">
      <alignment horizontal="center" vertical="center"/>
    </xf>
    <xf numFmtId="0" fontId="7" fillId="3" borderId="5" xfId="0" applyFont="1" applyFill="1" applyBorder="1" applyAlignment="1">
      <alignment horizontal="left" wrapText="1"/>
    </xf>
    <xf numFmtId="0" fontId="2" fillId="0" borderId="2" xfId="0" applyFont="1" applyBorder="1"/>
    <xf numFmtId="0" fontId="2" fillId="0" borderId="3" xfId="0" applyFont="1" applyBorder="1"/>
    <xf numFmtId="0" fontId="13" fillId="3" borderId="46" xfId="0" applyFont="1" applyFill="1" applyBorder="1" applyAlignment="1">
      <alignment horizontal="left" wrapText="1"/>
    </xf>
    <xf numFmtId="0" fontId="2" fillId="0" borderId="46" xfId="0" applyFont="1" applyBorder="1"/>
    <xf numFmtId="0" fontId="7" fillId="3" borderId="5" xfId="0" applyFont="1" applyFill="1" applyBorder="1" applyAlignment="1">
      <alignment horizontal="left" vertical="top" wrapText="1"/>
    </xf>
    <xf numFmtId="0" fontId="10" fillId="3" borderId="1" xfId="0" applyFont="1" applyFill="1" applyBorder="1" applyAlignment="1">
      <alignment horizontal="left" vertical="top" wrapText="1"/>
    </xf>
    <xf numFmtId="0" fontId="1" fillId="2" borderId="1" xfId="0" applyFont="1" applyFill="1" applyBorder="1" applyAlignment="1">
      <alignment horizontal="center" vertical="center" wrapText="1"/>
    </xf>
    <xf numFmtId="0" fontId="3" fillId="27" borderId="20" xfId="0" applyFont="1" applyFill="1" applyBorder="1" applyAlignment="1">
      <alignment horizontal="right"/>
    </xf>
    <xf numFmtId="0" fontId="6" fillId="3" borderId="1" xfId="0" applyFont="1" applyFill="1" applyBorder="1" applyAlignment="1">
      <alignment horizontal="left" vertical="center" wrapText="1"/>
    </xf>
    <xf numFmtId="0" fontId="7" fillId="2" borderId="6" xfId="0" applyFont="1" applyFill="1" applyBorder="1" applyAlignment="1">
      <alignment horizontal="left" wrapText="1"/>
    </xf>
    <xf numFmtId="0" fontId="2" fillId="0" borderId="8" xfId="0" applyFont="1" applyBorder="1"/>
    <xf numFmtId="0" fontId="3" fillId="3" borderId="17" xfId="0" applyFont="1" applyFill="1" applyBorder="1" applyAlignment="1">
      <alignment horizontal="left" wrapText="1"/>
    </xf>
    <xf numFmtId="0" fontId="2" fillId="0" borderId="18" xfId="0" applyFont="1" applyBorder="1"/>
    <xf numFmtId="0" fontId="2" fillId="0" borderId="19" xfId="0" applyFont="1" applyBorder="1"/>
    <xf numFmtId="0" fontId="2" fillId="0" borderId="20" xfId="0" applyFont="1" applyBorder="1"/>
  </cellXfs>
  <cellStyles count="2">
    <cellStyle name="Hyperlink" xfId="1" builtinId="8"/>
    <cellStyle name="Normal" xfId="0" builtinId="0"/>
  </cellStyles>
  <dxfs count="55">
    <dxf>
      <font>
        <b/>
      </font>
      <fill>
        <patternFill patternType="solid">
          <fgColor rgb="FFFEC8C0"/>
          <bgColor rgb="FFFEC8C0"/>
        </patternFill>
      </fill>
    </dxf>
    <dxf>
      <font>
        <b/>
      </font>
      <fill>
        <patternFill patternType="solid">
          <fgColor rgb="FFFE9181"/>
          <bgColor rgb="FFFE9181"/>
        </patternFill>
      </fill>
    </dxf>
    <dxf>
      <font>
        <b/>
      </font>
      <fill>
        <patternFill patternType="solid">
          <fgColor rgb="FFFE5B42"/>
          <bgColor rgb="FFFE5B42"/>
        </patternFill>
      </fill>
    </dxf>
    <dxf>
      <font>
        <b/>
        <color theme="0"/>
      </font>
      <fill>
        <patternFill patternType="solid">
          <fgColor rgb="FF911300"/>
          <bgColor rgb="FF911300"/>
        </patternFill>
      </fill>
    </dxf>
    <dxf>
      <font>
        <b/>
        <color theme="0"/>
      </font>
      <fill>
        <patternFill patternType="solid">
          <fgColor rgb="FF610D00"/>
          <bgColor rgb="FF610D00"/>
        </patternFill>
      </fill>
    </dxf>
    <dxf>
      <font>
        <b/>
      </font>
      <fill>
        <patternFill patternType="solid">
          <fgColor rgb="FFFEC8C0"/>
          <bgColor rgb="FFFEC8C0"/>
        </patternFill>
      </fill>
    </dxf>
    <dxf>
      <font>
        <b/>
      </font>
      <fill>
        <patternFill patternType="solid">
          <fgColor rgb="FFFE9181"/>
          <bgColor rgb="FFFE9181"/>
        </patternFill>
      </fill>
    </dxf>
    <dxf>
      <font>
        <b/>
      </font>
      <fill>
        <patternFill patternType="solid">
          <fgColor rgb="FFFE5B42"/>
          <bgColor rgb="FFFE5B42"/>
        </patternFill>
      </fill>
    </dxf>
    <dxf>
      <font>
        <b/>
        <color theme="0"/>
      </font>
      <fill>
        <patternFill patternType="solid">
          <fgColor rgb="FF911300"/>
          <bgColor rgb="FF911300"/>
        </patternFill>
      </fill>
    </dxf>
    <dxf>
      <font>
        <b/>
        <color theme="0"/>
      </font>
      <fill>
        <patternFill patternType="solid">
          <fgColor rgb="FF610D00"/>
          <bgColor rgb="FF610D00"/>
        </patternFill>
      </fill>
    </dxf>
    <dxf>
      <font>
        <b/>
      </font>
      <fill>
        <patternFill patternType="solid">
          <fgColor rgb="FFDDE5F1"/>
          <bgColor rgb="FFDDE5F1"/>
        </patternFill>
      </fill>
    </dxf>
    <dxf>
      <font>
        <b/>
      </font>
      <fill>
        <patternFill patternType="solid">
          <fgColor rgb="FFBBCBE3"/>
          <bgColor rgb="FFBBCBE3"/>
        </patternFill>
      </fill>
    </dxf>
    <dxf>
      <font>
        <b/>
      </font>
      <fill>
        <patternFill patternType="solid">
          <fgColor rgb="FF99B1D6"/>
          <bgColor rgb="FF99B1D6"/>
        </patternFill>
      </fill>
    </dxf>
    <dxf>
      <font>
        <b/>
        <color theme="0"/>
      </font>
      <fill>
        <patternFill patternType="solid">
          <fgColor rgb="FF3A5D92"/>
          <bgColor rgb="FF3A5D92"/>
        </patternFill>
      </fill>
    </dxf>
    <dxf>
      <font>
        <b/>
        <color theme="0"/>
      </font>
      <fill>
        <patternFill patternType="solid">
          <fgColor rgb="FF273E61"/>
          <bgColor rgb="FF273E61"/>
        </patternFill>
      </fill>
    </dxf>
    <dxf>
      <font>
        <b/>
      </font>
      <fill>
        <patternFill patternType="solid">
          <fgColor rgb="FFFFEFD9"/>
          <bgColor rgb="FFFFEFD9"/>
        </patternFill>
      </fill>
    </dxf>
    <dxf>
      <font>
        <b/>
      </font>
      <fill>
        <patternFill patternType="solid">
          <fgColor rgb="FFFFDEB4"/>
          <bgColor rgb="FFFFDEB4"/>
        </patternFill>
      </fill>
    </dxf>
    <dxf>
      <font>
        <b/>
      </font>
      <fill>
        <patternFill patternType="solid">
          <fgColor rgb="FFFFCE8E"/>
          <bgColor rgb="FFFFCE8E"/>
        </patternFill>
      </fill>
    </dxf>
    <dxf>
      <font>
        <b/>
        <color theme="0"/>
      </font>
      <fill>
        <patternFill patternType="solid">
          <fgColor rgb="FFF28A00"/>
          <bgColor rgb="FFF28A00"/>
        </patternFill>
      </fill>
    </dxf>
    <dxf>
      <font>
        <b/>
        <color theme="0"/>
      </font>
      <fill>
        <patternFill patternType="solid">
          <fgColor rgb="FFA15C00"/>
          <bgColor rgb="FFA15C00"/>
        </patternFill>
      </fill>
    </dxf>
    <dxf>
      <font>
        <b/>
      </font>
      <fill>
        <patternFill patternType="solid">
          <fgColor rgb="FFEEF1DE"/>
          <bgColor rgb="FFEEF1DE"/>
        </patternFill>
      </fill>
    </dxf>
    <dxf>
      <font>
        <b/>
      </font>
      <fill>
        <patternFill patternType="solid">
          <fgColor rgb="FFDFE4BE"/>
          <bgColor rgb="FFDFE4BE"/>
        </patternFill>
      </fill>
    </dxf>
    <dxf>
      <font>
        <b/>
      </font>
      <fill>
        <patternFill patternType="solid">
          <fgColor rgb="FFCED79D"/>
          <bgColor rgb="FFCED79D"/>
        </patternFill>
      </fill>
    </dxf>
    <dxf>
      <font>
        <b/>
        <color theme="0"/>
      </font>
      <fill>
        <patternFill patternType="solid">
          <fgColor rgb="FF88953E"/>
          <bgColor rgb="FF88953E"/>
        </patternFill>
      </fill>
    </dxf>
    <dxf>
      <font>
        <b/>
        <color theme="0"/>
      </font>
      <fill>
        <patternFill patternType="solid">
          <fgColor rgb="FF5B6428"/>
          <bgColor rgb="FF5B6428"/>
        </patternFill>
      </fill>
    </dxf>
    <dxf>
      <font>
        <b/>
      </font>
      <fill>
        <patternFill patternType="solid">
          <fgColor rgb="FFFFEED9"/>
          <bgColor rgb="FFFFEED9"/>
        </patternFill>
      </fill>
    </dxf>
    <dxf>
      <font>
        <b/>
      </font>
      <fill>
        <patternFill patternType="solid">
          <fgColor rgb="FFFFDEB4"/>
          <bgColor rgb="FFFFDEB4"/>
        </patternFill>
      </fill>
    </dxf>
    <dxf>
      <font>
        <b/>
      </font>
      <fill>
        <patternFill patternType="solid">
          <fgColor rgb="FFFFCE8E"/>
          <bgColor rgb="FFFFCE8E"/>
        </patternFill>
      </fill>
    </dxf>
    <dxf>
      <font>
        <b/>
        <color theme="0"/>
      </font>
      <fill>
        <patternFill patternType="solid">
          <fgColor rgb="FFF28A00"/>
          <bgColor rgb="FFF28A00"/>
        </patternFill>
      </fill>
    </dxf>
    <dxf>
      <font>
        <b/>
        <color theme="0"/>
      </font>
      <fill>
        <patternFill patternType="solid">
          <fgColor rgb="FFA15C00"/>
          <bgColor rgb="FFA15C00"/>
        </patternFill>
      </fill>
    </dxf>
    <dxf>
      <font>
        <b/>
      </font>
      <fill>
        <patternFill patternType="solid">
          <fgColor rgb="FFEEF1DE"/>
          <bgColor rgb="FFEEF1DE"/>
        </patternFill>
      </fill>
    </dxf>
    <dxf>
      <font>
        <b/>
      </font>
      <fill>
        <patternFill patternType="solid">
          <fgColor rgb="FFDEE4BE"/>
          <bgColor rgb="FFDEE4BE"/>
        </patternFill>
      </fill>
    </dxf>
    <dxf>
      <font>
        <b/>
      </font>
      <fill>
        <patternFill patternType="solid">
          <fgColor rgb="FFCED79E"/>
          <bgColor rgb="FFCED79E"/>
        </patternFill>
      </fill>
    </dxf>
    <dxf>
      <font>
        <b/>
        <color theme="0"/>
      </font>
      <fill>
        <patternFill patternType="solid">
          <fgColor rgb="FF89963D"/>
          <bgColor rgb="FF89963D"/>
        </patternFill>
      </fill>
    </dxf>
    <dxf>
      <font>
        <b/>
        <color theme="0"/>
      </font>
      <fill>
        <patternFill patternType="solid">
          <fgColor rgb="FF5B6429"/>
          <bgColor rgb="FF5B6429"/>
        </patternFill>
      </fill>
    </dxf>
    <dxf>
      <font>
        <b/>
      </font>
      <fill>
        <patternFill patternType="solid">
          <fgColor rgb="FFDCE4F1"/>
          <bgColor rgb="FFDCE4F1"/>
        </patternFill>
      </fill>
    </dxf>
    <dxf>
      <font>
        <b/>
      </font>
      <fill>
        <patternFill patternType="solid">
          <fgColor rgb="FFBBCBE3"/>
          <bgColor rgb="FFBBCBE3"/>
        </patternFill>
      </fill>
    </dxf>
    <dxf>
      <font>
        <b/>
      </font>
      <fill>
        <patternFill patternType="solid">
          <fgColor rgb="FF98B0D6"/>
          <bgColor rgb="FF98B0D6"/>
        </patternFill>
      </fill>
    </dxf>
    <dxf>
      <font>
        <b/>
        <color theme="0"/>
      </font>
      <fill>
        <patternFill patternType="solid">
          <fgColor rgb="FF3A5E92"/>
          <bgColor rgb="FF3A5E92"/>
        </patternFill>
      </fill>
    </dxf>
    <dxf>
      <font>
        <b/>
        <color theme="0"/>
      </font>
      <fill>
        <patternFill patternType="solid">
          <fgColor rgb="FF273F61"/>
          <bgColor rgb="FF273F61"/>
        </patternFill>
      </fill>
    </dxf>
    <dxf>
      <font>
        <b/>
      </font>
      <fill>
        <patternFill patternType="solid">
          <fgColor rgb="FFE1E9D8"/>
          <bgColor rgb="FFE1E9D8"/>
        </patternFill>
      </fill>
    </dxf>
    <dxf>
      <font>
        <b/>
      </font>
      <fill>
        <patternFill patternType="solid">
          <fgColor rgb="FFC4D2B0"/>
          <bgColor rgb="FFC4D2B0"/>
        </patternFill>
      </fill>
    </dxf>
    <dxf>
      <font>
        <b/>
      </font>
      <fill>
        <patternFill patternType="solid">
          <fgColor rgb="FFA7BD88"/>
          <bgColor rgb="FFA7BD88"/>
        </patternFill>
      </fill>
    </dxf>
    <dxf>
      <font>
        <b/>
        <color theme="0"/>
      </font>
      <fill>
        <patternFill patternType="solid">
          <fgColor rgb="FF506237"/>
          <bgColor rgb="FF506237"/>
        </patternFill>
      </fill>
    </dxf>
    <dxf>
      <font>
        <b/>
        <color theme="0"/>
      </font>
      <fill>
        <patternFill patternType="solid">
          <fgColor rgb="FF354224"/>
          <bgColor rgb="FF354224"/>
        </patternFill>
      </fill>
    </dxf>
    <dxf>
      <font>
        <b/>
      </font>
      <fill>
        <patternFill patternType="solid">
          <fgColor rgb="FFCCDAEE"/>
          <bgColor rgb="FFCCDAEE"/>
        </patternFill>
      </fill>
    </dxf>
    <dxf>
      <font>
        <b/>
      </font>
      <fill>
        <patternFill patternType="solid">
          <fgColor rgb="FF9AB5DC"/>
          <bgColor rgb="FF9AB5DC"/>
        </patternFill>
      </fill>
    </dxf>
    <dxf>
      <font>
        <b/>
      </font>
      <fill>
        <patternFill patternType="solid">
          <fgColor rgb="FF678FCB"/>
          <bgColor rgb="FF678FCB"/>
        </patternFill>
      </fill>
    </dxf>
    <dxf>
      <font>
        <b/>
        <color theme="0"/>
      </font>
      <fill>
        <patternFill patternType="solid">
          <fgColor rgb="FF203960"/>
          <bgColor rgb="FF203960"/>
        </patternFill>
      </fill>
    </dxf>
    <dxf>
      <font>
        <b/>
        <color theme="0"/>
      </font>
      <fill>
        <patternFill patternType="solid">
          <fgColor rgb="FF15263F"/>
          <bgColor rgb="FF15263F"/>
        </patternFill>
      </fill>
    </dxf>
    <dxf>
      <font>
        <b/>
      </font>
      <fill>
        <patternFill patternType="solid">
          <fgColor rgb="FFFCE6D8"/>
          <bgColor rgb="FFFCE6D8"/>
        </patternFill>
      </fill>
    </dxf>
    <dxf>
      <font>
        <b/>
      </font>
      <fill>
        <patternFill patternType="solid">
          <fgColor rgb="FFFACDB2"/>
          <bgColor rgb="FFFACDB2"/>
        </patternFill>
      </fill>
    </dxf>
    <dxf>
      <font>
        <b/>
      </font>
      <fill>
        <patternFill patternType="solid">
          <fgColor rgb="FFF9B48A"/>
          <bgColor rgb="FFF9B48A"/>
        </patternFill>
      </fill>
    </dxf>
    <dxf>
      <font>
        <b/>
        <color theme="0"/>
      </font>
      <fill>
        <patternFill patternType="solid">
          <fgColor rgb="FFD9590C"/>
          <bgColor rgb="FFD9590C"/>
        </patternFill>
      </fill>
    </dxf>
    <dxf>
      <font>
        <b/>
        <color theme="0"/>
      </font>
      <fill>
        <patternFill patternType="solid">
          <fgColor rgb="FF913C09"/>
          <bgColor rgb="FF913C09"/>
        </patternFill>
      </fill>
    </dxf>
  </dxfs>
  <tableStyles count="0" defaultTableStyle="TableStyleMedium2" defaultPivotStyle="PivotStyleLight16"/>
  <colors>
    <mruColors>
      <color rgb="FF99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26"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5"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customschemas.google.com/relationships/workbookmetadata" Target="metadata"/><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7"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8</xdr:row>
      <xdr:rowOff>0</xdr:rowOff>
    </xdr:from>
    <xdr:to>
      <xdr:col>12</xdr:col>
      <xdr:colOff>49931</xdr:colOff>
      <xdr:row>10</xdr:row>
      <xdr:rowOff>4544457</xdr:rowOff>
    </xdr:to>
    <xdr:pic>
      <xdr:nvPicPr>
        <xdr:cNvPr id="5" name="Picture 4">
          <a:extLst>
            <a:ext uri="{FF2B5EF4-FFF2-40B4-BE49-F238E27FC236}">
              <a16:creationId xmlns:a16="http://schemas.microsoft.com/office/drawing/2014/main" id="{F2627B1B-00EB-4195-BEBE-8D2C9D73BBB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3821476"/>
          <a:ext cx="13511166" cy="5428102"/>
        </a:xfrm>
        <a:prstGeom prst="rect">
          <a:avLst/>
        </a:prstGeom>
      </xdr:spPr>
    </xdr:pic>
    <xdr:clientData/>
  </xdr:twoCellAnchor>
  <xdr:twoCellAnchor editAs="oneCell">
    <xdr:from>
      <xdr:col>0</xdr:col>
      <xdr:colOff>114759</xdr:colOff>
      <xdr:row>0</xdr:row>
      <xdr:rowOff>80331</xdr:rowOff>
    </xdr:from>
    <xdr:to>
      <xdr:col>0</xdr:col>
      <xdr:colOff>1403734</xdr:colOff>
      <xdr:row>2</xdr:row>
      <xdr:rowOff>75583</xdr:rowOff>
    </xdr:to>
    <xdr:pic>
      <xdr:nvPicPr>
        <xdr:cNvPr id="4" name="Picture 3">
          <a:extLst>
            <a:ext uri="{FF2B5EF4-FFF2-40B4-BE49-F238E27FC236}">
              <a16:creationId xmlns:a16="http://schemas.microsoft.com/office/drawing/2014/main" id="{3BFFC8F2-CD74-4BBE-A1D6-52445FFDF0C6}"/>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4759" y="80331"/>
          <a:ext cx="1288975" cy="603475"/>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351518</xdr:colOff>
      <xdr:row>1</xdr:row>
      <xdr:rowOff>272143</xdr:rowOff>
    </xdr:from>
    <xdr:to>
      <xdr:col>0</xdr:col>
      <xdr:colOff>1640493</xdr:colOff>
      <xdr:row>1</xdr:row>
      <xdr:rowOff>875618</xdr:rowOff>
    </xdr:to>
    <xdr:pic>
      <xdr:nvPicPr>
        <xdr:cNvPr id="4" name="Picture 3">
          <a:extLst>
            <a:ext uri="{FF2B5EF4-FFF2-40B4-BE49-F238E27FC236}">
              <a16:creationId xmlns:a16="http://schemas.microsoft.com/office/drawing/2014/main" id="{F882F09C-BFCA-4CDA-ABDE-9A63B31F53B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51518" y="464911"/>
          <a:ext cx="1288975" cy="603475"/>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197470</xdr:colOff>
      <xdr:row>1</xdr:row>
      <xdr:rowOff>139390</xdr:rowOff>
    </xdr:from>
    <xdr:to>
      <xdr:col>0</xdr:col>
      <xdr:colOff>1486445</xdr:colOff>
      <xdr:row>1</xdr:row>
      <xdr:rowOff>742865</xdr:rowOff>
    </xdr:to>
    <xdr:pic>
      <xdr:nvPicPr>
        <xdr:cNvPr id="4" name="Picture 3">
          <a:extLst>
            <a:ext uri="{FF2B5EF4-FFF2-40B4-BE49-F238E27FC236}">
              <a16:creationId xmlns:a16="http://schemas.microsoft.com/office/drawing/2014/main" id="{CD337777-F3EE-48B2-BC80-2ABC608142A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7470" y="325244"/>
          <a:ext cx="1288975" cy="6034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114301</xdr:colOff>
      <xdr:row>0</xdr:row>
      <xdr:rowOff>66675</xdr:rowOff>
    </xdr:from>
    <xdr:to>
      <xdr:col>0</xdr:col>
      <xdr:colOff>838201</xdr:colOff>
      <xdr:row>1</xdr:row>
      <xdr:rowOff>34117</xdr:rowOff>
    </xdr:to>
    <xdr:pic>
      <xdr:nvPicPr>
        <xdr:cNvPr id="3" name="Picture 2">
          <a:extLst>
            <a:ext uri="{FF2B5EF4-FFF2-40B4-BE49-F238E27FC236}">
              <a16:creationId xmlns:a16="http://schemas.microsoft.com/office/drawing/2014/main" id="{E4209369-DB8B-43A0-A26B-27C07AFE38C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4301" y="66675"/>
          <a:ext cx="723900" cy="33891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248047</xdr:colOff>
      <xdr:row>1</xdr:row>
      <xdr:rowOff>218281</xdr:rowOff>
    </xdr:from>
    <xdr:to>
      <xdr:col>1</xdr:col>
      <xdr:colOff>534913</xdr:colOff>
      <xdr:row>1</xdr:row>
      <xdr:rowOff>821756</xdr:rowOff>
    </xdr:to>
    <xdr:pic>
      <xdr:nvPicPr>
        <xdr:cNvPr id="3" name="Picture 2">
          <a:extLst>
            <a:ext uri="{FF2B5EF4-FFF2-40B4-BE49-F238E27FC236}">
              <a16:creationId xmlns:a16="http://schemas.microsoft.com/office/drawing/2014/main" id="{3BE9BB6F-67B5-4D99-8872-A1BAB0FFA40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8047" y="416719"/>
          <a:ext cx="1288975" cy="60347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195385</xdr:colOff>
      <xdr:row>1</xdr:row>
      <xdr:rowOff>219807</xdr:rowOff>
    </xdr:from>
    <xdr:to>
      <xdr:col>1</xdr:col>
      <xdr:colOff>592918</xdr:colOff>
      <xdr:row>1</xdr:row>
      <xdr:rowOff>823282</xdr:rowOff>
    </xdr:to>
    <xdr:pic>
      <xdr:nvPicPr>
        <xdr:cNvPr id="3" name="Picture 2">
          <a:extLst>
            <a:ext uri="{FF2B5EF4-FFF2-40B4-BE49-F238E27FC236}">
              <a16:creationId xmlns:a16="http://schemas.microsoft.com/office/drawing/2014/main" id="{681CDED9-5E89-4039-BD15-26E7414E2C6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5385" y="415192"/>
          <a:ext cx="1288975" cy="60347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136072</xdr:colOff>
      <xdr:row>1</xdr:row>
      <xdr:rowOff>247403</xdr:rowOff>
    </xdr:from>
    <xdr:to>
      <xdr:col>1</xdr:col>
      <xdr:colOff>571508</xdr:colOff>
      <xdr:row>1</xdr:row>
      <xdr:rowOff>850878</xdr:rowOff>
    </xdr:to>
    <xdr:pic>
      <xdr:nvPicPr>
        <xdr:cNvPr id="4" name="Picture 3">
          <a:extLst>
            <a:ext uri="{FF2B5EF4-FFF2-40B4-BE49-F238E27FC236}">
              <a16:creationId xmlns:a16="http://schemas.microsoft.com/office/drawing/2014/main" id="{9713E7D7-2BB9-4C9A-A369-B4D6A70744D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6072" y="432955"/>
          <a:ext cx="1288975" cy="60347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152400</xdr:colOff>
      <xdr:row>1</xdr:row>
      <xdr:rowOff>209550</xdr:rowOff>
    </xdr:from>
    <xdr:to>
      <xdr:col>1</xdr:col>
      <xdr:colOff>584125</xdr:colOff>
      <xdr:row>1</xdr:row>
      <xdr:rowOff>813025</xdr:rowOff>
    </xdr:to>
    <xdr:pic>
      <xdr:nvPicPr>
        <xdr:cNvPr id="3" name="Picture 2">
          <a:extLst>
            <a:ext uri="{FF2B5EF4-FFF2-40B4-BE49-F238E27FC236}">
              <a16:creationId xmlns:a16="http://schemas.microsoft.com/office/drawing/2014/main" id="{CFFA138C-A2CA-4D65-9160-95CBCBE6628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2400" y="400050"/>
          <a:ext cx="1288975" cy="60347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160812</xdr:colOff>
      <xdr:row>1</xdr:row>
      <xdr:rowOff>222663</xdr:rowOff>
    </xdr:from>
    <xdr:to>
      <xdr:col>1</xdr:col>
      <xdr:colOff>559138</xdr:colOff>
      <xdr:row>1</xdr:row>
      <xdr:rowOff>826138</xdr:rowOff>
    </xdr:to>
    <xdr:pic>
      <xdr:nvPicPr>
        <xdr:cNvPr id="3" name="Picture 2">
          <a:extLst>
            <a:ext uri="{FF2B5EF4-FFF2-40B4-BE49-F238E27FC236}">
              <a16:creationId xmlns:a16="http://schemas.microsoft.com/office/drawing/2014/main" id="{06EEB405-C558-419B-A848-4B857E302BE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0812" y="408215"/>
          <a:ext cx="1288975" cy="60347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149186</xdr:colOff>
      <xdr:row>1</xdr:row>
      <xdr:rowOff>218042</xdr:rowOff>
    </xdr:from>
    <xdr:to>
      <xdr:col>0</xdr:col>
      <xdr:colOff>1438161</xdr:colOff>
      <xdr:row>1</xdr:row>
      <xdr:rowOff>821517</xdr:rowOff>
    </xdr:to>
    <xdr:pic>
      <xdr:nvPicPr>
        <xdr:cNvPr id="4" name="Picture 3">
          <a:extLst>
            <a:ext uri="{FF2B5EF4-FFF2-40B4-BE49-F238E27FC236}">
              <a16:creationId xmlns:a16="http://schemas.microsoft.com/office/drawing/2014/main" id="{93D4B7CB-7FA9-4555-9C20-88D16C6690C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9186" y="401656"/>
          <a:ext cx="1288975" cy="603475"/>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143982</xdr:colOff>
      <xdr:row>1</xdr:row>
      <xdr:rowOff>232587</xdr:rowOff>
    </xdr:from>
    <xdr:to>
      <xdr:col>0</xdr:col>
      <xdr:colOff>1432957</xdr:colOff>
      <xdr:row>1</xdr:row>
      <xdr:rowOff>836062</xdr:rowOff>
    </xdr:to>
    <xdr:pic>
      <xdr:nvPicPr>
        <xdr:cNvPr id="4" name="Picture 3">
          <a:extLst>
            <a:ext uri="{FF2B5EF4-FFF2-40B4-BE49-F238E27FC236}">
              <a16:creationId xmlns:a16="http://schemas.microsoft.com/office/drawing/2014/main" id="{2E6204B9-500A-4A09-A536-654A85E76E1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3982" y="409796"/>
          <a:ext cx="1288975" cy="603475"/>
        </a:xfrm>
        <a:prstGeom prst="rect">
          <a:avLst/>
        </a:prstGeom>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FFAF44"/>
      </a:accent1>
      <a:accent2>
        <a:srgbClr val="F4833F"/>
      </a:accent2>
      <a:accent3>
        <a:srgbClr val="AFBD5E"/>
      </a:accent3>
      <a:accent4>
        <a:srgbClr val="6B8349"/>
      </a:accent4>
      <a:accent5>
        <a:srgbClr val="567EBB"/>
      </a:accent5>
      <a:accent6>
        <a:srgbClr val="2B4C7E"/>
      </a:accent6>
      <a:hlink>
        <a:srgbClr val="D83E2C"/>
      </a:hlink>
      <a:folHlink>
        <a:srgbClr val="D83E2C"/>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inform-index.org/" TargetMode="Externa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3" Type="http://schemas.openxmlformats.org/officeDocument/2006/relationships/hyperlink" Target="https://ghsl.jrc.ec.europa.eu/download.php" TargetMode="External"/><Relationship Id="rId2" Type="http://schemas.openxmlformats.org/officeDocument/2006/relationships/hyperlink" Target="https://www.openstreetmap.org/" TargetMode="External"/><Relationship Id="rId1" Type="http://schemas.openxmlformats.org/officeDocument/2006/relationships/hyperlink" Target="https://www.fve.org/" TargetMode="Externa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996"/>
  <sheetViews>
    <sheetView zoomScale="83" zoomScaleNormal="83" workbookViewId="0">
      <selection activeCell="A7" sqref="A7:L7"/>
    </sheetView>
  </sheetViews>
  <sheetFormatPr defaultColWidth="12.625" defaultRowHeight="15" customHeight="1" x14ac:dyDescent="0.2"/>
  <cols>
    <col min="1" max="1" width="88.875" customWidth="1"/>
    <col min="2" max="21" width="8" customWidth="1"/>
  </cols>
  <sheetData>
    <row r="1" spans="1:21" ht="20.25" customHeight="1" x14ac:dyDescent="0.25">
      <c r="A1" s="345" t="s">
        <v>777</v>
      </c>
      <c r="B1" s="345"/>
      <c r="C1" s="345"/>
      <c r="D1" s="345"/>
      <c r="E1" s="345"/>
      <c r="F1" s="345"/>
      <c r="G1" s="345"/>
      <c r="H1" s="345"/>
      <c r="I1" s="345"/>
      <c r="J1" s="345"/>
      <c r="K1" s="345"/>
      <c r="L1" s="345"/>
      <c r="M1" s="1"/>
      <c r="N1" s="1"/>
      <c r="O1" s="1"/>
      <c r="P1" s="1"/>
      <c r="Q1" s="1"/>
      <c r="R1" s="1"/>
      <c r="S1" s="1"/>
      <c r="T1" s="1"/>
      <c r="U1" s="1"/>
    </row>
    <row r="2" spans="1:21" ht="27.75" customHeight="1" x14ac:dyDescent="0.25">
      <c r="A2" s="345"/>
      <c r="B2" s="345"/>
      <c r="C2" s="345"/>
      <c r="D2" s="345"/>
      <c r="E2" s="345"/>
      <c r="F2" s="345"/>
      <c r="G2" s="345"/>
      <c r="H2" s="345"/>
      <c r="I2" s="345"/>
      <c r="J2" s="345"/>
      <c r="K2" s="345"/>
      <c r="L2" s="345"/>
      <c r="M2" s="1"/>
      <c r="N2" s="1"/>
      <c r="O2" s="1"/>
      <c r="P2" s="1"/>
      <c r="Q2" s="1"/>
      <c r="R2" s="1"/>
      <c r="S2" s="1"/>
      <c r="T2" s="1"/>
      <c r="U2" s="1"/>
    </row>
    <row r="3" spans="1:21" ht="12" customHeight="1" x14ac:dyDescent="0.25">
      <c r="A3" s="346" t="s">
        <v>781</v>
      </c>
      <c r="B3" s="346"/>
      <c r="C3" s="346"/>
      <c r="D3" s="346"/>
      <c r="E3" s="346"/>
      <c r="F3" s="346"/>
      <c r="G3" s="346"/>
      <c r="H3" s="346"/>
      <c r="I3" s="346"/>
      <c r="J3" s="346"/>
      <c r="K3" s="346"/>
      <c r="L3" s="346"/>
      <c r="M3" s="1"/>
      <c r="N3" s="1"/>
      <c r="O3" s="1"/>
      <c r="P3" s="1"/>
      <c r="Q3" s="1"/>
      <c r="R3" s="1"/>
      <c r="S3" s="1"/>
      <c r="T3" s="1"/>
      <c r="U3" s="1"/>
    </row>
    <row r="4" spans="1:21" ht="6.75" customHeight="1" x14ac:dyDescent="0.25">
      <c r="A4" s="2"/>
      <c r="B4" s="1"/>
      <c r="C4" s="1"/>
      <c r="D4" s="1"/>
      <c r="E4" s="1"/>
      <c r="F4" s="1"/>
      <c r="G4" s="1"/>
      <c r="H4" s="1"/>
      <c r="I4" s="1"/>
      <c r="J4" s="1"/>
      <c r="K4" s="1"/>
      <c r="L4" s="1"/>
      <c r="M4" s="1"/>
      <c r="N4" s="1"/>
      <c r="O4" s="1"/>
      <c r="P4" s="1"/>
      <c r="Q4" s="1"/>
      <c r="R4" s="1"/>
      <c r="S4" s="1"/>
      <c r="T4" s="1"/>
      <c r="U4" s="1"/>
    </row>
    <row r="5" spans="1:21" x14ac:dyDescent="0.25">
      <c r="A5" s="253" t="s">
        <v>0</v>
      </c>
      <c r="B5" s="1"/>
      <c r="C5" s="1"/>
      <c r="D5" s="1"/>
      <c r="E5" s="1"/>
      <c r="F5" s="1"/>
      <c r="G5" s="1"/>
      <c r="H5" s="1"/>
      <c r="I5" s="1"/>
      <c r="J5" s="1"/>
      <c r="K5" s="1"/>
      <c r="L5" s="1"/>
      <c r="M5" s="1"/>
      <c r="N5" s="1"/>
      <c r="O5" s="1"/>
      <c r="P5" s="1"/>
      <c r="Q5" s="1"/>
      <c r="R5" s="1"/>
      <c r="S5" s="1"/>
      <c r="T5" s="1"/>
      <c r="U5" s="1"/>
    </row>
    <row r="6" spans="1:21" ht="19.5" customHeight="1" x14ac:dyDescent="0.25">
      <c r="A6" s="3" t="s">
        <v>765</v>
      </c>
      <c r="B6" s="1"/>
      <c r="C6" s="1"/>
      <c r="D6" s="1"/>
      <c r="E6" s="1"/>
      <c r="F6" s="1"/>
      <c r="G6" s="1"/>
      <c r="H6" s="1"/>
      <c r="I6" s="1"/>
      <c r="J6" s="1"/>
      <c r="K6" s="1"/>
      <c r="L6" s="1"/>
      <c r="M6" s="1"/>
      <c r="N6" s="1"/>
      <c r="O6" s="1"/>
      <c r="P6" s="1"/>
      <c r="Q6" s="1"/>
      <c r="R6" s="1"/>
      <c r="S6" s="1"/>
      <c r="T6" s="1"/>
      <c r="U6" s="1"/>
    </row>
    <row r="7" spans="1:21" ht="226.5" customHeight="1" x14ac:dyDescent="0.25">
      <c r="A7" s="347" t="s">
        <v>778</v>
      </c>
      <c r="B7" s="347"/>
      <c r="C7" s="347"/>
      <c r="D7" s="347"/>
      <c r="E7" s="347"/>
      <c r="F7" s="347"/>
      <c r="G7" s="347"/>
      <c r="H7" s="347"/>
      <c r="I7" s="347"/>
      <c r="J7" s="347"/>
      <c r="K7" s="347"/>
      <c r="L7" s="347"/>
      <c r="M7" s="1"/>
      <c r="N7" s="1"/>
      <c r="O7" s="1"/>
      <c r="P7" s="1"/>
      <c r="Q7" s="1"/>
      <c r="R7" s="1"/>
      <c r="S7" s="1"/>
      <c r="T7" s="1"/>
      <c r="U7" s="1"/>
    </row>
    <row r="8" spans="1:21" ht="7.5" customHeight="1" x14ac:dyDescent="0.25">
      <c r="A8" s="4"/>
      <c r="B8" s="1"/>
      <c r="C8" s="1"/>
      <c r="D8" s="1"/>
      <c r="E8" s="1"/>
      <c r="F8" s="1"/>
      <c r="G8" s="1"/>
      <c r="H8" s="1"/>
      <c r="I8" s="1"/>
      <c r="J8" s="1"/>
      <c r="K8" s="1"/>
      <c r="L8" s="1"/>
      <c r="M8" s="1"/>
      <c r="N8" s="1"/>
      <c r="O8" s="1"/>
      <c r="P8" s="1"/>
      <c r="Q8" s="1"/>
      <c r="R8" s="1"/>
      <c r="S8" s="1"/>
      <c r="T8" s="1"/>
      <c r="U8" s="1"/>
    </row>
    <row r="9" spans="1:21" ht="14.25" customHeight="1" x14ac:dyDescent="0.25">
      <c r="A9" s="4"/>
      <c r="B9" s="1"/>
      <c r="C9" s="1"/>
      <c r="D9" s="1"/>
      <c r="E9" s="1"/>
      <c r="F9" s="1"/>
      <c r="G9" s="1"/>
      <c r="H9" s="1"/>
      <c r="I9" s="1"/>
      <c r="J9" s="1"/>
      <c r="K9" s="1"/>
      <c r="L9" s="1"/>
      <c r="M9" s="1"/>
      <c r="N9" s="1"/>
      <c r="O9" s="1"/>
      <c r="P9" s="1"/>
      <c r="Q9" s="1"/>
      <c r="R9" s="1"/>
      <c r="S9" s="1"/>
      <c r="T9" s="1"/>
      <c r="U9" s="1"/>
    </row>
    <row r="10" spans="1:21" ht="54.75" customHeight="1" x14ac:dyDescent="0.25">
      <c r="A10" s="4"/>
      <c r="B10" s="1"/>
      <c r="C10" s="1"/>
      <c r="D10" s="1"/>
      <c r="E10" s="1"/>
      <c r="F10" s="1"/>
      <c r="G10" s="1"/>
      <c r="H10" s="1"/>
      <c r="I10" s="1"/>
      <c r="J10" s="1"/>
      <c r="K10" s="1"/>
      <c r="L10" s="1"/>
      <c r="M10" s="1"/>
      <c r="N10" s="1"/>
      <c r="O10" s="1"/>
      <c r="P10" s="1"/>
      <c r="Q10" s="1"/>
      <c r="R10" s="1"/>
      <c r="S10" s="1"/>
      <c r="T10" s="1"/>
      <c r="U10" s="1"/>
    </row>
    <row r="11" spans="1:21" ht="363.75" customHeight="1" x14ac:dyDescent="0.25">
      <c r="A11" s="1"/>
      <c r="B11" s="1"/>
      <c r="C11" s="1"/>
      <c r="D11" s="1"/>
      <c r="E11" s="1"/>
      <c r="F11" s="1"/>
      <c r="G11" s="1"/>
      <c r="H11" s="1"/>
      <c r="I11" s="1"/>
      <c r="J11" s="1"/>
      <c r="K11" s="1"/>
      <c r="L11" s="1"/>
      <c r="M11" s="1"/>
      <c r="N11" s="1"/>
      <c r="O11" s="1"/>
      <c r="P11" s="1"/>
      <c r="Q11" s="1"/>
      <c r="R11" s="1"/>
      <c r="S11" s="1"/>
      <c r="T11" s="1"/>
      <c r="U11" s="1"/>
    </row>
    <row r="12" spans="1:21" ht="14.25" x14ac:dyDescent="0.2">
      <c r="A12" s="343" t="s">
        <v>770</v>
      </c>
      <c r="B12" s="339"/>
      <c r="C12" s="339"/>
      <c r="D12" s="339"/>
      <c r="E12" s="339"/>
      <c r="F12" s="339"/>
      <c r="G12" s="340"/>
      <c r="H12" s="5"/>
      <c r="I12" s="5"/>
      <c r="J12" s="6"/>
      <c r="K12" s="6"/>
      <c r="L12" s="6"/>
      <c r="M12" s="6"/>
      <c r="N12" s="6"/>
      <c r="O12" s="6"/>
      <c r="P12" s="6"/>
      <c r="Q12" s="6"/>
      <c r="R12" s="6"/>
      <c r="S12" s="6"/>
      <c r="T12" s="6"/>
      <c r="U12" s="6"/>
    </row>
    <row r="13" spans="1:21" ht="55.5" customHeight="1" x14ac:dyDescent="0.2">
      <c r="A13" s="344" t="s">
        <v>779</v>
      </c>
      <c r="B13" s="339"/>
      <c r="C13" s="339"/>
      <c r="D13" s="339"/>
      <c r="E13" s="339"/>
      <c r="F13" s="339"/>
      <c r="G13" s="340"/>
      <c r="H13" s="5"/>
      <c r="I13" s="5"/>
      <c r="J13" s="6"/>
      <c r="K13" s="6"/>
      <c r="L13" s="6"/>
      <c r="M13" s="6"/>
      <c r="N13" s="6"/>
      <c r="O13" s="6"/>
      <c r="P13" s="6"/>
      <c r="Q13" s="6"/>
      <c r="R13" s="6"/>
      <c r="S13" s="6"/>
      <c r="T13" s="6"/>
      <c r="U13" s="6"/>
    </row>
    <row r="14" spans="1:21" ht="24" customHeight="1" x14ac:dyDescent="0.25">
      <c r="A14" s="338" t="s">
        <v>1</v>
      </c>
      <c r="B14" s="339"/>
      <c r="C14" s="339"/>
      <c r="D14" s="339"/>
      <c r="E14" s="339"/>
      <c r="F14" s="339"/>
      <c r="G14" s="340"/>
      <c r="H14" s="1"/>
      <c r="I14" s="1"/>
      <c r="J14" s="1"/>
      <c r="K14" s="1"/>
      <c r="L14" s="1"/>
      <c r="M14" s="1"/>
      <c r="N14" s="1"/>
      <c r="O14" s="1"/>
      <c r="P14" s="1"/>
      <c r="Q14" s="1"/>
      <c r="R14" s="1"/>
      <c r="S14" s="1"/>
      <c r="T14" s="1"/>
      <c r="U14" s="1"/>
    </row>
    <row r="15" spans="1:21" ht="15.75" customHeight="1" x14ac:dyDescent="0.25">
      <c r="A15" s="327" t="s">
        <v>764</v>
      </c>
      <c r="B15" s="8"/>
      <c r="C15" s="8"/>
      <c r="D15" s="8"/>
      <c r="E15" s="8"/>
      <c r="F15" s="8"/>
      <c r="G15" s="8"/>
      <c r="H15" s="1"/>
      <c r="I15" s="1"/>
      <c r="J15" s="1"/>
      <c r="K15" s="1"/>
      <c r="L15" s="1"/>
      <c r="M15" s="1"/>
      <c r="N15" s="1"/>
      <c r="O15" s="1"/>
      <c r="P15" s="1"/>
      <c r="Q15" s="1"/>
      <c r="R15" s="1"/>
      <c r="S15" s="1"/>
      <c r="T15" s="1"/>
      <c r="U15" s="1"/>
    </row>
    <row r="16" spans="1:21" ht="9" customHeight="1" x14ac:dyDescent="0.25">
      <c r="A16" s="7"/>
      <c r="B16" s="8"/>
      <c r="C16" s="8"/>
      <c r="D16" s="8"/>
      <c r="E16" s="8"/>
      <c r="F16" s="8"/>
      <c r="G16" s="8"/>
      <c r="H16" s="1"/>
      <c r="I16" s="1"/>
      <c r="J16" s="1"/>
      <c r="K16" s="1"/>
      <c r="L16" s="1"/>
      <c r="M16" s="1"/>
      <c r="N16" s="1"/>
      <c r="O16" s="1"/>
      <c r="P16" s="1"/>
      <c r="Q16" s="1"/>
      <c r="R16" s="1"/>
      <c r="S16" s="1"/>
      <c r="T16" s="1"/>
      <c r="U16" s="1"/>
    </row>
    <row r="17" spans="1:21" ht="15.75" customHeight="1" x14ac:dyDescent="0.25">
      <c r="A17" s="329" t="s">
        <v>2</v>
      </c>
      <c r="B17" s="9"/>
      <c r="C17" s="9"/>
      <c r="D17" s="9"/>
      <c r="E17" s="9"/>
      <c r="F17" s="9"/>
      <c r="G17" s="9"/>
      <c r="H17" s="1"/>
      <c r="I17" s="1"/>
      <c r="J17" s="1"/>
      <c r="K17" s="1"/>
      <c r="L17" s="1"/>
      <c r="M17" s="1"/>
      <c r="N17" s="1"/>
      <c r="O17" s="1"/>
      <c r="P17" s="1"/>
      <c r="Q17" s="1"/>
      <c r="R17" s="1"/>
      <c r="S17" s="1"/>
      <c r="T17" s="1"/>
      <c r="U17" s="1"/>
    </row>
    <row r="18" spans="1:21" ht="15.75" customHeight="1" x14ac:dyDescent="0.25">
      <c r="A18" s="331" t="s">
        <v>780</v>
      </c>
      <c r="B18" s="328"/>
      <c r="C18" s="328"/>
      <c r="D18" s="328"/>
      <c r="E18" s="328"/>
      <c r="F18" s="328"/>
      <c r="G18" s="328"/>
      <c r="H18" s="330"/>
      <c r="I18" s="330"/>
      <c r="J18" s="330"/>
      <c r="K18" s="330"/>
      <c r="L18" s="330"/>
      <c r="M18" s="1"/>
      <c r="N18" s="1"/>
      <c r="O18" s="1"/>
      <c r="P18" s="1"/>
      <c r="Q18" s="1"/>
      <c r="R18" s="1"/>
      <c r="S18" s="1"/>
      <c r="T18" s="1"/>
      <c r="U18" s="1"/>
    </row>
    <row r="19" spans="1:21" ht="15.75" customHeight="1" x14ac:dyDescent="0.25">
      <c r="A19" s="341"/>
      <c r="B19" s="342"/>
      <c r="C19" s="342"/>
      <c r="D19" s="342"/>
      <c r="E19" s="342"/>
      <c r="F19" s="342"/>
      <c r="G19" s="342"/>
      <c r="H19" s="11"/>
      <c r="I19" s="11"/>
      <c r="J19" s="1"/>
      <c r="K19" s="1"/>
      <c r="L19" s="1"/>
      <c r="M19" s="1"/>
      <c r="N19" s="1"/>
      <c r="O19" s="1"/>
      <c r="P19" s="1"/>
      <c r="Q19" s="1"/>
      <c r="R19" s="1"/>
      <c r="S19" s="1"/>
      <c r="T19" s="1"/>
      <c r="U19" s="1"/>
    </row>
    <row r="20" spans="1:21" ht="15.75" customHeight="1" x14ac:dyDescent="0.25">
      <c r="A20" s="12"/>
      <c r="B20" s="1"/>
      <c r="C20" s="1"/>
      <c r="D20" s="1"/>
      <c r="E20" s="1"/>
      <c r="F20" s="1"/>
      <c r="G20" s="1"/>
      <c r="H20" s="1"/>
      <c r="I20" s="1"/>
      <c r="J20" s="1"/>
      <c r="K20" s="1"/>
      <c r="L20" s="1"/>
      <c r="M20" s="1"/>
      <c r="N20" s="1"/>
      <c r="O20" s="1"/>
      <c r="P20" s="1"/>
      <c r="Q20" s="1"/>
      <c r="R20" s="1"/>
      <c r="S20" s="1"/>
      <c r="T20" s="1"/>
      <c r="U20" s="1"/>
    </row>
    <row r="21" spans="1:21" ht="15.75" customHeight="1" x14ac:dyDescent="0.25">
      <c r="A21" s="13"/>
      <c r="B21" s="1"/>
      <c r="C21" s="1"/>
      <c r="D21" s="1"/>
      <c r="E21" s="1"/>
      <c r="F21" s="1"/>
      <c r="G21" s="1"/>
      <c r="H21" s="1"/>
      <c r="I21" s="1"/>
      <c r="J21" s="1"/>
      <c r="K21" s="1"/>
      <c r="L21" s="1"/>
      <c r="M21" s="1"/>
      <c r="N21" s="1"/>
      <c r="O21" s="1"/>
      <c r="P21" s="1"/>
      <c r="Q21" s="1"/>
      <c r="R21" s="1"/>
      <c r="S21" s="1"/>
      <c r="T21" s="1"/>
      <c r="U21" s="1"/>
    </row>
    <row r="22" spans="1:21" ht="15.75" customHeight="1" x14ac:dyDescent="0.25">
      <c r="A22" s="13"/>
      <c r="B22" s="1"/>
      <c r="C22" s="1"/>
      <c r="D22" s="1"/>
      <c r="E22" s="1"/>
      <c r="F22" s="1"/>
      <c r="G22" s="1"/>
      <c r="H22" s="1"/>
      <c r="I22" s="1"/>
      <c r="J22" s="1"/>
      <c r="K22" s="1"/>
      <c r="L22" s="1"/>
      <c r="M22" s="1"/>
      <c r="N22" s="1"/>
      <c r="O22" s="1"/>
      <c r="P22" s="1"/>
      <c r="Q22" s="1"/>
      <c r="R22" s="1"/>
      <c r="S22" s="1"/>
      <c r="T22" s="1"/>
      <c r="U22" s="1"/>
    </row>
    <row r="23" spans="1:21" ht="15.75" customHeight="1" x14ac:dyDescent="0.25">
      <c r="A23" s="13"/>
      <c r="B23" s="1"/>
      <c r="C23" s="1"/>
      <c r="D23" s="1"/>
      <c r="E23" s="1"/>
      <c r="F23" s="1"/>
      <c r="G23" s="1"/>
      <c r="H23" s="1"/>
      <c r="I23" s="1"/>
      <c r="J23" s="1"/>
      <c r="K23" s="1"/>
      <c r="L23" s="1"/>
      <c r="M23" s="1"/>
      <c r="N23" s="1"/>
      <c r="O23" s="1"/>
      <c r="P23" s="1"/>
      <c r="Q23" s="1"/>
      <c r="R23" s="1"/>
      <c r="S23" s="1"/>
      <c r="T23" s="1"/>
      <c r="U23" s="1"/>
    </row>
    <row r="24" spans="1:21" ht="15.75" customHeight="1" x14ac:dyDescent="0.25">
      <c r="A24" s="13"/>
      <c r="B24" s="1"/>
      <c r="C24" s="1"/>
      <c r="D24" s="1"/>
      <c r="E24" s="1"/>
      <c r="F24" s="1"/>
      <c r="G24" s="1"/>
      <c r="H24" s="1"/>
      <c r="I24" s="1"/>
      <c r="J24" s="1"/>
      <c r="K24" s="1"/>
      <c r="L24" s="1"/>
      <c r="M24" s="1"/>
      <c r="N24" s="1"/>
      <c r="O24" s="1"/>
      <c r="P24" s="1"/>
      <c r="Q24" s="1"/>
      <c r="R24" s="1"/>
      <c r="S24" s="1"/>
      <c r="T24" s="1"/>
      <c r="U24" s="1"/>
    </row>
    <row r="25" spans="1:21" ht="15.75" customHeight="1" x14ac:dyDescent="0.25">
      <c r="A25" s="13"/>
      <c r="B25" s="1"/>
      <c r="C25" s="1"/>
      <c r="D25" s="1"/>
      <c r="E25" s="1"/>
      <c r="F25" s="1"/>
      <c r="G25" s="1"/>
      <c r="H25" s="1"/>
      <c r="I25" s="1"/>
      <c r="J25" s="1"/>
      <c r="K25" s="1"/>
      <c r="L25" s="1"/>
      <c r="M25" s="1"/>
      <c r="N25" s="1"/>
      <c r="O25" s="1"/>
      <c r="P25" s="1"/>
      <c r="Q25" s="1"/>
      <c r="R25" s="1"/>
      <c r="S25" s="1"/>
      <c r="T25" s="1"/>
      <c r="U25" s="1"/>
    </row>
    <row r="26" spans="1:21" ht="15.75" customHeight="1" x14ac:dyDescent="0.25">
      <c r="A26" s="13"/>
      <c r="B26" s="1"/>
      <c r="C26" s="1"/>
      <c r="D26" s="1"/>
      <c r="E26" s="1"/>
      <c r="F26" s="1"/>
      <c r="G26" s="1"/>
      <c r="H26" s="1"/>
      <c r="I26" s="1"/>
      <c r="J26" s="1"/>
      <c r="K26" s="1"/>
      <c r="L26" s="1"/>
      <c r="M26" s="1"/>
      <c r="N26" s="1"/>
      <c r="O26" s="1"/>
      <c r="P26" s="1"/>
      <c r="Q26" s="1"/>
      <c r="R26" s="1"/>
      <c r="S26" s="1"/>
      <c r="T26" s="1"/>
      <c r="U26" s="1"/>
    </row>
    <row r="27" spans="1:21" ht="15.75" customHeight="1" x14ac:dyDescent="0.25">
      <c r="A27" s="13"/>
      <c r="B27" s="1"/>
      <c r="C27" s="1"/>
      <c r="D27" s="1"/>
      <c r="E27" s="1"/>
      <c r="F27" s="1"/>
      <c r="G27" s="1"/>
      <c r="H27" s="1"/>
      <c r="I27" s="1"/>
      <c r="J27" s="1"/>
      <c r="K27" s="1"/>
      <c r="L27" s="1"/>
      <c r="M27" s="1"/>
      <c r="N27" s="1"/>
      <c r="O27" s="1"/>
      <c r="P27" s="1"/>
      <c r="Q27" s="1"/>
      <c r="R27" s="1"/>
      <c r="S27" s="1"/>
      <c r="T27" s="1"/>
      <c r="U27" s="1"/>
    </row>
    <row r="28" spans="1:21" ht="15.75" customHeight="1" x14ac:dyDescent="0.25">
      <c r="A28" s="13"/>
      <c r="B28" s="1"/>
      <c r="C28" s="1"/>
      <c r="D28" s="1"/>
      <c r="E28" s="1"/>
      <c r="F28" s="1"/>
      <c r="G28" s="1"/>
      <c r="H28" s="1"/>
      <c r="I28" s="1"/>
      <c r="J28" s="1"/>
      <c r="K28" s="1"/>
      <c r="L28" s="1"/>
      <c r="M28" s="1"/>
      <c r="N28" s="1"/>
      <c r="O28" s="1"/>
      <c r="P28" s="1"/>
      <c r="Q28" s="1"/>
      <c r="R28" s="1"/>
      <c r="S28" s="1"/>
      <c r="T28" s="1"/>
      <c r="U28" s="1"/>
    </row>
    <row r="29" spans="1:21" ht="15.75" customHeight="1" x14ac:dyDescent="0.25">
      <c r="A29" s="13"/>
      <c r="B29" s="1"/>
      <c r="C29" s="1"/>
      <c r="D29" s="1"/>
      <c r="E29" s="1"/>
      <c r="F29" s="1"/>
      <c r="G29" s="1"/>
      <c r="H29" s="1"/>
      <c r="I29" s="1"/>
      <c r="J29" s="1"/>
      <c r="K29" s="1"/>
      <c r="L29" s="1"/>
      <c r="M29" s="1"/>
      <c r="N29" s="1"/>
      <c r="O29" s="1"/>
      <c r="P29" s="1"/>
      <c r="Q29" s="1"/>
      <c r="R29" s="1"/>
      <c r="S29" s="1"/>
      <c r="T29" s="1"/>
      <c r="U29" s="1"/>
    </row>
    <row r="30" spans="1:21" ht="15.75" customHeight="1" x14ac:dyDescent="0.25">
      <c r="A30" s="13"/>
      <c r="B30" s="1"/>
      <c r="C30" s="1"/>
      <c r="D30" s="1"/>
      <c r="E30" s="1"/>
      <c r="F30" s="1"/>
      <c r="G30" s="1"/>
      <c r="H30" s="1"/>
      <c r="I30" s="1"/>
      <c r="J30" s="1"/>
      <c r="K30" s="1"/>
      <c r="L30" s="1"/>
      <c r="M30" s="1"/>
      <c r="N30" s="1"/>
      <c r="O30" s="1"/>
      <c r="P30" s="1"/>
      <c r="Q30" s="1"/>
      <c r="R30" s="1"/>
      <c r="S30" s="1"/>
      <c r="T30" s="1"/>
      <c r="U30" s="1"/>
    </row>
    <row r="31" spans="1:21" ht="15.75" customHeight="1" x14ac:dyDescent="0.25">
      <c r="A31" s="13"/>
      <c r="B31" s="1"/>
      <c r="C31" s="1"/>
      <c r="D31" s="1"/>
      <c r="E31" s="1"/>
      <c r="F31" s="1"/>
      <c r="G31" s="1"/>
      <c r="H31" s="1"/>
      <c r="I31" s="1"/>
      <c r="J31" s="1"/>
      <c r="K31" s="1"/>
      <c r="L31" s="1"/>
      <c r="M31" s="1"/>
      <c r="N31" s="1"/>
      <c r="O31" s="1"/>
      <c r="P31" s="1"/>
      <c r="Q31" s="1"/>
      <c r="R31" s="1"/>
      <c r="S31" s="1"/>
      <c r="T31" s="1"/>
      <c r="U31" s="1"/>
    </row>
    <row r="32" spans="1:21" ht="15.75" customHeight="1" x14ac:dyDescent="0.25">
      <c r="A32" s="13"/>
      <c r="B32" s="1"/>
      <c r="C32" s="1"/>
      <c r="D32" s="1"/>
      <c r="E32" s="1"/>
      <c r="F32" s="1"/>
      <c r="G32" s="1"/>
      <c r="H32" s="1"/>
      <c r="I32" s="1"/>
      <c r="J32" s="1"/>
      <c r="K32" s="1"/>
      <c r="L32" s="1"/>
      <c r="M32" s="1"/>
      <c r="N32" s="1"/>
      <c r="O32" s="1"/>
      <c r="P32" s="1"/>
      <c r="Q32" s="1"/>
      <c r="R32" s="1"/>
      <c r="S32" s="1"/>
      <c r="T32" s="1"/>
      <c r="U32" s="1"/>
    </row>
    <row r="33" spans="1:21" ht="15.75" customHeight="1" x14ac:dyDescent="0.25">
      <c r="A33" s="13"/>
      <c r="B33" s="1"/>
      <c r="C33" s="1"/>
      <c r="D33" s="1"/>
      <c r="E33" s="1"/>
      <c r="F33" s="1"/>
      <c r="G33" s="1"/>
      <c r="H33" s="1"/>
      <c r="I33" s="1"/>
      <c r="J33" s="1"/>
      <c r="K33" s="1"/>
      <c r="L33" s="1"/>
      <c r="M33" s="1"/>
      <c r="N33" s="1"/>
      <c r="O33" s="1"/>
      <c r="P33" s="1"/>
      <c r="Q33" s="1"/>
      <c r="R33" s="1"/>
      <c r="S33" s="1"/>
      <c r="T33" s="1"/>
      <c r="U33" s="1"/>
    </row>
    <row r="34" spans="1:21" ht="15.75" customHeight="1" x14ac:dyDescent="0.25">
      <c r="A34" s="13"/>
      <c r="B34" s="1"/>
      <c r="C34" s="1"/>
      <c r="D34" s="1"/>
      <c r="E34" s="1"/>
      <c r="F34" s="1"/>
      <c r="G34" s="1"/>
      <c r="H34" s="1"/>
      <c r="I34" s="1"/>
      <c r="J34" s="1"/>
      <c r="K34" s="1"/>
      <c r="L34" s="1"/>
      <c r="M34" s="1"/>
      <c r="N34" s="1"/>
      <c r="O34" s="1"/>
      <c r="P34" s="1"/>
      <c r="Q34" s="1"/>
      <c r="R34" s="1"/>
      <c r="S34" s="1"/>
      <c r="T34" s="1"/>
      <c r="U34" s="1"/>
    </row>
    <row r="35" spans="1:21" ht="15.75" customHeight="1" x14ac:dyDescent="0.25">
      <c r="A35" s="13"/>
      <c r="B35" s="1"/>
      <c r="C35" s="1"/>
      <c r="D35" s="1"/>
      <c r="E35" s="1"/>
      <c r="F35" s="1"/>
      <c r="G35" s="1"/>
      <c r="H35" s="1"/>
      <c r="I35" s="1"/>
      <c r="J35" s="1"/>
      <c r="K35" s="1"/>
      <c r="L35" s="1"/>
      <c r="M35" s="1"/>
      <c r="N35" s="1"/>
      <c r="O35" s="1"/>
      <c r="P35" s="1"/>
      <c r="Q35" s="1"/>
      <c r="R35" s="1"/>
      <c r="S35" s="1"/>
      <c r="T35" s="1"/>
      <c r="U35" s="1"/>
    </row>
    <row r="36" spans="1:21" ht="15.75" customHeight="1" x14ac:dyDescent="0.25">
      <c r="A36" s="13"/>
      <c r="B36" s="1"/>
      <c r="C36" s="1"/>
      <c r="D36" s="1"/>
      <c r="E36" s="1"/>
      <c r="F36" s="1"/>
      <c r="G36" s="1"/>
      <c r="H36" s="1"/>
      <c r="I36" s="1"/>
      <c r="J36" s="1"/>
      <c r="K36" s="1"/>
      <c r="L36" s="1"/>
      <c r="M36" s="1"/>
      <c r="N36" s="1"/>
      <c r="O36" s="1"/>
      <c r="P36" s="1"/>
      <c r="Q36" s="1"/>
      <c r="R36" s="1"/>
      <c r="S36" s="1"/>
      <c r="T36" s="1"/>
      <c r="U36" s="1"/>
    </row>
    <row r="37" spans="1:21" ht="15.75" customHeight="1" x14ac:dyDescent="0.25">
      <c r="A37" s="1"/>
      <c r="B37" s="1"/>
      <c r="C37" s="1"/>
      <c r="D37" s="1"/>
      <c r="E37" s="1"/>
      <c r="F37" s="1"/>
      <c r="G37" s="1"/>
      <c r="H37" s="1"/>
      <c r="I37" s="1"/>
      <c r="J37" s="1"/>
      <c r="K37" s="1"/>
      <c r="L37" s="1"/>
      <c r="M37" s="1"/>
      <c r="N37" s="1"/>
      <c r="O37" s="1"/>
      <c r="P37" s="1"/>
      <c r="Q37" s="1"/>
      <c r="R37" s="1"/>
      <c r="S37" s="1"/>
      <c r="T37" s="1"/>
      <c r="U37" s="1"/>
    </row>
    <row r="38" spans="1:21" ht="15.75" customHeight="1" x14ac:dyDescent="0.25">
      <c r="A38" s="1"/>
      <c r="B38" s="1"/>
      <c r="C38" s="1"/>
      <c r="D38" s="1"/>
      <c r="E38" s="1"/>
      <c r="F38" s="1"/>
      <c r="G38" s="1"/>
      <c r="H38" s="1"/>
      <c r="I38" s="1"/>
      <c r="J38" s="1"/>
      <c r="K38" s="1"/>
      <c r="L38" s="1"/>
      <c r="M38" s="1"/>
      <c r="N38" s="1"/>
      <c r="O38" s="1"/>
      <c r="P38" s="1"/>
      <c r="Q38" s="1"/>
      <c r="R38" s="1"/>
      <c r="S38" s="1"/>
      <c r="T38" s="1"/>
      <c r="U38" s="1"/>
    </row>
    <row r="39" spans="1:21" ht="15.75" customHeight="1" x14ac:dyDescent="0.25">
      <c r="A39" s="1"/>
      <c r="B39" s="1"/>
      <c r="C39" s="1"/>
      <c r="D39" s="1"/>
      <c r="E39" s="1"/>
      <c r="F39" s="1"/>
      <c r="G39" s="1"/>
      <c r="H39" s="1"/>
      <c r="I39" s="1"/>
      <c r="J39" s="1"/>
      <c r="K39" s="1"/>
      <c r="L39" s="1"/>
      <c r="M39" s="1"/>
      <c r="N39" s="1"/>
      <c r="O39" s="1"/>
      <c r="P39" s="1"/>
      <c r="Q39" s="1"/>
      <c r="R39" s="1"/>
      <c r="S39" s="1"/>
      <c r="T39" s="1"/>
      <c r="U39" s="1"/>
    </row>
    <row r="40" spans="1:21" ht="15.75" customHeight="1" x14ac:dyDescent="0.25">
      <c r="A40" s="1"/>
      <c r="B40" s="1"/>
      <c r="C40" s="1"/>
      <c r="D40" s="1"/>
      <c r="E40" s="1"/>
      <c r="F40" s="1"/>
      <c r="G40" s="1"/>
      <c r="H40" s="1"/>
      <c r="I40" s="1"/>
      <c r="J40" s="1"/>
      <c r="K40" s="1"/>
      <c r="L40" s="1"/>
      <c r="M40" s="1"/>
      <c r="N40" s="1"/>
      <c r="O40" s="1"/>
      <c r="P40" s="1"/>
      <c r="Q40" s="1"/>
      <c r="R40" s="1"/>
      <c r="S40" s="1"/>
      <c r="T40" s="1"/>
      <c r="U40" s="1"/>
    </row>
    <row r="41" spans="1:21" ht="15.75" customHeight="1" x14ac:dyDescent="0.25">
      <c r="A41" s="1"/>
      <c r="B41" s="1"/>
      <c r="C41" s="1"/>
      <c r="D41" s="1"/>
      <c r="E41" s="1"/>
      <c r="F41" s="1"/>
      <c r="G41" s="1"/>
      <c r="H41" s="1"/>
      <c r="I41" s="1"/>
      <c r="J41" s="1"/>
      <c r="K41" s="1"/>
      <c r="L41" s="1"/>
      <c r="M41" s="1"/>
      <c r="N41" s="1"/>
      <c r="O41" s="1"/>
      <c r="P41" s="1"/>
      <c r="Q41" s="1"/>
      <c r="R41" s="1"/>
      <c r="S41" s="1"/>
      <c r="T41" s="1"/>
      <c r="U41" s="1"/>
    </row>
    <row r="42" spans="1:21" ht="15.75" customHeight="1" x14ac:dyDescent="0.25">
      <c r="A42" s="1"/>
      <c r="B42" s="1"/>
      <c r="C42" s="1"/>
      <c r="D42" s="1"/>
      <c r="E42" s="1"/>
      <c r="F42" s="1"/>
      <c r="G42" s="1"/>
      <c r="H42" s="1"/>
      <c r="I42" s="1"/>
      <c r="J42" s="1"/>
      <c r="K42" s="1"/>
      <c r="L42" s="1"/>
      <c r="M42" s="1"/>
      <c r="N42" s="1"/>
      <c r="O42" s="1"/>
      <c r="P42" s="1"/>
      <c r="Q42" s="1"/>
      <c r="R42" s="1"/>
      <c r="S42" s="1"/>
      <c r="T42" s="1"/>
      <c r="U42" s="1"/>
    </row>
    <row r="43" spans="1:21" ht="15.75" customHeight="1" x14ac:dyDescent="0.25">
      <c r="A43" s="1"/>
      <c r="B43" s="1"/>
      <c r="C43" s="1"/>
      <c r="D43" s="1"/>
      <c r="E43" s="1"/>
      <c r="F43" s="1"/>
      <c r="G43" s="1"/>
      <c r="H43" s="1"/>
      <c r="I43" s="1"/>
      <c r="J43" s="1"/>
      <c r="K43" s="1"/>
      <c r="L43" s="1"/>
      <c r="M43" s="1"/>
      <c r="N43" s="1"/>
      <c r="O43" s="1"/>
      <c r="P43" s="1"/>
      <c r="Q43" s="1"/>
      <c r="R43" s="1"/>
      <c r="S43" s="1"/>
      <c r="T43" s="1"/>
      <c r="U43" s="1"/>
    </row>
    <row r="44" spans="1:21" ht="15.75" customHeight="1" x14ac:dyDescent="0.25">
      <c r="A44" s="1"/>
      <c r="B44" s="1"/>
      <c r="C44" s="1"/>
      <c r="D44" s="1"/>
      <c r="E44" s="1"/>
      <c r="F44" s="1"/>
      <c r="G44" s="1"/>
      <c r="H44" s="1"/>
      <c r="I44" s="1"/>
      <c r="J44" s="1"/>
      <c r="K44" s="1"/>
      <c r="L44" s="1"/>
      <c r="M44" s="1"/>
      <c r="N44" s="1"/>
      <c r="O44" s="1"/>
      <c r="P44" s="1"/>
      <c r="Q44" s="1"/>
      <c r="R44" s="1"/>
      <c r="S44" s="1"/>
      <c r="T44" s="1"/>
      <c r="U44" s="1"/>
    </row>
    <row r="45" spans="1:21" ht="15.75" customHeight="1" x14ac:dyDescent="0.25">
      <c r="A45" s="1"/>
      <c r="B45" s="1"/>
      <c r="C45" s="1"/>
      <c r="D45" s="1"/>
      <c r="E45" s="1"/>
      <c r="F45" s="1"/>
      <c r="G45" s="1"/>
      <c r="H45" s="1"/>
      <c r="I45" s="1"/>
      <c r="J45" s="1"/>
      <c r="K45" s="1"/>
      <c r="L45" s="1"/>
      <c r="M45" s="1"/>
      <c r="N45" s="1"/>
      <c r="O45" s="1"/>
      <c r="P45" s="1"/>
      <c r="Q45" s="1"/>
      <c r="R45" s="1"/>
      <c r="S45" s="1"/>
      <c r="T45" s="1"/>
      <c r="U45" s="1"/>
    </row>
    <row r="46" spans="1:21" ht="15.75" customHeight="1" x14ac:dyDescent="0.25">
      <c r="A46" s="1"/>
      <c r="B46" s="1"/>
      <c r="C46" s="1"/>
      <c r="D46" s="1"/>
      <c r="E46" s="1"/>
      <c r="F46" s="1"/>
      <c r="G46" s="1"/>
      <c r="H46" s="1"/>
      <c r="I46" s="1"/>
      <c r="J46" s="1"/>
      <c r="K46" s="1"/>
      <c r="L46" s="1"/>
      <c r="M46" s="1"/>
      <c r="N46" s="1"/>
      <c r="O46" s="1"/>
      <c r="P46" s="1"/>
      <c r="Q46" s="1"/>
      <c r="R46" s="1"/>
      <c r="S46" s="1"/>
      <c r="T46" s="1"/>
      <c r="U46" s="1"/>
    </row>
    <row r="47" spans="1:21" ht="15.75" customHeight="1" x14ac:dyDescent="0.25">
      <c r="A47" s="1"/>
      <c r="B47" s="1"/>
      <c r="C47" s="1"/>
      <c r="D47" s="1"/>
      <c r="E47" s="1"/>
      <c r="F47" s="1"/>
      <c r="G47" s="1"/>
      <c r="H47" s="1"/>
      <c r="I47" s="1"/>
      <c r="J47" s="1"/>
      <c r="K47" s="1"/>
      <c r="L47" s="1"/>
      <c r="M47" s="1"/>
      <c r="N47" s="1"/>
      <c r="O47" s="1"/>
      <c r="P47" s="1"/>
      <c r="Q47" s="1"/>
      <c r="R47" s="1"/>
      <c r="S47" s="1"/>
      <c r="T47" s="1"/>
      <c r="U47" s="1"/>
    </row>
    <row r="48" spans="1:21" ht="15.75" customHeight="1" x14ac:dyDescent="0.25">
      <c r="A48" s="1"/>
      <c r="B48" s="1"/>
      <c r="C48" s="1"/>
      <c r="D48" s="1"/>
      <c r="E48" s="1"/>
      <c r="F48" s="1"/>
      <c r="G48" s="1"/>
      <c r="H48" s="1"/>
      <c r="I48" s="1"/>
      <c r="J48" s="1"/>
      <c r="K48" s="1"/>
      <c r="L48" s="1"/>
      <c r="M48" s="1"/>
      <c r="N48" s="1"/>
      <c r="O48" s="1"/>
      <c r="P48" s="1"/>
      <c r="Q48" s="1"/>
      <c r="R48" s="1"/>
      <c r="S48" s="1"/>
      <c r="T48" s="1"/>
      <c r="U48" s="1"/>
    </row>
    <row r="49" spans="1:21" ht="15.75" customHeight="1" x14ac:dyDescent="0.25">
      <c r="A49" s="1"/>
      <c r="B49" s="1"/>
      <c r="C49" s="1"/>
      <c r="D49" s="1"/>
      <c r="E49" s="1"/>
      <c r="F49" s="1"/>
      <c r="G49" s="1"/>
      <c r="H49" s="1"/>
      <c r="I49" s="1"/>
      <c r="J49" s="1"/>
      <c r="K49" s="1"/>
      <c r="L49" s="1"/>
      <c r="M49" s="1"/>
      <c r="N49" s="1"/>
      <c r="O49" s="1"/>
      <c r="P49" s="1"/>
      <c r="Q49" s="1"/>
      <c r="R49" s="1"/>
      <c r="S49" s="1"/>
      <c r="T49" s="1"/>
      <c r="U49" s="1"/>
    </row>
    <row r="50" spans="1:21" ht="15.75" customHeight="1" x14ac:dyDescent="0.25">
      <c r="A50" s="1"/>
      <c r="B50" s="1"/>
      <c r="C50" s="1"/>
      <c r="D50" s="1"/>
      <c r="E50" s="1"/>
      <c r="F50" s="1"/>
      <c r="G50" s="1"/>
      <c r="H50" s="1"/>
      <c r="I50" s="1"/>
      <c r="J50" s="1"/>
      <c r="K50" s="1"/>
      <c r="L50" s="1"/>
      <c r="M50" s="1"/>
      <c r="N50" s="1"/>
      <c r="O50" s="1"/>
      <c r="P50" s="1"/>
      <c r="Q50" s="1"/>
      <c r="R50" s="1"/>
      <c r="S50" s="1"/>
      <c r="T50" s="1"/>
      <c r="U50" s="1"/>
    </row>
    <row r="51" spans="1:21" ht="15.75" customHeight="1" x14ac:dyDescent="0.25">
      <c r="A51" s="1"/>
      <c r="B51" s="1"/>
      <c r="C51" s="1"/>
      <c r="D51" s="1"/>
      <c r="E51" s="1"/>
      <c r="F51" s="1"/>
      <c r="G51" s="1"/>
      <c r="H51" s="1"/>
      <c r="I51" s="1"/>
      <c r="J51" s="1"/>
      <c r="K51" s="1"/>
      <c r="L51" s="1"/>
      <c r="M51" s="1"/>
      <c r="N51" s="1"/>
      <c r="O51" s="1"/>
      <c r="P51" s="1"/>
      <c r="Q51" s="1"/>
      <c r="R51" s="1"/>
      <c r="S51" s="1"/>
      <c r="T51" s="1"/>
      <c r="U51" s="1"/>
    </row>
    <row r="52" spans="1:21" ht="15.75" customHeight="1" x14ac:dyDescent="0.25">
      <c r="A52" s="1"/>
      <c r="B52" s="1"/>
      <c r="C52" s="1"/>
      <c r="D52" s="1"/>
      <c r="E52" s="1"/>
      <c r="F52" s="1"/>
      <c r="G52" s="1"/>
      <c r="H52" s="1"/>
      <c r="I52" s="1"/>
      <c r="J52" s="1"/>
      <c r="K52" s="1"/>
      <c r="L52" s="1"/>
      <c r="M52" s="1"/>
      <c r="N52" s="1"/>
      <c r="O52" s="1"/>
      <c r="P52" s="1"/>
      <c r="Q52" s="1"/>
      <c r="R52" s="1"/>
      <c r="S52" s="1"/>
      <c r="T52" s="1"/>
      <c r="U52" s="1"/>
    </row>
    <row r="53" spans="1:21" ht="15.75" customHeight="1" x14ac:dyDescent="0.25">
      <c r="A53" s="1"/>
      <c r="B53" s="1"/>
      <c r="C53" s="1"/>
      <c r="D53" s="1"/>
      <c r="E53" s="1"/>
      <c r="F53" s="1"/>
      <c r="G53" s="1"/>
      <c r="H53" s="1"/>
      <c r="I53" s="1"/>
      <c r="J53" s="1"/>
      <c r="K53" s="1"/>
      <c r="L53" s="1"/>
      <c r="M53" s="1"/>
      <c r="N53" s="1"/>
      <c r="O53" s="1"/>
      <c r="P53" s="1"/>
      <c r="Q53" s="1"/>
      <c r="R53" s="1"/>
      <c r="S53" s="1"/>
      <c r="T53" s="1"/>
      <c r="U53" s="1"/>
    </row>
    <row r="54" spans="1:21" ht="15.75" customHeight="1" x14ac:dyDescent="0.25">
      <c r="A54" s="1"/>
      <c r="B54" s="1"/>
      <c r="C54" s="1"/>
      <c r="D54" s="1"/>
      <c r="E54" s="1"/>
      <c r="F54" s="1"/>
      <c r="G54" s="1"/>
      <c r="H54" s="1"/>
      <c r="I54" s="1"/>
      <c r="J54" s="1"/>
      <c r="K54" s="1"/>
      <c r="L54" s="1"/>
      <c r="M54" s="1"/>
      <c r="N54" s="1"/>
      <c r="O54" s="1"/>
      <c r="P54" s="1"/>
      <c r="Q54" s="1"/>
      <c r="R54" s="1"/>
      <c r="S54" s="1"/>
      <c r="T54" s="1"/>
      <c r="U54" s="1"/>
    </row>
    <row r="55" spans="1:21" ht="15.75" customHeight="1" x14ac:dyDescent="0.25">
      <c r="A55" s="1"/>
      <c r="B55" s="1"/>
      <c r="C55" s="1"/>
      <c r="D55" s="1"/>
      <c r="E55" s="1"/>
      <c r="F55" s="1"/>
      <c r="G55" s="1"/>
      <c r="H55" s="1"/>
      <c r="I55" s="1"/>
      <c r="J55" s="1"/>
      <c r="K55" s="1"/>
      <c r="L55" s="1"/>
      <c r="M55" s="1"/>
      <c r="N55" s="1"/>
      <c r="O55" s="1"/>
      <c r="P55" s="1"/>
      <c r="Q55" s="1"/>
      <c r="R55" s="1"/>
      <c r="S55" s="1"/>
      <c r="T55" s="1"/>
      <c r="U55" s="1"/>
    </row>
    <row r="56" spans="1:21" ht="15.75" customHeight="1" x14ac:dyDescent="0.25">
      <c r="A56" s="1"/>
      <c r="B56" s="1"/>
      <c r="C56" s="1"/>
      <c r="D56" s="1"/>
      <c r="E56" s="1"/>
      <c r="F56" s="1"/>
      <c r="G56" s="1"/>
      <c r="H56" s="1"/>
      <c r="I56" s="1"/>
      <c r="J56" s="1"/>
      <c r="K56" s="1"/>
      <c r="L56" s="1"/>
      <c r="M56" s="1"/>
      <c r="N56" s="1"/>
      <c r="O56" s="1"/>
      <c r="P56" s="1"/>
      <c r="Q56" s="1"/>
      <c r="R56" s="1"/>
      <c r="S56" s="1"/>
      <c r="T56" s="1"/>
      <c r="U56" s="1"/>
    </row>
    <row r="57" spans="1:21" ht="15.75" customHeight="1" x14ac:dyDescent="0.25">
      <c r="A57" s="1"/>
      <c r="B57" s="1"/>
      <c r="C57" s="1"/>
      <c r="D57" s="1"/>
      <c r="E57" s="1"/>
      <c r="F57" s="1"/>
      <c r="G57" s="1"/>
      <c r="H57" s="1"/>
      <c r="I57" s="1"/>
      <c r="J57" s="1"/>
      <c r="K57" s="1"/>
      <c r="L57" s="1"/>
      <c r="M57" s="1"/>
      <c r="N57" s="1"/>
      <c r="O57" s="1"/>
      <c r="P57" s="1"/>
      <c r="Q57" s="1"/>
      <c r="R57" s="1"/>
      <c r="S57" s="1"/>
      <c r="T57" s="1"/>
      <c r="U57" s="1"/>
    </row>
    <row r="58" spans="1:21" ht="15.75" customHeight="1" x14ac:dyDescent="0.25">
      <c r="A58" s="1"/>
      <c r="B58" s="1"/>
      <c r="C58" s="1"/>
      <c r="D58" s="1"/>
      <c r="E58" s="1"/>
      <c r="F58" s="1"/>
      <c r="G58" s="1"/>
      <c r="H58" s="1"/>
      <c r="I58" s="1"/>
      <c r="J58" s="1"/>
      <c r="K58" s="1"/>
      <c r="L58" s="1"/>
      <c r="M58" s="1"/>
      <c r="N58" s="1"/>
      <c r="O58" s="1"/>
      <c r="P58" s="1"/>
      <c r="Q58" s="1"/>
      <c r="R58" s="1"/>
      <c r="S58" s="1"/>
      <c r="T58" s="1"/>
      <c r="U58" s="1"/>
    </row>
    <row r="59" spans="1:21" ht="15.75" customHeight="1" x14ac:dyDescent="0.25">
      <c r="A59" s="1"/>
      <c r="B59" s="1"/>
      <c r="C59" s="1"/>
      <c r="D59" s="1"/>
      <c r="E59" s="1"/>
      <c r="F59" s="1"/>
      <c r="G59" s="1"/>
      <c r="H59" s="1"/>
      <c r="I59" s="1"/>
      <c r="J59" s="1"/>
      <c r="K59" s="1"/>
      <c r="L59" s="1"/>
      <c r="M59" s="1"/>
      <c r="N59" s="1"/>
      <c r="O59" s="1"/>
      <c r="P59" s="1"/>
      <c r="Q59" s="1"/>
      <c r="R59" s="1"/>
      <c r="S59" s="1"/>
      <c r="T59" s="1"/>
      <c r="U59" s="1"/>
    </row>
    <row r="60" spans="1:21" ht="15.75" customHeight="1" x14ac:dyDescent="0.25">
      <c r="A60" s="1"/>
      <c r="B60" s="1"/>
      <c r="C60" s="1"/>
      <c r="D60" s="1"/>
      <c r="E60" s="1"/>
      <c r="F60" s="1"/>
      <c r="G60" s="1"/>
      <c r="H60" s="1"/>
      <c r="I60" s="1"/>
      <c r="J60" s="1"/>
      <c r="K60" s="1"/>
      <c r="L60" s="1"/>
      <c r="M60" s="1"/>
      <c r="N60" s="1"/>
      <c r="O60" s="1"/>
      <c r="P60" s="1"/>
      <c r="Q60" s="1"/>
      <c r="R60" s="1"/>
      <c r="S60" s="1"/>
      <c r="T60" s="1"/>
      <c r="U60" s="1"/>
    </row>
    <row r="61" spans="1:21" ht="15.75" customHeight="1" x14ac:dyDescent="0.25">
      <c r="A61" s="1"/>
      <c r="B61" s="1"/>
      <c r="C61" s="1"/>
      <c r="D61" s="1"/>
      <c r="E61" s="1"/>
      <c r="F61" s="1"/>
      <c r="G61" s="1"/>
      <c r="H61" s="1"/>
      <c r="I61" s="1"/>
      <c r="J61" s="1"/>
      <c r="K61" s="1"/>
      <c r="L61" s="1"/>
      <c r="M61" s="1"/>
      <c r="N61" s="1"/>
      <c r="O61" s="1"/>
      <c r="P61" s="1"/>
      <c r="Q61" s="1"/>
      <c r="R61" s="1"/>
      <c r="S61" s="1"/>
      <c r="T61" s="1"/>
      <c r="U61" s="1"/>
    </row>
    <row r="62" spans="1:21" ht="15.75" customHeight="1" x14ac:dyDescent="0.25">
      <c r="A62" s="1"/>
      <c r="B62" s="1"/>
      <c r="C62" s="1"/>
      <c r="D62" s="1"/>
      <c r="E62" s="1"/>
      <c r="F62" s="1"/>
      <c r="G62" s="1"/>
      <c r="H62" s="1"/>
      <c r="I62" s="1"/>
      <c r="J62" s="1"/>
      <c r="K62" s="1"/>
      <c r="L62" s="1"/>
      <c r="M62" s="1"/>
      <c r="N62" s="1"/>
      <c r="O62" s="1"/>
      <c r="P62" s="1"/>
      <c r="Q62" s="1"/>
      <c r="R62" s="1"/>
      <c r="S62" s="1"/>
      <c r="T62" s="1"/>
      <c r="U62" s="1"/>
    </row>
    <row r="63" spans="1:21" ht="15.75" customHeight="1" x14ac:dyDescent="0.25">
      <c r="A63" s="1"/>
      <c r="B63" s="1"/>
      <c r="C63" s="1"/>
      <c r="D63" s="1"/>
      <c r="E63" s="1"/>
      <c r="F63" s="1"/>
      <c r="G63" s="1"/>
      <c r="H63" s="1"/>
      <c r="I63" s="1"/>
      <c r="J63" s="1"/>
      <c r="K63" s="1"/>
      <c r="L63" s="1"/>
      <c r="M63" s="1"/>
      <c r="N63" s="1"/>
      <c r="O63" s="1"/>
      <c r="P63" s="1"/>
      <c r="Q63" s="1"/>
      <c r="R63" s="1"/>
      <c r="S63" s="1"/>
      <c r="T63" s="1"/>
      <c r="U63" s="1"/>
    </row>
    <row r="64" spans="1:21" ht="15.75" customHeight="1" x14ac:dyDescent="0.25">
      <c r="A64" s="1"/>
      <c r="B64" s="1"/>
      <c r="C64" s="1"/>
      <c r="D64" s="1"/>
      <c r="E64" s="1"/>
      <c r="F64" s="1"/>
      <c r="G64" s="1"/>
      <c r="H64" s="1"/>
      <c r="I64" s="1"/>
      <c r="J64" s="1"/>
      <c r="K64" s="1"/>
      <c r="L64" s="1"/>
      <c r="M64" s="1"/>
      <c r="N64" s="1"/>
      <c r="O64" s="1"/>
      <c r="P64" s="1"/>
      <c r="Q64" s="1"/>
      <c r="R64" s="1"/>
      <c r="S64" s="1"/>
      <c r="T64" s="1"/>
      <c r="U64" s="1"/>
    </row>
    <row r="65" spans="1:21" ht="15.75" customHeight="1" x14ac:dyDescent="0.25">
      <c r="A65" s="1"/>
      <c r="B65" s="1"/>
      <c r="C65" s="1"/>
      <c r="D65" s="1"/>
      <c r="E65" s="1"/>
      <c r="F65" s="1"/>
      <c r="G65" s="1"/>
      <c r="H65" s="1"/>
      <c r="I65" s="1"/>
      <c r="J65" s="1"/>
      <c r="K65" s="1"/>
      <c r="L65" s="1"/>
      <c r="M65" s="1"/>
      <c r="N65" s="1"/>
      <c r="O65" s="1"/>
      <c r="P65" s="1"/>
      <c r="Q65" s="1"/>
      <c r="R65" s="1"/>
      <c r="S65" s="1"/>
      <c r="T65" s="1"/>
      <c r="U65" s="1"/>
    </row>
    <row r="66" spans="1:21" ht="15.75" customHeight="1" x14ac:dyDescent="0.25">
      <c r="A66" s="1"/>
      <c r="B66" s="1"/>
      <c r="C66" s="1"/>
      <c r="D66" s="1"/>
      <c r="E66" s="1"/>
      <c r="F66" s="1"/>
      <c r="G66" s="1"/>
      <c r="H66" s="1"/>
      <c r="I66" s="1"/>
      <c r="J66" s="1"/>
      <c r="K66" s="1"/>
      <c r="L66" s="1"/>
      <c r="M66" s="1"/>
      <c r="N66" s="1"/>
      <c r="O66" s="1"/>
      <c r="P66" s="1"/>
      <c r="Q66" s="1"/>
      <c r="R66" s="1"/>
      <c r="S66" s="1"/>
      <c r="T66" s="1"/>
      <c r="U66" s="1"/>
    </row>
    <row r="67" spans="1:21" ht="15.75" customHeight="1" x14ac:dyDescent="0.25">
      <c r="A67" s="1"/>
      <c r="B67" s="1"/>
      <c r="C67" s="1"/>
      <c r="D67" s="1"/>
      <c r="E67" s="1"/>
      <c r="F67" s="1"/>
      <c r="G67" s="1"/>
      <c r="H67" s="1"/>
      <c r="I67" s="1"/>
      <c r="J67" s="1"/>
      <c r="K67" s="1"/>
      <c r="L67" s="1"/>
      <c r="M67" s="1"/>
      <c r="N67" s="1"/>
      <c r="O67" s="1"/>
      <c r="P67" s="1"/>
      <c r="Q67" s="1"/>
      <c r="R67" s="1"/>
      <c r="S67" s="1"/>
      <c r="T67" s="1"/>
      <c r="U67" s="1"/>
    </row>
    <row r="68" spans="1:21" ht="15.75" customHeight="1" x14ac:dyDescent="0.25">
      <c r="A68" s="1"/>
      <c r="B68" s="1"/>
      <c r="C68" s="1"/>
      <c r="D68" s="1"/>
      <c r="E68" s="1"/>
      <c r="F68" s="1"/>
      <c r="G68" s="1"/>
      <c r="H68" s="1"/>
      <c r="I68" s="1"/>
      <c r="J68" s="1"/>
      <c r="K68" s="1"/>
      <c r="L68" s="1"/>
      <c r="M68" s="1"/>
      <c r="N68" s="1"/>
      <c r="O68" s="1"/>
      <c r="P68" s="1"/>
      <c r="Q68" s="1"/>
      <c r="R68" s="1"/>
      <c r="S68" s="1"/>
      <c r="T68" s="1"/>
      <c r="U68" s="1"/>
    </row>
    <row r="69" spans="1:21" ht="15.75" customHeight="1" x14ac:dyDescent="0.25">
      <c r="A69" s="1"/>
      <c r="B69" s="1"/>
      <c r="C69" s="1"/>
      <c r="D69" s="1"/>
      <c r="E69" s="1"/>
      <c r="F69" s="1"/>
      <c r="G69" s="1"/>
      <c r="H69" s="1"/>
      <c r="I69" s="1"/>
      <c r="J69" s="1"/>
      <c r="K69" s="1"/>
      <c r="L69" s="1"/>
      <c r="M69" s="1"/>
      <c r="N69" s="1"/>
      <c r="O69" s="1"/>
      <c r="P69" s="1"/>
      <c r="Q69" s="1"/>
      <c r="R69" s="1"/>
      <c r="S69" s="1"/>
      <c r="T69" s="1"/>
      <c r="U69" s="1"/>
    </row>
    <row r="70" spans="1:21" ht="15.75" customHeight="1" x14ac:dyDescent="0.25">
      <c r="A70" s="1"/>
      <c r="B70" s="1"/>
      <c r="C70" s="1"/>
      <c r="D70" s="1"/>
      <c r="E70" s="1"/>
      <c r="F70" s="1"/>
      <c r="G70" s="1"/>
      <c r="H70" s="1"/>
      <c r="I70" s="1"/>
      <c r="J70" s="1"/>
      <c r="K70" s="1"/>
      <c r="L70" s="1"/>
      <c r="M70" s="1"/>
      <c r="N70" s="1"/>
      <c r="O70" s="1"/>
      <c r="P70" s="1"/>
      <c r="Q70" s="1"/>
      <c r="R70" s="1"/>
      <c r="S70" s="1"/>
      <c r="T70" s="1"/>
      <c r="U70" s="1"/>
    </row>
    <row r="71" spans="1:21" ht="15.75" customHeight="1" x14ac:dyDescent="0.25">
      <c r="A71" s="1"/>
      <c r="B71" s="1"/>
      <c r="C71" s="1"/>
      <c r="D71" s="1"/>
      <c r="E71" s="1"/>
      <c r="F71" s="1"/>
      <c r="G71" s="1"/>
      <c r="H71" s="1"/>
      <c r="I71" s="1"/>
      <c r="J71" s="1"/>
      <c r="K71" s="1"/>
      <c r="L71" s="1"/>
      <c r="M71" s="1"/>
      <c r="N71" s="1"/>
      <c r="O71" s="1"/>
      <c r="P71" s="1"/>
      <c r="Q71" s="1"/>
      <c r="R71" s="1"/>
      <c r="S71" s="1"/>
      <c r="T71" s="1"/>
      <c r="U71" s="1"/>
    </row>
    <row r="72" spans="1:21" ht="15.75" customHeight="1" x14ac:dyDescent="0.25">
      <c r="A72" s="1"/>
      <c r="B72" s="1"/>
      <c r="C72" s="1"/>
      <c r="D72" s="1"/>
      <c r="E72" s="1"/>
      <c r="F72" s="1"/>
      <c r="G72" s="1"/>
      <c r="H72" s="1"/>
      <c r="I72" s="1"/>
      <c r="J72" s="1"/>
      <c r="K72" s="1"/>
      <c r="L72" s="1"/>
      <c r="M72" s="1"/>
      <c r="N72" s="1"/>
      <c r="O72" s="1"/>
      <c r="P72" s="1"/>
      <c r="Q72" s="1"/>
      <c r="R72" s="1"/>
      <c r="S72" s="1"/>
      <c r="T72" s="1"/>
      <c r="U72" s="1"/>
    </row>
    <row r="73" spans="1:21" ht="15.75" customHeight="1" x14ac:dyDescent="0.25">
      <c r="A73" s="1"/>
      <c r="B73" s="1"/>
      <c r="C73" s="1"/>
      <c r="D73" s="1"/>
      <c r="E73" s="1"/>
      <c r="F73" s="1"/>
      <c r="G73" s="1"/>
      <c r="H73" s="1"/>
      <c r="I73" s="1"/>
      <c r="J73" s="1"/>
      <c r="K73" s="1"/>
      <c r="L73" s="1"/>
      <c r="M73" s="1"/>
      <c r="N73" s="1"/>
      <c r="O73" s="1"/>
      <c r="P73" s="1"/>
      <c r="Q73" s="1"/>
      <c r="R73" s="1"/>
      <c r="S73" s="1"/>
      <c r="T73" s="1"/>
      <c r="U73" s="1"/>
    </row>
    <row r="74" spans="1:21" ht="15.75" customHeight="1" x14ac:dyDescent="0.25">
      <c r="A74" s="1"/>
      <c r="B74" s="1"/>
      <c r="C74" s="1"/>
      <c r="D74" s="1"/>
      <c r="E74" s="1"/>
      <c r="F74" s="1"/>
      <c r="G74" s="1"/>
      <c r="H74" s="1"/>
      <c r="I74" s="1"/>
      <c r="J74" s="1"/>
      <c r="K74" s="1"/>
      <c r="L74" s="1"/>
      <c r="M74" s="1"/>
      <c r="N74" s="1"/>
      <c r="O74" s="1"/>
      <c r="P74" s="1"/>
      <c r="Q74" s="1"/>
      <c r="R74" s="1"/>
      <c r="S74" s="1"/>
      <c r="T74" s="1"/>
      <c r="U74" s="1"/>
    </row>
    <row r="75" spans="1:21" ht="15.75" customHeight="1" x14ac:dyDescent="0.25">
      <c r="A75" s="1"/>
      <c r="B75" s="1"/>
      <c r="C75" s="1"/>
      <c r="D75" s="1"/>
      <c r="E75" s="1"/>
      <c r="F75" s="1"/>
      <c r="G75" s="1"/>
      <c r="H75" s="1"/>
      <c r="I75" s="1"/>
      <c r="J75" s="1"/>
      <c r="K75" s="1"/>
      <c r="L75" s="1"/>
      <c r="M75" s="1"/>
      <c r="N75" s="1"/>
      <c r="O75" s="1"/>
      <c r="P75" s="1"/>
      <c r="Q75" s="1"/>
      <c r="R75" s="1"/>
      <c r="S75" s="1"/>
      <c r="T75" s="1"/>
      <c r="U75" s="1"/>
    </row>
    <row r="76" spans="1:21" ht="15.75" customHeight="1" x14ac:dyDescent="0.25">
      <c r="A76" s="1"/>
      <c r="B76" s="1"/>
      <c r="C76" s="1"/>
      <c r="D76" s="1"/>
      <c r="E76" s="1"/>
      <c r="F76" s="1"/>
      <c r="G76" s="1"/>
      <c r="H76" s="1"/>
      <c r="I76" s="1"/>
      <c r="J76" s="1"/>
      <c r="K76" s="1"/>
      <c r="L76" s="1"/>
      <c r="M76" s="1"/>
      <c r="N76" s="1"/>
      <c r="O76" s="1"/>
      <c r="P76" s="1"/>
      <c r="Q76" s="1"/>
      <c r="R76" s="1"/>
      <c r="S76" s="1"/>
      <c r="T76" s="1"/>
      <c r="U76" s="1"/>
    </row>
    <row r="77" spans="1:21" ht="15.75" customHeight="1" x14ac:dyDescent="0.25">
      <c r="A77" s="1"/>
      <c r="B77" s="1"/>
      <c r="C77" s="1"/>
      <c r="D77" s="1"/>
      <c r="E77" s="1"/>
      <c r="F77" s="1"/>
      <c r="G77" s="1"/>
      <c r="H77" s="1"/>
      <c r="I77" s="1"/>
      <c r="J77" s="1"/>
      <c r="K77" s="1"/>
      <c r="L77" s="1"/>
      <c r="M77" s="1"/>
      <c r="N77" s="1"/>
      <c r="O77" s="1"/>
      <c r="P77" s="1"/>
      <c r="Q77" s="1"/>
      <c r="R77" s="1"/>
      <c r="S77" s="1"/>
      <c r="T77" s="1"/>
      <c r="U77" s="1"/>
    </row>
    <row r="78" spans="1:21" ht="15.75" customHeight="1" x14ac:dyDescent="0.25">
      <c r="A78" s="1"/>
      <c r="B78" s="1"/>
      <c r="C78" s="1"/>
      <c r="D78" s="1"/>
      <c r="E78" s="1"/>
      <c r="F78" s="1"/>
      <c r="G78" s="1"/>
      <c r="H78" s="1"/>
      <c r="I78" s="1"/>
      <c r="J78" s="1"/>
      <c r="K78" s="1"/>
      <c r="L78" s="1"/>
      <c r="M78" s="1"/>
      <c r="N78" s="1"/>
      <c r="O78" s="1"/>
      <c r="P78" s="1"/>
      <c r="Q78" s="1"/>
      <c r="R78" s="1"/>
      <c r="S78" s="1"/>
      <c r="T78" s="1"/>
      <c r="U78" s="1"/>
    </row>
    <row r="79" spans="1:21" ht="15.75" customHeight="1" x14ac:dyDescent="0.25">
      <c r="A79" s="1"/>
      <c r="B79" s="1"/>
      <c r="C79" s="1"/>
      <c r="D79" s="1"/>
      <c r="E79" s="1"/>
      <c r="F79" s="1"/>
      <c r="G79" s="1"/>
      <c r="H79" s="1"/>
      <c r="I79" s="1"/>
      <c r="J79" s="1"/>
      <c r="K79" s="1"/>
      <c r="L79" s="1"/>
      <c r="M79" s="1"/>
      <c r="N79" s="1"/>
      <c r="O79" s="1"/>
      <c r="P79" s="1"/>
      <c r="Q79" s="1"/>
      <c r="R79" s="1"/>
      <c r="S79" s="1"/>
      <c r="T79" s="1"/>
      <c r="U79" s="1"/>
    </row>
    <row r="80" spans="1:21" ht="15.75" customHeight="1" x14ac:dyDescent="0.25">
      <c r="A80" s="1"/>
      <c r="B80" s="1"/>
      <c r="C80" s="1"/>
      <c r="D80" s="1"/>
      <c r="E80" s="1"/>
      <c r="F80" s="1"/>
      <c r="G80" s="1"/>
      <c r="H80" s="1"/>
      <c r="I80" s="1"/>
      <c r="J80" s="1"/>
      <c r="K80" s="1"/>
      <c r="L80" s="1"/>
      <c r="M80" s="1"/>
      <c r="N80" s="1"/>
      <c r="O80" s="1"/>
      <c r="P80" s="1"/>
      <c r="Q80" s="1"/>
      <c r="R80" s="1"/>
      <c r="S80" s="1"/>
      <c r="T80" s="1"/>
      <c r="U80" s="1"/>
    </row>
    <row r="81" spans="1:21" ht="15.75" customHeight="1" x14ac:dyDescent="0.25">
      <c r="A81" s="1"/>
      <c r="B81" s="1"/>
      <c r="C81" s="1"/>
      <c r="D81" s="1"/>
      <c r="E81" s="1"/>
      <c r="F81" s="1"/>
      <c r="G81" s="1"/>
      <c r="H81" s="1"/>
      <c r="I81" s="1"/>
      <c r="J81" s="1"/>
      <c r="K81" s="1"/>
      <c r="L81" s="1"/>
      <c r="M81" s="1"/>
      <c r="N81" s="1"/>
      <c r="O81" s="1"/>
      <c r="P81" s="1"/>
      <c r="Q81" s="1"/>
      <c r="R81" s="1"/>
      <c r="S81" s="1"/>
      <c r="T81" s="1"/>
      <c r="U81" s="1"/>
    </row>
    <row r="82" spans="1:21" ht="15.75" customHeight="1" x14ac:dyDescent="0.25">
      <c r="A82" s="1"/>
      <c r="B82" s="1"/>
      <c r="C82" s="1"/>
      <c r="D82" s="1"/>
      <c r="E82" s="1"/>
      <c r="F82" s="1"/>
      <c r="G82" s="1"/>
      <c r="H82" s="1"/>
      <c r="I82" s="1"/>
      <c r="J82" s="1"/>
      <c r="K82" s="1"/>
      <c r="L82" s="1"/>
      <c r="M82" s="1"/>
      <c r="N82" s="1"/>
      <c r="O82" s="1"/>
      <c r="P82" s="1"/>
      <c r="Q82" s="1"/>
      <c r="R82" s="1"/>
      <c r="S82" s="1"/>
      <c r="T82" s="1"/>
      <c r="U82" s="1"/>
    </row>
    <row r="83" spans="1:21" ht="15.75" customHeight="1" x14ac:dyDescent="0.25">
      <c r="A83" s="1"/>
      <c r="B83" s="1"/>
      <c r="C83" s="1"/>
      <c r="D83" s="1"/>
      <c r="E83" s="1"/>
      <c r="F83" s="1"/>
      <c r="G83" s="1"/>
      <c r="H83" s="1"/>
      <c r="I83" s="1"/>
      <c r="J83" s="1"/>
      <c r="K83" s="1"/>
      <c r="L83" s="1"/>
      <c r="M83" s="1"/>
      <c r="N83" s="1"/>
      <c r="O83" s="1"/>
      <c r="P83" s="1"/>
      <c r="Q83" s="1"/>
      <c r="R83" s="1"/>
      <c r="S83" s="1"/>
      <c r="T83" s="1"/>
      <c r="U83" s="1"/>
    </row>
    <row r="84" spans="1:21" ht="15.75" customHeight="1" x14ac:dyDescent="0.25">
      <c r="A84" s="1"/>
      <c r="B84" s="1"/>
      <c r="C84" s="1"/>
      <c r="D84" s="1"/>
      <c r="E84" s="1"/>
      <c r="F84" s="1"/>
      <c r="G84" s="1"/>
      <c r="H84" s="1"/>
      <c r="I84" s="1"/>
      <c r="J84" s="1"/>
      <c r="K84" s="1"/>
      <c r="L84" s="1"/>
      <c r="M84" s="1"/>
      <c r="N84" s="1"/>
      <c r="O84" s="1"/>
      <c r="P84" s="1"/>
      <c r="Q84" s="1"/>
      <c r="R84" s="1"/>
      <c r="S84" s="1"/>
      <c r="T84" s="1"/>
      <c r="U84" s="1"/>
    </row>
    <row r="85" spans="1:21" ht="15.75" customHeight="1" x14ac:dyDescent="0.25">
      <c r="A85" s="1"/>
      <c r="B85" s="1"/>
      <c r="C85" s="1"/>
      <c r="D85" s="1"/>
      <c r="E85" s="1"/>
      <c r="F85" s="1"/>
      <c r="G85" s="1"/>
      <c r="H85" s="1"/>
      <c r="I85" s="1"/>
      <c r="J85" s="1"/>
      <c r="K85" s="1"/>
      <c r="L85" s="1"/>
      <c r="M85" s="1"/>
      <c r="N85" s="1"/>
      <c r="O85" s="1"/>
      <c r="P85" s="1"/>
      <c r="Q85" s="1"/>
      <c r="R85" s="1"/>
      <c r="S85" s="1"/>
      <c r="T85" s="1"/>
      <c r="U85" s="1"/>
    </row>
    <row r="86" spans="1:21" ht="15.75" customHeight="1" x14ac:dyDescent="0.25">
      <c r="A86" s="1"/>
      <c r="B86" s="1"/>
      <c r="C86" s="1"/>
      <c r="D86" s="1"/>
      <c r="E86" s="1"/>
      <c r="F86" s="1"/>
      <c r="G86" s="1"/>
      <c r="H86" s="1"/>
      <c r="I86" s="1"/>
      <c r="J86" s="1"/>
      <c r="K86" s="1"/>
      <c r="L86" s="1"/>
      <c r="M86" s="1"/>
      <c r="N86" s="1"/>
      <c r="O86" s="1"/>
      <c r="P86" s="1"/>
      <c r="Q86" s="1"/>
      <c r="R86" s="1"/>
      <c r="S86" s="1"/>
      <c r="T86" s="1"/>
      <c r="U86" s="1"/>
    </row>
    <row r="87" spans="1:21" ht="15.75" customHeight="1" x14ac:dyDescent="0.25">
      <c r="A87" s="1"/>
      <c r="B87" s="1"/>
      <c r="C87" s="1"/>
      <c r="D87" s="1"/>
      <c r="E87" s="1"/>
      <c r="F87" s="1"/>
      <c r="G87" s="1"/>
      <c r="H87" s="1"/>
      <c r="I87" s="1"/>
      <c r="J87" s="1"/>
      <c r="K87" s="1"/>
      <c r="L87" s="1"/>
      <c r="M87" s="1"/>
      <c r="N87" s="1"/>
      <c r="O87" s="1"/>
      <c r="P87" s="1"/>
      <c r="Q87" s="1"/>
      <c r="R87" s="1"/>
      <c r="S87" s="1"/>
      <c r="T87" s="1"/>
      <c r="U87" s="1"/>
    </row>
    <row r="88" spans="1:21" ht="15.75" customHeight="1" x14ac:dyDescent="0.25">
      <c r="A88" s="1"/>
      <c r="B88" s="1"/>
      <c r="C88" s="1"/>
      <c r="D88" s="1"/>
      <c r="E88" s="1"/>
      <c r="F88" s="1"/>
      <c r="G88" s="1"/>
      <c r="H88" s="1"/>
      <c r="I88" s="1"/>
      <c r="J88" s="1"/>
      <c r="K88" s="1"/>
      <c r="L88" s="1"/>
      <c r="M88" s="1"/>
      <c r="N88" s="1"/>
      <c r="O88" s="1"/>
      <c r="P88" s="1"/>
      <c r="Q88" s="1"/>
      <c r="R88" s="1"/>
      <c r="S88" s="1"/>
      <c r="T88" s="1"/>
      <c r="U88" s="1"/>
    </row>
    <row r="89" spans="1:21" ht="15.75" customHeight="1" x14ac:dyDescent="0.25">
      <c r="A89" s="1"/>
      <c r="B89" s="1"/>
      <c r="C89" s="1"/>
      <c r="D89" s="1"/>
      <c r="E89" s="1"/>
      <c r="F89" s="1"/>
      <c r="G89" s="1"/>
      <c r="H89" s="1"/>
      <c r="I89" s="1"/>
      <c r="J89" s="1"/>
      <c r="K89" s="1"/>
      <c r="L89" s="1"/>
      <c r="M89" s="1"/>
      <c r="N89" s="1"/>
      <c r="O89" s="1"/>
      <c r="P89" s="1"/>
      <c r="Q89" s="1"/>
      <c r="R89" s="1"/>
      <c r="S89" s="1"/>
      <c r="T89" s="1"/>
      <c r="U89" s="1"/>
    </row>
    <row r="90" spans="1:21" ht="15.75" customHeight="1" x14ac:dyDescent="0.25">
      <c r="A90" s="1"/>
      <c r="B90" s="1"/>
      <c r="C90" s="1"/>
      <c r="D90" s="1"/>
      <c r="E90" s="1"/>
      <c r="F90" s="1"/>
      <c r="G90" s="1"/>
      <c r="H90" s="1"/>
      <c r="I90" s="1"/>
      <c r="J90" s="1"/>
      <c r="K90" s="1"/>
      <c r="L90" s="1"/>
      <c r="M90" s="1"/>
      <c r="N90" s="1"/>
      <c r="O90" s="1"/>
      <c r="P90" s="1"/>
      <c r="Q90" s="1"/>
      <c r="R90" s="1"/>
      <c r="S90" s="1"/>
      <c r="T90" s="1"/>
      <c r="U90" s="1"/>
    </row>
    <row r="91" spans="1:21" ht="15.75" customHeight="1" x14ac:dyDescent="0.25">
      <c r="A91" s="1"/>
      <c r="B91" s="1"/>
      <c r="C91" s="1"/>
      <c r="D91" s="1"/>
      <c r="E91" s="1"/>
      <c r="F91" s="1"/>
      <c r="G91" s="1"/>
      <c r="H91" s="1"/>
      <c r="I91" s="1"/>
      <c r="J91" s="1"/>
      <c r="K91" s="1"/>
      <c r="L91" s="1"/>
      <c r="M91" s="1"/>
      <c r="N91" s="1"/>
      <c r="O91" s="1"/>
      <c r="P91" s="1"/>
      <c r="Q91" s="1"/>
      <c r="R91" s="1"/>
      <c r="S91" s="1"/>
      <c r="T91" s="1"/>
      <c r="U91" s="1"/>
    </row>
    <row r="92" spans="1:21" ht="15.75" customHeight="1" x14ac:dyDescent="0.25">
      <c r="A92" s="1"/>
      <c r="B92" s="1"/>
      <c r="C92" s="1"/>
      <c r="D92" s="1"/>
      <c r="E92" s="1"/>
      <c r="F92" s="1"/>
      <c r="G92" s="1"/>
      <c r="H92" s="1"/>
      <c r="I92" s="1"/>
      <c r="J92" s="1"/>
      <c r="K92" s="1"/>
      <c r="L92" s="1"/>
      <c r="M92" s="1"/>
      <c r="N92" s="1"/>
      <c r="O92" s="1"/>
      <c r="P92" s="1"/>
      <c r="Q92" s="1"/>
      <c r="R92" s="1"/>
      <c r="S92" s="1"/>
      <c r="T92" s="1"/>
      <c r="U92" s="1"/>
    </row>
    <row r="93" spans="1:21" ht="15.75" customHeight="1" x14ac:dyDescent="0.25">
      <c r="A93" s="1"/>
      <c r="B93" s="1"/>
      <c r="C93" s="1"/>
      <c r="D93" s="1"/>
      <c r="E93" s="1"/>
      <c r="F93" s="1"/>
      <c r="G93" s="1"/>
      <c r="H93" s="1"/>
      <c r="I93" s="1"/>
      <c r="J93" s="1"/>
      <c r="K93" s="1"/>
      <c r="L93" s="1"/>
      <c r="M93" s="1"/>
      <c r="N93" s="1"/>
      <c r="O93" s="1"/>
      <c r="P93" s="1"/>
      <c r="Q93" s="1"/>
      <c r="R93" s="1"/>
      <c r="S93" s="1"/>
      <c r="T93" s="1"/>
      <c r="U93" s="1"/>
    </row>
    <row r="94" spans="1:21" ht="15.75" customHeight="1" x14ac:dyDescent="0.25">
      <c r="A94" s="1"/>
      <c r="B94" s="1"/>
      <c r="C94" s="1"/>
      <c r="D94" s="1"/>
      <c r="E94" s="1"/>
      <c r="F94" s="1"/>
      <c r="G94" s="1"/>
      <c r="H94" s="1"/>
      <c r="I94" s="1"/>
      <c r="J94" s="1"/>
      <c r="K94" s="1"/>
      <c r="L94" s="1"/>
      <c r="M94" s="1"/>
      <c r="N94" s="1"/>
      <c r="O94" s="1"/>
      <c r="P94" s="1"/>
      <c r="Q94" s="1"/>
      <c r="R94" s="1"/>
      <c r="S94" s="1"/>
      <c r="T94" s="1"/>
      <c r="U94" s="1"/>
    </row>
    <row r="95" spans="1:21" ht="15.75" customHeight="1" x14ac:dyDescent="0.25">
      <c r="A95" s="1"/>
      <c r="B95" s="1"/>
      <c r="C95" s="1"/>
      <c r="D95" s="1"/>
      <c r="E95" s="1"/>
      <c r="F95" s="1"/>
      <c r="G95" s="1"/>
      <c r="H95" s="1"/>
      <c r="I95" s="1"/>
      <c r="J95" s="1"/>
      <c r="K95" s="1"/>
      <c r="L95" s="1"/>
      <c r="M95" s="1"/>
      <c r="N95" s="1"/>
      <c r="O95" s="1"/>
      <c r="P95" s="1"/>
      <c r="Q95" s="1"/>
      <c r="R95" s="1"/>
      <c r="S95" s="1"/>
      <c r="T95" s="1"/>
      <c r="U95" s="1"/>
    </row>
    <row r="96" spans="1:21" ht="15.75" customHeight="1" x14ac:dyDescent="0.25">
      <c r="A96" s="1"/>
      <c r="B96" s="1"/>
      <c r="C96" s="1"/>
      <c r="D96" s="1"/>
      <c r="E96" s="1"/>
      <c r="F96" s="1"/>
      <c r="G96" s="1"/>
      <c r="H96" s="1"/>
      <c r="I96" s="1"/>
      <c r="J96" s="1"/>
      <c r="K96" s="1"/>
      <c r="L96" s="1"/>
      <c r="M96" s="1"/>
      <c r="N96" s="1"/>
      <c r="O96" s="1"/>
      <c r="P96" s="1"/>
      <c r="Q96" s="1"/>
      <c r="R96" s="1"/>
      <c r="S96" s="1"/>
      <c r="T96" s="1"/>
      <c r="U96" s="1"/>
    </row>
    <row r="97" spans="1:21" ht="15.75" customHeight="1" x14ac:dyDescent="0.25">
      <c r="A97" s="1"/>
      <c r="B97" s="1"/>
      <c r="C97" s="1"/>
      <c r="D97" s="1"/>
      <c r="E97" s="1"/>
      <c r="F97" s="1"/>
      <c r="G97" s="1"/>
      <c r="H97" s="1"/>
      <c r="I97" s="1"/>
      <c r="J97" s="1"/>
      <c r="K97" s="1"/>
      <c r="L97" s="1"/>
      <c r="M97" s="1"/>
      <c r="N97" s="1"/>
      <c r="O97" s="1"/>
      <c r="P97" s="1"/>
      <c r="Q97" s="1"/>
      <c r="R97" s="1"/>
      <c r="S97" s="1"/>
      <c r="T97" s="1"/>
      <c r="U97" s="1"/>
    </row>
    <row r="98" spans="1:21" ht="15.75" customHeight="1" x14ac:dyDescent="0.25">
      <c r="A98" s="1"/>
      <c r="B98" s="1"/>
      <c r="C98" s="1"/>
      <c r="D98" s="1"/>
      <c r="E98" s="1"/>
      <c r="F98" s="1"/>
      <c r="G98" s="1"/>
      <c r="H98" s="1"/>
      <c r="I98" s="1"/>
      <c r="J98" s="1"/>
      <c r="K98" s="1"/>
      <c r="L98" s="1"/>
      <c r="M98" s="1"/>
      <c r="N98" s="1"/>
      <c r="O98" s="1"/>
      <c r="P98" s="1"/>
      <c r="Q98" s="1"/>
      <c r="R98" s="1"/>
      <c r="S98" s="1"/>
      <c r="T98" s="1"/>
      <c r="U98" s="1"/>
    </row>
    <row r="99" spans="1:21" ht="15.75" customHeight="1" x14ac:dyDescent="0.25">
      <c r="A99" s="1"/>
      <c r="B99" s="1"/>
      <c r="C99" s="1"/>
      <c r="D99" s="1"/>
      <c r="E99" s="1"/>
      <c r="F99" s="1"/>
      <c r="G99" s="1"/>
      <c r="H99" s="1"/>
      <c r="I99" s="1"/>
      <c r="J99" s="1"/>
      <c r="K99" s="1"/>
      <c r="L99" s="1"/>
      <c r="M99" s="1"/>
      <c r="N99" s="1"/>
      <c r="O99" s="1"/>
      <c r="P99" s="1"/>
      <c r="Q99" s="1"/>
      <c r="R99" s="1"/>
      <c r="S99" s="1"/>
      <c r="T99" s="1"/>
      <c r="U99" s="1"/>
    </row>
    <row r="100" spans="1:21" ht="15.75" customHeight="1" x14ac:dyDescent="0.25">
      <c r="A100" s="1"/>
      <c r="B100" s="1"/>
      <c r="C100" s="1"/>
      <c r="D100" s="1"/>
      <c r="E100" s="1"/>
      <c r="F100" s="1"/>
      <c r="G100" s="1"/>
      <c r="H100" s="1"/>
      <c r="I100" s="1"/>
      <c r="J100" s="1"/>
      <c r="K100" s="1"/>
      <c r="L100" s="1"/>
      <c r="M100" s="1"/>
      <c r="N100" s="1"/>
      <c r="O100" s="1"/>
      <c r="P100" s="1"/>
      <c r="Q100" s="1"/>
      <c r="R100" s="1"/>
      <c r="S100" s="1"/>
      <c r="T100" s="1"/>
      <c r="U100" s="1"/>
    </row>
    <row r="101" spans="1:21" ht="15.75" customHeight="1" x14ac:dyDescent="0.25">
      <c r="A101" s="1"/>
      <c r="B101" s="1"/>
      <c r="C101" s="1"/>
      <c r="D101" s="1"/>
      <c r="E101" s="1"/>
      <c r="F101" s="1"/>
      <c r="G101" s="1"/>
      <c r="H101" s="1"/>
      <c r="I101" s="1"/>
      <c r="J101" s="1"/>
      <c r="K101" s="1"/>
      <c r="L101" s="1"/>
      <c r="M101" s="1"/>
      <c r="N101" s="1"/>
      <c r="O101" s="1"/>
      <c r="P101" s="1"/>
      <c r="Q101" s="1"/>
      <c r="R101" s="1"/>
      <c r="S101" s="1"/>
      <c r="T101" s="1"/>
      <c r="U101" s="1"/>
    </row>
    <row r="102" spans="1:21" ht="15.75" customHeight="1" x14ac:dyDescent="0.25">
      <c r="A102" s="1"/>
      <c r="B102" s="1"/>
      <c r="C102" s="1"/>
      <c r="D102" s="1"/>
      <c r="E102" s="1"/>
      <c r="F102" s="1"/>
      <c r="G102" s="1"/>
      <c r="H102" s="1"/>
      <c r="I102" s="1"/>
      <c r="J102" s="1"/>
      <c r="K102" s="1"/>
      <c r="L102" s="1"/>
      <c r="M102" s="1"/>
      <c r="N102" s="1"/>
      <c r="O102" s="1"/>
      <c r="P102" s="1"/>
      <c r="Q102" s="1"/>
      <c r="R102" s="1"/>
      <c r="S102" s="1"/>
      <c r="T102" s="1"/>
      <c r="U102" s="1"/>
    </row>
    <row r="103" spans="1:21" ht="15.75" customHeight="1" x14ac:dyDescent="0.25">
      <c r="A103" s="1"/>
      <c r="B103" s="1"/>
      <c r="C103" s="1"/>
      <c r="D103" s="1"/>
      <c r="E103" s="1"/>
      <c r="F103" s="1"/>
      <c r="G103" s="1"/>
      <c r="H103" s="1"/>
      <c r="I103" s="1"/>
      <c r="J103" s="1"/>
      <c r="K103" s="1"/>
      <c r="L103" s="1"/>
      <c r="M103" s="1"/>
      <c r="N103" s="1"/>
      <c r="O103" s="1"/>
      <c r="P103" s="1"/>
      <c r="Q103" s="1"/>
      <c r="R103" s="1"/>
      <c r="S103" s="1"/>
      <c r="T103" s="1"/>
      <c r="U103" s="1"/>
    </row>
    <row r="104" spans="1:21" ht="15.75" customHeight="1" x14ac:dyDescent="0.25">
      <c r="A104" s="1"/>
      <c r="B104" s="1"/>
      <c r="C104" s="1"/>
      <c r="D104" s="1"/>
      <c r="E104" s="1"/>
      <c r="F104" s="1"/>
      <c r="G104" s="1"/>
      <c r="H104" s="1"/>
      <c r="I104" s="1"/>
      <c r="J104" s="1"/>
      <c r="K104" s="1"/>
      <c r="L104" s="1"/>
      <c r="M104" s="1"/>
      <c r="N104" s="1"/>
      <c r="O104" s="1"/>
      <c r="P104" s="1"/>
      <c r="Q104" s="1"/>
      <c r="R104" s="1"/>
      <c r="S104" s="1"/>
      <c r="T104" s="1"/>
      <c r="U104" s="1"/>
    </row>
    <row r="105" spans="1:21" ht="15.75" customHeight="1" x14ac:dyDescent="0.25">
      <c r="A105" s="1"/>
      <c r="B105" s="1"/>
      <c r="C105" s="1"/>
      <c r="D105" s="1"/>
      <c r="E105" s="1"/>
      <c r="F105" s="1"/>
      <c r="G105" s="1"/>
      <c r="H105" s="1"/>
      <c r="I105" s="1"/>
      <c r="J105" s="1"/>
      <c r="K105" s="1"/>
      <c r="L105" s="1"/>
      <c r="M105" s="1"/>
      <c r="N105" s="1"/>
      <c r="O105" s="1"/>
      <c r="P105" s="1"/>
      <c r="Q105" s="1"/>
      <c r="R105" s="1"/>
      <c r="S105" s="1"/>
      <c r="T105" s="1"/>
      <c r="U105" s="1"/>
    </row>
    <row r="106" spans="1:21" ht="15.75" customHeight="1" x14ac:dyDescent="0.25">
      <c r="A106" s="1"/>
      <c r="B106" s="1"/>
      <c r="C106" s="1"/>
      <c r="D106" s="1"/>
      <c r="E106" s="1"/>
      <c r="F106" s="1"/>
      <c r="G106" s="1"/>
      <c r="H106" s="1"/>
      <c r="I106" s="1"/>
      <c r="J106" s="1"/>
      <c r="K106" s="1"/>
      <c r="L106" s="1"/>
      <c r="M106" s="1"/>
      <c r="N106" s="1"/>
      <c r="O106" s="1"/>
      <c r="P106" s="1"/>
      <c r="Q106" s="1"/>
      <c r="R106" s="1"/>
      <c r="S106" s="1"/>
      <c r="T106" s="1"/>
      <c r="U106" s="1"/>
    </row>
    <row r="107" spans="1:21" ht="15.75" customHeight="1" x14ac:dyDescent="0.25">
      <c r="A107" s="1"/>
      <c r="B107" s="1"/>
      <c r="C107" s="1"/>
      <c r="D107" s="1"/>
      <c r="E107" s="1"/>
      <c r="F107" s="1"/>
      <c r="G107" s="1"/>
      <c r="H107" s="1"/>
      <c r="I107" s="1"/>
      <c r="J107" s="1"/>
      <c r="K107" s="1"/>
      <c r="L107" s="1"/>
      <c r="M107" s="1"/>
      <c r="N107" s="1"/>
      <c r="O107" s="1"/>
      <c r="P107" s="1"/>
      <c r="Q107" s="1"/>
      <c r="R107" s="1"/>
      <c r="S107" s="1"/>
      <c r="T107" s="1"/>
      <c r="U107" s="1"/>
    </row>
    <row r="108" spans="1:21" ht="15.75" customHeight="1" x14ac:dyDescent="0.25">
      <c r="A108" s="1"/>
      <c r="B108" s="1"/>
      <c r="C108" s="1"/>
      <c r="D108" s="1"/>
      <c r="E108" s="1"/>
      <c r="F108" s="1"/>
      <c r="G108" s="1"/>
      <c r="H108" s="1"/>
      <c r="I108" s="1"/>
      <c r="J108" s="1"/>
      <c r="K108" s="1"/>
      <c r="L108" s="1"/>
      <c r="M108" s="1"/>
      <c r="N108" s="1"/>
      <c r="O108" s="1"/>
      <c r="P108" s="1"/>
      <c r="Q108" s="1"/>
      <c r="R108" s="1"/>
      <c r="S108" s="1"/>
      <c r="T108" s="1"/>
      <c r="U108" s="1"/>
    </row>
    <row r="109" spans="1:21" ht="15.75" customHeight="1" x14ac:dyDescent="0.25">
      <c r="A109" s="1"/>
      <c r="B109" s="1"/>
      <c r="C109" s="1"/>
      <c r="D109" s="1"/>
      <c r="E109" s="1"/>
      <c r="F109" s="1"/>
      <c r="G109" s="1"/>
      <c r="H109" s="1"/>
      <c r="I109" s="1"/>
      <c r="J109" s="1"/>
      <c r="K109" s="1"/>
      <c r="L109" s="1"/>
      <c r="M109" s="1"/>
      <c r="N109" s="1"/>
      <c r="O109" s="1"/>
      <c r="P109" s="1"/>
      <c r="Q109" s="1"/>
      <c r="R109" s="1"/>
      <c r="S109" s="1"/>
      <c r="T109" s="1"/>
      <c r="U109" s="1"/>
    </row>
    <row r="110" spans="1:21" ht="15.75" customHeight="1" x14ac:dyDescent="0.25">
      <c r="A110" s="1"/>
      <c r="B110" s="1"/>
      <c r="C110" s="1"/>
      <c r="D110" s="1"/>
      <c r="E110" s="1"/>
      <c r="F110" s="1"/>
      <c r="G110" s="1"/>
      <c r="H110" s="1"/>
      <c r="I110" s="1"/>
      <c r="J110" s="1"/>
      <c r="K110" s="1"/>
      <c r="L110" s="1"/>
      <c r="M110" s="1"/>
      <c r="N110" s="1"/>
      <c r="O110" s="1"/>
      <c r="P110" s="1"/>
      <c r="Q110" s="1"/>
      <c r="R110" s="1"/>
      <c r="S110" s="1"/>
      <c r="T110" s="1"/>
      <c r="U110" s="1"/>
    </row>
    <row r="111" spans="1:21" ht="15.75" customHeight="1" x14ac:dyDescent="0.25">
      <c r="A111" s="1"/>
      <c r="B111" s="1"/>
      <c r="C111" s="1"/>
      <c r="D111" s="1"/>
      <c r="E111" s="1"/>
      <c r="F111" s="1"/>
      <c r="G111" s="1"/>
      <c r="H111" s="1"/>
      <c r="I111" s="1"/>
      <c r="J111" s="1"/>
      <c r="K111" s="1"/>
      <c r="L111" s="1"/>
      <c r="M111" s="1"/>
      <c r="N111" s="1"/>
      <c r="O111" s="1"/>
      <c r="P111" s="1"/>
      <c r="Q111" s="1"/>
      <c r="R111" s="1"/>
      <c r="S111" s="1"/>
      <c r="T111" s="1"/>
      <c r="U111" s="1"/>
    </row>
    <row r="112" spans="1:21" ht="15.75" customHeight="1" x14ac:dyDescent="0.25">
      <c r="A112" s="1"/>
      <c r="B112" s="1"/>
      <c r="C112" s="1"/>
      <c r="D112" s="1"/>
      <c r="E112" s="1"/>
      <c r="F112" s="1"/>
      <c r="G112" s="1"/>
      <c r="H112" s="1"/>
      <c r="I112" s="1"/>
      <c r="J112" s="1"/>
      <c r="K112" s="1"/>
      <c r="L112" s="1"/>
      <c r="M112" s="1"/>
      <c r="N112" s="1"/>
      <c r="O112" s="1"/>
      <c r="P112" s="1"/>
      <c r="Q112" s="1"/>
      <c r="R112" s="1"/>
      <c r="S112" s="1"/>
      <c r="T112" s="1"/>
      <c r="U112" s="1"/>
    </row>
    <row r="113" spans="1:21" ht="15.75" customHeight="1" x14ac:dyDescent="0.25">
      <c r="A113" s="1"/>
      <c r="B113" s="1"/>
      <c r="C113" s="1"/>
      <c r="D113" s="1"/>
      <c r="E113" s="1"/>
      <c r="F113" s="1"/>
      <c r="G113" s="1"/>
      <c r="H113" s="1"/>
      <c r="I113" s="1"/>
      <c r="J113" s="1"/>
      <c r="K113" s="1"/>
      <c r="L113" s="1"/>
      <c r="M113" s="1"/>
      <c r="N113" s="1"/>
      <c r="O113" s="1"/>
      <c r="P113" s="1"/>
      <c r="Q113" s="1"/>
      <c r="R113" s="1"/>
      <c r="S113" s="1"/>
      <c r="T113" s="1"/>
      <c r="U113" s="1"/>
    </row>
    <row r="114" spans="1:21" ht="15.75" customHeight="1" x14ac:dyDescent="0.25">
      <c r="A114" s="1"/>
      <c r="B114" s="1"/>
      <c r="C114" s="1"/>
      <c r="D114" s="1"/>
      <c r="E114" s="1"/>
      <c r="F114" s="1"/>
      <c r="G114" s="1"/>
      <c r="H114" s="1"/>
      <c r="I114" s="1"/>
      <c r="J114" s="1"/>
      <c r="K114" s="1"/>
      <c r="L114" s="1"/>
      <c r="M114" s="1"/>
      <c r="N114" s="1"/>
      <c r="O114" s="1"/>
      <c r="P114" s="1"/>
      <c r="Q114" s="1"/>
      <c r="R114" s="1"/>
      <c r="S114" s="1"/>
      <c r="T114" s="1"/>
      <c r="U114" s="1"/>
    </row>
    <row r="115" spans="1:21" ht="15.75" customHeight="1" x14ac:dyDescent="0.25">
      <c r="A115" s="1"/>
      <c r="B115" s="1"/>
      <c r="C115" s="1"/>
      <c r="D115" s="1"/>
      <c r="E115" s="1"/>
      <c r="F115" s="1"/>
      <c r="G115" s="1"/>
      <c r="H115" s="1"/>
      <c r="I115" s="1"/>
      <c r="J115" s="1"/>
      <c r="K115" s="1"/>
      <c r="L115" s="1"/>
      <c r="M115" s="1"/>
      <c r="N115" s="1"/>
      <c r="O115" s="1"/>
      <c r="P115" s="1"/>
      <c r="Q115" s="1"/>
      <c r="R115" s="1"/>
      <c r="S115" s="1"/>
      <c r="T115" s="1"/>
      <c r="U115" s="1"/>
    </row>
    <row r="116" spans="1:21" ht="15.75" customHeight="1" x14ac:dyDescent="0.25">
      <c r="A116" s="1"/>
      <c r="B116" s="1"/>
      <c r="C116" s="1"/>
      <c r="D116" s="1"/>
      <c r="E116" s="1"/>
      <c r="F116" s="1"/>
      <c r="G116" s="1"/>
      <c r="H116" s="1"/>
      <c r="I116" s="1"/>
      <c r="J116" s="1"/>
      <c r="K116" s="1"/>
      <c r="L116" s="1"/>
      <c r="M116" s="1"/>
      <c r="N116" s="1"/>
      <c r="O116" s="1"/>
      <c r="P116" s="1"/>
      <c r="Q116" s="1"/>
      <c r="R116" s="1"/>
      <c r="S116" s="1"/>
      <c r="T116" s="1"/>
      <c r="U116" s="1"/>
    </row>
    <row r="117" spans="1:21" ht="15.75" customHeight="1" x14ac:dyDescent="0.25">
      <c r="A117" s="1"/>
      <c r="B117" s="1"/>
      <c r="C117" s="1"/>
      <c r="D117" s="1"/>
      <c r="E117" s="1"/>
      <c r="F117" s="1"/>
      <c r="G117" s="1"/>
      <c r="H117" s="1"/>
      <c r="I117" s="1"/>
      <c r="J117" s="1"/>
      <c r="K117" s="1"/>
      <c r="L117" s="1"/>
      <c r="M117" s="1"/>
      <c r="N117" s="1"/>
      <c r="O117" s="1"/>
      <c r="P117" s="1"/>
      <c r="Q117" s="1"/>
      <c r="R117" s="1"/>
      <c r="S117" s="1"/>
      <c r="T117" s="1"/>
      <c r="U117" s="1"/>
    </row>
    <row r="118" spans="1:21" ht="15.75" customHeight="1" x14ac:dyDescent="0.25">
      <c r="A118" s="1"/>
      <c r="B118" s="1"/>
      <c r="C118" s="1"/>
      <c r="D118" s="1"/>
      <c r="E118" s="1"/>
      <c r="F118" s="1"/>
      <c r="G118" s="1"/>
      <c r="H118" s="1"/>
      <c r="I118" s="1"/>
      <c r="J118" s="1"/>
      <c r="K118" s="1"/>
      <c r="L118" s="1"/>
      <c r="M118" s="1"/>
      <c r="N118" s="1"/>
      <c r="O118" s="1"/>
      <c r="P118" s="1"/>
      <c r="Q118" s="1"/>
      <c r="R118" s="1"/>
      <c r="S118" s="1"/>
      <c r="T118" s="1"/>
      <c r="U118" s="1"/>
    </row>
    <row r="119" spans="1:21" ht="15.75" customHeight="1" x14ac:dyDescent="0.25">
      <c r="A119" s="1"/>
      <c r="B119" s="1"/>
      <c r="C119" s="1"/>
      <c r="D119" s="1"/>
      <c r="E119" s="1"/>
      <c r="F119" s="1"/>
      <c r="G119" s="1"/>
      <c r="H119" s="1"/>
      <c r="I119" s="1"/>
      <c r="J119" s="1"/>
      <c r="K119" s="1"/>
      <c r="L119" s="1"/>
      <c r="M119" s="1"/>
      <c r="N119" s="1"/>
      <c r="O119" s="1"/>
      <c r="P119" s="1"/>
      <c r="Q119" s="1"/>
      <c r="R119" s="1"/>
      <c r="S119" s="1"/>
      <c r="T119" s="1"/>
      <c r="U119" s="1"/>
    </row>
    <row r="120" spans="1:21" ht="15.75" customHeight="1" x14ac:dyDescent="0.25">
      <c r="A120" s="1"/>
      <c r="B120" s="1"/>
      <c r="C120" s="1"/>
      <c r="D120" s="1"/>
      <c r="E120" s="1"/>
      <c r="F120" s="1"/>
      <c r="G120" s="1"/>
      <c r="H120" s="1"/>
      <c r="I120" s="1"/>
      <c r="J120" s="1"/>
      <c r="K120" s="1"/>
      <c r="L120" s="1"/>
      <c r="M120" s="1"/>
      <c r="N120" s="1"/>
      <c r="O120" s="1"/>
      <c r="P120" s="1"/>
      <c r="Q120" s="1"/>
      <c r="R120" s="1"/>
      <c r="S120" s="1"/>
      <c r="T120" s="1"/>
      <c r="U120" s="1"/>
    </row>
    <row r="121" spans="1:21" ht="15.75" customHeight="1" x14ac:dyDescent="0.25">
      <c r="A121" s="1"/>
      <c r="B121" s="1"/>
      <c r="C121" s="1"/>
      <c r="D121" s="1"/>
      <c r="E121" s="1"/>
      <c r="F121" s="1"/>
      <c r="G121" s="1"/>
      <c r="H121" s="1"/>
      <c r="I121" s="1"/>
      <c r="J121" s="1"/>
      <c r="K121" s="1"/>
      <c r="L121" s="1"/>
      <c r="M121" s="1"/>
      <c r="N121" s="1"/>
      <c r="O121" s="1"/>
      <c r="P121" s="1"/>
      <c r="Q121" s="1"/>
      <c r="R121" s="1"/>
      <c r="S121" s="1"/>
      <c r="T121" s="1"/>
      <c r="U121" s="1"/>
    </row>
    <row r="122" spans="1:21" ht="15.75" customHeight="1" x14ac:dyDescent="0.25">
      <c r="A122" s="1"/>
      <c r="B122" s="1"/>
      <c r="C122" s="1"/>
      <c r="D122" s="1"/>
      <c r="E122" s="1"/>
      <c r="F122" s="1"/>
      <c r="G122" s="1"/>
      <c r="H122" s="1"/>
      <c r="I122" s="1"/>
      <c r="J122" s="1"/>
      <c r="K122" s="1"/>
      <c r="L122" s="1"/>
      <c r="M122" s="1"/>
      <c r="N122" s="1"/>
      <c r="O122" s="1"/>
      <c r="P122" s="1"/>
      <c r="Q122" s="1"/>
      <c r="R122" s="1"/>
      <c r="S122" s="1"/>
      <c r="T122" s="1"/>
      <c r="U122" s="1"/>
    </row>
    <row r="123" spans="1:21" ht="15.75" customHeight="1" x14ac:dyDescent="0.25">
      <c r="A123" s="1"/>
      <c r="B123" s="1"/>
      <c r="C123" s="1"/>
      <c r="D123" s="1"/>
      <c r="E123" s="1"/>
      <c r="F123" s="1"/>
      <c r="G123" s="1"/>
      <c r="H123" s="1"/>
      <c r="I123" s="1"/>
      <c r="J123" s="1"/>
      <c r="K123" s="1"/>
      <c r="L123" s="1"/>
      <c r="M123" s="1"/>
      <c r="N123" s="1"/>
      <c r="O123" s="1"/>
      <c r="P123" s="1"/>
      <c r="Q123" s="1"/>
      <c r="R123" s="1"/>
      <c r="S123" s="1"/>
      <c r="T123" s="1"/>
      <c r="U123" s="1"/>
    </row>
    <row r="124" spans="1:21" ht="15.75" customHeight="1" x14ac:dyDescent="0.25">
      <c r="A124" s="1"/>
      <c r="B124" s="1"/>
      <c r="C124" s="1"/>
      <c r="D124" s="1"/>
      <c r="E124" s="1"/>
      <c r="F124" s="1"/>
      <c r="G124" s="1"/>
      <c r="H124" s="1"/>
      <c r="I124" s="1"/>
      <c r="J124" s="1"/>
      <c r="K124" s="1"/>
      <c r="L124" s="1"/>
      <c r="M124" s="1"/>
      <c r="N124" s="1"/>
      <c r="O124" s="1"/>
      <c r="P124" s="1"/>
      <c r="Q124" s="1"/>
      <c r="R124" s="1"/>
      <c r="S124" s="1"/>
      <c r="T124" s="1"/>
      <c r="U124" s="1"/>
    </row>
    <row r="125" spans="1:21" ht="15.75" customHeight="1" x14ac:dyDescent="0.25">
      <c r="A125" s="1"/>
      <c r="B125" s="1"/>
      <c r="C125" s="1"/>
      <c r="D125" s="1"/>
      <c r="E125" s="1"/>
      <c r="F125" s="1"/>
      <c r="G125" s="1"/>
      <c r="H125" s="1"/>
      <c r="I125" s="1"/>
      <c r="J125" s="1"/>
      <c r="K125" s="1"/>
      <c r="L125" s="1"/>
      <c r="M125" s="1"/>
      <c r="N125" s="1"/>
      <c r="O125" s="1"/>
      <c r="P125" s="1"/>
      <c r="Q125" s="1"/>
      <c r="R125" s="1"/>
      <c r="S125" s="1"/>
      <c r="T125" s="1"/>
      <c r="U125" s="1"/>
    </row>
    <row r="126" spans="1:21" ht="15.75" customHeight="1" x14ac:dyDescent="0.25">
      <c r="A126" s="1"/>
      <c r="B126" s="1"/>
      <c r="C126" s="1"/>
      <c r="D126" s="1"/>
      <c r="E126" s="1"/>
      <c r="F126" s="1"/>
      <c r="G126" s="1"/>
      <c r="H126" s="1"/>
      <c r="I126" s="1"/>
      <c r="J126" s="1"/>
      <c r="K126" s="1"/>
      <c r="L126" s="1"/>
      <c r="M126" s="1"/>
      <c r="N126" s="1"/>
      <c r="O126" s="1"/>
      <c r="P126" s="1"/>
      <c r="Q126" s="1"/>
      <c r="R126" s="1"/>
      <c r="S126" s="1"/>
      <c r="T126" s="1"/>
      <c r="U126" s="1"/>
    </row>
    <row r="127" spans="1:21" ht="15.75" customHeight="1" x14ac:dyDescent="0.25">
      <c r="A127" s="1"/>
      <c r="B127" s="1"/>
      <c r="C127" s="1"/>
      <c r="D127" s="1"/>
      <c r="E127" s="1"/>
      <c r="F127" s="1"/>
      <c r="G127" s="1"/>
      <c r="H127" s="1"/>
      <c r="I127" s="1"/>
      <c r="J127" s="1"/>
      <c r="K127" s="1"/>
      <c r="L127" s="1"/>
      <c r="M127" s="1"/>
      <c r="N127" s="1"/>
      <c r="O127" s="1"/>
      <c r="P127" s="1"/>
      <c r="Q127" s="1"/>
      <c r="R127" s="1"/>
      <c r="S127" s="1"/>
      <c r="T127" s="1"/>
      <c r="U127" s="1"/>
    </row>
    <row r="128" spans="1:21" ht="15.75" customHeight="1" x14ac:dyDescent="0.25">
      <c r="A128" s="1"/>
      <c r="B128" s="1"/>
      <c r="C128" s="1"/>
      <c r="D128" s="1"/>
      <c r="E128" s="1"/>
      <c r="F128" s="1"/>
      <c r="G128" s="1"/>
      <c r="H128" s="1"/>
      <c r="I128" s="1"/>
      <c r="J128" s="1"/>
      <c r="K128" s="1"/>
      <c r="L128" s="1"/>
      <c r="M128" s="1"/>
      <c r="N128" s="1"/>
      <c r="O128" s="1"/>
      <c r="P128" s="1"/>
      <c r="Q128" s="1"/>
      <c r="R128" s="1"/>
      <c r="S128" s="1"/>
      <c r="T128" s="1"/>
      <c r="U128" s="1"/>
    </row>
    <row r="129" spans="1:21" ht="15.75" customHeight="1" x14ac:dyDescent="0.25">
      <c r="A129" s="1"/>
      <c r="B129" s="1"/>
      <c r="C129" s="1"/>
      <c r="D129" s="1"/>
      <c r="E129" s="1"/>
      <c r="F129" s="1"/>
      <c r="G129" s="1"/>
      <c r="H129" s="1"/>
      <c r="I129" s="1"/>
      <c r="J129" s="1"/>
      <c r="K129" s="1"/>
      <c r="L129" s="1"/>
      <c r="M129" s="1"/>
      <c r="N129" s="1"/>
      <c r="O129" s="1"/>
      <c r="P129" s="1"/>
      <c r="Q129" s="1"/>
      <c r="R129" s="1"/>
      <c r="S129" s="1"/>
      <c r="T129" s="1"/>
      <c r="U129" s="1"/>
    </row>
    <row r="130" spans="1:21" ht="15.75" customHeight="1" x14ac:dyDescent="0.25">
      <c r="A130" s="1"/>
      <c r="B130" s="1"/>
      <c r="C130" s="1"/>
      <c r="D130" s="1"/>
      <c r="E130" s="1"/>
      <c r="F130" s="1"/>
      <c r="G130" s="1"/>
      <c r="H130" s="1"/>
      <c r="I130" s="1"/>
      <c r="J130" s="1"/>
      <c r="K130" s="1"/>
      <c r="L130" s="1"/>
      <c r="M130" s="1"/>
      <c r="N130" s="1"/>
      <c r="O130" s="1"/>
      <c r="P130" s="1"/>
      <c r="Q130" s="1"/>
      <c r="R130" s="1"/>
      <c r="S130" s="1"/>
      <c r="T130" s="1"/>
      <c r="U130" s="1"/>
    </row>
    <row r="131" spans="1:21" ht="15.75" customHeight="1" x14ac:dyDescent="0.25">
      <c r="A131" s="1"/>
      <c r="B131" s="1"/>
      <c r="C131" s="1"/>
      <c r="D131" s="1"/>
      <c r="E131" s="1"/>
      <c r="F131" s="1"/>
      <c r="G131" s="1"/>
      <c r="H131" s="1"/>
      <c r="I131" s="1"/>
      <c r="J131" s="1"/>
      <c r="K131" s="1"/>
      <c r="L131" s="1"/>
      <c r="M131" s="1"/>
      <c r="N131" s="1"/>
      <c r="O131" s="1"/>
      <c r="P131" s="1"/>
      <c r="Q131" s="1"/>
      <c r="R131" s="1"/>
      <c r="S131" s="1"/>
      <c r="T131" s="1"/>
      <c r="U131" s="1"/>
    </row>
    <row r="132" spans="1:21" ht="15.75" customHeight="1" x14ac:dyDescent="0.25">
      <c r="A132" s="1"/>
      <c r="B132" s="1"/>
      <c r="C132" s="1"/>
      <c r="D132" s="1"/>
      <c r="E132" s="1"/>
      <c r="F132" s="1"/>
      <c r="G132" s="1"/>
      <c r="H132" s="1"/>
      <c r="I132" s="1"/>
      <c r="J132" s="1"/>
      <c r="K132" s="1"/>
      <c r="L132" s="1"/>
      <c r="M132" s="1"/>
      <c r="N132" s="1"/>
      <c r="O132" s="1"/>
      <c r="P132" s="1"/>
      <c r="Q132" s="1"/>
      <c r="R132" s="1"/>
      <c r="S132" s="1"/>
      <c r="T132" s="1"/>
      <c r="U132" s="1"/>
    </row>
    <row r="133" spans="1:21" ht="15.75" customHeight="1" x14ac:dyDescent="0.25">
      <c r="A133" s="1"/>
      <c r="B133" s="1"/>
      <c r="C133" s="1"/>
      <c r="D133" s="1"/>
      <c r="E133" s="1"/>
      <c r="F133" s="1"/>
      <c r="G133" s="1"/>
      <c r="H133" s="1"/>
      <c r="I133" s="1"/>
      <c r="J133" s="1"/>
      <c r="K133" s="1"/>
      <c r="L133" s="1"/>
      <c r="M133" s="1"/>
      <c r="N133" s="1"/>
      <c r="O133" s="1"/>
      <c r="P133" s="1"/>
      <c r="Q133" s="1"/>
      <c r="R133" s="1"/>
      <c r="S133" s="1"/>
      <c r="T133" s="1"/>
      <c r="U133" s="1"/>
    </row>
    <row r="134" spans="1:21" ht="15.75" customHeight="1" x14ac:dyDescent="0.25">
      <c r="A134" s="1"/>
      <c r="B134" s="1"/>
      <c r="C134" s="1"/>
      <c r="D134" s="1"/>
      <c r="E134" s="1"/>
      <c r="F134" s="1"/>
      <c r="G134" s="1"/>
      <c r="H134" s="1"/>
      <c r="I134" s="1"/>
      <c r="J134" s="1"/>
      <c r="K134" s="1"/>
      <c r="L134" s="1"/>
      <c r="M134" s="1"/>
      <c r="N134" s="1"/>
      <c r="O134" s="1"/>
      <c r="P134" s="1"/>
      <c r="Q134" s="1"/>
      <c r="R134" s="1"/>
      <c r="S134" s="1"/>
      <c r="T134" s="1"/>
      <c r="U134" s="1"/>
    </row>
    <row r="135" spans="1:21" ht="15.75" customHeight="1" x14ac:dyDescent="0.25">
      <c r="A135" s="1"/>
      <c r="B135" s="1"/>
      <c r="C135" s="1"/>
      <c r="D135" s="1"/>
      <c r="E135" s="1"/>
      <c r="F135" s="1"/>
      <c r="G135" s="1"/>
      <c r="H135" s="1"/>
      <c r="I135" s="1"/>
      <c r="J135" s="1"/>
      <c r="K135" s="1"/>
      <c r="L135" s="1"/>
      <c r="M135" s="1"/>
      <c r="N135" s="1"/>
      <c r="O135" s="1"/>
      <c r="P135" s="1"/>
      <c r="Q135" s="1"/>
      <c r="R135" s="1"/>
      <c r="S135" s="1"/>
      <c r="T135" s="1"/>
      <c r="U135" s="1"/>
    </row>
    <row r="136" spans="1:21" ht="15.75" customHeight="1" x14ac:dyDescent="0.25">
      <c r="A136" s="1"/>
      <c r="B136" s="1"/>
      <c r="C136" s="1"/>
      <c r="D136" s="1"/>
      <c r="E136" s="1"/>
      <c r="F136" s="1"/>
      <c r="G136" s="1"/>
      <c r="H136" s="1"/>
      <c r="I136" s="1"/>
      <c r="J136" s="1"/>
      <c r="K136" s="1"/>
      <c r="L136" s="1"/>
      <c r="M136" s="1"/>
      <c r="N136" s="1"/>
      <c r="O136" s="1"/>
      <c r="P136" s="1"/>
      <c r="Q136" s="1"/>
      <c r="R136" s="1"/>
      <c r="S136" s="1"/>
      <c r="T136" s="1"/>
      <c r="U136" s="1"/>
    </row>
    <row r="137" spans="1:21" ht="15.75" customHeight="1" x14ac:dyDescent="0.25">
      <c r="A137" s="1"/>
      <c r="B137" s="1"/>
      <c r="C137" s="1"/>
      <c r="D137" s="1"/>
      <c r="E137" s="1"/>
      <c r="F137" s="1"/>
      <c r="G137" s="1"/>
      <c r="H137" s="1"/>
      <c r="I137" s="1"/>
      <c r="J137" s="1"/>
      <c r="K137" s="1"/>
      <c r="L137" s="1"/>
      <c r="M137" s="1"/>
      <c r="N137" s="1"/>
      <c r="O137" s="1"/>
      <c r="P137" s="1"/>
      <c r="Q137" s="1"/>
      <c r="R137" s="1"/>
      <c r="S137" s="1"/>
      <c r="T137" s="1"/>
      <c r="U137" s="1"/>
    </row>
    <row r="138" spans="1:21" ht="15.75" customHeight="1" x14ac:dyDescent="0.25">
      <c r="A138" s="1"/>
      <c r="B138" s="1"/>
      <c r="C138" s="1"/>
      <c r="D138" s="1"/>
      <c r="E138" s="1"/>
      <c r="F138" s="1"/>
      <c r="G138" s="1"/>
      <c r="H138" s="1"/>
      <c r="I138" s="1"/>
      <c r="J138" s="1"/>
      <c r="K138" s="1"/>
      <c r="L138" s="1"/>
      <c r="M138" s="1"/>
      <c r="N138" s="1"/>
      <c r="O138" s="1"/>
      <c r="P138" s="1"/>
      <c r="Q138" s="1"/>
      <c r="R138" s="1"/>
      <c r="S138" s="1"/>
      <c r="T138" s="1"/>
      <c r="U138" s="1"/>
    </row>
    <row r="139" spans="1:21" ht="15.75" customHeight="1" x14ac:dyDescent="0.25">
      <c r="A139" s="1"/>
      <c r="B139" s="1"/>
      <c r="C139" s="1"/>
      <c r="D139" s="1"/>
      <c r="E139" s="1"/>
      <c r="F139" s="1"/>
      <c r="G139" s="1"/>
      <c r="H139" s="1"/>
      <c r="I139" s="1"/>
      <c r="J139" s="1"/>
      <c r="K139" s="1"/>
      <c r="L139" s="1"/>
      <c r="M139" s="1"/>
      <c r="N139" s="1"/>
      <c r="O139" s="1"/>
      <c r="P139" s="1"/>
      <c r="Q139" s="1"/>
      <c r="R139" s="1"/>
      <c r="S139" s="1"/>
      <c r="T139" s="1"/>
      <c r="U139" s="1"/>
    </row>
    <row r="140" spans="1:21" ht="15.75" customHeight="1" x14ac:dyDescent="0.25">
      <c r="A140" s="1"/>
      <c r="B140" s="1"/>
      <c r="C140" s="1"/>
      <c r="D140" s="1"/>
      <c r="E140" s="1"/>
      <c r="F140" s="1"/>
      <c r="G140" s="1"/>
      <c r="H140" s="1"/>
      <c r="I140" s="1"/>
      <c r="J140" s="1"/>
      <c r="K140" s="1"/>
      <c r="L140" s="1"/>
      <c r="M140" s="1"/>
      <c r="N140" s="1"/>
      <c r="O140" s="1"/>
      <c r="P140" s="1"/>
      <c r="Q140" s="1"/>
      <c r="R140" s="1"/>
      <c r="S140" s="1"/>
      <c r="T140" s="1"/>
      <c r="U140" s="1"/>
    </row>
    <row r="141" spans="1:21" ht="15.75" customHeight="1" x14ac:dyDescent="0.25">
      <c r="A141" s="1"/>
      <c r="B141" s="1"/>
      <c r="C141" s="1"/>
      <c r="D141" s="1"/>
      <c r="E141" s="1"/>
      <c r="F141" s="1"/>
      <c r="G141" s="1"/>
      <c r="H141" s="1"/>
      <c r="I141" s="1"/>
      <c r="J141" s="1"/>
      <c r="K141" s="1"/>
      <c r="L141" s="1"/>
      <c r="M141" s="1"/>
      <c r="N141" s="1"/>
      <c r="O141" s="1"/>
      <c r="P141" s="1"/>
      <c r="Q141" s="1"/>
      <c r="R141" s="1"/>
      <c r="S141" s="1"/>
      <c r="T141" s="1"/>
      <c r="U141" s="1"/>
    </row>
    <row r="142" spans="1:21" ht="15.75" customHeight="1" x14ac:dyDescent="0.25">
      <c r="A142" s="1"/>
      <c r="B142" s="1"/>
      <c r="C142" s="1"/>
      <c r="D142" s="1"/>
      <c r="E142" s="1"/>
      <c r="F142" s="1"/>
      <c r="G142" s="1"/>
      <c r="H142" s="1"/>
      <c r="I142" s="1"/>
      <c r="J142" s="1"/>
      <c r="K142" s="1"/>
      <c r="L142" s="1"/>
      <c r="M142" s="1"/>
      <c r="N142" s="1"/>
      <c r="O142" s="1"/>
      <c r="P142" s="1"/>
      <c r="Q142" s="1"/>
      <c r="R142" s="1"/>
      <c r="S142" s="1"/>
      <c r="T142" s="1"/>
      <c r="U142" s="1"/>
    </row>
    <row r="143" spans="1:21" ht="15.75" customHeight="1" x14ac:dyDescent="0.25">
      <c r="A143" s="1"/>
      <c r="B143" s="1"/>
      <c r="C143" s="1"/>
      <c r="D143" s="1"/>
      <c r="E143" s="1"/>
      <c r="F143" s="1"/>
      <c r="G143" s="1"/>
      <c r="H143" s="1"/>
      <c r="I143" s="1"/>
      <c r="J143" s="1"/>
      <c r="K143" s="1"/>
      <c r="L143" s="1"/>
      <c r="M143" s="1"/>
      <c r="N143" s="1"/>
      <c r="O143" s="1"/>
      <c r="P143" s="1"/>
      <c r="Q143" s="1"/>
      <c r="R143" s="1"/>
      <c r="S143" s="1"/>
      <c r="T143" s="1"/>
      <c r="U143" s="1"/>
    </row>
    <row r="144" spans="1:21" ht="15.75" customHeight="1" x14ac:dyDescent="0.25">
      <c r="A144" s="1"/>
      <c r="B144" s="1"/>
      <c r="C144" s="1"/>
      <c r="D144" s="1"/>
      <c r="E144" s="1"/>
      <c r="F144" s="1"/>
      <c r="G144" s="1"/>
      <c r="H144" s="1"/>
      <c r="I144" s="1"/>
      <c r="J144" s="1"/>
      <c r="K144" s="1"/>
      <c r="L144" s="1"/>
      <c r="M144" s="1"/>
      <c r="N144" s="1"/>
      <c r="O144" s="1"/>
      <c r="P144" s="1"/>
      <c r="Q144" s="1"/>
      <c r="R144" s="1"/>
      <c r="S144" s="1"/>
      <c r="T144" s="1"/>
      <c r="U144" s="1"/>
    </row>
    <row r="145" spans="1:21" ht="15.75" customHeight="1" x14ac:dyDescent="0.25">
      <c r="A145" s="1"/>
      <c r="B145" s="1"/>
      <c r="C145" s="1"/>
      <c r="D145" s="1"/>
      <c r="E145" s="1"/>
      <c r="F145" s="1"/>
      <c r="G145" s="1"/>
      <c r="H145" s="1"/>
      <c r="I145" s="1"/>
      <c r="J145" s="1"/>
      <c r="K145" s="1"/>
      <c r="L145" s="1"/>
      <c r="M145" s="1"/>
      <c r="N145" s="1"/>
      <c r="O145" s="1"/>
      <c r="P145" s="1"/>
      <c r="Q145" s="1"/>
      <c r="R145" s="1"/>
      <c r="S145" s="1"/>
      <c r="T145" s="1"/>
      <c r="U145" s="1"/>
    </row>
    <row r="146" spans="1:21" ht="15.75" customHeight="1" x14ac:dyDescent="0.25">
      <c r="A146" s="1"/>
      <c r="B146" s="1"/>
      <c r="C146" s="1"/>
      <c r="D146" s="1"/>
      <c r="E146" s="1"/>
      <c r="F146" s="1"/>
      <c r="G146" s="1"/>
      <c r="H146" s="1"/>
      <c r="I146" s="1"/>
      <c r="J146" s="1"/>
      <c r="K146" s="1"/>
      <c r="L146" s="1"/>
      <c r="M146" s="1"/>
      <c r="N146" s="1"/>
      <c r="O146" s="1"/>
      <c r="P146" s="1"/>
      <c r="Q146" s="1"/>
      <c r="R146" s="1"/>
      <c r="S146" s="1"/>
      <c r="T146" s="1"/>
      <c r="U146" s="1"/>
    </row>
    <row r="147" spans="1:21" ht="15.75" customHeight="1" x14ac:dyDescent="0.25">
      <c r="A147" s="1"/>
      <c r="B147" s="1"/>
      <c r="C147" s="1"/>
      <c r="D147" s="1"/>
      <c r="E147" s="1"/>
      <c r="F147" s="1"/>
      <c r="G147" s="1"/>
      <c r="H147" s="1"/>
      <c r="I147" s="1"/>
      <c r="J147" s="1"/>
      <c r="K147" s="1"/>
      <c r="L147" s="1"/>
      <c r="M147" s="1"/>
      <c r="N147" s="1"/>
      <c r="O147" s="1"/>
      <c r="P147" s="1"/>
      <c r="Q147" s="1"/>
      <c r="R147" s="1"/>
      <c r="S147" s="1"/>
      <c r="T147" s="1"/>
      <c r="U147" s="1"/>
    </row>
    <row r="148" spans="1:21" ht="15.75" customHeight="1" x14ac:dyDescent="0.25">
      <c r="A148" s="1"/>
      <c r="B148" s="1"/>
      <c r="C148" s="1"/>
      <c r="D148" s="1"/>
      <c r="E148" s="1"/>
      <c r="F148" s="1"/>
      <c r="G148" s="1"/>
      <c r="H148" s="1"/>
      <c r="I148" s="1"/>
      <c r="J148" s="1"/>
      <c r="K148" s="1"/>
      <c r="L148" s="1"/>
      <c r="M148" s="1"/>
      <c r="N148" s="1"/>
      <c r="O148" s="1"/>
      <c r="P148" s="1"/>
      <c r="Q148" s="1"/>
      <c r="R148" s="1"/>
      <c r="S148" s="1"/>
      <c r="T148" s="1"/>
      <c r="U148" s="1"/>
    </row>
    <row r="149" spans="1:21" ht="15.75" customHeight="1" x14ac:dyDescent="0.25">
      <c r="A149" s="1"/>
      <c r="B149" s="1"/>
      <c r="C149" s="1"/>
      <c r="D149" s="1"/>
      <c r="E149" s="1"/>
      <c r="F149" s="1"/>
      <c r="G149" s="1"/>
      <c r="H149" s="1"/>
      <c r="I149" s="1"/>
      <c r="J149" s="1"/>
      <c r="K149" s="1"/>
      <c r="L149" s="1"/>
      <c r="M149" s="1"/>
      <c r="N149" s="1"/>
      <c r="O149" s="1"/>
      <c r="P149" s="1"/>
      <c r="Q149" s="1"/>
      <c r="R149" s="1"/>
      <c r="S149" s="1"/>
      <c r="T149" s="1"/>
      <c r="U149" s="1"/>
    </row>
    <row r="150" spans="1:21" ht="15.75" customHeight="1" x14ac:dyDescent="0.25">
      <c r="A150" s="1"/>
      <c r="B150" s="1"/>
      <c r="C150" s="1"/>
      <c r="D150" s="1"/>
      <c r="E150" s="1"/>
      <c r="F150" s="1"/>
      <c r="G150" s="1"/>
      <c r="H150" s="1"/>
      <c r="I150" s="1"/>
      <c r="J150" s="1"/>
      <c r="K150" s="1"/>
      <c r="L150" s="1"/>
      <c r="M150" s="1"/>
      <c r="N150" s="1"/>
      <c r="O150" s="1"/>
      <c r="P150" s="1"/>
      <c r="Q150" s="1"/>
      <c r="R150" s="1"/>
      <c r="S150" s="1"/>
      <c r="T150" s="1"/>
      <c r="U150" s="1"/>
    </row>
    <row r="151" spans="1:21" ht="15.75" customHeight="1" x14ac:dyDescent="0.25">
      <c r="A151" s="1"/>
      <c r="B151" s="1"/>
      <c r="C151" s="1"/>
      <c r="D151" s="1"/>
      <c r="E151" s="1"/>
      <c r="F151" s="1"/>
      <c r="G151" s="1"/>
      <c r="H151" s="1"/>
      <c r="I151" s="1"/>
      <c r="J151" s="1"/>
      <c r="K151" s="1"/>
      <c r="L151" s="1"/>
      <c r="M151" s="1"/>
      <c r="N151" s="1"/>
      <c r="O151" s="1"/>
      <c r="P151" s="1"/>
      <c r="Q151" s="1"/>
      <c r="R151" s="1"/>
      <c r="S151" s="1"/>
      <c r="T151" s="1"/>
      <c r="U151" s="1"/>
    </row>
    <row r="152" spans="1:21" ht="15.75" customHeight="1" x14ac:dyDescent="0.25">
      <c r="A152" s="1"/>
      <c r="B152" s="1"/>
      <c r="C152" s="1"/>
      <c r="D152" s="1"/>
      <c r="E152" s="1"/>
      <c r="F152" s="1"/>
      <c r="G152" s="1"/>
      <c r="H152" s="1"/>
      <c r="I152" s="1"/>
      <c r="J152" s="1"/>
      <c r="K152" s="1"/>
      <c r="L152" s="1"/>
      <c r="M152" s="1"/>
      <c r="N152" s="1"/>
      <c r="O152" s="1"/>
      <c r="P152" s="1"/>
      <c r="Q152" s="1"/>
      <c r="R152" s="1"/>
      <c r="S152" s="1"/>
      <c r="T152" s="1"/>
      <c r="U152" s="1"/>
    </row>
    <row r="153" spans="1:21" ht="15.75" customHeight="1" x14ac:dyDescent="0.25">
      <c r="A153" s="1"/>
      <c r="B153" s="1"/>
      <c r="C153" s="1"/>
      <c r="D153" s="1"/>
      <c r="E153" s="1"/>
      <c r="F153" s="1"/>
      <c r="G153" s="1"/>
      <c r="H153" s="1"/>
      <c r="I153" s="1"/>
      <c r="J153" s="1"/>
      <c r="K153" s="1"/>
      <c r="L153" s="1"/>
      <c r="M153" s="1"/>
      <c r="N153" s="1"/>
      <c r="O153" s="1"/>
      <c r="P153" s="1"/>
      <c r="Q153" s="1"/>
      <c r="R153" s="1"/>
      <c r="S153" s="1"/>
      <c r="T153" s="1"/>
      <c r="U153" s="1"/>
    </row>
    <row r="154" spans="1:21" ht="15.75" customHeight="1" x14ac:dyDescent="0.25">
      <c r="A154" s="1"/>
      <c r="B154" s="1"/>
      <c r="C154" s="1"/>
      <c r="D154" s="1"/>
      <c r="E154" s="1"/>
      <c r="F154" s="1"/>
      <c r="G154" s="1"/>
      <c r="H154" s="1"/>
      <c r="I154" s="1"/>
      <c r="J154" s="1"/>
      <c r="K154" s="1"/>
      <c r="L154" s="1"/>
      <c r="M154" s="1"/>
      <c r="N154" s="1"/>
      <c r="O154" s="1"/>
      <c r="P154" s="1"/>
      <c r="Q154" s="1"/>
      <c r="R154" s="1"/>
      <c r="S154" s="1"/>
      <c r="T154" s="1"/>
      <c r="U154" s="1"/>
    </row>
    <row r="155" spans="1:21" ht="15.75" customHeight="1" x14ac:dyDescent="0.25">
      <c r="A155" s="1"/>
      <c r="B155" s="1"/>
      <c r="C155" s="1"/>
      <c r="D155" s="1"/>
      <c r="E155" s="1"/>
      <c r="F155" s="1"/>
      <c r="G155" s="1"/>
      <c r="H155" s="1"/>
      <c r="I155" s="1"/>
      <c r="J155" s="1"/>
      <c r="K155" s="1"/>
      <c r="L155" s="1"/>
      <c r="M155" s="1"/>
      <c r="N155" s="1"/>
      <c r="O155" s="1"/>
      <c r="P155" s="1"/>
      <c r="Q155" s="1"/>
      <c r="R155" s="1"/>
      <c r="S155" s="1"/>
      <c r="T155" s="1"/>
      <c r="U155" s="1"/>
    </row>
    <row r="156" spans="1:21" ht="15.75" customHeight="1" x14ac:dyDescent="0.25">
      <c r="A156" s="1"/>
      <c r="B156" s="1"/>
      <c r="C156" s="1"/>
      <c r="D156" s="1"/>
      <c r="E156" s="1"/>
      <c r="F156" s="1"/>
      <c r="G156" s="1"/>
      <c r="H156" s="1"/>
      <c r="I156" s="1"/>
      <c r="J156" s="1"/>
      <c r="K156" s="1"/>
      <c r="L156" s="1"/>
      <c r="M156" s="1"/>
      <c r="N156" s="1"/>
      <c r="O156" s="1"/>
      <c r="P156" s="1"/>
      <c r="Q156" s="1"/>
      <c r="R156" s="1"/>
      <c r="S156" s="1"/>
      <c r="T156" s="1"/>
      <c r="U156" s="1"/>
    </row>
    <row r="157" spans="1:21" ht="15.75" customHeight="1" x14ac:dyDescent="0.25">
      <c r="A157" s="1"/>
      <c r="B157" s="1"/>
      <c r="C157" s="1"/>
      <c r="D157" s="1"/>
      <c r="E157" s="1"/>
      <c r="F157" s="1"/>
      <c r="G157" s="1"/>
      <c r="H157" s="1"/>
      <c r="I157" s="1"/>
      <c r="J157" s="1"/>
      <c r="K157" s="1"/>
      <c r="L157" s="1"/>
      <c r="M157" s="1"/>
      <c r="N157" s="1"/>
      <c r="O157" s="1"/>
      <c r="P157" s="1"/>
      <c r="Q157" s="1"/>
      <c r="R157" s="1"/>
      <c r="S157" s="1"/>
      <c r="T157" s="1"/>
      <c r="U157" s="1"/>
    </row>
    <row r="158" spans="1:21" ht="15.75" customHeight="1" x14ac:dyDescent="0.25">
      <c r="A158" s="1"/>
      <c r="B158" s="1"/>
      <c r="C158" s="1"/>
      <c r="D158" s="1"/>
      <c r="E158" s="1"/>
      <c r="F158" s="1"/>
      <c r="G158" s="1"/>
      <c r="H158" s="1"/>
      <c r="I158" s="1"/>
      <c r="J158" s="1"/>
      <c r="K158" s="1"/>
      <c r="L158" s="1"/>
      <c r="M158" s="1"/>
      <c r="N158" s="1"/>
      <c r="O158" s="1"/>
      <c r="P158" s="1"/>
      <c r="Q158" s="1"/>
      <c r="R158" s="1"/>
      <c r="S158" s="1"/>
      <c r="T158" s="1"/>
      <c r="U158" s="1"/>
    </row>
    <row r="159" spans="1:21" ht="15.75" customHeight="1" x14ac:dyDescent="0.25">
      <c r="A159" s="1"/>
      <c r="B159" s="1"/>
      <c r="C159" s="1"/>
      <c r="D159" s="1"/>
      <c r="E159" s="1"/>
      <c r="F159" s="1"/>
      <c r="G159" s="1"/>
      <c r="H159" s="1"/>
      <c r="I159" s="1"/>
      <c r="J159" s="1"/>
      <c r="K159" s="1"/>
      <c r="L159" s="1"/>
      <c r="M159" s="1"/>
      <c r="N159" s="1"/>
      <c r="O159" s="1"/>
      <c r="P159" s="1"/>
      <c r="Q159" s="1"/>
      <c r="R159" s="1"/>
      <c r="S159" s="1"/>
      <c r="T159" s="1"/>
      <c r="U159" s="1"/>
    </row>
    <row r="160" spans="1:21" ht="15.75" customHeight="1" x14ac:dyDescent="0.25">
      <c r="A160" s="1"/>
      <c r="B160" s="1"/>
      <c r="C160" s="1"/>
      <c r="D160" s="1"/>
      <c r="E160" s="1"/>
      <c r="F160" s="1"/>
      <c r="G160" s="1"/>
      <c r="H160" s="1"/>
      <c r="I160" s="1"/>
      <c r="J160" s="1"/>
      <c r="K160" s="1"/>
      <c r="L160" s="1"/>
      <c r="M160" s="1"/>
      <c r="N160" s="1"/>
      <c r="O160" s="1"/>
      <c r="P160" s="1"/>
      <c r="Q160" s="1"/>
      <c r="R160" s="1"/>
      <c r="S160" s="1"/>
      <c r="T160" s="1"/>
      <c r="U160" s="1"/>
    </row>
    <row r="161" spans="1:21" ht="15.75" customHeight="1" x14ac:dyDescent="0.25">
      <c r="A161" s="1"/>
      <c r="B161" s="1"/>
      <c r="C161" s="1"/>
      <c r="D161" s="1"/>
      <c r="E161" s="1"/>
      <c r="F161" s="1"/>
      <c r="G161" s="1"/>
      <c r="H161" s="1"/>
      <c r="I161" s="1"/>
      <c r="J161" s="1"/>
      <c r="K161" s="1"/>
      <c r="L161" s="1"/>
      <c r="M161" s="1"/>
      <c r="N161" s="1"/>
      <c r="O161" s="1"/>
      <c r="P161" s="1"/>
      <c r="Q161" s="1"/>
      <c r="R161" s="1"/>
      <c r="S161" s="1"/>
      <c r="T161" s="1"/>
      <c r="U161" s="1"/>
    </row>
    <row r="162" spans="1:21" ht="15.75" customHeight="1" x14ac:dyDescent="0.25">
      <c r="A162" s="1"/>
      <c r="B162" s="1"/>
      <c r="C162" s="1"/>
      <c r="D162" s="1"/>
      <c r="E162" s="1"/>
      <c r="F162" s="1"/>
      <c r="G162" s="1"/>
      <c r="H162" s="1"/>
      <c r="I162" s="1"/>
      <c r="J162" s="1"/>
      <c r="K162" s="1"/>
      <c r="L162" s="1"/>
      <c r="M162" s="1"/>
      <c r="N162" s="1"/>
      <c r="O162" s="1"/>
      <c r="P162" s="1"/>
      <c r="Q162" s="1"/>
      <c r="R162" s="1"/>
      <c r="S162" s="1"/>
      <c r="T162" s="1"/>
      <c r="U162" s="1"/>
    </row>
    <row r="163" spans="1:21" ht="15.75" customHeight="1" x14ac:dyDescent="0.25">
      <c r="A163" s="1"/>
      <c r="B163" s="1"/>
      <c r="C163" s="1"/>
      <c r="D163" s="1"/>
      <c r="E163" s="1"/>
      <c r="F163" s="1"/>
      <c r="G163" s="1"/>
      <c r="H163" s="1"/>
      <c r="I163" s="1"/>
      <c r="J163" s="1"/>
      <c r="K163" s="1"/>
      <c r="L163" s="1"/>
      <c r="M163" s="1"/>
      <c r="N163" s="1"/>
      <c r="O163" s="1"/>
      <c r="P163" s="1"/>
      <c r="Q163" s="1"/>
      <c r="R163" s="1"/>
      <c r="S163" s="1"/>
      <c r="T163" s="1"/>
      <c r="U163" s="1"/>
    </row>
    <row r="164" spans="1:21" ht="15.75" customHeight="1" x14ac:dyDescent="0.25">
      <c r="A164" s="1"/>
      <c r="B164" s="1"/>
      <c r="C164" s="1"/>
      <c r="D164" s="1"/>
      <c r="E164" s="1"/>
      <c r="F164" s="1"/>
      <c r="G164" s="1"/>
      <c r="H164" s="1"/>
      <c r="I164" s="1"/>
      <c r="J164" s="1"/>
      <c r="K164" s="1"/>
      <c r="L164" s="1"/>
      <c r="M164" s="1"/>
      <c r="N164" s="1"/>
      <c r="O164" s="1"/>
      <c r="P164" s="1"/>
      <c r="Q164" s="1"/>
      <c r="R164" s="1"/>
      <c r="S164" s="1"/>
      <c r="T164" s="1"/>
      <c r="U164" s="1"/>
    </row>
    <row r="165" spans="1:21" ht="15.75" customHeight="1" x14ac:dyDescent="0.25">
      <c r="A165" s="1"/>
      <c r="B165" s="1"/>
      <c r="C165" s="1"/>
      <c r="D165" s="1"/>
      <c r="E165" s="1"/>
      <c r="F165" s="1"/>
      <c r="G165" s="1"/>
      <c r="H165" s="1"/>
      <c r="I165" s="1"/>
      <c r="J165" s="1"/>
      <c r="K165" s="1"/>
      <c r="L165" s="1"/>
      <c r="M165" s="1"/>
      <c r="N165" s="1"/>
      <c r="O165" s="1"/>
      <c r="P165" s="1"/>
      <c r="Q165" s="1"/>
      <c r="R165" s="1"/>
      <c r="S165" s="1"/>
      <c r="T165" s="1"/>
      <c r="U165" s="1"/>
    </row>
    <row r="166" spans="1:21" ht="15.75" customHeight="1" x14ac:dyDescent="0.25">
      <c r="A166" s="1"/>
      <c r="B166" s="1"/>
      <c r="C166" s="1"/>
      <c r="D166" s="1"/>
      <c r="E166" s="1"/>
      <c r="F166" s="1"/>
      <c r="G166" s="1"/>
      <c r="H166" s="1"/>
      <c r="I166" s="1"/>
      <c r="J166" s="1"/>
      <c r="K166" s="1"/>
      <c r="L166" s="1"/>
      <c r="M166" s="1"/>
      <c r="N166" s="1"/>
      <c r="O166" s="1"/>
      <c r="P166" s="1"/>
      <c r="Q166" s="1"/>
      <c r="R166" s="1"/>
      <c r="S166" s="1"/>
      <c r="T166" s="1"/>
      <c r="U166" s="1"/>
    </row>
    <row r="167" spans="1:21" ht="15.75" customHeight="1" x14ac:dyDescent="0.25">
      <c r="A167" s="1"/>
      <c r="B167" s="1"/>
      <c r="C167" s="1"/>
      <c r="D167" s="1"/>
      <c r="E167" s="1"/>
      <c r="F167" s="1"/>
      <c r="G167" s="1"/>
      <c r="H167" s="1"/>
      <c r="I167" s="1"/>
      <c r="J167" s="1"/>
      <c r="K167" s="1"/>
      <c r="L167" s="1"/>
      <c r="M167" s="1"/>
      <c r="N167" s="1"/>
      <c r="O167" s="1"/>
      <c r="P167" s="1"/>
      <c r="Q167" s="1"/>
      <c r="R167" s="1"/>
      <c r="S167" s="1"/>
      <c r="T167" s="1"/>
      <c r="U167" s="1"/>
    </row>
    <row r="168" spans="1:21" ht="15.75" customHeight="1" x14ac:dyDescent="0.25">
      <c r="A168" s="1"/>
      <c r="B168" s="1"/>
      <c r="C168" s="1"/>
      <c r="D168" s="1"/>
      <c r="E168" s="1"/>
      <c r="F168" s="1"/>
      <c r="G168" s="1"/>
      <c r="H168" s="1"/>
      <c r="I168" s="1"/>
      <c r="J168" s="1"/>
      <c r="K168" s="1"/>
      <c r="L168" s="1"/>
      <c r="M168" s="1"/>
      <c r="N168" s="1"/>
      <c r="O168" s="1"/>
      <c r="P168" s="1"/>
      <c r="Q168" s="1"/>
      <c r="R168" s="1"/>
      <c r="S168" s="1"/>
      <c r="T168" s="1"/>
      <c r="U168" s="1"/>
    </row>
    <row r="169" spans="1:21" ht="15.75" customHeight="1" x14ac:dyDescent="0.25">
      <c r="A169" s="1"/>
      <c r="B169" s="1"/>
      <c r="C169" s="1"/>
      <c r="D169" s="1"/>
      <c r="E169" s="1"/>
      <c r="F169" s="1"/>
      <c r="G169" s="1"/>
      <c r="H169" s="1"/>
      <c r="I169" s="1"/>
      <c r="J169" s="1"/>
      <c r="K169" s="1"/>
      <c r="L169" s="1"/>
      <c r="M169" s="1"/>
      <c r="N169" s="1"/>
      <c r="O169" s="1"/>
      <c r="P169" s="1"/>
      <c r="Q169" s="1"/>
      <c r="R169" s="1"/>
      <c r="S169" s="1"/>
      <c r="T169" s="1"/>
      <c r="U169" s="1"/>
    </row>
    <row r="170" spans="1:21" ht="15.75" customHeight="1" x14ac:dyDescent="0.25">
      <c r="A170" s="1"/>
      <c r="B170" s="1"/>
      <c r="C170" s="1"/>
      <c r="D170" s="1"/>
      <c r="E170" s="1"/>
      <c r="F170" s="1"/>
      <c r="G170" s="1"/>
      <c r="H170" s="1"/>
      <c r="I170" s="1"/>
      <c r="J170" s="1"/>
      <c r="K170" s="1"/>
      <c r="L170" s="1"/>
      <c r="M170" s="1"/>
      <c r="N170" s="1"/>
      <c r="O170" s="1"/>
      <c r="P170" s="1"/>
      <c r="Q170" s="1"/>
      <c r="R170" s="1"/>
      <c r="S170" s="1"/>
      <c r="T170" s="1"/>
      <c r="U170" s="1"/>
    </row>
    <row r="171" spans="1:21" ht="15.75" customHeight="1" x14ac:dyDescent="0.25">
      <c r="A171" s="1"/>
      <c r="B171" s="1"/>
      <c r="C171" s="1"/>
      <c r="D171" s="1"/>
      <c r="E171" s="1"/>
      <c r="F171" s="1"/>
      <c r="G171" s="1"/>
      <c r="H171" s="1"/>
      <c r="I171" s="1"/>
      <c r="J171" s="1"/>
      <c r="K171" s="1"/>
      <c r="L171" s="1"/>
      <c r="M171" s="1"/>
      <c r="N171" s="1"/>
      <c r="O171" s="1"/>
      <c r="P171" s="1"/>
      <c r="Q171" s="1"/>
      <c r="R171" s="1"/>
      <c r="S171" s="1"/>
      <c r="T171" s="1"/>
      <c r="U171" s="1"/>
    </row>
    <row r="172" spans="1:21" ht="15.75" customHeight="1" x14ac:dyDescent="0.25">
      <c r="A172" s="1"/>
      <c r="B172" s="1"/>
      <c r="C172" s="1"/>
      <c r="D172" s="1"/>
      <c r="E172" s="1"/>
      <c r="F172" s="1"/>
      <c r="G172" s="1"/>
      <c r="H172" s="1"/>
      <c r="I172" s="1"/>
      <c r="J172" s="1"/>
      <c r="K172" s="1"/>
      <c r="L172" s="1"/>
      <c r="M172" s="1"/>
      <c r="N172" s="1"/>
      <c r="O172" s="1"/>
      <c r="P172" s="1"/>
      <c r="Q172" s="1"/>
      <c r="R172" s="1"/>
      <c r="S172" s="1"/>
      <c r="T172" s="1"/>
      <c r="U172" s="1"/>
    </row>
    <row r="173" spans="1:21" ht="15.75" customHeight="1" x14ac:dyDescent="0.25">
      <c r="A173" s="1"/>
      <c r="B173" s="1"/>
      <c r="C173" s="1"/>
      <c r="D173" s="1"/>
      <c r="E173" s="1"/>
      <c r="F173" s="1"/>
      <c r="G173" s="1"/>
      <c r="H173" s="1"/>
      <c r="I173" s="1"/>
      <c r="J173" s="1"/>
      <c r="K173" s="1"/>
      <c r="L173" s="1"/>
      <c r="M173" s="1"/>
      <c r="N173" s="1"/>
      <c r="O173" s="1"/>
      <c r="P173" s="1"/>
      <c r="Q173" s="1"/>
      <c r="R173" s="1"/>
      <c r="S173" s="1"/>
      <c r="T173" s="1"/>
      <c r="U173" s="1"/>
    </row>
    <row r="174" spans="1:21" ht="15.75" customHeight="1" x14ac:dyDescent="0.25">
      <c r="A174" s="1"/>
      <c r="B174" s="1"/>
      <c r="C174" s="1"/>
      <c r="D174" s="1"/>
      <c r="E174" s="1"/>
      <c r="F174" s="1"/>
      <c r="G174" s="1"/>
      <c r="H174" s="1"/>
      <c r="I174" s="1"/>
      <c r="J174" s="1"/>
      <c r="K174" s="1"/>
      <c r="L174" s="1"/>
      <c r="M174" s="1"/>
      <c r="N174" s="1"/>
      <c r="O174" s="1"/>
      <c r="P174" s="1"/>
      <c r="Q174" s="1"/>
      <c r="R174" s="1"/>
      <c r="S174" s="1"/>
      <c r="T174" s="1"/>
      <c r="U174" s="1"/>
    </row>
    <row r="175" spans="1:21" ht="15.75" customHeight="1" x14ac:dyDescent="0.25">
      <c r="A175" s="1"/>
      <c r="B175" s="1"/>
      <c r="C175" s="1"/>
      <c r="D175" s="1"/>
      <c r="E175" s="1"/>
      <c r="F175" s="1"/>
      <c r="G175" s="1"/>
      <c r="H175" s="1"/>
      <c r="I175" s="1"/>
      <c r="J175" s="1"/>
      <c r="K175" s="1"/>
      <c r="L175" s="1"/>
      <c r="M175" s="1"/>
      <c r="N175" s="1"/>
      <c r="O175" s="1"/>
      <c r="P175" s="1"/>
      <c r="Q175" s="1"/>
      <c r="R175" s="1"/>
      <c r="S175" s="1"/>
      <c r="T175" s="1"/>
      <c r="U175" s="1"/>
    </row>
    <row r="176" spans="1:21" ht="15.75" customHeight="1" x14ac:dyDescent="0.25">
      <c r="A176" s="1"/>
      <c r="B176" s="1"/>
      <c r="C176" s="1"/>
      <c r="D176" s="1"/>
      <c r="E176" s="1"/>
      <c r="F176" s="1"/>
      <c r="G176" s="1"/>
      <c r="H176" s="1"/>
      <c r="I176" s="1"/>
      <c r="J176" s="1"/>
      <c r="K176" s="1"/>
      <c r="L176" s="1"/>
      <c r="M176" s="1"/>
      <c r="N176" s="1"/>
      <c r="O176" s="1"/>
      <c r="P176" s="1"/>
      <c r="Q176" s="1"/>
      <c r="R176" s="1"/>
      <c r="S176" s="1"/>
      <c r="T176" s="1"/>
      <c r="U176" s="1"/>
    </row>
    <row r="177" spans="1:21" ht="15.75" customHeight="1" x14ac:dyDescent="0.25">
      <c r="A177" s="1"/>
      <c r="B177" s="1"/>
      <c r="C177" s="1"/>
      <c r="D177" s="1"/>
      <c r="E177" s="1"/>
      <c r="F177" s="1"/>
      <c r="G177" s="1"/>
      <c r="H177" s="1"/>
      <c r="I177" s="1"/>
      <c r="J177" s="1"/>
      <c r="K177" s="1"/>
      <c r="L177" s="1"/>
      <c r="M177" s="1"/>
      <c r="N177" s="1"/>
      <c r="O177" s="1"/>
      <c r="P177" s="1"/>
      <c r="Q177" s="1"/>
      <c r="R177" s="1"/>
      <c r="S177" s="1"/>
      <c r="T177" s="1"/>
      <c r="U177" s="1"/>
    </row>
    <row r="178" spans="1:21" ht="15.75" customHeight="1" x14ac:dyDescent="0.25">
      <c r="A178" s="1"/>
      <c r="B178" s="1"/>
      <c r="C178" s="1"/>
      <c r="D178" s="1"/>
      <c r="E178" s="1"/>
      <c r="F178" s="1"/>
      <c r="G178" s="1"/>
      <c r="H178" s="1"/>
      <c r="I178" s="1"/>
      <c r="J178" s="1"/>
      <c r="K178" s="1"/>
      <c r="L178" s="1"/>
      <c r="M178" s="1"/>
      <c r="N178" s="1"/>
      <c r="O178" s="1"/>
      <c r="P178" s="1"/>
      <c r="Q178" s="1"/>
      <c r="R178" s="1"/>
      <c r="S178" s="1"/>
      <c r="T178" s="1"/>
      <c r="U178" s="1"/>
    </row>
    <row r="179" spans="1:21" ht="15.75" customHeight="1" x14ac:dyDescent="0.25">
      <c r="A179" s="1"/>
      <c r="B179" s="1"/>
      <c r="C179" s="1"/>
      <c r="D179" s="1"/>
      <c r="E179" s="1"/>
      <c r="F179" s="1"/>
      <c r="G179" s="1"/>
      <c r="H179" s="1"/>
      <c r="I179" s="1"/>
      <c r="J179" s="1"/>
      <c r="K179" s="1"/>
      <c r="L179" s="1"/>
      <c r="M179" s="1"/>
      <c r="N179" s="1"/>
      <c r="O179" s="1"/>
      <c r="P179" s="1"/>
      <c r="Q179" s="1"/>
      <c r="R179" s="1"/>
      <c r="S179" s="1"/>
      <c r="T179" s="1"/>
      <c r="U179" s="1"/>
    </row>
    <row r="180" spans="1:21" ht="15.75" customHeight="1" x14ac:dyDescent="0.25">
      <c r="A180" s="1"/>
      <c r="B180" s="1"/>
      <c r="C180" s="1"/>
      <c r="D180" s="1"/>
      <c r="E180" s="1"/>
      <c r="F180" s="1"/>
      <c r="G180" s="1"/>
      <c r="H180" s="1"/>
      <c r="I180" s="1"/>
      <c r="J180" s="1"/>
      <c r="K180" s="1"/>
      <c r="L180" s="1"/>
      <c r="M180" s="1"/>
      <c r="N180" s="1"/>
      <c r="O180" s="1"/>
      <c r="P180" s="1"/>
      <c r="Q180" s="1"/>
      <c r="R180" s="1"/>
      <c r="S180" s="1"/>
      <c r="T180" s="1"/>
      <c r="U180" s="1"/>
    </row>
    <row r="181" spans="1:21" ht="15.75" customHeight="1" x14ac:dyDescent="0.25">
      <c r="A181" s="1"/>
      <c r="B181" s="1"/>
      <c r="C181" s="1"/>
      <c r="D181" s="1"/>
      <c r="E181" s="1"/>
      <c r="F181" s="1"/>
      <c r="G181" s="1"/>
      <c r="H181" s="1"/>
      <c r="I181" s="1"/>
      <c r="J181" s="1"/>
      <c r="K181" s="1"/>
      <c r="L181" s="1"/>
      <c r="M181" s="1"/>
      <c r="N181" s="1"/>
      <c r="O181" s="1"/>
      <c r="P181" s="1"/>
      <c r="Q181" s="1"/>
      <c r="R181" s="1"/>
      <c r="S181" s="1"/>
      <c r="T181" s="1"/>
      <c r="U181" s="1"/>
    </row>
    <row r="182" spans="1:21" ht="15.75" customHeight="1" x14ac:dyDescent="0.25">
      <c r="A182" s="1"/>
      <c r="B182" s="1"/>
      <c r="C182" s="1"/>
      <c r="D182" s="1"/>
      <c r="E182" s="1"/>
      <c r="F182" s="1"/>
      <c r="G182" s="1"/>
      <c r="H182" s="1"/>
      <c r="I182" s="1"/>
      <c r="J182" s="1"/>
      <c r="K182" s="1"/>
      <c r="L182" s="1"/>
      <c r="M182" s="1"/>
      <c r="N182" s="1"/>
      <c r="O182" s="1"/>
      <c r="P182" s="1"/>
      <c r="Q182" s="1"/>
      <c r="R182" s="1"/>
      <c r="S182" s="1"/>
      <c r="T182" s="1"/>
      <c r="U182" s="1"/>
    </row>
    <row r="183" spans="1:21" ht="15.75" customHeight="1" x14ac:dyDescent="0.25">
      <c r="A183" s="1"/>
      <c r="B183" s="1"/>
      <c r="C183" s="1"/>
      <c r="D183" s="1"/>
      <c r="E183" s="1"/>
      <c r="F183" s="1"/>
      <c r="G183" s="1"/>
      <c r="H183" s="1"/>
      <c r="I183" s="1"/>
      <c r="J183" s="1"/>
      <c r="K183" s="1"/>
      <c r="L183" s="1"/>
      <c r="M183" s="1"/>
      <c r="N183" s="1"/>
      <c r="O183" s="1"/>
      <c r="P183" s="1"/>
      <c r="Q183" s="1"/>
      <c r="R183" s="1"/>
      <c r="S183" s="1"/>
      <c r="T183" s="1"/>
      <c r="U183" s="1"/>
    </row>
    <row r="184" spans="1:21" ht="15.75" customHeight="1" x14ac:dyDescent="0.25">
      <c r="A184" s="1"/>
      <c r="B184" s="1"/>
      <c r="C184" s="1"/>
      <c r="D184" s="1"/>
      <c r="E184" s="1"/>
      <c r="F184" s="1"/>
      <c r="G184" s="1"/>
      <c r="H184" s="1"/>
      <c r="I184" s="1"/>
      <c r="J184" s="1"/>
      <c r="K184" s="1"/>
      <c r="L184" s="1"/>
      <c r="M184" s="1"/>
      <c r="N184" s="1"/>
      <c r="O184" s="1"/>
      <c r="P184" s="1"/>
      <c r="Q184" s="1"/>
      <c r="R184" s="1"/>
      <c r="S184" s="1"/>
      <c r="T184" s="1"/>
      <c r="U184" s="1"/>
    </row>
    <row r="185" spans="1:21" ht="15.75" customHeight="1" x14ac:dyDescent="0.25">
      <c r="A185" s="1"/>
      <c r="B185" s="1"/>
      <c r="C185" s="1"/>
      <c r="D185" s="1"/>
      <c r="E185" s="1"/>
      <c r="F185" s="1"/>
      <c r="G185" s="1"/>
      <c r="H185" s="1"/>
      <c r="I185" s="1"/>
      <c r="J185" s="1"/>
      <c r="K185" s="1"/>
      <c r="L185" s="1"/>
      <c r="M185" s="1"/>
      <c r="N185" s="1"/>
      <c r="O185" s="1"/>
      <c r="P185" s="1"/>
      <c r="Q185" s="1"/>
      <c r="R185" s="1"/>
      <c r="S185" s="1"/>
      <c r="T185" s="1"/>
      <c r="U185" s="1"/>
    </row>
    <row r="186" spans="1:21" ht="15.75" customHeight="1" x14ac:dyDescent="0.25">
      <c r="A186" s="1"/>
      <c r="B186" s="1"/>
      <c r="C186" s="1"/>
      <c r="D186" s="1"/>
      <c r="E186" s="1"/>
      <c r="F186" s="1"/>
      <c r="G186" s="1"/>
      <c r="H186" s="1"/>
      <c r="I186" s="1"/>
      <c r="J186" s="1"/>
      <c r="K186" s="1"/>
      <c r="L186" s="1"/>
      <c r="M186" s="1"/>
      <c r="N186" s="1"/>
      <c r="O186" s="1"/>
      <c r="P186" s="1"/>
      <c r="Q186" s="1"/>
      <c r="R186" s="1"/>
      <c r="S186" s="1"/>
      <c r="T186" s="1"/>
      <c r="U186" s="1"/>
    </row>
    <row r="187" spans="1:21" ht="15.75" customHeight="1" x14ac:dyDescent="0.25">
      <c r="A187" s="1"/>
      <c r="B187" s="1"/>
      <c r="C187" s="1"/>
      <c r="D187" s="1"/>
      <c r="E187" s="1"/>
      <c r="F187" s="1"/>
      <c r="G187" s="1"/>
      <c r="H187" s="1"/>
      <c r="I187" s="1"/>
      <c r="J187" s="1"/>
      <c r="K187" s="1"/>
      <c r="L187" s="1"/>
      <c r="M187" s="1"/>
      <c r="N187" s="1"/>
      <c r="O187" s="1"/>
      <c r="P187" s="1"/>
      <c r="Q187" s="1"/>
      <c r="R187" s="1"/>
      <c r="S187" s="1"/>
      <c r="T187" s="1"/>
      <c r="U187" s="1"/>
    </row>
    <row r="188" spans="1:21" ht="15.75" customHeight="1" x14ac:dyDescent="0.25">
      <c r="A188" s="1"/>
      <c r="B188" s="1"/>
      <c r="C188" s="1"/>
      <c r="D188" s="1"/>
      <c r="E188" s="1"/>
      <c r="F188" s="1"/>
      <c r="G188" s="1"/>
      <c r="H188" s="1"/>
      <c r="I188" s="1"/>
      <c r="J188" s="1"/>
      <c r="K188" s="1"/>
      <c r="L188" s="1"/>
      <c r="M188" s="1"/>
      <c r="N188" s="1"/>
      <c r="O188" s="1"/>
      <c r="P188" s="1"/>
      <c r="Q188" s="1"/>
      <c r="R188" s="1"/>
      <c r="S188" s="1"/>
      <c r="T188" s="1"/>
      <c r="U188" s="1"/>
    </row>
    <row r="189" spans="1:21" ht="15.75" customHeight="1" x14ac:dyDescent="0.25">
      <c r="A189" s="1"/>
      <c r="B189" s="1"/>
      <c r="C189" s="1"/>
      <c r="D189" s="1"/>
      <c r="E189" s="1"/>
      <c r="F189" s="1"/>
      <c r="G189" s="1"/>
      <c r="H189" s="1"/>
      <c r="I189" s="1"/>
      <c r="J189" s="1"/>
      <c r="K189" s="1"/>
      <c r="L189" s="1"/>
      <c r="M189" s="1"/>
      <c r="N189" s="1"/>
      <c r="O189" s="1"/>
      <c r="P189" s="1"/>
      <c r="Q189" s="1"/>
      <c r="R189" s="1"/>
      <c r="S189" s="1"/>
      <c r="T189" s="1"/>
      <c r="U189" s="1"/>
    </row>
    <row r="190" spans="1:21" ht="15.75" customHeight="1" x14ac:dyDescent="0.25">
      <c r="A190" s="1"/>
      <c r="B190" s="1"/>
      <c r="C190" s="1"/>
      <c r="D190" s="1"/>
      <c r="E190" s="1"/>
      <c r="F190" s="1"/>
      <c r="G190" s="1"/>
      <c r="H190" s="1"/>
      <c r="I190" s="1"/>
      <c r="J190" s="1"/>
      <c r="K190" s="1"/>
      <c r="L190" s="1"/>
      <c r="M190" s="1"/>
      <c r="N190" s="1"/>
      <c r="O190" s="1"/>
      <c r="P190" s="1"/>
      <c r="Q190" s="1"/>
      <c r="R190" s="1"/>
      <c r="S190" s="1"/>
      <c r="T190" s="1"/>
      <c r="U190" s="1"/>
    </row>
    <row r="191" spans="1:21" ht="15.75" customHeight="1" x14ac:dyDescent="0.25">
      <c r="A191" s="1"/>
      <c r="B191" s="1"/>
      <c r="C191" s="1"/>
      <c r="D191" s="1"/>
      <c r="E191" s="1"/>
      <c r="F191" s="1"/>
      <c r="G191" s="1"/>
      <c r="H191" s="1"/>
      <c r="I191" s="1"/>
      <c r="J191" s="1"/>
      <c r="K191" s="1"/>
      <c r="L191" s="1"/>
      <c r="M191" s="1"/>
      <c r="N191" s="1"/>
      <c r="O191" s="1"/>
      <c r="P191" s="1"/>
      <c r="Q191" s="1"/>
      <c r="R191" s="1"/>
      <c r="S191" s="1"/>
      <c r="T191" s="1"/>
      <c r="U191" s="1"/>
    </row>
    <row r="192" spans="1:21" ht="15.75" customHeight="1" x14ac:dyDescent="0.25">
      <c r="A192" s="1"/>
      <c r="B192" s="1"/>
      <c r="C192" s="1"/>
      <c r="D192" s="1"/>
      <c r="E192" s="1"/>
      <c r="F192" s="1"/>
      <c r="G192" s="1"/>
      <c r="H192" s="1"/>
      <c r="I192" s="1"/>
      <c r="J192" s="1"/>
      <c r="K192" s="1"/>
      <c r="L192" s="1"/>
      <c r="M192" s="1"/>
      <c r="N192" s="1"/>
      <c r="O192" s="1"/>
      <c r="P192" s="1"/>
      <c r="Q192" s="1"/>
      <c r="R192" s="1"/>
      <c r="S192" s="1"/>
      <c r="T192" s="1"/>
      <c r="U192" s="1"/>
    </row>
    <row r="193" spans="1:21" ht="15.75" customHeight="1" x14ac:dyDescent="0.25">
      <c r="A193" s="1"/>
      <c r="B193" s="1"/>
      <c r="C193" s="1"/>
      <c r="D193" s="1"/>
      <c r="E193" s="1"/>
      <c r="F193" s="1"/>
      <c r="G193" s="1"/>
      <c r="H193" s="1"/>
      <c r="I193" s="1"/>
      <c r="J193" s="1"/>
      <c r="K193" s="1"/>
      <c r="L193" s="1"/>
      <c r="M193" s="1"/>
      <c r="N193" s="1"/>
      <c r="O193" s="1"/>
      <c r="P193" s="1"/>
      <c r="Q193" s="1"/>
      <c r="R193" s="1"/>
      <c r="S193" s="1"/>
      <c r="T193" s="1"/>
      <c r="U193" s="1"/>
    </row>
    <row r="194" spans="1:21" ht="15.75" customHeight="1" x14ac:dyDescent="0.25">
      <c r="A194" s="1"/>
      <c r="B194" s="1"/>
      <c r="C194" s="1"/>
      <c r="D194" s="1"/>
      <c r="E194" s="1"/>
      <c r="F194" s="1"/>
      <c r="G194" s="1"/>
      <c r="H194" s="1"/>
      <c r="I194" s="1"/>
      <c r="J194" s="1"/>
      <c r="K194" s="1"/>
      <c r="L194" s="1"/>
      <c r="M194" s="1"/>
      <c r="N194" s="1"/>
      <c r="O194" s="1"/>
      <c r="P194" s="1"/>
      <c r="Q194" s="1"/>
      <c r="R194" s="1"/>
      <c r="S194" s="1"/>
      <c r="T194" s="1"/>
      <c r="U194" s="1"/>
    </row>
    <row r="195" spans="1:21" ht="15.75" customHeight="1" x14ac:dyDescent="0.25">
      <c r="A195" s="1"/>
      <c r="B195" s="1"/>
      <c r="C195" s="1"/>
      <c r="D195" s="1"/>
      <c r="E195" s="1"/>
      <c r="F195" s="1"/>
      <c r="G195" s="1"/>
      <c r="H195" s="1"/>
      <c r="I195" s="1"/>
      <c r="J195" s="1"/>
      <c r="K195" s="1"/>
      <c r="L195" s="1"/>
      <c r="M195" s="1"/>
      <c r="N195" s="1"/>
      <c r="O195" s="1"/>
      <c r="P195" s="1"/>
      <c r="Q195" s="1"/>
      <c r="R195" s="1"/>
      <c r="S195" s="1"/>
      <c r="T195" s="1"/>
      <c r="U195" s="1"/>
    </row>
    <row r="196" spans="1:21" ht="15.75" customHeight="1" x14ac:dyDescent="0.25">
      <c r="A196" s="1"/>
      <c r="B196" s="1"/>
      <c r="C196" s="1"/>
      <c r="D196" s="1"/>
      <c r="E196" s="1"/>
      <c r="F196" s="1"/>
      <c r="G196" s="1"/>
      <c r="H196" s="1"/>
      <c r="I196" s="1"/>
      <c r="J196" s="1"/>
      <c r="K196" s="1"/>
      <c r="L196" s="1"/>
      <c r="M196" s="1"/>
      <c r="N196" s="1"/>
      <c r="O196" s="1"/>
      <c r="P196" s="1"/>
      <c r="Q196" s="1"/>
      <c r="R196" s="1"/>
      <c r="S196" s="1"/>
      <c r="T196" s="1"/>
      <c r="U196" s="1"/>
    </row>
    <row r="197" spans="1:21" ht="15.75" customHeight="1" x14ac:dyDescent="0.25">
      <c r="A197" s="1"/>
      <c r="B197" s="1"/>
      <c r="C197" s="1"/>
      <c r="D197" s="1"/>
      <c r="E197" s="1"/>
      <c r="F197" s="1"/>
      <c r="G197" s="1"/>
      <c r="H197" s="1"/>
      <c r="I197" s="1"/>
      <c r="J197" s="1"/>
      <c r="K197" s="1"/>
      <c r="L197" s="1"/>
      <c r="M197" s="1"/>
      <c r="N197" s="1"/>
      <c r="O197" s="1"/>
      <c r="P197" s="1"/>
      <c r="Q197" s="1"/>
      <c r="R197" s="1"/>
      <c r="S197" s="1"/>
      <c r="T197" s="1"/>
      <c r="U197" s="1"/>
    </row>
    <row r="198" spans="1:21" ht="15.75" customHeight="1" x14ac:dyDescent="0.25">
      <c r="A198" s="1"/>
      <c r="B198" s="1"/>
      <c r="C198" s="1"/>
      <c r="D198" s="1"/>
      <c r="E198" s="1"/>
      <c r="F198" s="1"/>
      <c r="G198" s="1"/>
      <c r="H198" s="1"/>
      <c r="I198" s="1"/>
      <c r="J198" s="1"/>
      <c r="K198" s="1"/>
      <c r="L198" s="1"/>
      <c r="M198" s="1"/>
      <c r="N198" s="1"/>
      <c r="O198" s="1"/>
      <c r="P198" s="1"/>
      <c r="Q198" s="1"/>
      <c r="R198" s="1"/>
      <c r="S198" s="1"/>
      <c r="T198" s="1"/>
      <c r="U198" s="1"/>
    </row>
    <row r="199" spans="1:21" ht="15.75" customHeight="1" x14ac:dyDescent="0.25">
      <c r="A199" s="1"/>
      <c r="B199" s="1"/>
      <c r="C199" s="1"/>
      <c r="D199" s="1"/>
      <c r="E199" s="1"/>
      <c r="F199" s="1"/>
      <c r="G199" s="1"/>
      <c r="H199" s="1"/>
      <c r="I199" s="1"/>
      <c r="J199" s="1"/>
      <c r="K199" s="1"/>
      <c r="L199" s="1"/>
      <c r="M199" s="1"/>
      <c r="N199" s="1"/>
      <c r="O199" s="1"/>
      <c r="P199" s="1"/>
      <c r="Q199" s="1"/>
      <c r="R199" s="1"/>
      <c r="S199" s="1"/>
      <c r="T199" s="1"/>
      <c r="U199" s="1"/>
    </row>
    <row r="200" spans="1:21" ht="15.75" customHeight="1" x14ac:dyDescent="0.25">
      <c r="A200" s="1"/>
      <c r="B200" s="1"/>
      <c r="C200" s="1"/>
      <c r="D200" s="1"/>
      <c r="E200" s="1"/>
      <c r="F200" s="1"/>
      <c r="G200" s="1"/>
      <c r="H200" s="1"/>
      <c r="I200" s="1"/>
      <c r="J200" s="1"/>
      <c r="K200" s="1"/>
      <c r="L200" s="1"/>
      <c r="M200" s="1"/>
      <c r="N200" s="1"/>
      <c r="O200" s="1"/>
      <c r="P200" s="1"/>
      <c r="Q200" s="1"/>
      <c r="R200" s="1"/>
      <c r="S200" s="1"/>
      <c r="T200" s="1"/>
      <c r="U200" s="1"/>
    </row>
    <row r="201" spans="1:21" ht="15.75" customHeight="1" x14ac:dyDescent="0.25">
      <c r="A201" s="1"/>
      <c r="B201" s="1"/>
      <c r="C201" s="1"/>
      <c r="D201" s="1"/>
      <c r="E201" s="1"/>
      <c r="F201" s="1"/>
      <c r="G201" s="1"/>
      <c r="H201" s="1"/>
      <c r="I201" s="1"/>
      <c r="J201" s="1"/>
      <c r="K201" s="1"/>
      <c r="L201" s="1"/>
      <c r="M201" s="1"/>
      <c r="N201" s="1"/>
      <c r="O201" s="1"/>
      <c r="P201" s="1"/>
      <c r="Q201" s="1"/>
      <c r="R201" s="1"/>
      <c r="S201" s="1"/>
      <c r="T201" s="1"/>
      <c r="U201" s="1"/>
    </row>
    <row r="202" spans="1:21" ht="15.75" customHeight="1" x14ac:dyDescent="0.25">
      <c r="A202" s="1"/>
      <c r="B202" s="1"/>
      <c r="C202" s="1"/>
      <c r="D202" s="1"/>
      <c r="E202" s="1"/>
      <c r="F202" s="1"/>
      <c r="G202" s="1"/>
      <c r="H202" s="1"/>
      <c r="I202" s="1"/>
      <c r="J202" s="1"/>
      <c r="K202" s="1"/>
      <c r="L202" s="1"/>
      <c r="M202" s="1"/>
      <c r="N202" s="1"/>
      <c r="O202" s="1"/>
      <c r="P202" s="1"/>
      <c r="Q202" s="1"/>
      <c r="R202" s="1"/>
      <c r="S202" s="1"/>
      <c r="T202" s="1"/>
      <c r="U202" s="1"/>
    </row>
    <row r="203" spans="1:21" ht="15.75" customHeight="1" x14ac:dyDescent="0.25">
      <c r="A203" s="1"/>
      <c r="B203" s="1"/>
      <c r="C203" s="1"/>
      <c r="D203" s="1"/>
      <c r="E203" s="1"/>
      <c r="F203" s="1"/>
      <c r="G203" s="1"/>
      <c r="H203" s="1"/>
      <c r="I203" s="1"/>
      <c r="J203" s="1"/>
      <c r="K203" s="1"/>
      <c r="L203" s="1"/>
      <c r="M203" s="1"/>
      <c r="N203" s="1"/>
      <c r="O203" s="1"/>
      <c r="P203" s="1"/>
      <c r="Q203" s="1"/>
      <c r="R203" s="1"/>
      <c r="S203" s="1"/>
      <c r="T203" s="1"/>
      <c r="U203" s="1"/>
    </row>
    <row r="204" spans="1:21" ht="15.75" customHeight="1" x14ac:dyDescent="0.25">
      <c r="A204" s="1"/>
      <c r="B204" s="1"/>
      <c r="C204" s="1"/>
      <c r="D204" s="1"/>
      <c r="E204" s="1"/>
      <c r="F204" s="1"/>
      <c r="G204" s="1"/>
      <c r="H204" s="1"/>
      <c r="I204" s="1"/>
      <c r="J204" s="1"/>
      <c r="K204" s="1"/>
      <c r="L204" s="1"/>
      <c r="M204" s="1"/>
      <c r="N204" s="1"/>
      <c r="O204" s="1"/>
      <c r="P204" s="1"/>
      <c r="Q204" s="1"/>
      <c r="R204" s="1"/>
      <c r="S204" s="1"/>
      <c r="T204" s="1"/>
      <c r="U204" s="1"/>
    </row>
    <row r="205" spans="1:21" ht="15.75" customHeight="1" x14ac:dyDescent="0.25">
      <c r="A205" s="1"/>
      <c r="B205" s="1"/>
      <c r="C205" s="1"/>
      <c r="D205" s="1"/>
      <c r="E205" s="1"/>
      <c r="F205" s="1"/>
      <c r="G205" s="1"/>
      <c r="H205" s="1"/>
      <c r="I205" s="1"/>
      <c r="J205" s="1"/>
      <c r="K205" s="1"/>
      <c r="L205" s="1"/>
      <c r="M205" s="1"/>
      <c r="N205" s="1"/>
      <c r="O205" s="1"/>
      <c r="P205" s="1"/>
      <c r="Q205" s="1"/>
      <c r="R205" s="1"/>
      <c r="S205" s="1"/>
      <c r="T205" s="1"/>
      <c r="U205" s="1"/>
    </row>
    <row r="206" spans="1:21" ht="15.75" customHeight="1" x14ac:dyDescent="0.25">
      <c r="A206" s="1"/>
      <c r="B206" s="1"/>
      <c r="C206" s="1"/>
      <c r="D206" s="1"/>
      <c r="E206" s="1"/>
      <c r="F206" s="1"/>
      <c r="G206" s="1"/>
      <c r="H206" s="1"/>
      <c r="I206" s="1"/>
      <c r="J206" s="1"/>
      <c r="K206" s="1"/>
      <c r="L206" s="1"/>
      <c r="M206" s="1"/>
      <c r="N206" s="1"/>
      <c r="O206" s="1"/>
      <c r="P206" s="1"/>
      <c r="Q206" s="1"/>
      <c r="R206" s="1"/>
      <c r="S206" s="1"/>
      <c r="T206" s="1"/>
      <c r="U206" s="1"/>
    </row>
    <row r="207" spans="1:21" ht="15.75" customHeight="1" x14ac:dyDescent="0.25">
      <c r="A207" s="1"/>
      <c r="B207" s="1"/>
      <c r="C207" s="1"/>
      <c r="D207" s="1"/>
      <c r="E207" s="1"/>
      <c r="F207" s="1"/>
      <c r="G207" s="1"/>
      <c r="H207" s="1"/>
      <c r="I207" s="1"/>
      <c r="J207" s="1"/>
      <c r="K207" s="1"/>
      <c r="L207" s="1"/>
      <c r="M207" s="1"/>
      <c r="N207" s="1"/>
      <c r="O207" s="1"/>
      <c r="P207" s="1"/>
      <c r="Q207" s="1"/>
      <c r="R207" s="1"/>
      <c r="S207" s="1"/>
      <c r="T207" s="1"/>
      <c r="U207" s="1"/>
    </row>
    <row r="208" spans="1:21" ht="15.75" customHeight="1" x14ac:dyDescent="0.25">
      <c r="A208" s="1"/>
      <c r="B208" s="1"/>
      <c r="C208" s="1"/>
      <c r="D208" s="1"/>
      <c r="E208" s="1"/>
      <c r="F208" s="1"/>
      <c r="G208" s="1"/>
      <c r="H208" s="1"/>
      <c r="I208" s="1"/>
      <c r="J208" s="1"/>
      <c r="K208" s="1"/>
      <c r="L208" s="1"/>
      <c r="M208" s="1"/>
      <c r="N208" s="1"/>
      <c r="O208" s="1"/>
      <c r="P208" s="1"/>
      <c r="Q208" s="1"/>
      <c r="R208" s="1"/>
      <c r="S208" s="1"/>
      <c r="T208" s="1"/>
      <c r="U208" s="1"/>
    </row>
    <row r="209" spans="1:21" ht="15.75" customHeight="1" x14ac:dyDescent="0.25">
      <c r="A209" s="1"/>
      <c r="B209" s="1"/>
      <c r="C209" s="1"/>
      <c r="D209" s="1"/>
      <c r="E209" s="1"/>
      <c r="F209" s="1"/>
      <c r="G209" s="1"/>
      <c r="H209" s="1"/>
      <c r="I209" s="1"/>
      <c r="J209" s="1"/>
      <c r="K209" s="1"/>
      <c r="L209" s="1"/>
      <c r="M209" s="1"/>
      <c r="N209" s="1"/>
      <c r="O209" s="1"/>
      <c r="P209" s="1"/>
      <c r="Q209" s="1"/>
      <c r="R209" s="1"/>
      <c r="S209" s="1"/>
      <c r="T209" s="1"/>
      <c r="U209" s="1"/>
    </row>
    <row r="210" spans="1:21" ht="15.75" customHeight="1" x14ac:dyDescent="0.25">
      <c r="A210" s="1"/>
      <c r="B210" s="1"/>
      <c r="C210" s="1"/>
      <c r="D210" s="1"/>
      <c r="E210" s="1"/>
      <c r="F210" s="1"/>
      <c r="G210" s="1"/>
      <c r="H210" s="1"/>
      <c r="I210" s="1"/>
      <c r="J210" s="1"/>
      <c r="K210" s="1"/>
      <c r="L210" s="1"/>
      <c r="M210" s="1"/>
      <c r="N210" s="1"/>
      <c r="O210" s="1"/>
      <c r="P210" s="1"/>
      <c r="Q210" s="1"/>
      <c r="R210" s="1"/>
      <c r="S210" s="1"/>
      <c r="T210" s="1"/>
      <c r="U210" s="1"/>
    </row>
    <row r="211" spans="1:21" ht="15.75" customHeight="1" x14ac:dyDescent="0.25">
      <c r="A211" s="1"/>
      <c r="B211" s="1"/>
      <c r="C211" s="1"/>
      <c r="D211" s="1"/>
      <c r="E211" s="1"/>
      <c r="F211" s="1"/>
      <c r="G211" s="1"/>
      <c r="H211" s="1"/>
      <c r="I211" s="1"/>
      <c r="J211" s="1"/>
      <c r="K211" s="1"/>
      <c r="L211" s="1"/>
      <c r="M211" s="1"/>
      <c r="N211" s="1"/>
      <c r="O211" s="1"/>
      <c r="P211" s="1"/>
      <c r="Q211" s="1"/>
      <c r="R211" s="1"/>
      <c r="S211" s="1"/>
      <c r="T211" s="1"/>
      <c r="U211" s="1"/>
    </row>
    <row r="212" spans="1:21" ht="15.75" customHeight="1" x14ac:dyDescent="0.25">
      <c r="A212" s="1"/>
      <c r="B212" s="1"/>
      <c r="C212" s="1"/>
      <c r="D212" s="1"/>
      <c r="E212" s="1"/>
      <c r="F212" s="1"/>
      <c r="G212" s="1"/>
      <c r="H212" s="1"/>
      <c r="I212" s="1"/>
      <c r="J212" s="1"/>
      <c r="K212" s="1"/>
      <c r="L212" s="1"/>
      <c r="M212" s="1"/>
      <c r="N212" s="1"/>
      <c r="O212" s="1"/>
      <c r="P212" s="1"/>
      <c r="Q212" s="1"/>
      <c r="R212" s="1"/>
      <c r="S212" s="1"/>
      <c r="T212" s="1"/>
      <c r="U212" s="1"/>
    </row>
    <row r="213" spans="1:21" ht="15.75" customHeight="1" x14ac:dyDescent="0.25">
      <c r="A213" s="1"/>
      <c r="B213" s="1"/>
      <c r="C213" s="1"/>
      <c r="D213" s="1"/>
      <c r="E213" s="1"/>
      <c r="F213" s="1"/>
      <c r="G213" s="1"/>
      <c r="H213" s="1"/>
      <c r="I213" s="1"/>
      <c r="J213" s="1"/>
      <c r="K213" s="1"/>
      <c r="L213" s="1"/>
      <c r="M213" s="1"/>
      <c r="N213" s="1"/>
      <c r="O213" s="1"/>
      <c r="P213" s="1"/>
      <c r="Q213" s="1"/>
      <c r="R213" s="1"/>
      <c r="S213" s="1"/>
      <c r="T213" s="1"/>
      <c r="U213" s="1"/>
    </row>
    <row r="214" spans="1:21" ht="15.75" customHeight="1" x14ac:dyDescent="0.25">
      <c r="A214" s="1"/>
      <c r="B214" s="1"/>
      <c r="C214" s="1"/>
      <c r="D214" s="1"/>
      <c r="E214" s="1"/>
      <c r="F214" s="1"/>
      <c r="G214" s="1"/>
      <c r="H214" s="1"/>
      <c r="I214" s="1"/>
      <c r="J214" s="1"/>
      <c r="K214" s="1"/>
      <c r="L214" s="1"/>
      <c r="M214" s="1"/>
      <c r="N214" s="1"/>
      <c r="O214" s="1"/>
      <c r="P214" s="1"/>
      <c r="Q214" s="1"/>
      <c r="R214" s="1"/>
      <c r="S214" s="1"/>
      <c r="T214" s="1"/>
      <c r="U214" s="1"/>
    </row>
    <row r="215" spans="1:21" ht="15.75" customHeight="1" x14ac:dyDescent="0.25">
      <c r="A215" s="1"/>
      <c r="B215" s="1"/>
      <c r="C215" s="1"/>
      <c r="D215" s="1"/>
      <c r="E215" s="1"/>
      <c r="F215" s="1"/>
      <c r="G215" s="1"/>
      <c r="H215" s="1"/>
      <c r="I215" s="1"/>
      <c r="J215" s="1"/>
      <c r="K215" s="1"/>
      <c r="L215" s="1"/>
      <c r="M215" s="1"/>
      <c r="N215" s="1"/>
      <c r="O215" s="1"/>
      <c r="P215" s="1"/>
      <c r="Q215" s="1"/>
      <c r="R215" s="1"/>
      <c r="S215" s="1"/>
      <c r="T215" s="1"/>
      <c r="U215" s="1"/>
    </row>
    <row r="216" spans="1:21" ht="15.75" customHeight="1" x14ac:dyDescent="0.25">
      <c r="A216" s="1"/>
      <c r="B216" s="1"/>
      <c r="C216" s="1"/>
      <c r="D216" s="1"/>
      <c r="E216" s="1"/>
      <c r="F216" s="1"/>
      <c r="G216" s="1"/>
      <c r="H216" s="1"/>
      <c r="I216" s="1"/>
      <c r="J216" s="1"/>
      <c r="K216" s="1"/>
      <c r="L216" s="1"/>
      <c r="M216" s="1"/>
      <c r="N216" s="1"/>
      <c r="O216" s="1"/>
      <c r="P216" s="1"/>
      <c r="Q216" s="1"/>
      <c r="R216" s="1"/>
      <c r="S216" s="1"/>
      <c r="T216" s="1"/>
      <c r="U216" s="1"/>
    </row>
    <row r="217" spans="1:21" ht="15.75" customHeight="1" x14ac:dyDescent="0.25">
      <c r="A217" s="1"/>
      <c r="B217" s="1"/>
      <c r="C217" s="1"/>
      <c r="D217" s="1"/>
      <c r="E217" s="1"/>
      <c r="F217" s="1"/>
      <c r="G217" s="1"/>
      <c r="H217" s="1"/>
      <c r="I217" s="1"/>
      <c r="J217" s="1"/>
      <c r="K217" s="1"/>
      <c r="L217" s="1"/>
      <c r="M217" s="1"/>
      <c r="N217" s="1"/>
      <c r="O217" s="1"/>
      <c r="P217" s="1"/>
      <c r="Q217" s="1"/>
      <c r="R217" s="1"/>
      <c r="S217" s="1"/>
      <c r="T217" s="1"/>
      <c r="U217" s="1"/>
    </row>
    <row r="218" spans="1:21" ht="15.75" customHeight="1" x14ac:dyDescent="0.25">
      <c r="A218" s="1"/>
      <c r="B218" s="1"/>
      <c r="C218" s="1"/>
      <c r="D218" s="1"/>
      <c r="E218" s="1"/>
      <c r="F218" s="1"/>
      <c r="G218" s="1"/>
      <c r="H218" s="1"/>
      <c r="I218" s="1"/>
      <c r="J218" s="1"/>
      <c r="K218" s="1"/>
      <c r="L218" s="1"/>
      <c r="M218" s="1"/>
      <c r="N218" s="1"/>
      <c r="O218" s="1"/>
      <c r="P218" s="1"/>
      <c r="Q218" s="1"/>
      <c r="R218" s="1"/>
      <c r="S218" s="1"/>
      <c r="T218" s="1"/>
      <c r="U218" s="1"/>
    </row>
    <row r="219" spans="1:21" ht="15.75" customHeight="1" x14ac:dyDescent="0.2"/>
    <row r="220" spans="1:21" ht="15.75" customHeight="1" x14ac:dyDescent="0.2"/>
    <row r="221" spans="1:21" ht="15.75" customHeight="1" x14ac:dyDescent="0.2"/>
    <row r="222" spans="1:21" ht="15.75" customHeight="1" x14ac:dyDescent="0.2"/>
    <row r="223" spans="1:21" ht="15.75" customHeight="1" x14ac:dyDescent="0.2"/>
    <row r="224" spans="1:21"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sheetData>
  <mergeCells count="7">
    <mergeCell ref="A14:G14"/>
    <mergeCell ref="A19:G19"/>
    <mergeCell ref="A12:G12"/>
    <mergeCell ref="A13:G13"/>
    <mergeCell ref="A1:L2"/>
    <mergeCell ref="A3:L3"/>
    <mergeCell ref="A7:L7"/>
  </mergeCells>
  <hyperlinks>
    <hyperlink ref="A5" location="'Table of Contents'!A1" display="(table of Contents)" xr:uid="{00000000-0004-0000-0000-000000000000}"/>
    <hyperlink ref="A15" r:id="rId1" xr:uid="{00000000-0004-0000-0000-000001000000}"/>
  </hyperlinks>
  <pageMargins left="0.7" right="0.7" top="0.75" bottom="0.75" header="0" footer="0"/>
  <pageSetup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BR1000"/>
  <sheetViews>
    <sheetView zoomScale="87" zoomScaleNormal="87" workbookViewId="0">
      <pane xSplit="1" ySplit="2" topLeftCell="B18" activePane="bottomRight" state="frozen"/>
      <selection pane="topRight" activeCell="B1" sqref="B1"/>
      <selection pane="bottomLeft" activeCell="A3" sqref="A3"/>
      <selection pane="bottomRight" activeCell="A15" sqref="A15:XFD38"/>
    </sheetView>
  </sheetViews>
  <sheetFormatPr defaultColWidth="12.625" defaultRowHeight="15" customHeight="1" x14ac:dyDescent="0.2"/>
  <cols>
    <col min="1" max="1" width="7.625" customWidth="1"/>
    <col min="2" max="65" width="4.375" customWidth="1"/>
    <col min="66" max="66" width="9.375" customWidth="1"/>
    <col min="67" max="67" width="9" customWidth="1"/>
    <col min="68" max="68" width="10.875" customWidth="1"/>
    <col min="69" max="70" width="7.75" customWidth="1"/>
  </cols>
  <sheetData>
    <row r="1" spans="1:70" ht="175.5" customHeight="1" x14ac:dyDescent="0.25">
      <c r="A1" s="16" t="s">
        <v>591</v>
      </c>
      <c r="B1" s="184" t="s">
        <v>154</v>
      </c>
      <c r="C1" s="184" t="s">
        <v>155</v>
      </c>
      <c r="D1" s="184" t="s">
        <v>158</v>
      </c>
      <c r="E1" s="184" t="s">
        <v>159</v>
      </c>
      <c r="F1" s="184" t="s">
        <v>157</v>
      </c>
      <c r="G1" s="184" t="s">
        <v>263</v>
      </c>
      <c r="H1" s="184" t="s">
        <v>161</v>
      </c>
      <c r="I1" s="184" t="s">
        <v>264</v>
      </c>
      <c r="J1" s="184" t="s">
        <v>265</v>
      </c>
      <c r="K1" s="184" t="s">
        <v>184</v>
      </c>
      <c r="L1" s="184" t="s">
        <v>185</v>
      </c>
      <c r="M1" s="184" t="s">
        <v>186</v>
      </c>
      <c r="N1" s="184" t="s">
        <v>187</v>
      </c>
      <c r="O1" s="184" t="s">
        <v>188</v>
      </c>
      <c r="P1" s="184" t="s">
        <v>266</v>
      </c>
      <c r="Q1" s="184" t="s">
        <v>267</v>
      </c>
      <c r="R1" s="184" t="s">
        <v>268</v>
      </c>
      <c r="S1" s="184" t="s">
        <v>197</v>
      </c>
      <c r="T1" s="184" t="s">
        <v>269</v>
      </c>
      <c r="U1" s="184" t="s">
        <v>283</v>
      </c>
      <c r="V1" s="184" t="s">
        <v>284</v>
      </c>
      <c r="W1" s="184" t="s">
        <v>202</v>
      </c>
      <c r="X1" s="184" t="s">
        <v>203</v>
      </c>
      <c r="Y1" s="184" t="s">
        <v>270</v>
      </c>
      <c r="Z1" s="184" t="s">
        <v>210</v>
      </c>
      <c r="AA1" s="184" t="s">
        <v>211</v>
      </c>
      <c r="AB1" s="184" t="s">
        <v>208</v>
      </c>
      <c r="AC1" s="184" t="s">
        <v>271</v>
      </c>
      <c r="AD1" s="184" t="s">
        <v>272</v>
      </c>
      <c r="AE1" s="184" t="s">
        <v>217</v>
      </c>
      <c r="AF1" s="184" t="s">
        <v>218</v>
      </c>
      <c r="AG1" s="184" t="s">
        <v>221</v>
      </c>
      <c r="AH1" s="184" t="s">
        <v>273</v>
      </c>
      <c r="AI1" s="184" t="s">
        <v>274</v>
      </c>
      <c r="AJ1" s="184" t="s">
        <v>222</v>
      </c>
      <c r="AK1" s="184" t="s">
        <v>223</v>
      </c>
      <c r="AL1" s="184" t="s">
        <v>275</v>
      </c>
      <c r="AM1" s="184" t="s">
        <v>276</v>
      </c>
      <c r="AN1" s="184" t="s">
        <v>228</v>
      </c>
      <c r="AO1" s="184" t="s">
        <v>229</v>
      </c>
      <c r="AP1" s="184" t="s">
        <v>230</v>
      </c>
      <c r="AQ1" s="184" t="s">
        <v>231</v>
      </c>
      <c r="AR1" s="184" t="s">
        <v>232</v>
      </c>
      <c r="AS1" s="184" t="s">
        <v>277</v>
      </c>
      <c r="AT1" s="184" t="s">
        <v>278</v>
      </c>
      <c r="AU1" s="184" t="s">
        <v>279</v>
      </c>
      <c r="AV1" s="184" t="s">
        <v>280</v>
      </c>
      <c r="AW1" s="184" t="s">
        <v>237</v>
      </c>
      <c r="AX1" s="184" t="s">
        <v>238</v>
      </c>
      <c r="AY1" s="184" t="s">
        <v>239</v>
      </c>
      <c r="AZ1" s="184" t="s">
        <v>281</v>
      </c>
      <c r="BA1" s="184" t="s">
        <v>244</v>
      </c>
      <c r="BB1" s="184" t="s">
        <v>245</v>
      </c>
      <c r="BC1" s="184" t="s">
        <v>546</v>
      </c>
      <c r="BD1" s="184" t="s">
        <v>247</v>
      </c>
      <c r="BE1" s="184" t="s">
        <v>248</v>
      </c>
      <c r="BF1" s="184" t="s">
        <v>282</v>
      </c>
      <c r="BG1" s="184" t="s">
        <v>285</v>
      </c>
      <c r="BH1" s="184" t="s">
        <v>256</v>
      </c>
      <c r="BI1" s="184" t="s">
        <v>257</v>
      </c>
      <c r="BJ1" s="184" t="s">
        <v>254</v>
      </c>
      <c r="BK1" s="184" t="s">
        <v>255</v>
      </c>
      <c r="BL1" s="184" t="s">
        <v>260</v>
      </c>
      <c r="BM1" s="184" t="s">
        <v>259</v>
      </c>
    </row>
    <row r="2" spans="1:70" x14ac:dyDescent="0.25">
      <c r="A2" s="16" t="s">
        <v>589</v>
      </c>
      <c r="B2" s="16">
        <v>2015</v>
      </c>
      <c r="C2" s="16">
        <v>2015</v>
      </c>
      <c r="D2" s="16">
        <v>2018</v>
      </c>
      <c r="E2" s="16">
        <v>2018</v>
      </c>
      <c r="F2" s="16">
        <v>2015</v>
      </c>
      <c r="G2" s="16">
        <v>2019</v>
      </c>
      <c r="H2" s="16">
        <v>2020</v>
      </c>
      <c r="I2" s="16">
        <v>2020</v>
      </c>
      <c r="J2" s="16">
        <v>2020</v>
      </c>
      <c r="K2" s="16">
        <v>2020</v>
      </c>
      <c r="L2" s="16">
        <v>2020</v>
      </c>
      <c r="M2" s="16">
        <v>2020</v>
      </c>
      <c r="N2" s="16">
        <v>2020</v>
      </c>
      <c r="O2" s="16">
        <v>2020</v>
      </c>
      <c r="P2" s="16">
        <v>2020</v>
      </c>
      <c r="Q2" s="16">
        <v>2019</v>
      </c>
      <c r="R2" s="16">
        <v>2019</v>
      </c>
      <c r="S2" s="16">
        <v>2011</v>
      </c>
      <c r="T2" s="16">
        <v>2019</v>
      </c>
      <c r="U2" s="16">
        <v>2018</v>
      </c>
      <c r="V2" s="16">
        <v>2018</v>
      </c>
      <c r="W2" s="16">
        <v>2020</v>
      </c>
      <c r="X2" s="16">
        <v>2019</v>
      </c>
      <c r="Y2" s="16">
        <v>2021</v>
      </c>
      <c r="Z2" s="16">
        <v>2020</v>
      </c>
      <c r="AA2" s="16">
        <v>2020</v>
      </c>
      <c r="AB2" s="16">
        <v>2020</v>
      </c>
      <c r="AC2" s="16">
        <v>2020</v>
      </c>
      <c r="AD2" s="16">
        <v>2019</v>
      </c>
      <c r="AE2" s="16">
        <v>2018</v>
      </c>
      <c r="AF2" s="16">
        <v>2019</v>
      </c>
      <c r="AG2" s="16">
        <v>2020</v>
      </c>
      <c r="AH2" s="16">
        <v>2019</v>
      </c>
      <c r="AI2" s="16">
        <v>2018</v>
      </c>
      <c r="AJ2" s="16">
        <v>2020</v>
      </c>
      <c r="AK2" s="16">
        <v>2019</v>
      </c>
      <c r="AL2" s="16">
        <v>2020</v>
      </c>
      <c r="AM2" s="16">
        <v>2020</v>
      </c>
      <c r="AN2" s="16">
        <v>2020</v>
      </c>
      <c r="AO2" s="16">
        <v>2020</v>
      </c>
      <c r="AP2" s="16">
        <v>2020</v>
      </c>
      <c r="AQ2" s="16">
        <v>2020</v>
      </c>
      <c r="AR2" s="16">
        <v>2020</v>
      </c>
      <c r="AS2" s="16">
        <v>2020</v>
      </c>
      <c r="AT2" s="16">
        <v>2020</v>
      </c>
      <c r="AU2" s="16">
        <v>2020</v>
      </c>
      <c r="AV2" s="16">
        <v>2019</v>
      </c>
      <c r="AW2" s="16">
        <v>2020</v>
      </c>
      <c r="AX2" s="16">
        <v>2021</v>
      </c>
      <c r="AY2" s="16">
        <v>2013</v>
      </c>
      <c r="AZ2" s="16">
        <v>2019</v>
      </c>
      <c r="BA2" s="16">
        <v>2021</v>
      </c>
      <c r="BB2" s="16">
        <v>2021</v>
      </c>
      <c r="BC2" s="16">
        <v>2020</v>
      </c>
      <c r="BD2" s="16">
        <v>2018</v>
      </c>
      <c r="BE2" s="16">
        <v>2020</v>
      </c>
      <c r="BF2" s="16">
        <v>2020</v>
      </c>
      <c r="BG2" s="16">
        <v>2021</v>
      </c>
      <c r="BH2" s="16">
        <v>2020</v>
      </c>
      <c r="BI2" s="16">
        <v>2020</v>
      </c>
      <c r="BJ2" s="16">
        <v>2020</v>
      </c>
      <c r="BK2" s="16">
        <v>2020</v>
      </c>
      <c r="BL2" s="16">
        <v>2020</v>
      </c>
      <c r="BM2" s="16">
        <v>2019</v>
      </c>
      <c r="BN2" s="16" t="s">
        <v>592</v>
      </c>
      <c r="BO2" s="16" t="s">
        <v>593</v>
      </c>
      <c r="BP2" s="16" t="s">
        <v>594</v>
      </c>
      <c r="BQ2" s="16" t="s">
        <v>595</v>
      </c>
      <c r="BR2" s="16" t="s">
        <v>596</v>
      </c>
    </row>
    <row r="3" spans="1:70" x14ac:dyDescent="0.25">
      <c r="A3" s="16" t="s">
        <v>65</v>
      </c>
      <c r="B3" s="185">
        <f>IF('Indicator Date'!C4="No data","x",$B$2-'Indicator Date'!C4)</f>
        <v>0</v>
      </c>
      <c r="C3" s="185">
        <f>IF('Indicator Date'!D4="No data","x",$C$2-'Indicator Date'!D4)</f>
        <v>0</v>
      </c>
      <c r="D3" s="185">
        <f>IF('Indicator Date'!E4="No data","x",$D$2-'Indicator Date'!E4)</f>
        <v>3</v>
      </c>
      <c r="E3" s="185">
        <f>IF('Indicator Date'!F4="No data","x",$E$2-'Indicator Date'!F4)</f>
        <v>3</v>
      </c>
      <c r="F3" s="185">
        <f>IF('Indicator Date'!G4="No data","x",$F$2-'Indicator Date'!G4)</f>
        <v>0</v>
      </c>
      <c r="G3" s="185">
        <f>IF('Indicator Date'!H4="No data","x",$G$2-'Indicator Date'!H4)</f>
        <v>0</v>
      </c>
      <c r="H3" s="186">
        <f>IF('Indicator Date'!I4="No data","x",$H$2-'Indicator Date'!I4)</f>
        <v>0</v>
      </c>
      <c r="I3" s="185">
        <f>IF('Indicator Date'!J4="No data","x",$I$2-'Indicator Date'!J4)</f>
        <v>0</v>
      </c>
      <c r="J3" s="185">
        <f>IF('Indicator Date'!K4="No data","x",$J$2-'Indicator Date'!K4)</f>
        <v>0</v>
      </c>
      <c r="K3" s="185">
        <f>IF('Indicator Date'!L4="No data","x",$K$2-'Indicator Date'!L4)</f>
        <v>0</v>
      </c>
      <c r="L3" s="185">
        <f>IF('Indicator Date'!M4="No data","x",$L$2-'Indicator Date'!M4)</f>
        <v>0</v>
      </c>
      <c r="M3" s="185">
        <f>IF('Indicator Date'!N4="No data","x",$M$2-'Indicator Date'!N4)</f>
        <v>0</v>
      </c>
      <c r="N3" s="185">
        <f>IF('Indicator Date'!O4="No data","x",$N$2-'Indicator Date'!O4)</f>
        <v>0</v>
      </c>
      <c r="O3" s="185">
        <f>IF('Indicator Date'!P4="No data","x",$O$2-'Indicator Date'!P4)</f>
        <v>0</v>
      </c>
      <c r="P3" s="185">
        <f>IF('Indicator Date'!Q4="No data","x",$P$2-'Indicator Date'!Q4)</f>
        <v>1</v>
      </c>
      <c r="Q3" s="185">
        <f>IF('Indicator Date'!R4="No data","x",$Q$2-'Indicator Date'!R4)</f>
        <v>0</v>
      </c>
      <c r="R3" s="185">
        <f>IF('Indicator Date'!S4="No data","x",$R$2-'Indicator Date'!S4)</f>
        <v>0</v>
      </c>
      <c r="S3" s="185">
        <f>IF('Indicator Date'!T4="No data","x",$S$2-'Indicator Date'!T4)</f>
        <v>0</v>
      </c>
      <c r="T3" s="185">
        <f>IF('Indicator Date'!U4="No data","x",$T$2-'Indicator Date'!U4)</f>
        <v>1</v>
      </c>
      <c r="U3" s="185">
        <f>IF('Indicator Date'!V4="No data","x",$U$2-'Indicator Date'!V4)</f>
        <v>0</v>
      </c>
      <c r="V3" s="185">
        <f>IF('Indicator Date'!W4="No data","x",$V$2-'Indicator Date'!W4)</f>
        <v>0</v>
      </c>
      <c r="W3" s="185">
        <f>IF('Indicator Date'!X4="No data","x",$W$2-'Indicator Date'!X4)</f>
        <v>6</v>
      </c>
      <c r="X3" s="185">
        <f>IF('Indicator Date'!Y4="No data","x",$X$2-'Indicator Date'!Y4)</f>
        <v>0</v>
      </c>
      <c r="Y3" s="185">
        <f>IF('Indicator Date'!Z4="No data","x",$Y$2-'Indicator Date'!Z4)</f>
        <v>1</v>
      </c>
      <c r="Z3" s="185">
        <f>IF('Indicator Date'!AA4="No data","x",$Z$2-'Indicator Date'!AA4)</f>
        <v>0</v>
      </c>
      <c r="AA3" s="185">
        <f>IF('Indicator Date'!AB4="No data","x",$AA$2-'Indicator Date'!AB4)</f>
        <v>0</v>
      </c>
      <c r="AB3" s="185">
        <f>IF('Indicator Date'!AC4="No data","x",$AB$2-'Indicator Date'!AC4)</f>
        <v>0</v>
      </c>
      <c r="AC3" s="185">
        <f>IF('Indicator Date'!AD4="No data","x",$AC$2-'Indicator Date'!AD4)</f>
        <v>0</v>
      </c>
      <c r="AD3" s="185">
        <f>IF('Indicator Date'!AE4="No data","x",$AD$2-'Indicator Date'!AE4)</f>
        <v>0</v>
      </c>
      <c r="AE3" s="185">
        <f>IF('Indicator Date'!AF4="No data","x",$AE$2-'Indicator Date'!AF4)</f>
        <v>0</v>
      </c>
      <c r="AF3" s="185">
        <f>IF('Indicator Date'!AG4="No data","x",$AF$2-'Indicator Date'!AG4)</f>
        <v>0</v>
      </c>
      <c r="AG3" s="185">
        <f>IF('Indicator Date'!AH4="No data","x",$AG$2-'Indicator Date'!AH4)</f>
        <v>0</v>
      </c>
      <c r="AH3" s="185">
        <f>IF('Indicator Date'!AI4="No data","x",$AH$2-'Indicator Date'!AI4)</f>
        <v>0</v>
      </c>
      <c r="AI3" s="185">
        <f>IF('Indicator Date'!AJ4="No data","x",$AI$2-'Indicator Date'!AJ4)</f>
        <v>1</v>
      </c>
      <c r="AJ3" s="185">
        <f>IF('Indicator Date'!AK4="No data","x",$AJ$2-'Indicator Date'!AK4)</f>
        <v>1</v>
      </c>
      <c r="AK3" s="185">
        <f>IF('Indicator Date'!AL4="No data","x",$AK$2-'Indicator Date'!AL4)</f>
        <v>3</v>
      </c>
      <c r="AL3" s="185">
        <f>IF('Indicator Date'!AM4="No data","x",$AL$2-'Indicator Date'!AM4)</f>
        <v>2</v>
      </c>
      <c r="AM3" s="185" t="str">
        <f>IF('Indicator Date'!AN4="No data","x",$AM$2-'Indicator Date'!AN4)</f>
        <v>x</v>
      </c>
      <c r="AN3" s="185">
        <f>IF('Indicator Date'!AO4="No data","x",$AN$2-'Indicator Date'!AO4)</f>
        <v>0</v>
      </c>
      <c r="AO3" s="185">
        <f>IF('Indicator Date'!AP4="No data","x",$AO$2-'Indicator Date'!AP4)</f>
        <v>0</v>
      </c>
      <c r="AP3" s="185">
        <f>IF('Indicator Date'!AQ4="No data","x",$AP$2-'Indicator Date'!AQ4)</f>
        <v>0</v>
      </c>
      <c r="AQ3" s="185">
        <f>IF('Indicator Date'!AR4="No data","x",$AQ$2-'Indicator Date'!AR4)</f>
        <v>1</v>
      </c>
      <c r="AR3" s="185">
        <f>IF('Indicator Date'!AS4="No data","x",$AR$2-'Indicator Date'!AS4)</f>
        <v>0</v>
      </c>
      <c r="AS3" s="185">
        <f>IF('Indicator Date'!AT4="No data","x",$AS$2-'Indicator Date'!AT4)</f>
        <v>0</v>
      </c>
      <c r="AT3" s="185">
        <f>IF('Indicator Date'!AU4="No data","x",$AT$2-'Indicator Date'!AU4)</f>
        <v>0</v>
      </c>
      <c r="AU3" s="185">
        <f>IF('Indicator Date'!AV4="No data","x",$AU$2-'Indicator Date'!AV4)</f>
        <v>0</v>
      </c>
      <c r="AV3" s="185">
        <f>IF('Indicator Date'!AW4="No data","x",$AV$2-'Indicator Date'!AW4)</f>
        <v>0</v>
      </c>
      <c r="AW3" s="185">
        <f>IF('Indicator Date'!AX4="No data","x",$AW$2-'Indicator Date'!AX4)</f>
        <v>1</v>
      </c>
      <c r="AX3" s="185">
        <f>IF('Indicator Date'!AY4="No data","x",$AX$2-'Indicator Date'!AY4)</f>
        <v>1</v>
      </c>
      <c r="AY3" s="185">
        <f>IF('Indicator Date'!AZ4="No data","x",$AY$2-'Indicator Date'!AZ4)</f>
        <v>2</v>
      </c>
      <c r="AZ3" s="185">
        <f>IF('Indicator Date'!BA4="No data","x",$AZ$2-'Indicator Date'!BA4)</f>
        <v>0</v>
      </c>
      <c r="BA3" s="185">
        <f>IF('Indicator Date'!BB4="No data","x",$BA$2-'Indicator Date'!BB4)</f>
        <v>3</v>
      </c>
      <c r="BB3" s="185">
        <f>IF('Indicator Date'!BC4="No data","x",$BB$2-'Indicator Date'!BC4)</f>
        <v>3</v>
      </c>
      <c r="BC3" s="185">
        <f>IF('Indicator Date'!BD4="No data","x",$BC$2-'Indicator Date'!BD4)</f>
        <v>2</v>
      </c>
      <c r="BD3" s="185">
        <f>IF('Indicator Date'!BE4="No data","x",$BD$2-'Indicator Date'!BE4)</f>
        <v>0</v>
      </c>
      <c r="BE3" s="185">
        <f>IF('Indicator Date'!BF4="No data","x",$BE$2-'Indicator Date'!BF4)</f>
        <v>2</v>
      </c>
      <c r="BF3" s="185">
        <f>IF('Indicator Date'!BG4="No data","x",$BF$2-'Indicator Date'!BG4)</f>
        <v>0</v>
      </c>
      <c r="BG3" s="185">
        <f>IF('Indicator Date'!BH4="No data","x",$BG$2-'Indicator Date'!BH4)</f>
        <v>0</v>
      </c>
      <c r="BH3" s="185">
        <f>IF('Indicator Date'!BI4="No data","x",$BH$2-'Indicator Date'!BI4)</f>
        <v>0</v>
      </c>
      <c r="BI3" s="185">
        <f>IF('Indicator Date'!BJ4="No data","x",$BI$2-'Indicator Date'!BJ4)</f>
        <v>0</v>
      </c>
      <c r="BJ3" s="185">
        <f>IF('Indicator Date'!BK4="No data","x",$BJ$2-'Indicator Date'!BK4)</f>
        <v>1</v>
      </c>
      <c r="BK3" s="185">
        <f>IF('Indicator Date'!BL4="No data","x",$BK$2-'Indicator Date'!BL4)</f>
        <v>1</v>
      </c>
      <c r="BL3" s="185">
        <f>IF('Indicator Date'!BM4="No data","x",$BL$2-'Indicator Date'!BM4)</f>
        <v>1</v>
      </c>
      <c r="BM3" s="185" t="str">
        <f>IF('Indicator Date'!BN4="No data","x",$BM$2-'Indicator Date'!BN4)</f>
        <v>x</v>
      </c>
      <c r="BN3" s="16">
        <f>SUM(B3:BM3)</f>
        <v>40</v>
      </c>
      <c r="BO3" s="187">
        <f>BN3/COUNT(B3:BM3)</f>
        <v>0.64516129032258063</v>
      </c>
      <c r="BP3" s="16">
        <f>COUNTIF(B3:BM3,"&gt;0")</f>
        <v>21</v>
      </c>
      <c r="BQ3" s="187">
        <f>_xlfn.STDEV.P(B3:BM3)</f>
        <v>1.1513915030693385</v>
      </c>
      <c r="BR3" s="103">
        <f>MEDIAN(B3:BM3)</f>
        <v>0</v>
      </c>
    </row>
    <row r="4" spans="1:70" x14ac:dyDescent="0.25">
      <c r="A4" s="16" t="s">
        <v>67</v>
      </c>
      <c r="B4" s="185">
        <f>IF('Indicator Date'!C5="No data","x",$B$2-'Indicator Date'!C5)</f>
        <v>0</v>
      </c>
      <c r="C4" s="185">
        <f>IF('Indicator Date'!D5="No data","x",$C$2-'Indicator Date'!D5)</f>
        <v>0</v>
      </c>
      <c r="D4" s="185">
        <f>IF('Indicator Date'!E5="No data","x",$D$2-'Indicator Date'!E5)</f>
        <v>3</v>
      </c>
      <c r="E4" s="185">
        <f>IF('Indicator Date'!F5="No data","x",$E$2-'Indicator Date'!F5)</f>
        <v>3</v>
      </c>
      <c r="F4" s="185">
        <f>IF('Indicator Date'!G5="No data","x",$F$2-'Indicator Date'!G5)</f>
        <v>0</v>
      </c>
      <c r="G4" s="185">
        <f>IF('Indicator Date'!H5="No data","x",$G$2-'Indicator Date'!H5)</f>
        <v>0</v>
      </c>
      <c r="H4" s="186">
        <f>IF('Indicator Date'!I5="No data","x",$H$2-'Indicator Date'!I5)</f>
        <v>0</v>
      </c>
      <c r="I4" s="185">
        <f>IF('Indicator Date'!J5="No data","x",$I$2-'Indicator Date'!J5)</f>
        <v>0</v>
      </c>
      <c r="J4" s="185">
        <f>IF('Indicator Date'!K5="No data","x",$J$2-'Indicator Date'!K5)</f>
        <v>0</v>
      </c>
      <c r="K4" s="185">
        <f>IF('Indicator Date'!L5="No data","x",$K$2-'Indicator Date'!L5)</f>
        <v>0</v>
      </c>
      <c r="L4" s="185">
        <f>IF('Indicator Date'!M5="No data","x",$L$2-'Indicator Date'!M5)</f>
        <v>0</v>
      </c>
      <c r="M4" s="185">
        <f>IF('Indicator Date'!N5="No data","x",$M$2-'Indicator Date'!N5)</f>
        <v>0</v>
      </c>
      <c r="N4" s="185">
        <f>IF('Indicator Date'!O5="No data","x",$N$2-'Indicator Date'!O5)</f>
        <v>0</v>
      </c>
      <c r="O4" s="185">
        <f>IF('Indicator Date'!P5="No data","x",$O$2-'Indicator Date'!P5)</f>
        <v>0</v>
      </c>
      <c r="P4" s="185">
        <f>IF('Indicator Date'!Q5="No data","x",$P$2-'Indicator Date'!Q5)</f>
        <v>1</v>
      </c>
      <c r="Q4" s="185">
        <f>IF('Indicator Date'!R5="No data","x",$Q$2-'Indicator Date'!R5)</f>
        <v>0</v>
      </c>
      <c r="R4" s="185">
        <f>IF('Indicator Date'!S5="No data","x",$R$2-'Indicator Date'!S5)</f>
        <v>0</v>
      </c>
      <c r="S4" s="185">
        <f>IF('Indicator Date'!T5="No data","x",$S$2-'Indicator Date'!T5)</f>
        <v>0</v>
      </c>
      <c r="T4" s="185">
        <f>IF('Indicator Date'!U5="No data","x",$T$2-'Indicator Date'!U5)</f>
        <v>1</v>
      </c>
      <c r="U4" s="185">
        <f>IF('Indicator Date'!V5="No data","x",$U$2-'Indicator Date'!V5)</f>
        <v>0</v>
      </c>
      <c r="V4" s="185">
        <f>IF('Indicator Date'!W5="No data","x",$V$2-'Indicator Date'!W5)</f>
        <v>0</v>
      </c>
      <c r="W4" s="185">
        <f>IF('Indicator Date'!X5="No data","x",$W$2-'Indicator Date'!X5)</f>
        <v>6</v>
      </c>
      <c r="X4" s="185">
        <f>IF('Indicator Date'!Y5="No data","x",$X$2-'Indicator Date'!Y5)</f>
        <v>0</v>
      </c>
      <c r="Y4" s="185">
        <f>IF('Indicator Date'!Z5="No data","x",$Y$2-'Indicator Date'!Z5)</f>
        <v>1</v>
      </c>
      <c r="Z4" s="185">
        <f>IF('Indicator Date'!AA5="No data","x",$Z$2-'Indicator Date'!AA5)</f>
        <v>0</v>
      </c>
      <c r="AA4" s="185">
        <f>IF('Indicator Date'!AB5="No data","x",$AA$2-'Indicator Date'!AB5)</f>
        <v>0</v>
      </c>
      <c r="AB4" s="185">
        <f>IF('Indicator Date'!AC5="No data","x",$AB$2-'Indicator Date'!AC5)</f>
        <v>0</v>
      </c>
      <c r="AC4" s="185">
        <f>IF('Indicator Date'!AD5="No data","x",$AC$2-'Indicator Date'!AD5)</f>
        <v>0</v>
      </c>
      <c r="AD4" s="185">
        <f>IF('Indicator Date'!AE5="No data","x",$AD$2-'Indicator Date'!AE5)</f>
        <v>0</v>
      </c>
      <c r="AE4" s="185">
        <f>IF('Indicator Date'!AF5="No data","x",$AE$2-'Indicator Date'!AF5)</f>
        <v>0</v>
      </c>
      <c r="AF4" s="185">
        <f>IF('Indicator Date'!AG5="No data","x",$AF$2-'Indicator Date'!AG5)</f>
        <v>0</v>
      </c>
      <c r="AG4" s="185">
        <f>IF('Indicator Date'!AH5="No data","x",$AG$2-'Indicator Date'!AH5)</f>
        <v>0</v>
      </c>
      <c r="AH4" s="185">
        <f>IF('Indicator Date'!AI5="No data","x",$AH$2-'Indicator Date'!AI5)</f>
        <v>0</v>
      </c>
      <c r="AI4" s="185">
        <f>IF('Indicator Date'!AJ5="No data","x",$AI$2-'Indicator Date'!AJ5)</f>
        <v>1</v>
      </c>
      <c r="AJ4" s="185">
        <f>IF('Indicator Date'!AK5="No data","x",$AJ$2-'Indicator Date'!AK5)</f>
        <v>1</v>
      </c>
      <c r="AK4" s="185">
        <f>IF('Indicator Date'!AL5="No data","x",$AK$2-'Indicator Date'!AL5)</f>
        <v>3</v>
      </c>
      <c r="AL4" s="185">
        <f>IF('Indicator Date'!AM5="No data","x",$AL$2-'Indicator Date'!AM5)</f>
        <v>2</v>
      </c>
      <c r="AM4" s="185" t="str">
        <f>IF('Indicator Date'!AN5="No data","x",$AM$2-'Indicator Date'!AN5)</f>
        <v>x</v>
      </c>
      <c r="AN4" s="185">
        <f>IF('Indicator Date'!AO5="No data","x",$AN$2-'Indicator Date'!AO5)</f>
        <v>0</v>
      </c>
      <c r="AO4" s="185">
        <f>IF('Indicator Date'!AP5="No data","x",$AO$2-'Indicator Date'!AP5)</f>
        <v>0</v>
      </c>
      <c r="AP4" s="185">
        <f>IF('Indicator Date'!AQ5="No data","x",$AP$2-'Indicator Date'!AQ5)</f>
        <v>0</v>
      </c>
      <c r="AQ4" s="185">
        <f>IF('Indicator Date'!AR5="No data","x",$AQ$2-'Indicator Date'!AR5)</f>
        <v>1</v>
      </c>
      <c r="AR4" s="185">
        <f>IF('Indicator Date'!AS5="No data","x",$AR$2-'Indicator Date'!AS5)</f>
        <v>0</v>
      </c>
      <c r="AS4" s="185">
        <f>IF('Indicator Date'!AT5="No data","x",$AS$2-'Indicator Date'!AT5)</f>
        <v>0</v>
      </c>
      <c r="AT4" s="185">
        <f>IF('Indicator Date'!AU5="No data","x",$AT$2-'Indicator Date'!AU5)</f>
        <v>0</v>
      </c>
      <c r="AU4" s="185">
        <f>IF('Indicator Date'!AV5="No data","x",$AU$2-'Indicator Date'!AV5)</f>
        <v>0</v>
      </c>
      <c r="AV4" s="185">
        <f>IF('Indicator Date'!AW5="No data","x",$AV$2-'Indicator Date'!AW5)</f>
        <v>0</v>
      </c>
      <c r="AW4" s="185">
        <f>IF('Indicator Date'!AX5="No data","x",$AW$2-'Indicator Date'!AX5)</f>
        <v>1</v>
      </c>
      <c r="AX4" s="185">
        <f>IF('Indicator Date'!AY5="No data","x",$AX$2-'Indicator Date'!AY5)</f>
        <v>1</v>
      </c>
      <c r="AY4" s="185">
        <f>IF('Indicator Date'!AZ5="No data","x",$AY$2-'Indicator Date'!AZ5)</f>
        <v>2</v>
      </c>
      <c r="AZ4" s="185">
        <f>IF('Indicator Date'!BA5="No data","x",$AZ$2-'Indicator Date'!BA5)</f>
        <v>0</v>
      </c>
      <c r="BA4" s="185">
        <f>IF('Indicator Date'!BB5="No data","x",$BA$2-'Indicator Date'!BB5)</f>
        <v>3</v>
      </c>
      <c r="BB4" s="185">
        <f>IF('Indicator Date'!BC5="No data","x",$BB$2-'Indicator Date'!BC5)</f>
        <v>3</v>
      </c>
      <c r="BC4" s="185">
        <f>IF('Indicator Date'!BD5="No data","x",$BC$2-'Indicator Date'!BD5)</f>
        <v>2</v>
      </c>
      <c r="BD4" s="185">
        <f>IF('Indicator Date'!BE5="No data","x",$BD$2-'Indicator Date'!BE5)</f>
        <v>0</v>
      </c>
      <c r="BE4" s="185">
        <f>IF('Indicator Date'!BF5="No data","x",$BE$2-'Indicator Date'!BF5)</f>
        <v>2</v>
      </c>
      <c r="BF4" s="185">
        <f>IF('Indicator Date'!BG5="No data","x",$BF$2-'Indicator Date'!BG5)</f>
        <v>0</v>
      </c>
      <c r="BG4" s="185">
        <f>IF('Indicator Date'!BH5="No data","x",$BG$2-'Indicator Date'!BH5)</f>
        <v>0</v>
      </c>
      <c r="BH4" s="185">
        <f>IF('Indicator Date'!BI5="No data","x",$BH$2-'Indicator Date'!BI5)</f>
        <v>0</v>
      </c>
      <c r="BI4" s="185">
        <f>IF('Indicator Date'!BJ5="No data","x",$BI$2-'Indicator Date'!BJ5)</f>
        <v>0</v>
      </c>
      <c r="BJ4" s="185">
        <f>IF('Indicator Date'!BK5="No data","x",$BJ$2-'Indicator Date'!BK5)</f>
        <v>1</v>
      </c>
      <c r="BK4" s="185">
        <f>IF('Indicator Date'!BL5="No data","x",$BK$2-'Indicator Date'!BL5)</f>
        <v>1</v>
      </c>
      <c r="BL4" s="185">
        <f>IF('Indicator Date'!BM5="No data","x",$BL$2-'Indicator Date'!BM5)</f>
        <v>1</v>
      </c>
      <c r="BM4" s="185" t="str">
        <f>IF('Indicator Date'!BN5="No data","x",$BM$2-'Indicator Date'!BN5)</f>
        <v>x</v>
      </c>
      <c r="BN4" s="16">
        <f t="shared" ref="BN4:BN46" si="0">SUM(B4:BM4)</f>
        <v>40</v>
      </c>
      <c r="BO4" s="187">
        <f t="shared" ref="BO4:BO46" si="1">BN4/COUNT(B4:BM4)</f>
        <v>0.64516129032258063</v>
      </c>
      <c r="BP4" s="16">
        <f t="shared" ref="BP4:BP46" si="2">COUNTIF(B4:BM4,"&gt;0")</f>
        <v>21</v>
      </c>
      <c r="BQ4" s="187">
        <f t="shared" ref="BQ4:BQ46" si="3">_xlfn.STDEV.P(B4:BM4)</f>
        <v>1.1513915030693385</v>
      </c>
      <c r="BR4" s="103">
        <f t="shared" ref="BR4:BR46" si="4">MEDIAN(B4:BM4)</f>
        <v>0</v>
      </c>
    </row>
    <row r="5" spans="1:70" x14ac:dyDescent="0.25">
      <c r="A5" s="16" t="s">
        <v>69</v>
      </c>
      <c r="B5" s="185">
        <f>IF('Indicator Date'!C6="No data","x",$B$2-'Indicator Date'!C6)</f>
        <v>0</v>
      </c>
      <c r="C5" s="185">
        <f>IF('Indicator Date'!D6="No data","x",$C$2-'Indicator Date'!D6)</f>
        <v>0</v>
      </c>
      <c r="D5" s="185">
        <f>IF('Indicator Date'!E6="No data","x",$D$2-'Indicator Date'!E6)</f>
        <v>3</v>
      </c>
      <c r="E5" s="185">
        <f>IF('Indicator Date'!F6="No data","x",$E$2-'Indicator Date'!F6)</f>
        <v>3</v>
      </c>
      <c r="F5" s="185">
        <f>IF('Indicator Date'!G6="No data","x",$F$2-'Indicator Date'!G6)</f>
        <v>0</v>
      </c>
      <c r="G5" s="185">
        <f>IF('Indicator Date'!H6="No data","x",$G$2-'Indicator Date'!H6)</f>
        <v>0</v>
      </c>
      <c r="H5" s="186">
        <f>IF('Indicator Date'!I6="No data","x",$H$2-'Indicator Date'!I6)</f>
        <v>0</v>
      </c>
      <c r="I5" s="185">
        <f>IF('Indicator Date'!J6="No data","x",$I$2-'Indicator Date'!J6)</f>
        <v>0</v>
      </c>
      <c r="J5" s="185">
        <f>IF('Indicator Date'!K6="No data","x",$J$2-'Indicator Date'!K6)</f>
        <v>0</v>
      </c>
      <c r="K5" s="185">
        <f>IF('Indicator Date'!L6="No data","x",$K$2-'Indicator Date'!L6)</f>
        <v>0</v>
      </c>
      <c r="L5" s="185">
        <f>IF('Indicator Date'!M6="No data","x",$L$2-'Indicator Date'!M6)</f>
        <v>0</v>
      </c>
      <c r="M5" s="185">
        <f>IF('Indicator Date'!N6="No data","x",$M$2-'Indicator Date'!N6)</f>
        <v>0</v>
      </c>
      <c r="N5" s="185">
        <f>IF('Indicator Date'!O6="No data","x",$N$2-'Indicator Date'!O6)</f>
        <v>0</v>
      </c>
      <c r="O5" s="185">
        <f>IF('Indicator Date'!P6="No data","x",$O$2-'Indicator Date'!P6)</f>
        <v>0</v>
      </c>
      <c r="P5" s="185">
        <f>IF('Indicator Date'!Q6="No data","x",$P$2-'Indicator Date'!Q6)</f>
        <v>1</v>
      </c>
      <c r="Q5" s="185">
        <f>IF('Indicator Date'!R6="No data","x",$Q$2-'Indicator Date'!R6)</f>
        <v>0</v>
      </c>
      <c r="R5" s="185">
        <f>IF('Indicator Date'!S6="No data","x",$R$2-'Indicator Date'!S6)</f>
        <v>0</v>
      </c>
      <c r="S5" s="185">
        <f>IF('Indicator Date'!T6="No data","x",$S$2-'Indicator Date'!T6)</f>
        <v>0</v>
      </c>
      <c r="T5" s="185">
        <f>IF('Indicator Date'!U6="No data","x",$T$2-'Indicator Date'!U6)</f>
        <v>1</v>
      </c>
      <c r="U5" s="185">
        <f>IF('Indicator Date'!V6="No data","x",$U$2-'Indicator Date'!V6)</f>
        <v>0</v>
      </c>
      <c r="V5" s="185">
        <f>IF('Indicator Date'!W6="No data","x",$V$2-'Indicator Date'!W6)</f>
        <v>0</v>
      </c>
      <c r="W5" s="185">
        <f>IF('Indicator Date'!X6="No data","x",$W$2-'Indicator Date'!X6)</f>
        <v>6</v>
      </c>
      <c r="X5" s="185">
        <f>IF('Indicator Date'!Y6="No data","x",$X$2-'Indicator Date'!Y6)</f>
        <v>0</v>
      </c>
      <c r="Y5" s="185">
        <f>IF('Indicator Date'!Z6="No data","x",$Y$2-'Indicator Date'!Z6)</f>
        <v>1</v>
      </c>
      <c r="Z5" s="185">
        <f>IF('Indicator Date'!AA6="No data","x",$Z$2-'Indicator Date'!AA6)</f>
        <v>0</v>
      </c>
      <c r="AA5" s="185">
        <f>IF('Indicator Date'!AB6="No data","x",$AA$2-'Indicator Date'!AB6)</f>
        <v>0</v>
      </c>
      <c r="AB5" s="185">
        <f>IF('Indicator Date'!AC6="No data","x",$AB$2-'Indicator Date'!AC6)</f>
        <v>0</v>
      </c>
      <c r="AC5" s="185">
        <f>IF('Indicator Date'!AD6="No data","x",$AC$2-'Indicator Date'!AD6)</f>
        <v>0</v>
      </c>
      <c r="AD5" s="185">
        <f>IF('Indicator Date'!AE6="No data","x",$AD$2-'Indicator Date'!AE6)</f>
        <v>0</v>
      </c>
      <c r="AE5" s="185">
        <f>IF('Indicator Date'!AF6="No data","x",$AE$2-'Indicator Date'!AF6)</f>
        <v>0</v>
      </c>
      <c r="AF5" s="185">
        <f>IF('Indicator Date'!AG6="No data","x",$AF$2-'Indicator Date'!AG6)</f>
        <v>0</v>
      </c>
      <c r="AG5" s="185">
        <f>IF('Indicator Date'!AH6="No data","x",$AG$2-'Indicator Date'!AH6)</f>
        <v>0</v>
      </c>
      <c r="AH5" s="185">
        <f>IF('Indicator Date'!AI6="No data","x",$AH$2-'Indicator Date'!AI6)</f>
        <v>0</v>
      </c>
      <c r="AI5" s="185">
        <f>IF('Indicator Date'!AJ6="No data","x",$AI$2-'Indicator Date'!AJ6)</f>
        <v>1</v>
      </c>
      <c r="AJ5" s="185">
        <f>IF('Indicator Date'!AK6="No data","x",$AJ$2-'Indicator Date'!AK6)</f>
        <v>1</v>
      </c>
      <c r="AK5" s="185">
        <f>IF('Indicator Date'!AL6="No data","x",$AK$2-'Indicator Date'!AL6)</f>
        <v>3</v>
      </c>
      <c r="AL5" s="185">
        <f>IF('Indicator Date'!AM6="No data","x",$AL$2-'Indicator Date'!AM6)</f>
        <v>2</v>
      </c>
      <c r="AM5" s="185" t="str">
        <f>IF('Indicator Date'!AN6="No data","x",$AM$2-'Indicator Date'!AN6)</f>
        <v>x</v>
      </c>
      <c r="AN5" s="185">
        <f>IF('Indicator Date'!AO6="No data","x",$AN$2-'Indicator Date'!AO6)</f>
        <v>0</v>
      </c>
      <c r="AO5" s="185">
        <f>IF('Indicator Date'!AP6="No data","x",$AO$2-'Indicator Date'!AP6)</f>
        <v>0</v>
      </c>
      <c r="AP5" s="185">
        <f>IF('Indicator Date'!AQ6="No data","x",$AP$2-'Indicator Date'!AQ6)</f>
        <v>0</v>
      </c>
      <c r="AQ5" s="185">
        <f>IF('Indicator Date'!AR6="No data","x",$AQ$2-'Indicator Date'!AR6)</f>
        <v>1</v>
      </c>
      <c r="AR5" s="185">
        <f>IF('Indicator Date'!AS6="No data","x",$AR$2-'Indicator Date'!AS6)</f>
        <v>0</v>
      </c>
      <c r="AS5" s="185">
        <f>IF('Indicator Date'!AT6="No data","x",$AS$2-'Indicator Date'!AT6)</f>
        <v>0</v>
      </c>
      <c r="AT5" s="185">
        <f>IF('Indicator Date'!AU6="No data","x",$AT$2-'Indicator Date'!AU6)</f>
        <v>0</v>
      </c>
      <c r="AU5" s="185">
        <f>IF('Indicator Date'!AV6="No data","x",$AU$2-'Indicator Date'!AV6)</f>
        <v>0</v>
      </c>
      <c r="AV5" s="185">
        <f>IF('Indicator Date'!AW6="No data","x",$AV$2-'Indicator Date'!AW6)</f>
        <v>0</v>
      </c>
      <c r="AW5" s="185">
        <f>IF('Indicator Date'!AX6="No data","x",$AW$2-'Indicator Date'!AX6)</f>
        <v>1</v>
      </c>
      <c r="AX5" s="185">
        <f>IF('Indicator Date'!AY6="No data","x",$AX$2-'Indicator Date'!AY6)</f>
        <v>1</v>
      </c>
      <c r="AY5" s="185">
        <f>IF('Indicator Date'!AZ6="No data","x",$AY$2-'Indicator Date'!AZ6)</f>
        <v>2</v>
      </c>
      <c r="AZ5" s="185">
        <f>IF('Indicator Date'!BA6="No data","x",$AZ$2-'Indicator Date'!BA6)</f>
        <v>0</v>
      </c>
      <c r="BA5" s="185">
        <f>IF('Indicator Date'!BB6="No data","x",$BA$2-'Indicator Date'!BB6)</f>
        <v>3</v>
      </c>
      <c r="BB5" s="185">
        <f>IF('Indicator Date'!BC6="No data","x",$BB$2-'Indicator Date'!BC6)</f>
        <v>3</v>
      </c>
      <c r="BC5" s="185">
        <f>IF('Indicator Date'!BD6="No data","x",$BC$2-'Indicator Date'!BD6)</f>
        <v>2</v>
      </c>
      <c r="BD5" s="185">
        <f>IF('Indicator Date'!BE6="No data","x",$BD$2-'Indicator Date'!BE6)</f>
        <v>0</v>
      </c>
      <c r="BE5" s="185">
        <f>IF('Indicator Date'!BF6="No data","x",$BE$2-'Indicator Date'!BF6)</f>
        <v>2</v>
      </c>
      <c r="BF5" s="185">
        <f>IF('Indicator Date'!BG6="No data","x",$BF$2-'Indicator Date'!BG6)</f>
        <v>0</v>
      </c>
      <c r="BG5" s="185">
        <f>IF('Indicator Date'!BH6="No data","x",$BG$2-'Indicator Date'!BH6)</f>
        <v>0</v>
      </c>
      <c r="BH5" s="185">
        <f>IF('Indicator Date'!BI6="No data","x",$BH$2-'Indicator Date'!BI6)</f>
        <v>0</v>
      </c>
      <c r="BI5" s="185">
        <f>IF('Indicator Date'!BJ6="No data","x",$BI$2-'Indicator Date'!BJ6)</f>
        <v>0</v>
      </c>
      <c r="BJ5" s="185">
        <f>IF('Indicator Date'!BK6="No data","x",$BJ$2-'Indicator Date'!BK6)</f>
        <v>1</v>
      </c>
      <c r="BK5" s="185">
        <f>IF('Indicator Date'!BL6="No data","x",$BK$2-'Indicator Date'!BL6)</f>
        <v>1</v>
      </c>
      <c r="BL5" s="185">
        <f>IF('Indicator Date'!BM6="No data","x",$BL$2-'Indicator Date'!BM6)</f>
        <v>1</v>
      </c>
      <c r="BM5" s="185" t="str">
        <f>IF('Indicator Date'!BN6="No data","x",$BM$2-'Indicator Date'!BN6)</f>
        <v>x</v>
      </c>
      <c r="BN5" s="16">
        <f t="shared" si="0"/>
        <v>40</v>
      </c>
      <c r="BO5" s="187">
        <f t="shared" si="1"/>
        <v>0.64516129032258063</v>
      </c>
      <c r="BP5" s="16">
        <f t="shared" si="2"/>
        <v>21</v>
      </c>
      <c r="BQ5" s="187">
        <f t="shared" si="3"/>
        <v>1.1513915030693385</v>
      </c>
      <c r="BR5" s="103">
        <f t="shared" si="4"/>
        <v>0</v>
      </c>
    </row>
    <row r="6" spans="1:70" x14ac:dyDescent="0.25">
      <c r="A6" s="16" t="s">
        <v>71</v>
      </c>
      <c r="B6" s="185">
        <f>IF('Indicator Date'!C7="No data","x",$B$2-'Indicator Date'!C7)</f>
        <v>0</v>
      </c>
      <c r="C6" s="185">
        <f>IF('Indicator Date'!D7="No data","x",$C$2-'Indicator Date'!D7)</f>
        <v>0</v>
      </c>
      <c r="D6" s="185">
        <f>IF('Indicator Date'!E7="No data","x",$D$2-'Indicator Date'!E7)</f>
        <v>3</v>
      </c>
      <c r="E6" s="185">
        <f>IF('Indicator Date'!F7="No data","x",$E$2-'Indicator Date'!F7)</f>
        <v>3</v>
      </c>
      <c r="F6" s="185">
        <f>IF('Indicator Date'!G7="No data","x",$F$2-'Indicator Date'!G7)</f>
        <v>0</v>
      </c>
      <c r="G6" s="185">
        <f>IF('Indicator Date'!H7="No data","x",$G$2-'Indicator Date'!H7)</f>
        <v>0</v>
      </c>
      <c r="H6" s="186">
        <f>IF('Indicator Date'!I7="No data","x",$H$2-'Indicator Date'!I7)</f>
        <v>0</v>
      </c>
      <c r="I6" s="185">
        <f>IF('Indicator Date'!J7="No data","x",$I$2-'Indicator Date'!J7)</f>
        <v>0</v>
      </c>
      <c r="J6" s="185">
        <f>IF('Indicator Date'!K7="No data","x",$J$2-'Indicator Date'!K7)</f>
        <v>0</v>
      </c>
      <c r="K6" s="185">
        <f>IF('Indicator Date'!L7="No data","x",$K$2-'Indicator Date'!L7)</f>
        <v>0</v>
      </c>
      <c r="L6" s="185">
        <f>IF('Indicator Date'!M7="No data","x",$L$2-'Indicator Date'!M7)</f>
        <v>0</v>
      </c>
      <c r="M6" s="185">
        <f>IF('Indicator Date'!N7="No data","x",$M$2-'Indicator Date'!N7)</f>
        <v>0</v>
      </c>
      <c r="N6" s="185">
        <f>IF('Indicator Date'!O7="No data","x",$N$2-'Indicator Date'!O7)</f>
        <v>0</v>
      </c>
      <c r="O6" s="185">
        <f>IF('Indicator Date'!P7="No data","x",$O$2-'Indicator Date'!P7)</f>
        <v>0</v>
      </c>
      <c r="P6" s="185">
        <f>IF('Indicator Date'!Q7="No data","x",$P$2-'Indicator Date'!Q7)</f>
        <v>1</v>
      </c>
      <c r="Q6" s="185">
        <f>IF('Indicator Date'!R7="No data","x",$Q$2-'Indicator Date'!R7)</f>
        <v>0</v>
      </c>
      <c r="R6" s="185">
        <f>IF('Indicator Date'!S7="No data","x",$R$2-'Indicator Date'!S7)</f>
        <v>0</v>
      </c>
      <c r="S6" s="185">
        <f>IF('Indicator Date'!T7="No data","x",$S$2-'Indicator Date'!T7)</f>
        <v>0</v>
      </c>
      <c r="T6" s="185">
        <f>IF('Indicator Date'!U7="No data","x",$T$2-'Indicator Date'!U7)</f>
        <v>1</v>
      </c>
      <c r="U6" s="185">
        <f>IF('Indicator Date'!V7="No data","x",$U$2-'Indicator Date'!V7)</f>
        <v>0</v>
      </c>
      <c r="V6" s="185">
        <f>IF('Indicator Date'!W7="No data","x",$V$2-'Indicator Date'!W7)</f>
        <v>0</v>
      </c>
      <c r="W6" s="185">
        <f>IF('Indicator Date'!X7="No data","x",$W$2-'Indicator Date'!X7)</f>
        <v>6</v>
      </c>
      <c r="X6" s="185">
        <f>IF('Indicator Date'!Y7="No data","x",$X$2-'Indicator Date'!Y7)</f>
        <v>0</v>
      </c>
      <c r="Y6" s="185">
        <f>IF('Indicator Date'!Z7="No data","x",$Y$2-'Indicator Date'!Z7)</f>
        <v>1</v>
      </c>
      <c r="Z6" s="185">
        <f>IF('Indicator Date'!AA7="No data","x",$Z$2-'Indicator Date'!AA7)</f>
        <v>0</v>
      </c>
      <c r="AA6" s="185">
        <f>IF('Indicator Date'!AB7="No data","x",$AA$2-'Indicator Date'!AB7)</f>
        <v>0</v>
      </c>
      <c r="AB6" s="185">
        <f>IF('Indicator Date'!AC7="No data","x",$AB$2-'Indicator Date'!AC7)</f>
        <v>0</v>
      </c>
      <c r="AC6" s="185">
        <f>IF('Indicator Date'!AD7="No data","x",$AC$2-'Indicator Date'!AD7)</f>
        <v>0</v>
      </c>
      <c r="AD6" s="185">
        <f>IF('Indicator Date'!AE7="No data","x",$AD$2-'Indicator Date'!AE7)</f>
        <v>0</v>
      </c>
      <c r="AE6" s="185">
        <f>IF('Indicator Date'!AF7="No data","x",$AE$2-'Indicator Date'!AF7)</f>
        <v>0</v>
      </c>
      <c r="AF6" s="185">
        <f>IF('Indicator Date'!AG7="No data","x",$AF$2-'Indicator Date'!AG7)</f>
        <v>0</v>
      </c>
      <c r="AG6" s="185">
        <f>IF('Indicator Date'!AH7="No data","x",$AG$2-'Indicator Date'!AH7)</f>
        <v>0</v>
      </c>
      <c r="AH6" s="185">
        <f>IF('Indicator Date'!AI7="No data","x",$AH$2-'Indicator Date'!AI7)</f>
        <v>0</v>
      </c>
      <c r="AI6" s="185">
        <f>IF('Indicator Date'!AJ7="No data","x",$AI$2-'Indicator Date'!AJ7)</f>
        <v>1</v>
      </c>
      <c r="AJ6" s="185">
        <f>IF('Indicator Date'!AK7="No data","x",$AJ$2-'Indicator Date'!AK7)</f>
        <v>1</v>
      </c>
      <c r="AK6" s="185">
        <f>IF('Indicator Date'!AL7="No data","x",$AK$2-'Indicator Date'!AL7)</f>
        <v>3</v>
      </c>
      <c r="AL6" s="185">
        <f>IF('Indicator Date'!AM7="No data","x",$AL$2-'Indicator Date'!AM7)</f>
        <v>2</v>
      </c>
      <c r="AM6" s="185" t="str">
        <f>IF('Indicator Date'!AN7="No data","x",$AM$2-'Indicator Date'!AN7)</f>
        <v>x</v>
      </c>
      <c r="AN6" s="185">
        <f>IF('Indicator Date'!AO7="No data","x",$AN$2-'Indicator Date'!AO7)</f>
        <v>0</v>
      </c>
      <c r="AO6" s="185">
        <f>IF('Indicator Date'!AP7="No data","x",$AO$2-'Indicator Date'!AP7)</f>
        <v>0</v>
      </c>
      <c r="AP6" s="185">
        <f>IF('Indicator Date'!AQ7="No data","x",$AP$2-'Indicator Date'!AQ7)</f>
        <v>0</v>
      </c>
      <c r="AQ6" s="185">
        <f>IF('Indicator Date'!AR7="No data","x",$AQ$2-'Indicator Date'!AR7)</f>
        <v>1</v>
      </c>
      <c r="AR6" s="185">
        <f>IF('Indicator Date'!AS7="No data","x",$AR$2-'Indicator Date'!AS7)</f>
        <v>0</v>
      </c>
      <c r="AS6" s="185">
        <f>IF('Indicator Date'!AT7="No data","x",$AS$2-'Indicator Date'!AT7)</f>
        <v>0</v>
      </c>
      <c r="AT6" s="185">
        <f>IF('Indicator Date'!AU7="No data","x",$AT$2-'Indicator Date'!AU7)</f>
        <v>0</v>
      </c>
      <c r="AU6" s="185">
        <f>IF('Indicator Date'!AV7="No data","x",$AU$2-'Indicator Date'!AV7)</f>
        <v>0</v>
      </c>
      <c r="AV6" s="185">
        <f>IF('Indicator Date'!AW7="No data","x",$AV$2-'Indicator Date'!AW7)</f>
        <v>0</v>
      </c>
      <c r="AW6" s="185">
        <f>IF('Indicator Date'!AX7="No data","x",$AW$2-'Indicator Date'!AX7)</f>
        <v>1</v>
      </c>
      <c r="AX6" s="185">
        <f>IF('Indicator Date'!AY7="No data","x",$AX$2-'Indicator Date'!AY7)</f>
        <v>1</v>
      </c>
      <c r="AY6" s="185">
        <f>IF('Indicator Date'!AZ7="No data","x",$AY$2-'Indicator Date'!AZ7)</f>
        <v>2</v>
      </c>
      <c r="AZ6" s="185">
        <f>IF('Indicator Date'!BA7="No data","x",$AZ$2-'Indicator Date'!BA7)</f>
        <v>0</v>
      </c>
      <c r="BA6" s="185">
        <f>IF('Indicator Date'!BB7="No data","x",$BA$2-'Indicator Date'!BB7)</f>
        <v>3</v>
      </c>
      <c r="BB6" s="185">
        <f>IF('Indicator Date'!BC7="No data","x",$BB$2-'Indicator Date'!BC7)</f>
        <v>3</v>
      </c>
      <c r="BC6" s="185">
        <f>IF('Indicator Date'!BD7="No data","x",$BC$2-'Indicator Date'!BD7)</f>
        <v>2</v>
      </c>
      <c r="BD6" s="185">
        <f>IF('Indicator Date'!BE7="No data","x",$BD$2-'Indicator Date'!BE7)</f>
        <v>0</v>
      </c>
      <c r="BE6" s="185">
        <f>IF('Indicator Date'!BF7="No data","x",$BE$2-'Indicator Date'!BF7)</f>
        <v>2</v>
      </c>
      <c r="BF6" s="185">
        <f>IF('Indicator Date'!BG7="No data","x",$BF$2-'Indicator Date'!BG7)</f>
        <v>0</v>
      </c>
      <c r="BG6" s="185">
        <f>IF('Indicator Date'!BH7="No data","x",$BG$2-'Indicator Date'!BH7)</f>
        <v>0</v>
      </c>
      <c r="BH6" s="185">
        <f>IF('Indicator Date'!BI7="No data","x",$BH$2-'Indicator Date'!BI7)</f>
        <v>0</v>
      </c>
      <c r="BI6" s="185">
        <f>IF('Indicator Date'!BJ7="No data","x",$BI$2-'Indicator Date'!BJ7)</f>
        <v>0</v>
      </c>
      <c r="BJ6" s="185">
        <f>IF('Indicator Date'!BK7="No data","x",$BJ$2-'Indicator Date'!BK7)</f>
        <v>1</v>
      </c>
      <c r="BK6" s="185">
        <f>IF('Indicator Date'!BL7="No data","x",$BK$2-'Indicator Date'!BL7)</f>
        <v>1</v>
      </c>
      <c r="BL6" s="185">
        <f>IF('Indicator Date'!BM7="No data","x",$BL$2-'Indicator Date'!BM7)</f>
        <v>1</v>
      </c>
      <c r="BM6" s="185" t="str">
        <f>IF('Indicator Date'!BN7="No data","x",$BM$2-'Indicator Date'!BN7)</f>
        <v>x</v>
      </c>
      <c r="BN6" s="16">
        <f t="shared" si="0"/>
        <v>40</v>
      </c>
      <c r="BO6" s="187">
        <f t="shared" si="1"/>
        <v>0.64516129032258063</v>
      </c>
      <c r="BP6" s="16">
        <f t="shared" si="2"/>
        <v>21</v>
      </c>
      <c r="BQ6" s="187">
        <f t="shared" si="3"/>
        <v>1.1513915030693385</v>
      </c>
      <c r="BR6" s="103">
        <f t="shared" si="4"/>
        <v>0</v>
      </c>
    </row>
    <row r="7" spans="1:70" x14ac:dyDescent="0.25">
      <c r="A7" s="16" t="s">
        <v>73</v>
      </c>
      <c r="B7" s="185">
        <f>IF('Indicator Date'!C8="No data","x",$B$2-'Indicator Date'!C8)</f>
        <v>0</v>
      </c>
      <c r="C7" s="185">
        <f>IF('Indicator Date'!D8="No data","x",$C$2-'Indicator Date'!D8)</f>
        <v>0</v>
      </c>
      <c r="D7" s="185">
        <f>IF('Indicator Date'!E8="No data","x",$D$2-'Indicator Date'!E8)</f>
        <v>3</v>
      </c>
      <c r="E7" s="185">
        <f>IF('Indicator Date'!F8="No data","x",$E$2-'Indicator Date'!F8)</f>
        <v>3</v>
      </c>
      <c r="F7" s="185">
        <f>IF('Indicator Date'!G8="No data","x",$F$2-'Indicator Date'!G8)</f>
        <v>0</v>
      </c>
      <c r="G7" s="185">
        <f>IF('Indicator Date'!H8="No data","x",$G$2-'Indicator Date'!H8)</f>
        <v>0</v>
      </c>
      <c r="H7" s="186">
        <f>IF('Indicator Date'!I8="No data","x",$H$2-'Indicator Date'!I8)</f>
        <v>0</v>
      </c>
      <c r="I7" s="185">
        <f>IF('Indicator Date'!J8="No data","x",$I$2-'Indicator Date'!J8)</f>
        <v>0</v>
      </c>
      <c r="J7" s="185">
        <f>IF('Indicator Date'!K8="No data","x",$J$2-'Indicator Date'!K8)</f>
        <v>0</v>
      </c>
      <c r="K7" s="185">
        <f>IF('Indicator Date'!L8="No data","x",$K$2-'Indicator Date'!L8)</f>
        <v>0</v>
      </c>
      <c r="L7" s="185">
        <f>IF('Indicator Date'!M8="No data","x",$L$2-'Indicator Date'!M8)</f>
        <v>0</v>
      </c>
      <c r="M7" s="185">
        <f>IF('Indicator Date'!N8="No data","x",$M$2-'Indicator Date'!N8)</f>
        <v>0</v>
      </c>
      <c r="N7" s="185">
        <f>IF('Indicator Date'!O8="No data","x",$N$2-'Indicator Date'!O8)</f>
        <v>0</v>
      </c>
      <c r="O7" s="185">
        <f>IF('Indicator Date'!P8="No data","x",$O$2-'Indicator Date'!P8)</f>
        <v>0</v>
      </c>
      <c r="P7" s="185">
        <f>IF('Indicator Date'!Q8="No data","x",$P$2-'Indicator Date'!Q8)</f>
        <v>1</v>
      </c>
      <c r="Q7" s="185">
        <f>IF('Indicator Date'!R8="No data","x",$Q$2-'Indicator Date'!R8)</f>
        <v>0</v>
      </c>
      <c r="R7" s="185">
        <f>IF('Indicator Date'!S8="No data","x",$R$2-'Indicator Date'!S8)</f>
        <v>0</v>
      </c>
      <c r="S7" s="185">
        <f>IF('Indicator Date'!T8="No data","x",$S$2-'Indicator Date'!T8)</f>
        <v>0</v>
      </c>
      <c r="T7" s="185">
        <f>IF('Indicator Date'!U8="No data","x",$T$2-'Indicator Date'!U8)</f>
        <v>1</v>
      </c>
      <c r="U7" s="185">
        <f>IF('Indicator Date'!V8="No data","x",$U$2-'Indicator Date'!V8)</f>
        <v>0</v>
      </c>
      <c r="V7" s="185">
        <f>IF('Indicator Date'!W8="No data","x",$V$2-'Indicator Date'!W8)</f>
        <v>0</v>
      </c>
      <c r="W7" s="185">
        <f>IF('Indicator Date'!X8="No data","x",$W$2-'Indicator Date'!X8)</f>
        <v>6</v>
      </c>
      <c r="X7" s="185">
        <f>IF('Indicator Date'!Y8="No data","x",$X$2-'Indicator Date'!Y8)</f>
        <v>0</v>
      </c>
      <c r="Y7" s="185">
        <f>IF('Indicator Date'!Z8="No data","x",$Y$2-'Indicator Date'!Z8)</f>
        <v>1</v>
      </c>
      <c r="Z7" s="185">
        <f>IF('Indicator Date'!AA8="No data","x",$Z$2-'Indicator Date'!AA8)</f>
        <v>0</v>
      </c>
      <c r="AA7" s="185">
        <f>IF('Indicator Date'!AB8="No data","x",$AA$2-'Indicator Date'!AB8)</f>
        <v>0</v>
      </c>
      <c r="AB7" s="185">
        <f>IF('Indicator Date'!AC8="No data","x",$AB$2-'Indicator Date'!AC8)</f>
        <v>0</v>
      </c>
      <c r="AC7" s="185">
        <f>IF('Indicator Date'!AD8="No data","x",$AC$2-'Indicator Date'!AD8)</f>
        <v>0</v>
      </c>
      <c r="AD7" s="185">
        <f>IF('Indicator Date'!AE8="No data","x",$AD$2-'Indicator Date'!AE8)</f>
        <v>0</v>
      </c>
      <c r="AE7" s="185">
        <f>IF('Indicator Date'!AF8="No data","x",$AE$2-'Indicator Date'!AF8)</f>
        <v>0</v>
      </c>
      <c r="AF7" s="185">
        <f>IF('Indicator Date'!AG8="No data","x",$AF$2-'Indicator Date'!AG8)</f>
        <v>0</v>
      </c>
      <c r="AG7" s="185">
        <f>IF('Indicator Date'!AH8="No data","x",$AG$2-'Indicator Date'!AH8)</f>
        <v>0</v>
      </c>
      <c r="AH7" s="185">
        <f>IF('Indicator Date'!AI8="No data","x",$AH$2-'Indicator Date'!AI8)</f>
        <v>0</v>
      </c>
      <c r="AI7" s="185">
        <f>IF('Indicator Date'!AJ8="No data","x",$AI$2-'Indicator Date'!AJ8)</f>
        <v>1</v>
      </c>
      <c r="AJ7" s="185">
        <f>IF('Indicator Date'!AK8="No data","x",$AJ$2-'Indicator Date'!AK8)</f>
        <v>1</v>
      </c>
      <c r="AK7" s="185">
        <f>IF('Indicator Date'!AL8="No data","x",$AK$2-'Indicator Date'!AL8)</f>
        <v>3</v>
      </c>
      <c r="AL7" s="185">
        <f>IF('Indicator Date'!AM8="No data","x",$AL$2-'Indicator Date'!AM8)</f>
        <v>2</v>
      </c>
      <c r="AM7" s="185" t="str">
        <f>IF('Indicator Date'!AN8="No data","x",$AM$2-'Indicator Date'!AN8)</f>
        <v>x</v>
      </c>
      <c r="AN7" s="185">
        <f>IF('Indicator Date'!AO8="No data","x",$AN$2-'Indicator Date'!AO8)</f>
        <v>0</v>
      </c>
      <c r="AO7" s="185">
        <f>IF('Indicator Date'!AP8="No data","x",$AO$2-'Indicator Date'!AP8)</f>
        <v>0</v>
      </c>
      <c r="AP7" s="185">
        <f>IF('Indicator Date'!AQ8="No data","x",$AP$2-'Indicator Date'!AQ8)</f>
        <v>0</v>
      </c>
      <c r="AQ7" s="185">
        <f>IF('Indicator Date'!AR8="No data","x",$AQ$2-'Indicator Date'!AR8)</f>
        <v>1</v>
      </c>
      <c r="AR7" s="185">
        <f>IF('Indicator Date'!AS8="No data","x",$AR$2-'Indicator Date'!AS8)</f>
        <v>0</v>
      </c>
      <c r="AS7" s="185">
        <f>IF('Indicator Date'!AT8="No data","x",$AS$2-'Indicator Date'!AT8)</f>
        <v>0</v>
      </c>
      <c r="AT7" s="185">
        <f>IF('Indicator Date'!AU8="No data","x",$AT$2-'Indicator Date'!AU8)</f>
        <v>0</v>
      </c>
      <c r="AU7" s="185">
        <f>IF('Indicator Date'!AV8="No data","x",$AU$2-'Indicator Date'!AV8)</f>
        <v>0</v>
      </c>
      <c r="AV7" s="185">
        <f>IF('Indicator Date'!AW8="No data","x",$AV$2-'Indicator Date'!AW8)</f>
        <v>0</v>
      </c>
      <c r="AW7" s="185">
        <f>IF('Indicator Date'!AX8="No data","x",$AW$2-'Indicator Date'!AX8)</f>
        <v>1</v>
      </c>
      <c r="AX7" s="185">
        <f>IF('Indicator Date'!AY8="No data","x",$AX$2-'Indicator Date'!AY8)</f>
        <v>1</v>
      </c>
      <c r="AY7" s="185">
        <f>IF('Indicator Date'!AZ8="No data","x",$AY$2-'Indicator Date'!AZ8)</f>
        <v>2</v>
      </c>
      <c r="AZ7" s="185">
        <f>IF('Indicator Date'!BA8="No data","x",$AZ$2-'Indicator Date'!BA8)</f>
        <v>0</v>
      </c>
      <c r="BA7" s="185">
        <f>IF('Indicator Date'!BB8="No data","x",$BA$2-'Indicator Date'!BB8)</f>
        <v>3</v>
      </c>
      <c r="BB7" s="185">
        <f>IF('Indicator Date'!BC8="No data","x",$BB$2-'Indicator Date'!BC8)</f>
        <v>3</v>
      </c>
      <c r="BC7" s="185">
        <f>IF('Indicator Date'!BD8="No data","x",$BC$2-'Indicator Date'!BD8)</f>
        <v>2</v>
      </c>
      <c r="BD7" s="185">
        <f>IF('Indicator Date'!BE8="No data","x",$BD$2-'Indicator Date'!BE8)</f>
        <v>0</v>
      </c>
      <c r="BE7" s="185">
        <f>IF('Indicator Date'!BF8="No data","x",$BE$2-'Indicator Date'!BF8)</f>
        <v>2</v>
      </c>
      <c r="BF7" s="185">
        <f>IF('Indicator Date'!BG8="No data","x",$BF$2-'Indicator Date'!BG8)</f>
        <v>0</v>
      </c>
      <c r="BG7" s="185">
        <f>IF('Indicator Date'!BH8="No data","x",$BG$2-'Indicator Date'!BH8)</f>
        <v>0</v>
      </c>
      <c r="BH7" s="185">
        <f>IF('Indicator Date'!BI8="No data","x",$BH$2-'Indicator Date'!BI8)</f>
        <v>0</v>
      </c>
      <c r="BI7" s="185">
        <f>IF('Indicator Date'!BJ8="No data","x",$BI$2-'Indicator Date'!BJ8)</f>
        <v>0</v>
      </c>
      <c r="BJ7" s="185">
        <f>IF('Indicator Date'!BK8="No data","x",$BJ$2-'Indicator Date'!BK8)</f>
        <v>1</v>
      </c>
      <c r="BK7" s="185">
        <f>IF('Indicator Date'!BL8="No data","x",$BK$2-'Indicator Date'!BL8)</f>
        <v>1</v>
      </c>
      <c r="BL7" s="185">
        <f>IF('Indicator Date'!BM8="No data","x",$BL$2-'Indicator Date'!BM8)</f>
        <v>1</v>
      </c>
      <c r="BM7" s="185" t="str">
        <f>IF('Indicator Date'!BN8="No data","x",$BM$2-'Indicator Date'!BN8)</f>
        <v>x</v>
      </c>
      <c r="BN7" s="16">
        <f t="shared" si="0"/>
        <v>40</v>
      </c>
      <c r="BO7" s="187">
        <f t="shared" si="1"/>
        <v>0.64516129032258063</v>
      </c>
      <c r="BP7" s="16">
        <f t="shared" si="2"/>
        <v>21</v>
      </c>
      <c r="BQ7" s="187">
        <f t="shared" si="3"/>
        <v>1.1513915030693385</v>
      </c>
      <c r="BR7" s="103">
        <f t="shared" si="4"/>
        <v>0</v>
      </c>
    </row>
    <row r="8" spans="1:70" x14ac:dyDescent="0.25">
      <c r="A8" s="16" t="s">
        <v>75</v>
      </c>
      <c r="B8" s="185">
        <f>IF('Indicator Date'!C9="No data","x",$B$2-'Indicator Date'!C9)</f>
        <v>0</v>
      </c>
      <c r="C8" s="185">
        <f>IF('Indicator Date'!D9="No data","x",$C$2-'Indicator Date'!D9)</f>
        <v>0</v>
      </c>
      <c r="D8" s="185">
        <f>IF('Indicator Date'!E9="No data","x",$D$2-'Indicator Date'!E9)</f>
        <v>3</v>
      </c>
      <c r="E8" s="185">
        <f>IF('Indicator Date'!F9="No data","x",$E$2-'Indicator Date'!F9)</f>
        <v>3</v>
      </c>
      <c r="F8" s="185">
        <f>IF('Indicator Date'!G9="No data","x",$F$2-'Indicator Date'!G9)</f>
        <v>0</v>
      </c>
      <c r="G8" s="185">
        <f>IF('Indicator Date'!H9="No data","x",$G$2-'Indicator Date'!H9)</f>
        <v>0</v>
      </c>
      <c r="H8" s="186">
        <f>IF('Indicator Date'!I9="No data","x",$H$2-'Indicator Date'!I9)</f>
        <v>0</v>
      </c>
      <c r="I8" s="185">
        <f>IF('Indicator Date'!J9="No data","x",$I$2-'Indicator Date'!J9)</f>
        <v>0</v>
      </c>
      <c r="J8" s="185">
        <f>IF('Indicator Date'!K9="No data","x",$J$2-'Indicator Date'!K9)</f>
        <v>0</v>
      </c>
      <c r="K8" s="185">
        <f>IF('Indicator Date'!L9="No data","x",$K$2-'Indicator Date'!L9)</f>
        <v>0</v>
      </c>
      <c r="L8" s="185">
        <f>IF('Indicator Date'!M9="No data","x",$L$2-'Indicator Date'!M9)</f>
        <v>0</v>
      </c>
      <c r="M8" s="185">
        <f>IF('Indicator Date'!N9="No data","x",$M$2-'Indicator Date'!N9)</f>
        <v>0</v>
      </c>
      <c r="N8" s="185">
        <f>IF('Indicator Date'!O9="No data","x",$N$2-'Indicator Date'!O9)</f>
        <v>0</v>
      </c>
      <c r="O8" s="185">
        <f>IF('Indicator Date'!P9="No data","x",$O$2-'Indicator Date'!P9)</f>
        <v>0</v>
      </c>
      <c r="P8" s="185">
        <f>IF('Indicator Date'!Q9="No data","x",$P$2-'Indicator Date'!Q9)</f>
        <v>1</v>
      </c>
      <c r="Q8" s="185">
        <f>IF('Indicator Date'!R9="No data","x",$Q$2-'Indicator Date'!R9)</f>
        <v>0</v>
      </c>
      <c r="R8" s="185">
        <f>IF('Indicator Date'!S9="No data","x",$R$2-'Indicator Date'!S9)</f>
        <v>0</v>
      </c>
      <c r="S8" s="185">
        <f>IF('Indicator Date'!T9="No data","x",$S$2-'Indicator Date'!T9)</f>
        <v>0</v>
      </c>
      <c r="T8" s="185">
        <f>IF('Indicator Date'!U9="No data","x",$T$2-'Indicator Date'!U9)</f>
        <v>1</v>
      </c>
      <c r="U8" s="185">
        <f>IF('Indicator Date'!V9="No data","x",$U$2-'Indicator Date'!V9)</f>
        <v>0</v>
      </c>
      <c r="V8" s="185">
        <f>IF('Indicator Date'!W9="No data","x",$V$2-'Indicator Date'!W9)</f>
        <v>0</v>
      </c>
      <c r="W8" s="185">
        <f>IF('Indicator Date'!X9="No data","x",$W$2-'Indicator Date'!X9)</f>
        <v>6</v>
      </c>
      <c r="X8" s="185">
        <f>IF('Indicator Date'!Y9="No data","x",$X$2-'Indicator Date'!Y9)</f>
        <v>0</v>
      </c>
      <c r="Y8" s="185">
        <f>IF('Indicator Date'!Z9="No data","x",$Y$2-'Indicator Date'!Z9)</f>
        <v>1</v>
      </c>
      <c r="Z8" s="185">
        <f>IF('Indicator Date'!AA9="No data","x",$Z$2-'Indicator Date'!AA9)</f>
        <v>0</v>
      </c>
      <c r="AA8" s="185">
        <f>IF('Indicator Date'!AB9="No data","x",$AA$2-'Indicator Date'!AB9)</f>
        <v>0</v>
      </c>
      <c r="AB8" s="185">
        <f>IF('Indicator Date'!AC9="No data","x",$AB$2-'Indicator Date'!AC9)</f>
        <v>0</v>
      </c>
      <c r="AC8" s="185">
        <f>IF('Indicator Date'!AD9="No data","x",$AC$2-'Indicator Date'!AD9)</f>
        <v>0</v>
      </c>
      <c r="AD8" s="185">
        <f>IF('Indicator Date'!AE9="No data","x",$AD$2-'Indicator Date'!AE9)</f>
        <v>0</v>
      </c>
      <c r="AE8" s="185">
        <f>IF('Indicator Date'!AF9="No data","x",$AE$2-'Indicator Date'!AF9)</f>
        <v>0</v>
      </c>
      <c r="AF8" s="185">
        <f>IF('Indicator Date'!AG9="No data","x",$AF$2-'Indicator Date'!AG9)</f>
        <v>0</v>
      </c>
      <c r="AG8" s="185">
        <f>IF('Indicator Date'!AH9="No data","x",$AG$2-'Indicator Date'!AH9)</f>
        <v>0</v>
      </c>
      <c r="AH8" s="185">
        <f>IF('Indicator Date'!AI9="No data","x",$AH$2-'Indicator Date'!AI9)</f>
        <v>0</v>
      </c>
      <c r="AI8" s="185">
        <f>IF('Indicator Date'!AJ9="No data","x",$AI$2-'Indicator Date'!AJ9)</f>
        <v>1</v>
      </c>
      <c r="AJ8" s="185">
        <f>IF('Indicator Date'!AK9="No data","x",$AJ$2-'Indicator Date'!AK9)</f>
        <v>1</v>
      </c>
      <c r="AK8" s="185">
        <f>IF('Indicator Date'!AL9="No data","x",$AK$2-'Indicator Date'!AL9)</f>
        <v>3</v>
      </c>
      <c r="AL8" s="185">
        <f>IF('Indicator Date'!AM9="No data","x",$AL$2-'Indicator Date'!AM9)</f>
        <v>2</v>
      </c>
      <c r="AM8" s="185" t="str">
        <f>IF('Indicator Date'!AN9="No data","x",$AM$2-'Indicator Date'!AN9)</f>
        <v>x</v>
      </c>
      <c r="AN8" s="185">
        <f>IF('Indicator Date'!AO9="No data","x",$AN$2-'Indicator Date'!AO9)</f>
        <v>0</v>
      </c>
      <c r="AO8" s="185">
        <f>IF('Indicator Date'!AP9="No data","x",$AO$2-'Indicator Date'!AP9)</f>
        <v>0</v>
      </c>
      <c r="AP8" s="185">
        <f>IF('Indicator Date'!AQ9="No data","x",$AP$2-'Indicator Date'!AQ9)</f>
        <v>0</v>
      </c>
      <c r="AQ8" s="185">
        <f>IF('Indicator Date'!AR9="No data","x",$AQ$2-'Indicator Date'!AR9)</f>
        <v>1</v>
      </c>
      <c r="AR8" s="185">
        <f>IF('Indicator Date'!AS9="No data","x",$AR$2-'Indicator Date'!AS9)</f>
        <v>0</v>
      </c>
      <c r="AS8" s="185">
        <f>IF('Indicator Date'!AT9="No data","x",$AS$2-'Indicator Date'!AT9)</f>
        <v>0</v>
      </c>
      <c r="AT8" s="185">
        <f>IF('Indicator Date'!AU9="No data","x",$AT$2-'Indicator Date'!AU9)</f>
        <v>0</v>
      </c>
      <c r="AU8" s="185">
        <f>IF('Indicator Date'!AV9="No data","x",$AU$2-'Indicator Date'!AV9)</f>
        <v>0</v>
      </c>
      <c r="AV8" s="185">
        <f>IF('Indicator Date'!AW9="No data","x",$AV$2-'Indicator Date'!AW9)</f>
        <v>0</v>
      </c>
      <c r="AW8" s="185">
        <f>IF('Indicator Date'!AX9="No data","x",$AW$2-'Indicator Date'!AX9)</f>
        <v>1</v>
      </c>
      <c r="AX8" s="185">
        <f>IF('Indicator Date'!AY9="No data","x",$AX$2-'Indicator Date'!AY9)</f>
        <v>1</v>
      </c>
      <c r="AY8" s="185">
        <f>IF('Indicator Date'!AZ9="No data","x",$AY$2-'Indicator Date'!AZ9)</f>
        <v>2</v>
      </c>
      <c r="AZ8" s="185">
        <f>IF('Indicator Date'!BA9="No data","x",$AZ$2-'Indicator Date'!BA9)</f>
        <v>0</v>
      </c>
      <c r="BA8" s="185">
        <f>IF('Indicator Date'!BB9="No data","x",$BA$2-'Indicator Date'!BB9)</f>
        <v>3</v>
      </c>
      <c r="BB8" s="185">
        <f>IF('Indicator Date'!BC9="No data","x",$BB$2-'Indicator Date'!BC9)</f>
        <v>3</v>
      </c>
      <c r="BC8" s="185">
        <f>IF('Indicator Date'!BD9="No data","x",$BC$2-'Indicator Date'!BD9)</f>
        <v>2</v>
      </c>
      <c r="BD8" s="185">
        <f>IF('Indicator Date'!BE9="No data","x",$BD$2-'Indicator Date'!BE9)</f>
        <v>0</v>
      </c>
      <c r="BE8" s="185">
        <f>IF('Indicator Date'!BF9="No data","x",$BE$2-'Indicator Date'!BF9)</f>
        <v>2</v>
      </c>
      <c r="BF8" s="185">
        <f>IF('Indicator Date'!BG9="No data","x",$BF$2-'Indicator Date'!BG9)</f>
        <v>0</v>
      </c>
      <c r="BG8" s="185">
        <f>IF('Indicator Date'!BH9="No data","x",$BG$2-'Indicator Date'!BH9)</f>
        <v>0</v>
      </c>
      <c r="BH8" s="185">
        <f>IF('Indicator Date'!BI9="No data","x",$BH$2-'Indicator Date'!BI9)</f>
        <v>0</v>
      </c>
      <c r="BI8" s="185">
        <f>IF('Indicator Date'!BJ9="No data","x",$BI$2-'Indicator Date'!BJ9)</f>
        <v>0</v>
      </c>
      <c r="BJ8" s="185">
        <f>IF('Indicator Date'!BK9="No data","x",$BJ$2-'Indicator Date'!BK9)</f>
        <v>1</v>
      </c>
      <c r="BK8" s="185">
        <f>IF('Indicator Date'!BL9="No data","x",$BK$2-'Indicator Date'!BL9)</f>
        <v>1</v>
      </c>
      <c r="BL8" s="185">
        <f>IF('Indicator Date'!BM9="No data","x",$BL$2-'Indicator Date'!BM9)</f>
        <v>1</v>
      </c>
      <c r="BM8" s="185" t="str">
        <f>IF('Indicator Date'!BN9="No data","x",$BM$2-'Indicator Date'!BN9)</f>
        <v>x</v>
      </c>
      <c r="BN8" s="16">
        <f t="shared" si="0"/>
        <v>40</v>
      </c>
      <c r="BO8" s="187">
        <f t="shared" si="1"/>
        <v>0.64516129032258063</v>
      </c>
      <c r="BP8" s="16">
        <f t="shared" si="2"/>
        <v>21</v>
      </c>
      <c r="BQ8" s="187">
        <f t="shared" si="3"/>
        <v>1.1513915030693385</v>
      </c>
      <c r="BR8" s="103">
        <f t="shared" si="4"/>
        <v>0</v>
      </c>
    </row>
    <row r="9" spans="1:70" x14ac:dyDescent="0.25">
      <c r="A9" s="16" t="s">
        <v>77</v>
      </c>
      <c r="B9" s="185">
        <f>IF('Indicator Date'!C10="No data","x",$B$2-'Indicator Date'!C10)</f>
        <v>0</v>
      </c>
      <c r="C9" s="185">
        <f>IF('Indicator Date'!D10="No data","x",$C$2-'Indicator Date'!D10)</f>
        <v>0</v>
      </c>
      <c r="D9" s="185">
        <f>IF('Indicator Date'!E10="No data","x",$D$2-'Indicator Date'!E10)</f>
        <v>3</v>
      </c>
      <c r="E9" s="185">
        <f>IF('Indicator Date'!F10="No data","x",$E$2-'Indicator Date'!F10)</f>
        <v>3</v>
      </c>
      <c r="F9" s="185">
        <f>IF('Indicator Date'!G10="No data","x",$F$2-'Indicator Date'!G10)</f>
        <v>0</v>
      </c>
      <c r="G9" s="185">
        <f>IF('Indicator Date'!H10="No data","x",$G$2-'Indicator Date'!H10)</f>
        <v>0</v>
      </c>
      <c r="H9" s="186">
        <f>IF('Indicator Date'!I10="No data","x",$H$2-'Indicator Date'!I10)</f>
        <v>0</v>
      </c>
      <c r="I9" s="185">
        <f>IF('Indicator Date'!J10="No data","x",$I$2-'Indicator Date'!J10)</f>
        <v>0</v>
      </c>
      <c r="J9" s="185">
        <f>IF('Indicator Date'!K10="No data","x",$J$2-'Indicator Date'!K10)</f>
        <v>0</v>
      </c>
      <c r="K9" s="185">
        <f>IF('Indicator Date'!L10="No data","x",$K$2-'Indicator Date'!L10)</f>
        <v>0</v>
      </c>
      <c r="L9" s="185">
        <f>IF('Indicator Date'!M10="No data","x",$L$2-'Indicator Date'!M10)</f>
        <v>0</v>
      </c>
      <c r="M9" s="185">
        <f>IF('Indicator Date'!N10="No data","x",$M$2-'Indicator Date'!N10)</f>
        <v>0</v>
      </c>
      <c r="N9" s="185">
        <f>IF('Indicator Date'!O10="No data","x",$N$2-'Indicator Date'!O10)</f>
        <v>0</v>
      </c>
      <c r="O9" s="185">
        <f>IF('Indicator Date'!P10="No data","x",$O$2-'Indicator Date'!P10)</f>
        <v>0</v>
      </c>
      <c r="P9" s="185">
        <f>IF('Indicator Date'!Q10="No data","x",$P$2-'Indicator Date'!Q10)</f>
        <v>1</v>
      </c>
      <c r="Q9" s="185">
        <f>IF('Indicator Date'!R10="No data","x",$Q$2-'Indicator Date'!R10)</f>
        <v>0</v>
      </c>
      <c r="R9" s="185">
        <f>IF('Indicator Date'!S10="No data","x",$R$2-'Indicator Date'!S10)</f>
        <v>0</v>
      </c>
      <c r="S9" s="185">
        <f>IF('Indicator Date'!T10="No data","x",$S$2-'Indicator Date'!T10)</f>
        <v>0</v>
      </c>
      <c r="T9" s="185">
        <f>IF('Indicator Date'!U10="No data","x",$T$2-'Indicator Date'!U10)</f>
        <v>1</v>
      </c>
      <c r="U9" s="185">
        <f>IF('Indicator Date'!V10="No data","x",$U$2-'Indicator Date'!V10)</f>
        <v>0</v>
      </c>
      <c r="V9" s="185">
        <f>IF('Indicator Date'!W10="No data","x",$V$2-'Indicator Date'!W10)</f>
        <v>0</v>
      </c>
      <c r="W9" s="185">
        <f>IF('Indicator Date'!X10="No data","x",$W$2-'Indicator Date'!X10)</f>
        <v>6</v>
      </c>
      <c r="X9" s="185">
        <f>IF('Indicator Date'!Y10="No data","x",$X$2-'Indicator Date'!Y10)</f>
        <v>0</v>
      </c>
      <c r="Y9" s="185">
        <f>IF('Indicator Date'!Z10="No data","x",$Y$2-'Indicator Date'!Z10)</f>
        <v>1</v>
      </c>
      <c r="Z9" s="185">
        <f>IF('Indicator Date'!AA10="No data","x",$Z$2-'Indicator Date'!AA10)</f>
        <v>0</v>
      </c>
      <c r="AA9" s="185">
        <f>IF('Indicator Date'!AB10="No data","x",$AA$2-'Indicator Date'!AB10)</f>
        <v>0</v>
      </c>
      <c r="AB9" s="185">
        <f>IF('Indicator Date'!AC10="No data","x",$AB$2-'Indicator Date'!AC10)</f>
        <v>0</v>
      </c>
      <c r="AC9" s="185">
        <f>IF('Indicator Date'!AD10="No data","x",$AC$2-'Indicator Date'!AD10)</f>
        <v>0</v>
      </c>
      <c r="AD9" s="185">
        <f>IF('Indicator Date'!AE10="No data","x",$AD$2-'Indicator Date'!AE10)</f>
        <v>0</v>
      </c>
      <c r="AE9" s="185">
        <f>IF('Indicator Date'!AF10="No data","x",$AE$2-'Indicator Date'!AF10)</f>
        <v>0</v>
      </c>
      <c r="AF9" s="185">
        <f>IF('Indicator Date'!AG10="No data","x",$AF$2-'Indicator Date'!AG10)</f>
        <v>0</v>
      </c>
      <c r="AG9" s="185">
        <f>IF('Indicator Date'!AH10="No data","x",$AG$2-'Indicator Date'!AH10)</f>
        <v>0</v>
      </c>
      <c r="AH9" s="185">
        <f>IF('Indicator Date'!AI10="No data","x",$AH$2-'Indicator Date'!AI10)</f>
        <v>0</v>
      </c>
      <c r="AI9" s="185">
        <f>IF('Indicator Date'!AJ10="No data","x",$AI$2-'Indicator Date'!AJ10)</f>
        <v>1</v>
      </c>
      <c r="AJ9" s="185">
        <f>IF('Indicator Date'!AK10="No data","x",$AJ$2-'Indicator Date'!AK10)</f>
        <v>1</v>
      </c>
      <c r="AK9" s="185">
        <f>IF('Indicator Date'!AL10="No data","x",$AK$2-'Indicator Date'!AL10)</f>
        <v>3</v>
      </c>
      <c r="AL9" s="185">
        <f>IF('Indicator Date'!AM10="No data","x",$AL$2-'Indicator Date'!AM10)</f>
        <v>2</v>
      </c>
      <c r="AM9" s="185" t="str">
        <f>IF('Indicator Date'!AN10="No data","x",$AM$2-'Indicator Date'!AN10)</f>
        <v>x</v>
      </c>
      <c r="AN9" s="185">
        <f>IF('Indicator Date'!AO10="No data","x",$AN$2-'Indicator Date'!AO10)</f>
        <v>0</v>
      </c>
      <c r="AO9" s="185">
        <f>IF('Indicator Date'!AP10="No data","x",$AO$2-'Indicator Date'!AP10)</f>
        <v>0</v>
      </c>
      <c r="AP9" s="185">
        <f>IF('Indicator Date'!AQ10="No data","x",$AP$2-'Indicator Date'!AQ10)</f>
        <v>0</v>
      </c>
      <c r="AQ9" s="185">
        <f>IF('Indicator Date'!AR10="No data","x",$AQ$2-'Indicator Date'!AR10)</f>
        <v>1</v>
      </c>
      <c r="AR9" s="185">
        <f>IF('Indicator Date'!AS10="No data","x",$AR$2-'Indicator Date'!AS10)</f>
        <v>0</v>
      </c>
      <c r="AS9" s="185">
        <f>IF('Indicator Date'!AT10="No data","x",$AS$2-'Indicator Date'!AT10)</f>
        <v>0</v>
      </c>
      <c r="AT9" s="185">
        <f>IF('Indicator Date'!AU10="No data","x",$AT$2-'Indicator Date'!AU10)</f>
        <v>0</v>
      </c>
      <c r="AU9" s="185">
        <f>IF('Indicator Date'!AV10="No data","x",$AU$2-'Indicator Date'!AV10)</f>
        <v>0</v>
      </c>
      <c r="AV9" s="185">
        <f>IF('Indicator Date'!AW10="No data","x",$AV$2-'Indicator Date'!AW10)</f>
        <v>0</v>
      </c>
      <c r="AW9" s="185">
        <f>IF('Indicator Date'!AX10="No data","x",$AW$2-'Indicator Date'!AX10)</f>
        <v>1</v>
      </c>
      <c r="AX9" s="185">
        <f>IF('Indicator Date'!AY10="No data","x",$AX$2-'Indicator Date'!AY10)</f>
        <v>1</v>
      </c>
      <c r="AY9" s="185">
        <f>IF('Indicator Date'!AZ10="No data","x",$AY$2-'Indicator Date'!AZ10)</f>
        <v>2</v>
      </c>
      <c r="AZ9" s="185">
        <f>IF('Indicator Date'!BA10="No data","x",$AZ$2-'Indicator Date'!BA10)</f>
        <v>0</v>
      </c>
      <c r="BA9" s="185">
        <f>IF('Indicator Date'!BB10="No data","x",$BA$2-'Indicator Date'!BB10)</f>
        <v>3</v>
      </c>
      <c r="BB9" s="185">
        <f>IF('Indicator Date'!BC10="No data","x",$BB$2-'Indicator Date'!BC10)</f>
        <v>3</v>
      </c>
      <c r="BC9" s="185">
        <f>IF('Indicator Date'!BD10="No data","x",$BC$2-'Indicator Date'!BD10)</f>
        <v>2</v>
      </c>
      <c r="BD9" s="185">
        <f>IF('Indicator Date'!BE10="No data","x",$BD$2-'Indicator Date'!BE10)</f>
        <v>0</v>
      </c>
      <c r="BE9" s="185">
        <f>IF('Indicator Date'!BF10="No data","x",$BE$2-'Indicator Date'!BF10)</f>
        <v>2</v>
      </c>
      <c r="BF9" s="185">
        <f>IF('Indicator Date'!BG10="No data","x",$BF$2-'Indicator Date'!BG10)</f>
        <v>0</v>
      </c>
      <c r="BG9" s="185">
        <f>IF('Indicator Date'!BH10="No data","x",$BG$2-'Indicator Date'!BH10)</f>
        <v>0</v>
      </c>
      <c r="BH9" s="185">
        <f>IF('Indicator Date'!BI10="No data","x",$BH$2-'Indicator Date'!BI10)</f>
        <v>0</v>
      </c>
      <c r="BI9" s="185">
        <f>IF('Indicator Date'!BJ10="No data","x",$BI$2-'Indicator Date'!BJ10)</f>
        <v>0</v>
      </c>
      <c r="BJ9" s="185">
        <f>IF('Indicator Date'!BK10="No data","x",$BJ$2-'Indicator Date'!BK10)</f>
        <v>1</v>
      </c>
      <c r="BK9" s="185">
        <f>IF('Indicator Date'!BL10="No data","x",$BK$2-'Indicator Date'!BL10)</f>
        <v>1</v>
      </c>
      <c r="BL9" s="185">
        <f>IF('Indicator Date'!BM10="No data","x",$BL$2-'Indicator Date'!BM10)</f>
        <v>1</v>
      </c>
      <c r="BM9" s="185" t="str">
        <f>IF('Indicator Date'!BN10="No data","x",$BM$2-'Indicator Date'!BN10)</f>
        <v>x</v>
      </c>
      <c r="BN9" s="16">
        <f t="shared" si="0"/>
        <v>40</v>
      </c>
      <c r="BO9" s="187">
        <f t="shared" si="1"/>
        <v>0.64516129032258063</v>
      </c>
      <c r="BP9" s="16">
        <f t="shared" si="2"/>
        <v>21</v>
      </c>
      <c r="BQ9" s="187">
        <f t="shared" si="3"/>
        <v>1.1513915030693385</v>
      </c>
      <c r="BR9" s="103">
        <f t="shared" si="4"/>
        <v>0</v>
      </c>
    </row>
    <row r="10" spans="1:70" x14ac:dyDescent="0.25">
      <c r="A10" s="16" t="s">
        <v>79</v>
      </c>
      <c r="B10" s="185">
        <f>IF('Indicator Date'!C11="No data","x",$B$2-'Indicator Date'!C11)</f>
        <v>0</v>
      </c>
      <c r="C10" s="185">
        <f>IF('Indicator Date'!D11="No data","x",$C$2-'Indicator Date'!D11)</f>
        <v>0</v>
      </c>
      <c r="D10" s="185">
        <f>IF('Indicator Date'!E11="No data","x",$D$2-'Indicator Date'!E11)</f>
        <v>3</v>
      </c>
      <c r="E10" s="185">
        <f>IF('Indicator Date'!F11="No data","x",$E$2-'Indicator Date'!F11)</f>
        <v>3</v>
      </c>
      <c r="F10" s="185">
        <f>IF('Indicator Date'!G11="No data","x",$F$2-'Indicator Date'!G11)</f>
        <v>0</v>
      </c>
      <c r="G10" s="185">
        <f>IF('Indicator Date'!H11="No data","x",$G$2-'Indicator Date'!H11)</f>
        <v>0</v>
      </c>
      <c r="H10" s="186">
        <f>IF('Indicator Date'!I11="No data","x",$H$2-'Indicator Date'!I11)</f>
        <v>0</v>
      </c>
      <c r="I10" s="185">
        <f>IF('Indicator Date'!J11="No data","x",$I$2-'Indicator Date'!J11)</f>
        <v>0</v>
      </c>
      <c r="J10" s="185">
        <f>IF('Indicator Date'!K11="No data","x",$J$2-'Indicator Date'!K11)</f>
        <v>0</v>
      </c>
      <c r="K10" s="185">
        <f>IF('Indicator Date'!L11="No data","x",$K$2-'Indicator Date'!L11)</f>
        <v>0</v>
      </c>
      <c r="L10" s="185">
        <f>IF('Indicator Date'!M11="No data","x",$L$2-'Indicator Date'!M11)</f>
        <v>0</v>
      </c>
      <c r="M10" s="185">
        <f>IF('Indicator Date'!N11="No data","x",$M$2-'Indicator Date'!N11)</f>
        <v>0</v>
      </c>
      <c r="N10" s="185">
        <f>IF('Indicator Date'!O11="No data","x",$N$2-'Indicator Date'!O11)</f>
        <v>0</v>
      </c>
      <c r="O10" s="185">
        <f>IF('Indicator Date'!P11="No data","x",$O$2-'Indicator Date'!P11)</f>
        <v>0</v>
      </c>
      <c r="P10" s="185">
        <f>IF('Indicator Date'!Q11="No data","x",$P$2-'Indicator Date'!Q11)</f>
        <v>1</v>
      </c>
      <c r="Q10" s="185">
        <f>IF('Indicator Date'!R11="No data","x",$Q$2-'Indicator Date'!R11)</f>
        <v>0</v>
      </c>
      <c r="R10" s="185">
        <f>IF('Indicator Date'!S11="No data","x",$R$2-'Indicator Date'!S11)</f>
        <v>0</v>
      </c>
      <c r="S10" s="185">
        <f>IF('Indicator Date'!T11="No data","x",$S$2-'Indicator Date'!T11)</f>
        <v>0</v>
      </c>
      <c r="T10" s="185">
        <f>IF('Indicator Date'!U11="No data","x",$T$2-'Indicator Date'!U11)</f>
        <v>1</v>
      </c>
      <c r="U10" s="185">
        <f>IF('Indicator Date'!V11="No data","x",$U$2-'Indicator Date'!V11)</f>
        <v>0</v>
      </c>
      <c r="V10" s="185">
        <f>IF('Indicator Date'!W11="No data","x",$V$2-'Indicator Date'!W11)</f>
        <v>0</v>
      </c>
      <c r="W10" s="185">
        <f>IF('Indicator Date'!X11="No data","x",$W$2-'Indicator Date'!X11)</f>
        <v>6</v>
      </c>
      <c r="X10" s="185">
        <f>IF('Indicator Date'!Y11="No data","x",$X$2-'Indicator Date'!Y11)</f>
        <v>0</v>
      </c>
      <c r="Y10" s="185">
        <f>IF('Indicator Date'!Z11="No data","x",$Y$2-'Indicator Date'!Z11)</f>
        <v>1</v>
      </c>
      <c r="Z10" s="185">
        <f>IF('Indicator Date'!AA11="No data","x",$Z$2-'Indicator Date'!AA11)</f>
        <v>0</v>
      </c>
      <c r="AA10" s="185">
        <f>IF('Indicator Date'!AB11="No data","x",$AA$2-'Indicator Date'!AB11)</f>
        <v>0</v>
      </c>
      <c r="AB10" s="185">
        <f>IF('Indicator Date'!AC11="No data","x",$AB$2-'Indicator Date'!AC11)</f>
        <v>0</v>
      </c>
      <c r="AC10" s="185">
        <f>IF('Indicator Date'!AD11="No data","x",$AC$2-'Indicator Date'!AD11)</f>
        <v>0</v>
      </c>
      <c r="AD10" s="185">
        <f>IF('Indicator Date'!AE11="No data","x",$AD$2-'Indicator Date'!AE11)</f>
        <v>0</v>
      </c>
      <c r="AE10" s="185">
        <f>IF('Indicator Date'!AF11="No data","x",$AE$2-'Indicator Date'!AF11)</f>
        <v>0</v>
      </c>
      <c r="AF10" s="185">
        <f>IF('Indicator Date'!AG11="No data","x",$AF$2-'Indicator Date'!AG11)</f>
        <v>0</v>
      </c>
      <c r="AG10" s="185">
        <f>IF('Indicator Date'!AH11="No data","x",$AG$2-'Indicator Date'!AH11)</f>
        <v>0</v>
      </c>
      <c r="AH10" s="185">
        <f>IF('Indicator Date'!AI11="No data","x",$AH$2-'Indicator Date'!AI11)</f>
        <v>0</v>
      </c>
      <c r="AI10" s="185">
        <f>IF('Indicator Date'!AJ11="No data","x",$AI$2-'Indicator Date'!AJ11)</f>
        <v>1</v>
      </c>
      <c r="AJ10" s="185">
        <f>IF('Indicator Date'!AK11="No data","x",$AJ$2-'Indicator Date'!AK11)</f>
        <v>1</v>
      </c>
      <c r="AK10" s="185">
        <f>IF('Indicator Date'!AL11="No data","x",$AK$2-'Indicator Date'!AL11)</f>
        <v>3</v>
      </c>
      <c r="AL10" s="185">
        <f>IF('Indicator Date'!AM11="No data","x",$AL$2-'Indicator Date'!AM11)</f>
        <v>2</v>
      </c>
      <c r="AM10" s="185" t="str">
        <f>IF('Indicator Date'!AN11="No data","x",$AM$2-'Indicator Date'!AN11)</f>
        <v>x</v>
      </c>
      <c r="AN10" s="185">
        <f>IF('Indicator Date'!AO11="No data","x",$AN$2-'Indicator Date'!AO11)</f>
        <v>0</v>
      </c>
      <c r="AO10" s="185">
        <f>IF('Indicator Date'!AP11="No data","x",$AO$2-'Indicator Date'!AP11)</f>
        <v>0</v>
      </c>
      <c r="AP10" s="185">
        <f>IF('Indicator Date'!AQ11="No data","x",$AP$2-'Indicator Date'!AQ11)</f>
        <v>0</v>
      </c>
      <c r="AQ10" s="185">
        <f>IF('Indicator Date'!AR11="No data","x",$AQ$2-'Indicator Date'!AR11)</f>
        <v>1</v>
      </c>
      <c r="AR10" s="185">
        <f>IF('Indicator Date'!AS11="No data","x",$AR$2-'Indicator Date'!AS11)</f>
        <v>0</v>
      </c>
      <c r="AS10" s="185">
        <f>IF('Indicator Date'!AT11="No data","x",$AS$2-'Indicator Date'!AT11)</f>
        <v>0</v>
      </c>
      <c r="AT10" s="185">
        <f>IF('Indicator Date'!AU11="No data","x",$AT$2-'Indicator Date'!AU11)</f>
        <v>0</v>
      </c>
      <c r="AU10" s="185">
        <f>IF('Indicator Date'!AV11="No data","x",$AU$2-'Indicator Date'!AV11)</f>
        <v>0</v>
      </c>
      <c r="AV10" s="185">
        <f>IF('Indicator Date'!AW11="No data","x",$AV$2-'Indicator Date'!AW11)</f>
        <v>0</v>
      </c>
      <c r="AW10" s="185">
        <f>IF('Indicator Date'!AX11="No data","x",$AW$2-'Indicator Date'!AX11)</f>
        <v>1</v>
      </c>
      <c r="AX10" s="185">
        <f>IF('Indicator Date'!AY11="No data","x",$AX$2-'Indicator Date'!AY11)</f>
        <v>1</v>
      </c>
      <c r="AY10" s="185">
        <f>IF('Indicator Date'!AZ11="No data","x",$AY$2-'Indicator Date'!AZ11)</f>
        <v>2</v>
      </c>
      <c r="AZ10" s="185">
        <f>IF('Indicator Date'!BA11="No data","x",$AZ$2-'Indicator Date'!BA11)</f>
        <v>0</v>
      </c>
      <c r="BA10" s="185">
        <f>IF('Indicator Date'!BB11="No data","x",$BA$2-'Indicator Date'!BB11)</f>
        <v>3</v>
      </c>
      <c r="BB10" s="185">
        <f>IF('Indicator Date'!BC11="No data","x",$BB$2-'Indicator Date'!BC11)</f>
        <v>3</v>
      </c>
      <c r="BC10" s="185">
        <f>IF('Indicator Date'!BD11="No data","x",$BC$2-'Indicator Date'!BD11)</f>
        <v>2</v>
      </c>
      <c r="BD10" s="185">
        <f>IF('Indicator Date'!BE11="No data","x",$BD$2-'Indicator Date'!BE11)</f>
        <v>0</v>
      </c>
      <c r="BE10" s="185">
        <f>IF('Indicator Date'!BF11="No data","x",$BE$2-'Indicator Date'!BF11)</f>
        <v>2</v>
      </c>
      <c r="BF10" s="185">
        <f>IF('Indicator Date'!BG11="No data","x",$BF$2-'Indicator Date'!BG11)</f>
        <v>0</v>
      </c>
      <c r="BG10" s="185">
        <f>IF('Indicator Date'!BH11="No data","x",$BG$2-'Indicator Date'!BH11)</f>
        <v>0</v>
      </c>
      <c r="BH10" s="185">
        <f>IF('Indicator Date'!BI11="No data","x",$BH$2-'Indicator Date'!BI11)</f>
        <v>0</v>
      </c>
      <c r="BI10" s="185">
        <f>IF('Indicator Date'!BJ11="No data","x",$BI$2-'Indicator Date'!BJ11)</f>
        <v>0</v>
      </c>
      <c r="BJ10" s="185">
        <f>IF('Indicator Date'!BK11="No data","x",$BJ$2-'Indicator Date'!BK11)</f>
        <v>1</v>
      </c>
      <c r="BK10" s="185">
        <f>IF('Indicator Date'!BL11="No data","x",$BK$2-'Indicator Date'!BL11)</f>
        <v>1</v>
      </c>
      <c r="BL10" s="185">
        <f>IF('Indicator Date'!BM11="No data","x",$BL$2-'Indicator Date'!BM11)</f>
        <v>1</v>
      </c>
      <c r="BM10" s="185" t="str">
        <f>IF('Indicator Date'!BN11="No data","x",$BM$2-'Indicator Date'!BN11)</f>
        <v>x</v>
      </c>
      <c r="BN10" s="16">
        <f t="shared" si="0"/>
        <v>40</v>
      </c>
      <c r="BO10" s="187">
        <f t="shared" si="1"/>
        <v>0.64516129032258063</v>
      </c>
      <c r="BP10" s="16">
        <f t="shared" si="2"/>
        <v>21</v>
      </c>
      <c r="BQ10" s="187">
        <f t="shared" si="3"/>
        <v>1.1513915030693385</v>
      </c>
      <c r="BR10" s="103">
        <f t="shared" si="4"/>
        <v>0</v>
      </c>
    </row>
    <row r="11" spans="1:70" x14ac:dyDescent="0.25">
      <c r="A11" s="16" t="s">
        <v>81</v>
      </c>
      <c r="B11" s="185">
        <f>IF('Indicator Date'!C12="No data","x",$B$2-'Indicator Date'!C12)</f>
        <v>0</v>
      </c>
      <c r="C11" s="185">
        <f>IF('Indicator Date'!D12="No data","x",$C$2-'Indicator Date'!D12)</f>
        <v>0</v>
      </c>
      <c r="D11" s="185">
        <f>IF('Indicator Date'!E12="No data","x",$D$2-'Indicator Date'!E12)</f>
        <v>3</v>
      </c>
      <c r="E11" s="185">
        <f>IF('Indicator Date'!F12="No data","x",$E$2-'Indicator Date'!F12)</f>
        <v>3</v>
      </c>
      <c r="F11" s="185">
        <f>IF('Indicator Date'!G12="No data","x",$F$2-'Indicator Date'!G12)</f>
        <v>0</v>
      </c>
      <c r="G11" s="185">
        <f>IF('Indicator Date'!H12="No data","x",$G$2-'Indicator Date'!H12)</f>
        <v>0</v>
      </c>
      <c r="H11" s="186">
        <f>IF('Indicator Date'!I12="No data","x",$H$2-'Indicator Date'!I12)</f>
        <v>0</v>
      </c>
      <c r="I11" s="185">
        <f>IF('Indicator Date'!J12="No data","x",$I$2-'Indicator Date'!J12)</f>
        <v>0</v>
      </c>
      <c r="J11" s="185">
        <f>IF('Indicator Date'!K12="No data","x",$J$2-'Indicator Date'!K12)</f>
        <v>0</v>
      </c>
      <c r="K11" s="185">
        <f>IF('Indicator Date'!L12="No data","x",$K$2-'Indicator Date'!L12)</f>
        <v>0</v>
      </c>
      <c r="L11" s="185">
        <f>IF('Indicator Date'!M12="No data","x",$L$2-'Indicator Date'!M12)</f>
        <v>0</v>
      </c>
      <c r="M11" s="185">
        <f>IF('Indicator Date'!N12="No data","x",$M$2-'Indicator Date'!N12)</f>
        <v>0</v>
      </c>
      <c r="N11" s="185">
        <f>IF('Indicator Date'!O12="No data","x",$N$2-'Indicator Date'!O12)</f>
        <v>0</v>
      </c>
      <c r="O11" s="185">
        <f>IF('Indicator Date'!P12="No data","x",$O$2-'Indicator Date'!P12)</f>
        <v>0</v>
      </c>
      <c r="P11" s="185">
        <f>IF('Indicator Date'!Q12="No data","x",$P$2-'Indicator Date'!Q12)</f>
        <v>1</v>
      </c>
      <c r="Q11" s="185">
        <f>IF('Indicator Date'!R12="No data","x",$Q$2-'Indicator Date'!R12)</f>
        <v>0</v>
      </c>
      <c r="R11" s="185">
        <f>IF('Indicator Date'!S12="No data","x",$R$2-'Indicator Date'!S12)</f>
        <v>0</v>
      </c>
      <c r="S11" s="185">
        <f>IF('Indicator Date'!T12="No data","x",$S$2-'Indicator Date'!T12)</f>
        <v>0</v>
      </c>
      <c r="T11" s="185">
        <f>IF('Indicator Date'!U12="No data","x",$T$2-'Indicator Date'!U12)</f>
        <v>1</v>
      </c>
      <c r="U11" s="185">
        <f>IF('Indicator Date'!V12="No data","x",$U$2-'Indicator Date'!V12)</f>
        <v>0</v>
      </c>
      <c r="V11" s="185">
        <f>IF('Indicator Date'!W12="No data","x",$V$2-'Indicator Date'!W12)</f>
        <v>0</v>
      </c>
      <c r="W11" s="185">
        <f>IF('Indicator Date'!X12="No data","x",$W$2-'Indicator Date'!X12)</f>
        <v>6</v>
      </c>
      <c r="X11" s="185">
        <f>IF('Indicator Date'!Y12="No data","x",$X$2-'Indicator Date'!Y12)</f>
        <v>0</v>
      </c>
      <c r="Y11" s="185">
        <f>IF('Indicator Date'!Z12="No data","x",$Y$2-'Indicator Date'!Z12)</f>
        <v>1</v>
      </c>
      <c r="Z11" s="185">
        <f>IF('Indicator Date'!AA12="No data","x",$Z$2-'Indicator Date'!AA12)</f>
        <v>0</v>
      </c>
      <c r="AA11" s="185">
        <f>IF('Indicator Date'!AB12="No data","x",$AA$2-'Indicator Date'!AB12)</f>
        <v>0</v>
      </c>
      <c r="AB11" s="185">
        <f>IF('Indicator Date'!AC12="No data","x",$AB$2-'Indicator Date'!AC12)</f>
        <v>0</v>
      </c>
      <c r="AC11" s="185">
        <f>IF('Indicator Date'!AD12="No data","x",$AC$2-'Indicator Date'!AD12)</f>
        <v>0</v>
      </c>
      <c r="AD11" s="185">
        <f>IF('Indicator Date'!AE12="No data","x",$AD$2-'Indicator Date'!AE12)</f>
        <v>0</v>
      </c>
      <c r="AE11" s="185">
        <f>IF('Indicator Date'!AF12="No data","x",$AE$2-'Indicator Date'!AF12)</f>
        <v>0</v>
      </c>
      <c r="AF11" s="185">
        <f>IF('Indicator Date'!AG12="No data","x",$AF$2-'Indicator Date'!AG12)</f>
        <v>0</v>
      </c>
      <c r="AG11" s="185">
        <f>IF('Indicator Date'!AH12="No data","x",$AG$2-'Indicator Date'!AH12)</f>
        <v>0</v>
      </c>
      <c r="AH11" s="185">
        <f>IF('Indicator Date'!AI12="No data","x",$AH$2-'Indicator Date'!AI12)</f>
        <v>0</v>
      </c>
      <c r="AI11" s="185">
        <f>IF('Indicator Date'!AJ12="No data","x",$AI$2-'Indicator Date'!AJ12)</f>
        <v>1</v>
      </c>
      <c r="AJ11" s="185">
        <f>IF('Indicator Date'!AK12="No data","x",$AJ$2-'Indicator Date'!AK12)</f>
        <v>1</v>
      </c>
      <c r="AK11" s="185">
        <f>IF('Indicator Date'!AL12="No data","x",$AK$2-'Indicator Date'!AL12)</f>
        <v>3</v>
      </c>
      <c r="AL11" s="185">
        <f>IF('Indicator Date'!AM12="No data","x",$AL$2-'Indicator Date'!AM12)</f>
        <v>2</v>
      </c>
      <c r="AM11" s="185" t="str">
        <f>IF('Indicator Date'!AN12="No data","x",$AM$2-'Indicator Date'!AN12)</f>
        <v>x</v>
      </c>
      <c r="AN11" s="185">
        <f>IF('Indicator Date'!AO12="No data","x",$AN$2-'Indicator Date'!AO12)</f>
        <v>0</v>
      </c>
      <c r="AO11" s="185">
        <f>IF('Indicator Date'!AP12="No data","x",$AO$2-'Indicator Date'!AP12)</f>
        <v>0</v>
      </c>
      <c r="AP11" s="185">
        <f>IF('Indicator Date'!AQ12="No data","x",$AP$2-'Indicator Date'!AQ12)</f>
        <v>0</v>
      </c>
      <c r="AQ11" s="185">
        <f>IF('Indicator Date'!AR12="No data","x",$AQ$2-'Indicator Date'!AR12)</f>
        <v>1</v>
      </c>
      <c r="AR11" s="185">
        <f>IF('Indicator Date'!AS12="No data","x",$AR$2-'Indicator Date'!AS12)</f>
        <v>0</v>
      </c>
      <c r="AS11" s="185">
        <f>IF('Indicator Date'!AT12="No data","x",$AS$2-'Indicator Date'!AT12)</f>
        <v>0</v>
      </c>
      <c r="AT11" s="185">
        <f>IF('Indicator Date'!AU12="No data","x",$AT$2-'Indicator Date'!AU12)</f>
        <v>0</v>
      </c>
      <c r="AU11" s="185">
        <f>IF('Indicator Date'!AV12="No data","x",$AU$2-'Indicator Date'!AV12)</f>
        <v>0</v>
      </c>
      <c r="AV11" s="185">
        <f>IF('Indicator Date'!AW12="No data","x",$AV$2-'Indicator Date'!AW12)</f>
        <v>0</v>
      </c>
      <c r="AW11" s="185">
        <f>IF('Indicator Date'!AX12="No data","x",$AW$2-'Indicator Date'!AX12)</f>
        <v>1</v>
      </c>
      <c r="AX11" s="185">
        <f>IF('Indicator Date'!AY12="No data","x",$AX$2-'Indicator Date'!AY12)</f>
        <v>1</v>
      </c>
      <c r="AY11" s="185">
        <f>IF('Indicator Date'!AZ12="No data","x",$AY$2-'Indicator Date'!AZ12)</f>
        <v>2</v>
      </c>
      <c r="AZ11" s="185">
        <f>IF('Indicator Date'!BA12="No data","x",$AZ$2-'Indicator Date'!BA12)</f>
        <v>0</v>
      </c>
      <c r="BA11" s="185">
        <f>IF('Indicator Date'!BB12="No data","x",$BA$2-'Indicator Date'!BB12)</f>
        <v>3</v>
      </c>
      <c r="BB11" s="185">
        <f>IF('Indicator Date'!BC12="No data","x",$BB$2-'Indicator Date'!BC12)</f>
        <v>3</v>
      </c>
      <c r="BC11" s="185">
        <f>IF('Indicator Date'!BD12="No data","x",$BC$2-'Indicator Date'!BD12)</f>
        <v>2</v>
      </c>
      <c r="BD11" s="185">
        <f>IF('Indicator Date'!BE12="No data","x",$BD$2-'Indicator Date'!BE12)</f>
        <v>0</v>
      </c>
      <c r="BE11" s="185">
        <f>IF('Indicator Date'!BF12="No data","x",$BE$2-'Indicator Date'!BF12)</f>
        <v>2</v>
      </c>
      <c r="BF11" s="185">
        <f>IF('Indicator Date'!BG12="No data","x",$BF$2-'Indicator Date'!BG12)</f>
        <v>0</v>
      </c>
      <c r="BG11" s="185">
        <f>IF('Indicator Date'!BH12="No data","x",$BG$2-'Indicator Date'!BH12)</f>
        <v>0</v>
      </c>
      <c r="BH11" s="185">
        <f>IF('Indicator Date'!BI12="No data","x",$BH$2-'Indicator Date'!BI12)</f>
        <v>0</v>
      </c>
      <c r="BI11" s="185">
        <f>IF('Indicator Date'!BJ12="No data","x",$BI$2-'Indicator Date'!BJ12)</f>
        <v>0</v>
      </c>
      <c r="BJ11" s="185">
        <f>IF('Indicator Date'!BK12="No data","x",$BJ$2-'Indicator Date'!BK12)</f>
        <v>1</v>
      </c>
      <c r="BK11" s="185">
        <f>IF('Indicator Date'!BL12="No data","x",$BK$2-'Indicator Date'!BL12)</f>
        <v>1</v>
      </c>
      <c r="BL11" s="185">
        <f>IF('Indicator Date'!BM12="No data","x",$BL$2-'Indicator Date'!BM12)</f>
        <v>1</v>
      </c>
      <c r="BM11" s="185" t="str">
        <f>IF('Indicator Date'!BN12="No data","x",$BM$2-'Indicator Date'!BN12)</f>
        <v>x</v>
      </c>
      <c r="BN11" s="16">
        <f t="shared" si="0"/>
        <v>40</v>
      </c>
      <c r="BO11" s="187">
        <f t="shared" si="1"/>
        <v>0.64516129032258063</v>
      </c>
      <c r="BP11" s="16">
        <f t="shared" si="2"/>
        <v>21</v>
      </c>
      <c r="BQ11" s="187">
        <f t="shared" si="3"/>
        <v>1.1513915030693385</v>
      </c>
      <c r="BR11" s="103">
        <f t="shared" si="4"/>
        <v>0</v>
      </c>
    </row>
    <row r="12" spans="1:70" x14ac:dyDescent="0.25">
      <c r="A12" s="16" t="s">
        <v>83</v>
      </c>
      <c r="B12" s="185">
        <f>IF('Indicator Date'!C13="No data","x",$B$2-'Indicator Date'!C13)</f>
        <v>0</v>
      </c>
      <c r="C12" s="185">
        <f>IF('Indicator Date'!D13="No data","x",$C$2-'Indicator Date'!D13)</f>
        <v>0</v>
      </c>
      <c r="D12" s="185">
        <f>IF('Indicator Date'!E13="No data","x",$D$2-'Indicator Date'!E13)</f>
        <v>3</v>
      </c>
      <c r="E12" s="185">
        <f>IF('Indicator Date'!F13="No data","x",$E$2-'Indicator Date'!F13)</f>
        <v>3</v>
      </c>
      <c r="F12" s="185">
        <f>IF('Indicator Date'!G13="No data","x",$F$2-'Indicator Date'!G13)</f>
        <v>0</v>
      </c>
      <c r="G12" s="185">
        <f>IF('Indicator Date'!H13="No data","x",$G$2-'Indicator Date'!H13)</f>
        <v>0</v>
      </c>
      <c r="H12" s="186">
        <f>IF('Indicator Date'!I13="No data","x",$H$2-'Indicator Date'!I13)</f>
        <v>0</v>
      </c>
      <c r="I12" s="185">
        <f>IF('Indicator Date'!J13="No data","x",$I$2-'Indicator Date'!J13)</f>
        <v>0</v>
      </c>
      <c r="J12" s="185">
        <f>IF('Indicator Date'!K13="No data","x",$J$2-'Indicator Date'!K13)</f>
        <v>0</v>
      </c>
      <c r="K12" s="185">
        <f>IF('Indicator Date'!L13="No data","x",$K$2-'Indicator Date'!L13)</f>
        <v>0</v>
      </c>
      <c r="L12" s="185">
        <f>IF('Indicator Date'!M13="No data","x",$L$2-'Indicator Date'!M13)</f>
        <v>0</v>
      </c>
      <c r="M12" s="185">
        <f>IF('Indicator Date'!N13="No data","x",$M$2-'Indicator Date'!N13)</f>
        <v>0</v>
      </c>
      <c r="N12" s="185">
        <f>IF('Indicator Date'!O13="No data","x",$N$2-'Indicator Date'!O13)</f>
        <v>0</v>
      </c>
      <c r="O12" s="185">
        <f>IF('Indicator Date'!P13="No data","x",$O$2-'Indicator Date'!P13)</f>
        <v>0</v>
      </c>
      <c r="P12" s="185">
        <f>IF('Indicator Date'!Q13="No data","x",$P$2-'Indicator Date'!Q13)</f>
        <v>1</v>
      </c>
      <c r="Q12" s="185">
        <f>IF('Indicator Date'!R13="No data","x",$Q$2-'Indicator Date'!R13)</f>
        <v>0</v>
      </c>
      <c r="R12" s="185">
        <f>IF('Indicator Date'!S13="No data","x",$R$2-'Indicator Date'!S13)</f>
        <v>0</v>
      </c>
      <c r="S12" s="185">
        <f>IF('Indicator Date'!T13="No data","x",$S$2-'Indicator Date'!T13)</f>
        <v>0</v>
      </c>
      <c r="T12" s="185">
        <f>IF('Indicator Date'!U13="No data","x",$T$2-'Indicator Date'!U13)</f>
        <v>1</v>
      </c>
      <c r="U12" s="185">
        <f>IF('Indicator Date'!V13="No data","x",$U$2-'Indicator Date'!V13)</f>
        <v>0</v>
      </c>
      <c r="V12" s="185">
        <f>IF('Indicator Date'!W13="No data","x",$V$2-'Indicator Date'!W13)</f>
        <v>0</v>
      </c>
      <c r="W12" s="185">
        <f>IF('Indicator Date'!X13="No data","x",$W$2-'Indicator Date'!X13)</f>
        <v>6</v>
      </c>
      <c r="X12" s="185">
        <f>IF('Indicator Date'!Y13="No data","x",$X$2-'Indicator Date'!Y13)</f>
        <v>0</v>
      </c>
      <c r="Y12" s="185">
        <f>IF('Indicator Date'!Z13="No data","x",$Y$2-'Indicator Date'!Z13)</f>
        <v>1</v>
      </c>
      <c r="Z12" s="185">
        <f>IF('Indicator Date'!AA13="No data","x",$Z$2-'Indicator Date'!AA13)</f>
        <v>0</v>
      </c>
      <c r="AA12" s="185">
        <f>IF('Indicator Date'!AB13="No data","x",$AA$2-'Indicator Date'!AB13)</f>
        <v>0</v>
      </c>
      <c r="AB12" s="185">
        <f>IF('Indicator Date'!AC13="No data","x",$AB$2-'Indicator Date'!AC13)</f>
        <v>0</v>
      </c>
      <c r="AC12" s="185">
        <f>IF('Indicator Date'!AD13="No data","x",$AC$2-'Indicator Date'!AD13)</f>
        <v>0</v>
      </c>
      <c r="AD12" s="185">
        <f>IF('Indicator Date'!AE13="No data","x",$AD$2-'Indicator Date'!AE13)</f>
        <v>0</v>
      </c>
      <c r="AE12" s="185">
        <f>IF('Indicator Date'!AF13="No data","x",$AE$2-'Indicator Date'!AF13)</f>
        <v>0</v>
      </c>
      <c r="AF12" s="185">
        <f>IF('Indicator Date'!AG13="No data","x",$AF$2-'Indicator Date'!AG13)</f>
        <v>0</v>
      </c>
      <c r="AG12" s="185">
        <f>IF('Indicator Date'!AH13="No data","x",$AG$2-'Indicator Date'!AH13)</f>
        <v>0</v>
      </c>
      <c r="AH12" s="185">
        <f>IF('Indicator Date'!AI13="No data","x",$AH$2-'Indicator Date'!AI13)</f>
        <v>0</v>
      </c>
      <c r="AI12" s="185">
        <f>IF('Indicator Date'!AJ13="No data","x",$AI$2-'Indicator Date'!AJ13)</f>
        <v>1</v>
      </c>
      <c r="AJ12" s="185">
        <f>IF('Indicator Date'!AK13="No data","x",$AJ$2-'Indicator Date'!AK13)</f>
        <v>1</v>
      </c>
      <c r="AK12" s="185">
        <f>IF('Indicator Date'!AL13="No data","x",$AK$2-'Indicator Date'!AL13)</f>
        <v>3</v>
      </c>
      <c r="AL12" s="185">
        <f>IF('Indicator Date'!AM13="No data","x",$AL$2-'Indicator Date'!AM13)</f>
        <v>2</v>
      </c>
      <c r="AM12" s="185" t="str">
        <f>IF('Indicator Date'!AN13="No data","x",$AM$2-'Indicator Date'!AN13)</f>
        <v>x</v>
      </c>
      <c r="AN12" s="185">
        <f>IF('Indicator Date'!AO13="No data","x",$AN$2-'Indicator Date'!AO13)</f>
        <v>0</v>
      </c>
      <c r="AO12" s="185">
        <f>IF('Indicator Date'!AP13="No data","x",$AO$2-'Indicator Date'!AP13)</f>
        <v>0</v>
      </c>
      <c r="AP12" s="185">
        <f>IF('Indicator Date'!AQ13="No data","x",$AP$2-'Indicator Date'!AQ13)</f>
        <v>0</v>
      </c>
      <c r="AQ12" s="185">
        <f>IF('Indicator Date'!AR13="No data","x",$AQ$2-'Indicator Date'!AR13)</f>
        <v>1</v>
      </c>
      <c r="AR12" s="185">
        <f>IF('Indicator Date'!AS13="No data","x",$AR$2-'Indicator Date'!AS13)</f>
        <v>0</v>
      </c>
      <c r="AS12" s="185">
        <f>IF('Indicator Date'!AT13="No data","x",$AS$2-'Indicator Date'!AT13)</f>
        <v>0</v>
      </c>
      <c r="AT12" s="185">
        <f>IF('Indicator Date'!AU13="No data","x",$AT$2-'Indicator Date'!AU13)</f>
        <v>0</v>
      </c>
      <c r="AU12" s="185">
        <f>IF('Indicator Date'!AV13="No data","x",$AU$2-'Indicator Date'!AV13)</f>
        <v>0</v>
      </c>
      <c r="AV12" s="185">
        <f>IF('Indicator Date'!AW13="No data","x",$AV$2-'Indicator Date'!AW13)</f>
        <v>0</v>
      </c>
      <c r="AW12" s="185">
        <f>IF('Indicator Date'!AX13="No data","x",$AW$2-'Indicator Date'!AX13)</f>
        <v>1</v>
      </c>
      <c r="AX12" s="185">
        <f>IF('Indicator Date'!AY13="No data","x",$AX$2-'Indicator Date'!AY13)</f>
        <v>1</v>
      </c>
      <c r="AY12" s="185">
        <f>IF('Indicator Date'!AZ13="No data","x",$AY$2-'Indicator Date'!AZ13)</f>
        <v>2</v>
      </c>
      <c r="AZ12" s="185">
        <f>IF('Indicator Date'!BA13="No data","x",$AZ$2-'Indicator Date'!BA13)</f>
        <v>0</v>
      </c>
      <c r="BA12" s="185">
        <f>IF('Indicator Date'!BB13="No data","x",$BA$2-'Indicator Date'!BB13)</f>
        <v>3</v>
      </c>
      <c r="BB12" s="185">
        <f>IF('Indicator Date'!BC13="No data","x",$BB$2-'Indicator Date'!BC13)</f>
        <v>3</v>
      </c>
      <c r="BC12" s="185">
        <f>IF('Indicator Date'!BD13="No data","x",$BC$2-'Indicator Date'!BD13)</f>
        <v>2</v>
      </c>
      <c r="BD12" s="185">
        <f>IF('Indicator Date'!BE13="No data","x",$BD$2-'Indicator Date'!BE13)</f>
        <v>0</v>
      </c>
      <c r="BE12" s="185">
        <f>IF('Indicator Date'!BF13="No data","x",$BE$2-'Indicator Date'!BF13)</f>
        <v>2</v>
      </c>
      <c r="BF12" s="185">
        <f>IF('Indicator Date'!BG13="No data","x",$BF$2-'Indicator Date'!BG13)</f>
        <v>0</v>
      </c>
      <c r="BG12" s="185">
        <f>IF('Indicator Date'!BH13="No data","x",$BG$2-'Indicator Date'!BH13)</f>
        <v>0</v>
      </c>
      <c r="BH12" s="185">
        <f>IF('Indicator Date'!BI13="No data","x",$BH$2-'Indicator Date'!BI13)</f>
        <v>0</v>
      </c>
      <c r="BI12" s="185">
        <f>IF('Indicator Date'!BJ13="No data","x",$BI$2-'Indicator Date'!BJ13)</f>
        <v>0</v>
      </c>
      <c r="BJ12" s="185">
        <f>IF('Indicator Date'!BK13="No data","x",$BJ$2-'Indicator Date'!BK13)</f>
        <v>1</v>
      </c>
      <c r="BK12" s="185">
        <f>IF('Indicator Date'!BL13="No data","x",$BK$2-'Indicator Date'!BL13)</f>
        <v>1</v>
      </c>
      <c r="BL12" s="185">
        <f>IF('Indicator Date'!BM13="No data","x",$BL$2-'Indicator Date'!BM13)</f>
        <v>1</v>
      </c>
      <c r="BM12" s="185" t="str">
        <f>IF('Indicator Date'!BN13="No data","x",$BM$2-'Indicator Date'!BN13)</f>
        <v>x</v>
      </c>
      <c r="BN12" s="16">
        <f t="shared" si="0"/>
        <v>40</v>
      </c>
      <c r="BO12" s="187">
        <f t="shared" si="1"/>
        <v>0.64516129032258063</v>
      </c>
      <c r="BP12" s="16">
        <f t="shared" si="2"/>
        <v>21</v>
      </c>
      <c r="BQ12" s="187">
        <f t="shared" si="3"/>
        <v>1.1513915030693385</v>
      </c>
      <c r="BR12" s="103">
        <f t="shared" si="4"/>
        <v>0</v>
      </c>
    </row>
    <row r="13" spans="1:70" x14ac:dyDescent="0.25">
      <c r="A13" s="16" t="s">
        <v>85</v>
      </c>
      <c r="B13" s="185">
        <f>IF('Indicator Date'!C14="No data","x",$B$2-'Indicator Date'!C14)</f>
        <v>0</v>
      </c>
      <c r="C13" s="185">
        <f>IF('Indicator Date'!D14="No data","x",$C$2-'Indicator Date'!D14)</f>
        <v>0</v>
      </c>
      <c r="D13" s="185">
        <f>IF('Indicator Date'!E14="No data","x",$D$2-'Indicator Date'!E14)</f>
        <v>3</v>
      </c>
      <c r="E13" s="185">
        <f>IF('Indicator Date'!F14="No data","x",$E$2-'Indicator Date'!F14)</f>
        <v>3</v>
      </c>
      <c r="F13" s="185">
        <f>IF('Indicator Date'!G14="No data","x",$F$2-'Indicator Date'!G14)</f>
        <v>0</v>
      </c>
      <c r="G13" s="185">
        <f>IF('Indicator Date'!H14="No data","x",$G$2-'Indicator Date'!H14)</f>
        <v>0</v>
      </c>
      <c r="H13" s="186">
        <f>IF('Indicator Date'!I14="No data","x",$H$2-'Indicator Date'!I14)</f>
        <v>0</v>
      </c>
      <c r="I13" s="185">
        <f>IF('Indicator Date'!J14="No data","x",$I$2-'Indicator Date'!J14)</f>
        <v>0</v>
      </c>
      <c r="J13" s="185">
        <f>IF('Indicator Date'!K14="No data","x",$J$2-'Indicator Date'!K14)</f>
        <v>0</v>
      </c>
      <c r="K13" s="185">
        <f>IF('Indicator Date'!L14="No data","x",$K$2-'Indicator Date'!L14)</f>
        <v>0</v>
      </c>
      <c r="L13" s="185">
        <f>IF('Indicator Date'!M14="No data","x",$L$2-'Indicator Date'!M14)</f>
        <v>0</v>
      </c>
      <c r="M13" s="185">
        <f>IF('Indicator Date'!N14="No data","x",$M$2-'Indicator Date'!N14)</f>
        <v>0</v>
      </c>
      <c r="N13" s="185">
        <f>IF('Indicator Date'!O14="No data","x",$N$2-'Indicator Date'!O14)</f>
        <v>0</v>
      </c>
      <c r="O13" s="185">
        <f>IF('Indicator Date'!P14="No data","x",$O$2-'Indicator Date'!P14)</f>
        <v>0</v>
      </c>
      <c r="P13" s="185">
        <f>IF('Indicator Date'!Q14="No data","x",$P$2-'Indicator Date'!Q14)</f>
        <v>1</v>
      </c>
      <c r="Q13" s="185">
        <f>IF('Indicator Date'!R14="No data","x",$Q$2-'Indicator Date'!R14)</f>
        <v>0</v>
      </c>
      <c r="R13" s="185">
        <f>IF('Indicator Date'!S14="No data","x",$R$2-'Indicator Date'!S14)</f>
        <v>0</v>
      </c>
      <c r="S13" s="185">
        <f>IF('Indicator Date'!T14="No data","x",$S$2-'Indicator Date'!T14)</f>
        <v>0</v>
      </c>
      <c r="T13" s="185">
        <f>IF('Indicator Date'!U14="No data","x",$T$2-'Indicator Date'!U14)</f>
        <v>1</v>
      </c>
      <c r="U13" s="185">
        <f>IF('Indicator Date'!V14="No data","x",$U$2-'Indicator Date'!V14)</f>
        <v>0</v>
      </c>
      <c r="V13" s="185">
        <f>IF('Indicator Date'!W14="No data","x",$V$2-'Indicator Date'!W14)</f>
        <v>0</v>
      </c>
      <c r="W13" s="185">
        <f>IF('Indicator Date'!X14="No data","x",$W$2-'Indicator Date'!X14)</f>
        <v>6</v>
      </c>
      <c r="X13" s="185">
        <f>IF('Indicator Date'!Y14="No data","x",$X$2-'Indicator Date'!Y14)</f>
        <v>0</v>
      </c>
      <c r="Y13" s="185">
        <f>IF('Indicator Date'!Z14="No data","x",$Y$2-'Indicator Date'!Z14)</f>
        <v>1</v>
      </c>
      <c r="Z13" s="185">
        <f>IF('Indicator Date'!AA14="No data","x",$Z$2-'Indicator Date'!AA14)</f>
        <v>0</v>
      </c>
      <c r="AA13" s="185">
        <f>IF('Indicator Date'!AB14="No data","x",$AA$2-'Indicator Date'!AB14)</f>
        <v>0</v>
      </c>
      <c r="AB13" s="185">
        <f>IF('Indicator Date'!AC14="No data","x",$AB$2-'Indicator Date'!AC14)</f>
        <v>0</v>
      </c>
      <c r="AC13" s="185">
        <f>IF('Indicator Date'!AD14="No data","x",$AC$2-'Indicator Date'!AD14)</f>
        <v>0</v>
      </c>
      <c r="AD13" s="185">
        <f>IF('Indicator Date'!AE14="No data","x",$AD$2-'Indicator Date'!AE14)</f>
        <v>0</v>
      </c>
      <c r="AE13" s="185">
        <f>IF('Indicator Date'!AF14="No data","x",$AE$2-'Indicator Date'!AF14)</f>
        <v>0</v>
      </c>
      <c r="AF13" s="185">
        <f>IF('Indicator Date'!AG14="No data","x",$AF$2-'Indicator Date'!AG14)</f>
        <v>0</v>
      </c>
      <c r="AG13" s="185">
        <f>IF('Indicator Date'!AH14="No data","x",$AG$2-'Indicator Date'!AH14)</f>
        <v>0</v>
      </c>
      <c r="AH13" s="185">
        <f>IF('Indicator Date'!AI14="No data","x",$AH$2-'Indicator Date'!AI14)</f>
        <v>0</v>
      </c>
      <c r="AI13" s="185">
        <f>IF('Indicator Date'!AJ14="No data","x",$AI$2-'Indicator Date'!AJ14)</f>
        <v>1</v>
      </c>
      <c r="AJ13" s="185">
        <f>IF('Indicator Date'!AK14="No data","x",$AJ$2-'Indicator Date'!AK14)</f>
        <v>1</v>
      </c>
      <c r="AK13" s="185">
        <f>IF('Indicator Date'!AL14="No data","x",$AK$2-'Indicator Date'!AL14)</f>
        <v>3</v>
      </c>
      <c r="AL13" s="185">
        <f>IF('Indicator Date'!AM14="No data","x",$AL$2-'Indicator Date'!AM14)</f>
        <v>2</v>
      </c>
      <c r="AM13" s="185" t="str">
        <f>IF('Indicator Date'!AN14="No data","x",$AM$2-'Indicator Date'!AN14)</f>
        <v>x</v>
      </c>
      <c r="AN13" s="185">
        <f>IF('Indicator Date'!AO14="No data","x",$AN$2-'Indicator Date'!AO14)</f>
        <v>0</v>
      </c>
      <c r="AO13" s="185">
        <f>IF('Indicator Date'!AP14="No data","x",$AO$2-'Indicator Date'!AP14)</f>
        <v>0</v>
      </c>
      <c r="AP13" s="185">
        <f>IF('Indicator Date'!AQ14="No data","x",$AP$2-'Indicator Date'!AQ14)</f>
        <v>0</v>
      </c>
      <c r="AQ13" s="185">
        <f>IF('Indicator Date'!AR14="No data","x",$AQ$2-'Indicator Date'!AR14)</f>
        <v>1</v>
      </c>
      <c r="AR13" s="185">
        <f>IF('Indicator Date'!AS14="No data","x",$AR$2-'Indicator Date'!AS14)</f>
        <v>0</v>
      </c>
      <c r="AS13" s="185">
        <f>IF('Indicator Date'!AT14="No data","x",$AS$2-'Indicator Date'!AT14)</f>
        <v>0</v>
      </c>
      <c r="AT13" s="185">
        <f>IF('Indicator Date'!AU14="No data","x",$AT$2-'Indicator Date'!AU14)</f>
        <v>0</v>
      </c>
      <c r="AU13" s="185">
        <f>IF('Indicator Date'!AV14="No data","x",$AU$2-'Indicator Date'!AV14)</f>
        <v>0</v>
      </c>
      <c r="AV13" s="185">
        <f>IF('Indicator Date'!AW14="No data","x",$AV$2-'Indicator Date'!AW14)</f>
        <v>0</v>
      </c>
      <c r="AW13" s="185">
        <f>IF('Indicator Date'!AX14="No data","x",$AW$2-'Indicator Date'!AX14)</f>
        <v>1</v>
      </c>
      <c r="AX13" s="185">
        <f>IF('Indicator Date'!AY14="No data","x",$AX$2-'Indicator Date'!AY14)</f>
        <v>1</v>
      </c>
      <c r="AY13" s="185">
        <f>IF('Indicator Date'!AZ14="No data","x",$AY$2-'Indicator Date'!AZ14)</f>
        <v>2</v>
      </c>
      <c r="AZ13" s="185">
        <f>IF('Indicator Date'!BA14="No data","x",$AZ$2-'Indicator Date'!BA14)</f>
        <v>0</v>
      </c>
      <c r="BA13" s="185">
        <f>IF('Indicator Date'!BB14="No data","x",$BA$2-'Indicator Date'!BB14)</f>
        <v>3</v>
      </c>
      <c r="BB13" s="185">
        <f>IF('Indicator Date'!BC14="No data","x",$BB$2-'Indicator Date'!BC14)</f>
        <v>3</v>
      </c>
      <c r="BC13" s="185">
        <f>IF('Indicator Date'!BD14="No data","x",$BC$2-'Indicator Date'!BD14)</f>
        <v>2</v>
      </c>
      <c r="BD13" s="185">
        <f>IF('Indicator Date'!BE14="No data","x",$BD$2-'Indicator Date'!BE14)</f>
        <v>0</v>
      </c>
      <c r="BE13" s="185">
        <f>IF('Indicator Date'!BF14="No data","x",$BE$2-'Indicator Date'!BF14)</f>
        <v>2</v>
      </c>
      <c r="BF13" s="185">
        <f>IF('Indicator Date'!BG14="No data","x",$BF$2-'Indicator Date'!BG14)</f>
        <v>0</v>
      </c>
      <c r="BG13" s="185">
        <f>IF('Indicator Date'!BH14="No data","x",$BG$2-'Indicator Date'!BH14)</f>
        <v>0</v>
      </c>
      <c r="BH13" s="185">
        <f>IF('Indicator Date'!BI14="No data","x",$BH$2-'Indicator Date'!BI14)</f>
        <v>0</v>
      </c>
      <c r="BI13" s="185">
        <f>IF('Indicator Date'!BJ14="No data","x",$BI$2-'Indicator Date'!BJ14)</f>
        <v>0</v>
      </c>
      <c r="BJ13" s="185">
        <f>IF('Indicator Date'!BK14="No data","x",$BJ$2-'Indicator Date'!BK14)</f>
        <v>1</v>
      </c>
      <c r="BK13" s="185">
        <f>IF('Indicator Date'!BL14="No data","x",$BK$2-'Indicator Date'!BL14)</f>
        <v>1</v>
      </c>
      <c r="BL13" s="185">
        <f>IF('Indicator Date'!BM14="No data","x",$BL$2-'Indicator Date'!BM14)</f>
        <v>1</v>
      </c>
      <c r="BM13" s="185" t="str">
        <f>IF('Indicator Date'!BN14="No data","x",$BM$2-'Indicator Date'!BN14)</f>
        <v>x</v>
      </c>
      <c r="BN13" s="16">
        <f t="shared" si="0"/>
        <v>40</v>
      </c>
      <c r="BO13" s="187">
        <f>BN13/COUNT(B13:BM13)</f>
        <v>0.64516129032258063</v>
      </c>
      <c r="BP13" s="16">
        <f t="shared" si="2"/>
        <v>21</v>
      </c>
      <c r="BQ13" s="187">
        <f t="shared" si="3"/>
        <v>1.1513915030693385</v>
      </c>
      <c r="BR13" s="103">
        <f t="shared" si="4"/>
        <v>0</v>
      </c>
    </row>
    <row r="14" spans="1:70" x14ac:dyDescent="0.25">
      <c r="A14" s="16" t="s">
        <v>87</v>
      </c>
      <c r="B14" s="185">
        <f>IF('Indicator Date'!C15="No data","x",$B$2-'Indicator Date'!C15)</f>
        <v>0</v>
      </c>
      <c r="C14" s="185">
        <f>IF('Indicator Date'!D15="No data","x",$C$2-'Indicator Date'!D15)</f>
        <v>0</v>
      </c>
      <c r="D14" s="185">
        <f>IF('Indicator Date'!E15="No data","x",$D$2-'Indicator Date'!E15)</f>
        <v>3</v>
      </c>
      <c r="E14" s="185">
        <f>IF('Indicator Date'!F15="No data","x",$E$2-'Indicator Date'!F15)</f>
        <v>3</v>
      </c>
      <c r="F14" s="185">
        <f>IF('Indicator Date'!G15="No data","x",$F$2-'Indicator Date'!G15)</f>
        <v>0</v>
      </c>
      <c r="G14" s="185">
        <f>IF('Indicator Date'!H15="No data","x",$G$2-'Indicator Date'!H15)</f>
        <v>0</v>
      </c>
      <c r="H14" s="186">
        <f>IF('Indicator Date'!I15="No data","x",$H$2-'Indicator Date'!I15)</f>
        <v>0</v>
      </c>
      <c r="I14" s="185">
        <f>IF('Indicator Date'!J15="No data","x",$I$2-'Indicator Date'!J15)</f>
        <v>0</v>
      </c>
      <c r="J14" s="185">
        <f>IF('Indicator Date'!K15="No data","x",$J$2-'Indicator Date'!K15)</f>
        <v>0</v>
      </c>
      <c r="K14" s="185">
        <f>IF('Indicator Date'!L15="No data","x",$K$2-'Indicator Date'!L15)</f>
        <v>0</v>
      </c>
      <c r="L14" s="185">
        <f>IF('Indicator Date'!M15="No data","x",$L$2-'Indicator Date'!M15)</f>
        <v>0</v>
      </c>
      <c r="M14" s="185">
        <f>IF('Indicator Date'!N15="No data","x",$M$2-'Indicator Date'!N15)</f>
        <v>0</v>
      </c>
      <c r="N14" s="185">
        <f>IF('Indicator Date'!O15="No data","x",$N$2-'Indicator Date'!O15)</f>
        <v>0</v>
      </c>
      <c r="O14" s="185">
        <f>IF('Indicator Date'!P15="No data","x",$O$2-'Indicator Date'!P15)</f>
        <v>0</v>
      </c>
      <c r="P14" s="185">
        <f>IF('Indicator Date'!Q15="No data","x",$P$2-'Indicator Date'!Q15)</f>
        <v>1</v>
      </c>
      <c r="Q14" s="185">
        <f>IF('Indicator Date'!R15="No data","x",$Q$2-'Indicator Date'!R15)</f>
        <v>0</v>
      </c>
      <c r="R14" s="185">
        <f>IF('Indicator Date'!S15="No data","x",$R$2-'Indicator Date'!S15)</f>
        <v>0</v>
      </c>
      <c r="S14" s="185">
        <f>IF('Indicator Date'!T15="No data","x",$S$2-'Indicator Date'!T15)</f>
        <v>0</v>
      </c>
      <c r="T14" s="185">
        <f>IF('Indicator Date'!U15="No data","x",$T$2-'Indicator Date'!U15)</f>
        <v>1</v>
      </c>
      <c r="U14" s="185">
        <f>IF('Indicator Date'!V15="No data","x",$U$2-'Indicator Date'!V15)</f>
        <v>0</v>
      </c>
      <c r="V14" s="185">
        <f>IF('Indicator Date'!W15="No data","x",$V$2-'Indicator Date'!W15)</f>
        <v>0</v>
      </c>
      <c r="W14" s="185">
        <f>IF('Indicator Date'!X15="No data","x",$W$2-'Indicator Date'!X15)</f>
        <v>6</v>
      </c>
      <c r="X14" s="185">
        <f>IF('Indicator Date'!Y15="No data","x",$X$2-'Indicator Date'!Y15)</f>
        <v>0</v>
      </c>
      <c r="Y14" s="185">
        <f>IF('Indicator Date'!Z15="No data","x",$Y$2-'Indicator Date'!Z15)</f>
        <v>1</v>
      </c>
      <c r="Z14" s="185">
        <f>IF('Indicator Date'!AA15="No data","x",$Z$2-'Indicator Date'!AA15)</f>
        <v>0</v>
      </c>
      <c r="AA14" s="185">
        <f>IF('Indicator Date'!AB15="No data","x",$AA$2-'Indicator Date'!AB15)</f>
        <v>0</v>
      </c>
      <c r="AB14" s="185">
        <f>IF('Indicator Date'!AC15="No data","x",$AB$2-'Indicator Date'!AC15)</f>
        <v>0</v>
      </c>
      <c r="AC14" s="185">
        <f>IF('Indicator Date'!AD15="No data","x",$AC$2-'Indicator Date'!AD15)</f>
        <v>0</v>
      </c>
      <c r="AD14" s="185">
        <f>IF('Indicator Date'!AE15="No data","x",$AD$2-'Indicator Date'!AE15)</f>
        <v>0</v>
      </c>
      <c r="AE14" s="185">
        <f>IF('Indicator Date'!AF15="No data","x",$AE$2-'Indicator Date'!AF15)</f>
        <v>0</v>
      </c>
      <c r="AF14" s="185">
        <f>IF('Indicator Date'!AG15="No data","x",$AF$2-'Indicator Date'!AG15)</f>
        <v>0</v>
      </c>
      <c r="AG14" s="185">
        <f>IF('Indicator Date'!AH15="No data","x",$AG$2-'Indicator Date'!AH15)</f>
        <v>0</v>
      </c>
      <c r="AH14" s="185">
        <f>IF('Indicator Date'!AI15="No data","x",$AH$2-'Indicator Date'!AI15)</f>
        <v>0</v>
      </c>
      <c r="AI14" s="185">
        <f>IF('Indicator Date'!AJ15="No data","x",$AI$2-'Indicator Date'!AJ15)</f>
        <v>1</v>
      </c>
      <c r="AJ14" s="185">
        <f>IF('Indicator Date'!AK15="No data","x",$AJ$2-'Indicator Date'!AK15)</f>
        <v>1</v>
      </c>
      <c r="AK14" s="185">
        <f>IF('Indicator Date'!AL15="No data","x",$AK$2-'Indicator Date'!AL15)</f>
        <v>3</v>
      </c>
      <c r="AL14" s="185">
        <f>IF('Indicator Date'!AM15="No data","x",$AL$2-'Indicator Date'!AM15)</f>
        <v>2</v>
      </c>
      <c r="AM14" s="185" t="str">
        <f>IF('Indicator Date'!AN15="No data","x",$AM$2-'Indicator Date'!AN15)</f>
        <v>x</v>
      </c>
      <c r="AN14" s="185">
        <f>IF('Indicator Date'!AO15="No data","x",$AN$2-'Indicator Date'!AO15)</f>
        <v>0</v>
      </c>
      <c r="AO14" s="185">
        <f>IF('Indicator Date'!AP15="No data","x",$AO$2-'Indicator Date'!AP15)</f>
        <v>0</v>
      </c>
      <c r="AP14" s="185">
        <f>IF('Indicator Date'!AQ15="No data","x",$AP$2-'Indicator Date'!AQ15)</f>
        <v>0</v>
      </c>
      <c r="AQ14" s="185">
        <f>IF('Indicator Date'!AR15="No data","x",$AQ$2-'Indicator Date'!AR15)</f>
        <v>1</v>
      </c>
      <c r="AR14" s="185">
        <f>IF('Indicator Date'!AS15="No data","x",$AR$2-'Indicator Date'!AS15)</f>
        <v>0</v>
      </c>
      <c r="AS14" s="185">
        <f>IF('Indicator Date'!AT15="No data","x",$AS$2-'Indicator Date'!AT15)</f>
        <v>0</v>
      </c>
      <c r="AT14" s="185">
        <f>IF('Indicator Date'!AU15="No data","x",$AT$2-'Indicator Date'!AU15)</f>
        <v>0</v>
      </c>
      <c r="AU14" s="185">
        <f>IF('Indicator Date'!AV15="No data","x",$AU$2-'Indicator Date'!AV15)</f>
        <v>0</v>
      </c>
      <c r="AV14" s="185">
        <f>IF('Indicator Date'!AW15="No data","x",$AV$2-'Indicator Date'!AW15)</f>
        <v>0</v>
      </c>
      <c r="AW14" s="185">
        <f>IF('Indicator Date'!AX15="No data","x",$AW$2-'Indicator Date'!AX15)</f>
        <v>1</v>
      </c>
      <c r="AX14" s="185">
        <f>IF('Indicator Date'!AY15="No data","x",$AX$2-'Indicator Date'!AY15)</f>
        <v>1</v>
      </c>
      <c r="AY14" s="185">
        <f>IF('Indicator Date'!AZ15="No data","x",$AY$2-'Indicator Date'!AZ15)</f>
        <v>2</v>
      </c>
      <c r="AZ14" s="185">
        <f>IF('Indicator Date'!BA15="No data","x",$AZ$2-'Indicator Date'!BA15)</f>
        <v>0</v>
      </c>
      <c r="BA14" s="185">
        <f>IF('Indicator Date'!BB15="No data","x",$BA$2-'Indicator Date'!BB15)</f>
        <v>3</v>
      </c>
      <c r="BB14" s="185">
        <f>IF('Indicator Date'!BC15="No data","x",$BB$2-'Indicator Date'!BC15)</f>
        <v>3</v>
      </c>
      <c r="BC14" s="185">
        <f>IF('Indicator Date'!BD15="No data","x",$BC$2-'Indicator Date'!BD15)</f>
        <v>2</v>
      </c>
      <c r="BD14" s="185">
        <f>IF('Indicator Date'!BE15="No data","x",$BD$2-'Indicator Date'!BE15)</f>
        <v>0</v>
      </c>
      <c r="BE14" s="185">
        <f>IF('Indicator Date'!BF15="No data","x",$BE$2-'Indicator Date'!BF15)</f>
        <v>2</v>
      </c>
      <c r="BF14" s="185">
        <f>IF('Indicator Date'!BG15="No data","x",$BF$2-'Indicator Date'!BG15)</f>
        <v>0</v>
      </c>
      <c r="BG14" s="185">
        <f>IF('Indicator Date'!BH15="No data","x",$BG$2-'Indicator Date'!BH15)</f>
        <v>0</v>
      </c>
      <c r="BH14" s="185">
        <f>IF('Indicator Date'!BI15="No data","x",$BH$2-'Indicator Date'!BI15)</f>
        <v>0</v>
      </c>
      <c r="BI14" s="185">
        <f>IF('Indicator Date'!BJ15="No data","x",$BI$2-'Indicator Date'!BJ15)</f>
        <v>0</v>
      </c>
      <c r="BJ14" s="185">
        <f>IF('Indicator Date'!BK15="No data","x",$BJ$2-'Indicator Date'!BK15)</f>
        <v>1</v>
      </c>
      <c r="BK14" s="185">
        <f>IF('Indicator Date'!BL15="No data","x",$BK$2-'Indicator Date'!BL15)</f>
        <v>1</v>
      </c>
      <c r="BL14" s="185">
        <f>IF('Indicator Date'!BM15="No data","x",$BL$2-'Indicator Date'!BM15)</f>
        <v>1</v>
      </c>
      <c r="BM14" s="185" t="str">
        <f>IF('Indicator Date'!BN15="No data","x",$BM$2-'Indicator Date'!BN15)</f>
        <v>x</v>
      </c>
      <c r="BN14" s="16">
        <f t="shared" si="0"/>
        <v>40</v>
      </c>
      <c r="BO14" s="187">
        <f>BN14/COUNT(B14:BM14)</f>
        <v>0.64516129032258063</v>
      </c>
      <c r="BP14" s="16">
        <f t="shared" si="2"/>
        <v>21</v>
      </c>
      <c r="BQ14" s="187">
        <f t="shared" si="3"/>
        <v>1.1513915030693385</v>
      </c>
      <c r="BR14" s="103">
        <f t="shared" si="4"/>
        <v>0</v>
      </c>
    </row>
    <row r="15" spans="1:70" x14ac:dyDescent="0.25">
      <c r="A15" s="16" t="s">
        <v>90</v>
      </c>
      <c r="B15" s="185">
        <f>IF('Indicator Date'!C16="No data","x",$B$2-'Indicator Date'!C16)</f>
        <v>0</v>
      </c>
      <c r="C15" s="185">
        <f>IF('Indicator Date'!D16="No data","x",$C$2-'Indicator Date'!D16)</f>
        <v>0</v>
      </c>
      <c r="D15" s="185">
        <f>IF('Indicator Date'!E16="No data","x",$D$2-'Indicator Date'!E16)</f>
        <v>3</v>
      </c>
      <c r="E15" s="185">
        <f>IF('Indicator Date'!F16="No data","x",$E$2-'Indicator Date'!F16)</f>
        <v>3</v>
      </c>
      <c r="F15" s="185">
        <f>IF('Indicator Date'!G16="No data","x",$F$2-'Indicator Date'!G16)</f>
        <v>0</v>
      </c>
      <c r="G15" s="185">
        <f>IF('Indicator Date'!H16="No data","x",$G$2-'Indicator Date'!H16)</f>
        <v>0</v>
      </c>
      <c r="H15" s="186" t="str">
        <f>IF('Indicator Date'!I16="No data","x",$H$2-'Indicator Date'!I16)</f>
        <v>x</v>
      </c>
      <c r="I15" s="185">
        <f>IF('Indicator Date'!J16="No data","x",$I$2-'Indicator Date'!J16)</f>
        <v>1</v>
      </c>
      <c r="J15" s="185">
        <f>IF('Indicator Date'!K16="No data","x",$J$2-'Indicator Date'!K16)</f>
        <v>0</v>
      </c>
      <c r="K15" s="185">
        <f>IF('Indicator Date'!L16="No data","x",$K$2-'Indicator Date'!L16)</f>
        <v>0</v>
      </c>
      <c r="L15" s="185">
        <f>IF('Indicator Date'!M16="No data","x",$L$2-'Indicator Date'!M16)</f>
        <v>0</v>
      </c>
      <c r="M15" s="185">
        <f>IF('Indicator Date'!N16="No data","x",$M$2-'Indicator Date'!N16)</f>
        <v>0</v>
      </c>
      <c r="N15" s="185">
        <f>IF('Indicator Date'!O16="No data","x",$N$2-'Indicator Date'!O16)</f>
        <v>0</v>
      </c>
      <c r="O15" s="185">
        <f>IF('Indicator Date'!P16="No data","x",$O$2-'Indicator Date'!P16)</f>
        <v>0</v>
      </c>
      <c r="P15" s="185">
        <f>IF('Indicator Date'!Q16="No data","x",$P$2-'Indicator Date'!Q16)</f>
        <v>0</v>
      </c>
      <c r="Q15" s="185">
        <f>IF('Indicator Date'!R16="No data","x",$Q$2-'Indicator Date'!R16)</f>
        <v>0</v>
      </c>
      <c r="R15" s="185">
        <f>IF('Indicator Date'!S16="No data","x",$R$2-'Indicator Date'!S16)</f>
        <v>0</v>
      </c>
      <c r="S15" s="185">
        <f>IF('Indicator Date'!T16="No data","x",$S$2-'Indicator Date'!T16)</f>
        <v>0</v>
      </c>
      <c r="T15" s="185">
        <f>IF('Indicator Date'!U16="No data","x",$T$2-'Indicator Date'!U16)</f>
        <v>1</v>
      </c>
      <c r="U15" s="185">
        <f>IF('Indicator Date'!V16="No data","x",$U$2-'Indicator Date'!V16)</f>
        <v>0</v>
      </c>
      <c r="V15" s="185">
        <f>IF('Indicator Date'!W16="No data","x",$V$2-'Indicator Date'!W16)</f>
        <v>0</v>
      </c>
      <c r="W15" s="185">
        <f>IF('Indicator Date'!X16="No data","x",$W$2-'Indicator Date'!X16)</f>
        <v>0</v>
      </c>
      <c r="X15" s="185">
        <f>IF('Indicator Date'!Y16="No data","x",$X$2-'Indicator Date'!Y16)</f>
        <v>0</v>
      </c>
      <c r="Y15" s="185">
        <f>IF('Indicator Date'!Z16="No data","x",$Y$2-'Indicator Date'!Z16)</f>
        <v>0</v>
      </c>
      <c r="Z15" s="185">
        <f>IF('Indicator Date'!AA16="No data","x",$Z$2-'Indicator Date'!AA16)</f>
        <v>0</v>
      </c>
      <c r="AA15" s="185">
        <f>IF('Indicator Date'!AB16="No data","x",$AA$2-'Indicator Date'!AB16)</f>
        <v>0</v>
      </c>
      <c r="AB15" s="185">
        <f>IF('Indicator Date'!AC16="No data","x",$AB$2-'Indicator Date'!AC16)</f>
        <v>0</v>
      </c>
      <c r="AC15" s="185">
        <f>IF('Indicator Date'!AD16="No data","x",$AC$2-'Indicator Date'!AD16)</f>
        <v>0</v>
      </c>
      <c r="AD15" s="185">
        <f>IF('Indicator Date'!AE16="No data","x",$AD$2-'Indicator Date'!AE16)</f>
        <v>0</v>
      </c>
      <c r="AE15" s="185">
        <f>IF('Indicator Date'!AF16="No data","x",$AE$2-'Indicator Date'!AF16)</f>
        <v>0</v>
      </c>
      <c r="AF15" s="185">
        <f>IF('Indicator Date'!AG16="No data","x",$AF$2-'Indicator Date'!AG16)</f>
        <v>2</v>
      </c>
      <c r="AG15" s="185">
        <f>IF('Indicator Date'!AH16="No data","x",$AG$2-'Indicator Date'!AH16)</f>
        <v>0</v>
      </c>
      <c r="AH15" s="185">
        <f>IF('Indicator Date'!AI16="No data","x",$AH$2-'Indicator Date'!AI16)</f>
        <v>0</v>
      </c>
      <c r="AI15" s="185">
        <f>IF('Indicator Date'!AJ16="No data","x",$AI$2-'Indicator Date'!AJ16)</f>
        <v>2</v>
      </c>
      <c r="AJ15" s="185">
        <f>IF('Indicator Date'!AK16="No data","x",$AJ$2-'Indicator Date'!AK16)</f>
        <v>0</v>
      </c>
      <c r="AK15" s="185">
        <f>IF('Indicator Date'!AL16="No data","x",$AK$2-'Indicator Date'!AL16)</f>
        <v>1</v>
      </c>
      <c r="AL15" s="185">
        <f>IF('Indicator Date'!AM16="No data","x",$AL$2-'Indicator Date'!AM16)</f>
        <v>0</v>
      </c>
      <c r="AM15" s="185">
        <f>IF('Indicator Date'!AN16="No data","x",$AM$2-'Indicator Date'!AN16)</f>
        <v>0</v>
      </c>
      <c r="AN15" s="185">
        <f>IF('Indicator Date'!AO16="No data","x",$AN$2-'Indicator Date'!AO16)</f>
        <v>0</v>
      </c>
      <c r="AO15" s="185">
        <f>IF('Indicator Date'!AP16="No data","x",$AO$2-'Indicator Date'!AP16)</f>
        <v>0</v>
      </c>
      <c r="AP15" s="185">
        <f>IF('Indicator Date'!AQ16="No data","x",$AP$2-'Indicator Date'!AQ16)</f>
        <v>0</v>
      </c>
      <c r="AQ15" s="185">
        <f>IF('Indicator Date'!AR16="No data","x",$AQ$2-'Indicator Date'!AR16)</f>
        <v>0</v>
      </c>
      <c r="AR15" s="185">
        <f>IF('Indicator Date'!AS16="No data","x",$AR$2-'Indicator Date'!AS16)</f>
        <v>0</v>
      </c>
      <c r="AS15" s="185" t="str">
        <f>IF('Indicator Date'!AT16="No data","x",$AS$2-'Indicator Date'!AT16)</f>
        <v>x</v>
      </c>
      <c r="AT15" s="185" t="str">
        <f>IF('Indicator Date'!AU16="No data","x",$AT$2-'Indicator Date'!AU16)</f>
        <v>x</v>
      </c>
      <c r="AU15" s="185">
        <f>IF('Indicator Date'!AV16="No data","x",$AU$2-'Indicator Date'!AV16)</f>
        <v>2</v>
      </c>
      <c r="AV15" s="185">
        <f>IF('Indicator Date'!AW16="No data","x",$AV$2-'Indicator Date'!AW16)</f>
        <v>0</v>
      </c>
      <c r="AW15" s="185">
        <f>IF('Indicator Date'!AX16="No data","x",$AW$2-'Indicator Date'!AX16)</f>
        <v>2</v>
      </c>
      <c r="AX15" s="185">
        <f>IF('Indicator Date'!AY16="No data","x",$AX$2-'Indicator Date'!AY16)</f>
        <v>1</v>
      </c>
      <c r="AY15" s="185">
        <f>IF('Indicator Date'!AZ16="No data","x",$AY$2-'Indicator Date'!AZ16)</f>
        <v>2</v>
      </c>
      <c r="AZ15" s="185">
        <f>IF('Indicator Date'!BA16="No data","x",$AZ$2-'Indicator Date'!BA16)</f>
        <v>0</v>
      </c>
      <c r="BA15" s="185">
        <f>IF('Indicator Date'!BB16="No data","x",$BA$2-'Indicator Date'!BB16)</f>
        <v>0</v>
      </c>
      <c r="BB15" s="185">
        <f>IF('Indicator Date'!BC16="No data","x",$BB$2-'Indicator Date'!BC16)</f>
        <v>0</v>
      </c>
      <c r="BC15" s="185">
        <f>IF('Indicator Date'!BD16="No data","x",$BC$2-'Indicator Date'!BD16)</f>
        <v>0</v>
      </c>
      <c r="BD15" s="185" t="str">
        <f>IF('Indicator Date'!BE16="No data","x",$BD$2-'Indicator Date'!BE16)</f>
        <v>x</v>
      </c>
      <c r="BE15" s="185">
        <f>IF('Indicator Date'!BF16="No data","x",$BE$2-'Indicator Date'!BF16)</f>
        <v>0</v>
      </c>
      <c r="BF15" s="185">
        <f>IF('Indicator Date'!BG16="No data","x",$BF$2-'Indicator Date'!BG16)</f>
        <v>0</v>
      </c>
      <c r="BG15" s="185">
        <f>IF('Indicator Date'!BH16="No data","x",$BG$2-'Indicator Date'!BH16)</f>
        <v>0</v>
      </c>
      <c r="BH15" s="185">
        <f>IF('Indicator Date'!BI16="No data","x",$BH$2-'Indicator Date'!BI16)</f>
        <v>1</v>
      </c>
      <c r="BI15" s="185">
        <f>IF('Indicator Date'!BJ16="No data","x",$BI$2-'Indicator Date'!BJ16)</f>
        <v>6</v>
      </c>
      <c r="BJ15" s="185">
        <f>IF('Indicator Date'!BK16="No data","x",$BJ$2-'Indicator Date'!BK16)</f>
        <v>0</v>
      </c>
      <c r="BK15" s="185">
        <f>IF('Indicator Date'!BL16="No data","x",$BK$2-'Indicator Date'!BL16)</f>
        <v>0</v>
      </c>
      <c r="BL15" s="185" t="str">
        <f>IF('Indicator Date'!BM16="No data","x",$BL$2-'Indicator Date'!BM16)</f>
        <v>x</v>
      </c>
      <c r="BM15" s="185" t="str">
        <f>IF('Indicator Date'!BN16="No data","x",$BM$2-'Indicator Date'!BN16)</f>
        <v>x</v>
      </c>
      <c r="BN15" s="16">
        <f t="shared" si="0"/>
        <v>27</v>
      </c>
      <c r="BO15" s="187">
        <f t="shared" si="1"/>
        <v>0.46551724137931033</v>
      </c>
      <c r="BP15" s="16">
        <f t="shared" si="2"/>
        <v>13</v>
      </c>
      <c r="BQ15" s="187">
        <f t="shared" si="3"/>
        <v>1.0702161760578273</v>
      </c>
      <c r="BR15" s="103">
        <f t="shared" si="4"/>
        <v>0</v>
      </c>
    </row>
    <row r="16" spans="1:70" x14ac:dyDescent="0.25">
      <c r="A16" s="16" t="s">
        <v>92</v>
      </c>
      <c r="B16" s="185">
        <f>IF('Indicator Date'!C17="No data","x",$B$2-'Indicator Date'!C17)</f>
        <v>0</v>
      </c>
      <c r="C16" s="185">
        <f>IF('Indicator Date'!D17="No data","x",$C$2-'Indicator Date'!D17)</f>
        <v>0</v>
      </c>
      <c r="D16" s="185">
        <f>IF('Indicator Date'!E17="No data","x",$D$2-'Indicator Date'!E17)</f>
        <v>3</v>
      </c>
      <c r="E16" s="185">
        <f>IF('Indicator Date'!F17="No data","x",$E$2-'Indicator Date'!F17)</f>
        <v>3</v>
      </c>
      <c r="F16" s="185">
        <f>IF('Indicator Date'!G17="No data","x",$F$2-'Indicator Date'!G17)</f>
        <v>0</v>
      </c>
      <c r="G16" s="185">
        <f>IF('Indicator Date'!H17="No data","x",$G$2-'Indicator Date'!H17)</f>
        <v>0</v>
      </c>
      <c r="H16" s="186" t="str">
        <f>IF('Indicator Date'!I17="No data","x",$H$2-'Indicator Date'!I17)</f>
        <v>x</v>
      </c>
      <c r="I16" s="185">
        <f>IF('Indicator Date'!J17="No data","x",$I$2-'Indicator Date'!J17)</f>
        <v>1</v>
      </c>
      <c r="J16" s="185">
        <f>IF('Indicator Date'!K17="No data","x",$J$2-'Indicator Date'!K17)</f>
        <v>0</v>
      </c>
      <c r="K16" s="185">
        <f>IF('Indicator Date'!L17="No data","x",$K$2-'Indicator Date'!L17)</f>
        <v>0</v>
      </c>
      <c r="L16" s="185">
        <f>IF('Indicator Date'!M17="No data","x",$L$2-'Indicator Date'!M17)</f>
        <v>0</v>
      </c>
      <c r="M16" s="185">
        <f>IF('Indicator Date'!N17="No data","x",$M$2-'Indicator Date'!N17)</f>
        <v>0</v>
      </c>
      <c r="N16" s="185">
        <f>IF('Indicator Date'!O17="No data","x",$N$2-'Indicator Date'!O17)</f>
        <v>0</v>
      </c>
      <c r="O16" s="185">
        <f>IF('Indicator Date'!P17="No data","x",$O$2-'Indicator Date'!P17)</f>
        <v>0</v>
      </c>
      <c r="P16" s="185">
        <f>IF('Indicator Date'!Q17="No data","x",$P$2-'Indicator Date'!Q17)</f>
        <v>0</v>
      </c>
      <c r="Q16" s="185">
        <f>IF('Indicator Date'!R17="No data","x",$Q$2-'Indicator Date'!R17)</f>
        <v>0</v>
      </c>
      <c r="R16" s="185">
        <f>IF('Indicator Date'!S17="No data","x",$R$2-'Indicator Date'!S17)</f>
        <v>0</v>
      </c>
      <c r="S16" s="185">
        <f>IF('Indicator Date'!T17="No data","x",$S$2-'Indicator Date'!T17)</f>
        <v>0</v>
      </c>
      <c r="T16" s="185">
        <f>IF('Indicator Date'!U17="No data","x",$T$2-'Indicator Date'!U17)</f>
        <v>1</v>
      </c>
      <c r="U16" s="185">
        <f>IF('Indicator Date'!V17="No data","x",$U$2-'Indicator Date'!V17)</f>
        <v>0</v>
      </c>
      <c r="V16" s="185">
        <f>IF('Indicator Date'!W17="No data","x",$V$2-'Indicator Date'!W17)</f>
        <v>0</v>
      </c>
      <c r="W16" s="185">
        <f>IF('Indicator Date'!X17="No data","x",$W$2-'Indicator Date'!X17)</f>
        <v>0</v>
      </c>
      <c r="X16" s="185">
        <f>IF('Indicator Date'!Y17="No data","x",$X$2-'Indicator Date'!Y17)</f>
        <v>0</v>
      </c>
      <c r="Y16" s="185">
        <f>IF('Indicator Date'!Z17="No data","x",$Y$2-'Indicator Date'!Z17)</f>
        <v>0</v>
      </c>
      <c r="Z16" s="185">
        <f>IF('Indicator Date'!AA17="No data","x",$Z$2-'Indicator Date'!AA17)</f>
        <v>0</v>
      </c>
      <c r="AA16" s="185">
        <f>IF('Indicator Date'!AB17="No data","x",$AA$2-'Indicator Date'!AB17)</f>
        <v>0</v>
      </c>
      <c r="AB16" s="185">
        <f>IF('Indicator Date'!AC17="No data","x",$AB$2-'Indicator Date'!AC17)</f>
        <v>0</v>
      </c>
      <c r="AC16" s="185">
        <f>IF('Indicator Date'!AD17="No data","x",$AC$2-'Indicator Date'!AD17)</f>
        <v>0</v>
      </c>
      <c r="AD16" s="185">
        <f>IF('Indicator Date'!AE17="No data","x",$AD$2-'Indicator Date'!AE17)</f>
        <v>0</v>
      </c>
      <c r="AE16" s="185">
        <f>IF('Indicator Date'!AF17="No data","x",$AE$2-'Indicator Date'!AF17)</f>
        <v>0</v>
      </c>
      <c r="AF16" s="185">
        <f>IF('Indicator Date'!AG17="No data","x",$AF$2-'Indicator Date'!AG17)</f>
        <v>2</v>
      </c>
      <c r="AG16" s="185">
        <f>IF('Indicator Date'!AH17="No data","x",$AG$2-'Indicator Date'!AH17)</f>
        <v>0</v>
      </c>
      <c r="AH16" s="185">
        <f>IF('Indicator Date'!AI17="No data","x",$AH$2-'Indicator Date'!AI17)</f>
        <v>0</v>
      </c>
      <c r="AI16" s="185">
        <f>IF('Indicator Date'!AJ17="No data","x",$AI$2-'Indicator Date'!AJ17)</f>
        <v>2</v>
      </c>
      <c r="AJ16" s="185">
        <f>IF('Indicator Date'!AK17="No data","x",$AJ$2-'Indicator Date'!AK17)</f>
        <v>0</v>
      </c>
      <c r="AK16" s="185">
        <f>IF('Indicator Date'!AL17="No data","x",$AK$2-'Indicator Date'!AL17)</f>
        <v>1</v>
      </c>
      <c r="AL16" s="185">
        <f>IF('Indicator Date'!AM17="No data","x",$AL$2-'Indicator Date'!AM17)</f>
        <v>0</v>
      </c>
      <c r="AM16" s="185">
        <f>IF('Indicator Date'!AN17="No data","x",$AM$2-'Indicator Date'!AN17)</f>
        <v>0</v>
      </c>
      <c r="AN16" s="185">
        <f>IF('Indicator Date'!AO17="No data","x",$AN$2-'Indicator Date'!AO17)</f>
        <v>0</v>
      </c>
      <c r="AO16" s="185">
        <f>IF('Indicator Date'!AP17="No data","x",$AO$2-'Indicator Date'!AP17)</f>
        <v>0</v>
      </c>
      <c r="AP16" s="185">
        <f>IF('Indicator Date'!AQ17="No data","x",$AP$2-'Indicator Date'!AQ17)</f>
        <v>0</v>
      </c>
      <c r="AQ16" s="185">
        <f>IF('Indicator Date'!AR17="No data","x",$AQ$2-'Indicator Date'!AR17)</f>
        <v>0</v>
      </c>
      <c r="AR16" s="185">
        <f>IF('Indicator Date'!AS17="No data","x",$AR$2-'Indicator Date'!AS17)</f>
        <v>0</v>
      </c>
      <c r="AS16" s="185" t="str">
        <f>IF('Indicator Date'!AT17="No data","x",$AS$2-'Indicator Date'!AT17)</f>
        <v>x</v>
      </c>
      <c r="AT16" s="185" t="str">
        <f>IF('Indicator Date'!AU17="No data","x",$AT$2-'Indicator Date'!AU17)</f>
        <v>x</v>
      </c>
      <c r="AU16" s="185" t="str">
        <f>IF('Indicator Date'!AV17="No data","x",$AU$2-'Indicator Date'!AV17)</f>
        <v>x</v>
      </c>
      <c r="AV16" s="185">
        <f>IF('Indicator Date'!AW17="No data","x",$AV$2-'Indicator Date'!AW17)</f>
        <v>0</v>
      </c>
      <c r="AW16" s="185">
        <f>IF('Indicator Date'!AX17="No data","x",$AW$2-'Indicator Date'!AX17)</f>
        <v>2</v>
      </c>
      <c r="AX16" s="185">
        <f>IF('Indicator Date'!AY17="No data","x",$AX$2-'Indicator Date'!AY17)</f>
        <v>1</v>
      </c>
      <c r="AY16" s="185">
        <f>IF('Indicator Date'!AZ17="No data","x",$AY$2-'Indicator Date'!AZ17)</f>
        <v>2</v>
      </c>
      <c r="AZ16" s="185">
        <f>IF('Indicator Date'!BA17="No data","x",$AZ$2-'Indicator Date'!BA17)</f>
        <v>0</v>
      </c>
      <c r="BA16" s="185">
        <f>IF('Indicator Date'!BB17="No data","x",$BA$2-'Indicator Date'!BB17)</f>
        <v>0</v>
      </c>
      <c r="BB16" s="185">
        <f>IF('Indicator Date'!BC17="No data","x",$BB$2-'Indicator Date'!BC17)</f>
        <v>0</v>
      </c>
      <c r="BC16" s="185">
        <f>IF('Indicator Date'!BD17="No data","x",$BC$2-'Indicator Date'!BD17)</f>
        <v>0</v>
      </c>
      <c r="BD16" s="185" t="str">
        <f>IF('Indicator Date'!BE17="No data","x",$BD$2-'Indicator Date'!BE17)</f>
        <v>x</v>
      </c>
      <c r="BE16" s="185">
        <f>IF('Indicator Date'!BF17="No data","x",$BE$2-'Indicator Date'!BF17)</f>
        <v>0</v>
      </c>
      <c r="BF16" s="185">
        <f>IF('Indicator Date'!BG17="No data","x",$BF$2-'Indicator Date'!BG17)</f>
        <v>0</v>
      </c>
      <c r="BG16" s="185">
        <f>IF('Indicator Date'!BH17="No data","x",$BG$2-'Indicator Date'!BH17)</f>
        <v>0</v>
      </c>
      <c r="BH16" s="185">
        <f>IF('Indicator Date'!BI17="No data","x",$BH$2-'Indicator Date'!BI17)</f>
        <v>1</v>
      </c>
      <c r="BI16" s="185">
        <f>IF('Indicator Date'!BJ17="No data","x",$BI$2-'Indicator Date'!BJ17)</f>
        <v>6</v>
      </c>
      <c r="BJ16" s="185">
        <f>IF('Indicator Date'!BK17="No data","x",$BJ$2-'Indicator Date'!BK17)</f>
        <v>0</v>
      </c>
      <c r="BK16" s="185">
        <f>IF('Indicator Date'!BL17="No data","x",$BK$2-'Indicator Date'!BL17)</f>
        <v>0</v>
      </c>
      <c r="BL16" s="185">
        <f>IF('Indicator Date'!BM17="No data","x",$BL$2-'Indicator Date'!BM17)</f>
        <v>0</v>
      </c>
      <c r="BM16" s="185" t="str">
        <f>IF('Indicator Date'!BN17="No data","x",$BM$2-'Indicator Date'!BN17)</f>
        <v>x</v>
      </c>
      <c r="BN16" s="16">
        <f t="shared" si="0"/>
        <v>25</v>
      </c>
      <c r="BO16" s="187">
        <f t="shared" si="1"/>
        <v>0.43103448275862066</v>
      </c>
      <c r="BP16" s="16">
        <f t="shared" si="2"/>
        <v>12</v>
      </c>
      <c r="BQ16" s="187">
        <f t="shared" si="3"/>
        <v>1.0522892772184227</v>
      </c>
      <c r="BR16" s="103">
        <f t="shared" si="4"/>
        <v>0</v>
      </c>
    </row>
    <row r="17" spans="1:70" x14ac:dyDescent="0.25">
      <c r="A17" s="16" t="s">
        <v>94</v>
      </c>
      <c r="B17" s="185">
        <f>IF('Indicator Date'!C18="No data","x",$B$2-'Indicator Date'!C18)</f>
        <v>0</v>
      </c>
      <c r="C17" s="185">
        <f>IF('Indicator Date'!D18="No data","x",$C$2-'Indicator Date'!D18)</f>
        <v>0</v>
      </c>
      <c r="D17" s="185">
        <f>IF('Indicator Date'!E18="No data","x",$D$2-'Indicator Date'!E18)</f>
        <v>3</v>
      </c>
      <c r="E17" s="185">
        <f>IF('Indicator Date'!F18="No data","x",$E$2-'Indicator Date'!F18)</f>
        <v>3</v>
      </c>
      <c r="F17" s="185">
        <f>IF('Indicator Date'!G18="No data","x",$F$2-'Indicator Date'!G18)</f>
        <v>0</v>
      </c>
      <c r="G17" s="185">
        <f>IF('Indicator Date'!H18="No data","x",$G$2-'Indicator Date'!H18)</f>
        <v>0</v>
      </c>
      <c r="H17" s="186" t="str">
        <f>IF('Indicator Date'!I18="No data","x",$H$2-'Indicator Date'!I18)</f>
        <v>x</v>
      </c>
      <c r="I17" s="185">
        <f>IF('Indicator Date'!J18="No data","x",$I$2-'Indicator Date'!J18)</f>
        <v>1</v>
      </c>
      <c r="J17" s="185">
        <f>IF('Indicator Date'!K18="No data","x",$J$2-'Indicator Date'!K18)</f>
        <v>0</v>
      </c>
      <c r="K17" s="185">
        <f>IF('Indicator Date'!L18="No data","x",$K$2-'Indicator Date'!L18)</f>
        <v>0</v>
      </c>
      <c r="L17" s="185">
        <f>IF('Indicator Date'!M18="No data","x",$L$2-'Indicator Date'!M18)</f>
        <v>0</v>
      </c>
      <c r="M17" s="185">
        <f>IF('Indicator Date'!N18="No data","x",$M$2-'Indicator Date'!N18)</f>
        <v>0</v>
      </c>
      <c r="N17" s="185">
        <f>IF('Indicator Date'!O18="No data","x",$N$2-'Indicator Date'!O18)</f>
        <v>0</v>
      </c>
      <c r="O17" s="185">
        <f>IF('Indicator Date'!P18="No data","x",$O$2-'Indicator Date'!P18)</f>
        <v>0</v>
      </c>
      <c r="P17" s="185">
        <f>IF('Indicator Date'!Q18="No data","x",$P$2-'Indicator Date'!Q18)</f>
        <v>0</v>
      </c>
      <c r="Q17" s="185">
        <f>IF('Indicator Date'!R18="No data","x",$Q$2-'Indicator Date'!R18)</f>
        <v>0</v>
      </c>
      <c r="R17" s="185">
        <f>IF('Indicator Date'!S18="No data","x",$R$2-'Indicator Date'!S18)</f>
        <v>0</v>
      </c>
      <c r="S17" s="185">
        <f>IF('Indicator Date'!T18="No data","x",$S$2-'Indicator Date'!T18)</f>
        <v>0</v>
      </c>
      <c r="T17" s="185">
        <f>IF('Indicator Date'!U18="No data","x",$T$2-'Indicator Date'!U18)</f>
        <v>1</v>
      </c>
      <c r="U17" s="185">
        <f>IF('Indicator Date'!V18="No data","x",$U$2-'Indicator Date'!V18)</f>
        <v>0</v>
      </c>
      <c r="V17" s="185">
        <f>IF('Indicator Date'!W18="No data","x",$V$2-'Indicator Date'!W18)</f>
        <v>0</v>
      </c>
      <c r="W17" s="185">
        <f>IF('Indicator Date'!X18="No data","x",$W$2-'Indicator Date'!X18)</f>
        <v>0</v>
      </c>
      <c r="X17" s="185">
        <f>IF('Indicator Date'!Y18="No data","x",$X$2-'Indicator Date'!Y18)</f>
        <v>0</v>
      </c>
      <c r="Y17" s="185">
        <f>IF('Indicator Date'!Z18="No data","x",$Y$2-'Indicator Date'!Z18)</f>
        <v>0</v>
      </c>
      <c r="Z17" s="185">
        <f>IF('Indicator Date'!AA18="No data","x",$Z$2-'Indicator Date'!AA18)</f>
        <v>0</v>
      </c>
      <c r="AA17" s="185">
        <f>IF('Indicator Date'!AB18="No data","x",$AA$2-'Indicator Date'!AB18)</f>
        <v>0</v>
      </c>
      <c r="AB17" s="185">
        <f>IF('Indicator Date'!AC18="No data","x",$AB$2-'Indicator Date'!AC18)</f>
        <v>0</v>
      </c>
      <c r="AC17" s="185">
        <f>IF('Indicator Date'!AD18="No data","x",$AC$2-'Indicator Date'!AD18)</f>
        <v>0</v>
      </c>
      <c r="AD17" s="185">
        <f>IF('Indicator Date'!AE18="No data","x",$AD$2-'Indicator Date'!AE18)</f>
        <v>0</v>
      </c>
      <c r="AE17" s="185">
        <f>IF('Indicator Date'!AF18="No data","x",$AE$2-'Indicator Date'!AF18)</f>
        <v>0</v>
      </c>
      <c r="AF17" s="185">
        <f>IF('Indicator Date'!AG18="No data","x",$AF$2-'Indicator Date'!AG18)</f>
        <v>2</v>
      </c>
      <c r="AG17" s="185">
        <f>IF('Indicator Date'!AH18="No data","x",$AG$2-'Indicator Date'!AH18)</f>
        <v>0</v>
      </c>
      <c r="AH17" s="185">
        <f>IF('Indicator Date'!AI18="No data","x",$AH$2-'Indicator Date'!AI18)</f>
        <v>0</v>
      </c>
      <c r="AI17" s="185">
        <f>IF('Indicator Date'!AJ18="No data","x",$AI$2-'Indicator Date'!AJ18)</f>
        <v>2</v>
      </c>
      <c r="AJ17" s="185">
        <f>IF('Indicator Date'!AK18="No data","x",$AJ$2-'Indicator Date'!AK18)</f>
        <v>0</v>
      </c>
      <c r="AK17" s="185">
        <f>IF('Indicator Date'!AL18="No data","x",$AK$2-'Indicator Date'!AL18)</f>
        <v>1</v>
      </c>
      <c r="AL17" s="185">
        <f>IF('Indicator Date'!AM18="No data","x",$AL$2-'Indicator Date'!AM18)</f>
        <v>0</v>
      </c>
      <c r="AM17" s="185">
        <f>IF('Indicator Date'!AN18="No data","x",$AM$2-'Indicator Date'!AN18)</f>
        <v>0</v>
      </c>
      <c r="AN17" s="185">
        <f>IF('Indicator Date'!AO18="No data","x",$AN$2-'Indicator Date'!AO18)</f>
        <v>0</v>
      </c>
      <c r="AO17" s="185">
        <f>IF('Indicator Date'!AP18="No data","x",$AO$2-'Indicator Date'!AP18)</f>
        <v>0</v>
      </c>
      <c r="AP17" s="185">
        <f>IF('Indicator Date'!AQ18="No data","x",$AP$2-'Indicator Date'!AQ18)</f>
        <v>0</v>
      </c>
      <c r="AQ17" s="185">
        <f>IF('Indicator Date'!AR18="No data","x",$AQ$2-'Indicator Date'!AR18)</f>
        <v>0</v>
      </c>
      <c r="AR17" s="185">
        <f>IF('Indicator Date'!AS18="No data","x",$AR$2-'Indicator Date'!AS18)</f>
        <v>0</v>
      </c>
      <c r="AS17" s="185" t="str">
        <f>IF('Indicator Date'!AT18="No data","x",$AS$2-'Indicator Date'!AT18)</f>
        <v>x</v>
      </c>
      <c r="AT17" s="185" t="str">
        <f>IF('Indicator Date'!AU18="No data","x",$AT$2-'Indicator Date'!AU18)</f>
        <v>x</v>
      </c>
      <c r="AU17" s="185" t="str">
        <f>IF('Indicator Date'!AV18="No data","x",$AU$2-'Indicator Date'!AV18)</f>
        <v>x</v>
      </c>
      <c r="AV17" s="185">
        <f>IF('Indicator Date'!AW18="No data","x",$AV$2-'Indicator Date'!AW18)</f>
        <v>0</v>
      </c>
      <c r="AW17" s="185">
        <f>IF('Indicator Date'!AX18="No data","x",$AW$2-'Indicator Date'!AX18)</f>
        <v>2</v>
      </c>
      <c r="AX17" s="185">
        <f>IF('Indicator Date'!AY18="No data","x",$AX$2-'Indicator Date'!AY18)</f>
        <v>1</v>
      </c>
      <c r="AY17" s="185">
        <f>IF('Indicator Date'!AZ18="No data","x",$AY$2-'Indicator Date'!AZ18)</f>
        <v>2</v>
      </c>
      <c r="AZ17" s="185">
        <f>IF('Indicator Date'!BA18="No data","x",$AZ$2-'Indicator Date'!BA18)</f>
        <v>0</v>
      </c>
      <c r="BA17" s="185">
        <f>IF('Indicator Date'!BB18="No data","x",$BA$2-'Indicator Date'!BB18)</f>
        <v>0</v>
      </c>
      <c r="BB17" s="185">
        <f>IF('Indicator Date'!BC18="No data","x",$BB$2-'Indicator Date'!BC18)</f>
        <v>0</v>
      </c>
      <c r="BC17" s="185">
        <f>IF('Indicator Date'!BD18="No data","x",$BC$2-'Indicator Date'!BD18)</f>
        <v>0</v>
      </c>
      <c r="BD17" s="185" t="str">
        <f>IF('Indicator Date'!BE18="No data","x",$BD$2-'Indicator Date'!BE18)</f>
        <v>x</v>
      </c>
      <c r="BE17" s="185">
        <f>IF('Indicator Date'!BF18="No data","x",$BE$2-'Indicator Date'!BF18)</f>
        <v>0</v>
      </c>
      <c r="BF17" s="185">
        <f>IF('Indicator Date'!BG18="No data","x",$BF$2-'Indicator Date'!BG18)</f>
        <v>0</v>
      </c>
      <c r="BG17" s="185">
        <f>IF('Indicator Date'!BH18="No data","x",$BG$2-'Indicator Date'!BH18)</f>
        <v>0</v>
      </c>
      <c r="BH17" s="185">
        <f>IF('Indicator Date'!BI18="No data","x",$BH$2-'Indicator Date'!BI18)</f>
        <v>1</v>
      </c>
      <c r="BI17" s="185">
        <f>IF('Indicator Date'!BJ18="No data","x",$BI$2-'Indicator Date'!BJ18)</f>
        <v>6</v>
      </c>
      <c r="BJ17" s="185">
        <f>IF('Indicator Date'!BK18="No data","x",$BJ$2-'Indicator Date'!BK18)</f>
        <v>0</v>
      </c>
      <c r="BK17" s="185">
        <f>IF('Indicator Date'!BL18="No data","x",$BK$2-'Indicator Date'!BL18)</f>
        <v>0</v>
      </c>
      <c r="BL17" s="185">
        <f>IF('Indicator Date'!BM18="No data","x",$BL$2-'Indicator Date'!BM18)</f>
        <v>0</v>
      </c>
      <c r="BM17" s="185" t="str">
        <f>IF('Indicator Date'!BN18="No data","x",$BM$2-'Indicator Date'!BN18)</f>
        <v>x</v>
      </c>
      <c r="BN17" s="16">
        <f t="shared" si="0"/>
        <v>25</v>
      </c>
      <c r="BO17" s="187">
        <f t="shared" si="1"/>
        <v>0.43103448275862066</v>
      </c>
      <c r="BP17" s="16">
        <f t="shared" si="2"/>
        <v>12</v>
      </c>
      <c r="BQ17" s="187">
        <f t="shared" si="3"/>
        <v>1.0522892772184227</v>
      </c>
      <c r="BR17" s="103">
        <f t="shared" si="4"/>
        <v>0</v>
      </c>
    </row>
    <row r="18" spans="1:70" x14ac:dyDescent="0.25">
      <c r="A18" s="16" t="s">
        <v>96</v>
      </c>
      <c r="B18" s="185">
        <f>IF('Indicator Date'!C19="No data","x",$B$2-'Indicator Date'!C19)</f>
        <v>0</v>
      </c>
      <c r="C18" s="185">
        <f>IF('Indicator Date'!D19="No data","x",$C$2-'Indicator Date'!D19)</f>
        <v>0</v>
      </c>
      <c r="D18" s="185">
        <f>IF('Indicator Date'!E19="No data","x",$D$2-'Indicator Date'!E19)</f>
        <v>3</v>
      </c>
      <c r="E18" s="185">
        <f>IF('Indicator Date'!F19="No data","x",$E$2-'Indicator Date'!F19)</f>
        <v>3</v>
      </c>
      <c r="F18" s="185">
        <f>IF('Indicator Date'!G19="No data","x",$F$2-'Indicator Date'!G19)</f>
        <v>0</v>
      </c>
      <c r="G18" s="185">
        <f>IF('Indicator Date'!H19="No data","x",$G$2-'Indicator Date'!H19)</f>
        <v>0</v>
      </c>
      <c r="H18" s="186" t="str">
        <f>IF('Indicator Date'!I19="No data","x",$H$2-'Indicator Date'!I19)</f>
        <v>x</v>
      </c>
      <c r="I18" s="185">
        <f>IF('Indicator Date'!J19="No data","x",$I$2-'Indicator Date'!J19)</f>
        <v>1</v>
      </c>
      <c r="J18" s="185">
        <f>IF('Indicator Date'!K19="No data","x",$J$2-'Indicator Date'!K19)</f>
        <v>0</v>
      </c>
      <c r="K18" s="185">
        <f>IF('Indicator Date'!L19="No data","x",$K$2-'Indicator Date'!L19)</f>
        <v>0</v>
      </c>
      <c r="L18" s="185">
        <f>IF('Indicator Date'!M19="No data","x",$L$2-'Indicator Date'!M19)</f>
        <v>0</v>
      </c>
      <c r="M18" s="185">
        <f>IF('Indicator Date'!N19="No data","x",$M$2-'Indicator Date'!N19)</f>
        <v>0</v>
      </c>
      <c r="N18" s="185">
        <f>IF('Indicator Date'!O19="No data","x",$N$2-'Indicator Date'!O19)</f>
        <v>0</v>
      </c>
      <c r="O18" s="185">
        <f>IF('Indicator Date'!P19="No data","x",$O$2-'Indicator Date'!P19)</f>
        <v>0</v>
      </c>
      <c r="P18" s="185">
        <f>IF('Indicator Date'!Q19="No data","x",$P$2-'Indicator Date'!Q19)</f>
        <v>0</v>
      </c>
      <c r="Q18" s="185">
        <f>IF('Indicator Date'!R19="No data","x",$Q$2-'Indicator Date'!R19)</f>
        <v>0</v>
      </c>
      <c r="R18" s="185">
        <f>IF('Indicator Date'!S19="No data","x",$R$2-'Indicator Date'!S19)</f>
        <v>0</v>
      </c>
      <c r="S18" s="185">
        <f>IF('Indicator Date'!T19="No data","x",$S$2-'Indicator Date'!T19)</f>
        <v>0</v>
      </c>
      <c r="T18" s="185">
        <f>IF('Indicator Date'!U19="No data","x",$T$2-'Indicator Date'!U19)</f>
        <v>1</v>
      </c>
      <c r="U18" s="185">
        <f>IF('Indicator Date'!V19="No data","x",$U$2-'Indicator Date'!V19)</f>
        <v>0</v>
      </c>
      <c r="V18" s="185">
        <f>IF('Indicator Date'!W19="No data","x",$V$2-'Indicator Date'!W19)</f>
        <v>0</v>
      </c>
      <c r="W18" s="185">
        <f>IF('Indicator Date'!X19="No data","x",$W$2-'Indicator Date'!X19)</f>
        <v>0</v>
      </c>
      <c r="X18" s="185">
        <f>IF('Indicator Date'!Y19="No data","x",$X$2-'Indicator Date'!Y19)</f>
        <v>0</v>
      </c>
      <c r="Y18" s="185">
        <f>IF('Indicator Date'!Z19="No data","x",$Y$2-'Indicator Date'!Z19)</f>
        <v>0</v>
      </c>
      <c r="Z18" s="185">
        <f>IF('Indicator Date'!AA19="No data","x",$Z$2-'Indicator Date'!AA19)</f>
        <v>0</v>
      </c>
      <c r="AA18" s="185">
        <f>IF('Indicator Date'!AB19="No data","x",$AA$2-'Indicator Date'!AB19)</f>
        <v>0</v>
      </c>
      <c r="AB18" s="185">
        <f>IF('Indicator Date'!AC19="No data","x",$AB$2-'Indicator Date'!AC19)</f>
        <v>0</v>
      </c>
      <c r="AC18" s="185">
        <f>IF('Indicator Date'!AD19="No data","x",$AC$2-'Indicator Date'!AD19)</f>
        <v>0</v>
      </c>
      <c r="AD18" s="185">
        <f>IF('Indicator Date'!AE19="No data","x",$AD$2-'Indicator Date'!AE19)</f>
        <v>0</v>
      </c>
      <c r="AE18" s="185">
        <f>IF('Indicator Date'!AF19="No data","x",$AE$2-'Indicator Date'!AF19)</f>
        <v>0</v>
      </c>
      <c r="AF18" s="185">
        <f>IF('Indicator Date'!AG19="No data","x",$AF$2-'Indicator Date'!AG19)</f>
        <v>2</v>
      </c>
      <c r="AG18" s="185">
        <f>IF('Indicator Date'!AH19="No data","x",$AG$2-'Indicator Date'!AH19)</f>
        <v>0</v>
      </c>
      <c r="AH18" s="185">
        <f>IF('Indicator Date'!AI19="No data","x",$AH$2-'Indicator Date'!AI19)</f>
        <v>0</v>
      </c>
      <c r="AI18" s="185">
        <f>IF('Indicator Date'!AJ19="No data","x",$AI$2-'Indicator Date'!AJ19)</f>
        <v>2</v>
      </c>
      <c r="AJ18" s="185">
        <f>IF('Indicator Date'!AK19="No data","x",$AJ$2-'Indicator Date'!AK19)</f>
        <v>0</v>
      </c>
      <c r="AK18" s="185">
        <f>IF('Indicator Date'!AL19="No data","x",$AK$2-'Indicator Date'!AL19)</f>
        <v>1</v>
      </c>
      <c r="AL18" s="185">
        <f>IF('Indicator Date'!AM19="No data","x",$AL$2-'Indicator Date'!AM19)</f>
        <v>0</v>
      </c>
      <c r="AM18" s="185">
        <f>IF('Indicator Date'!AN19="No data","x",$AM$2-'Indicator Date'!AN19)</f>
        <v>0</v>
      </c>
      <c r="AN18" s="185">
        <f>IF('Indicator Date'!AO19="No data","x",$AN$2-'Indicator Date'!AO19)</f>
        <v>0</v>
      </c>
      <c r="AO18" s="185">
        <f>IF('Indicator Date'!AP19="No data","x",$AO$2-'Indicator Date'!AP19)</f>
        <v>0</v>
      </c>
      <c r="AP18" s="185">
        <f>IF('Indicator Date'!AQ19="No data","x",$AP$2-'Indicator Date'!AQ19)</f>
        <v>0</v>
      </c>
      <c r="AQ18" s="185">
        <f>IF('Indicator Date'!AR19="No data","x",$AQ$2-'Indicator Date'!AR19)</f>
        <v>0</v>
      </c>
      <c r="AR18" s="185">
        <f>IF('Indicator Date'!AS19="No data","x",$AR$2-'Indicator Date'!AS19)</f>
        <v>0</v>
      </c>
      <c r="AS18" s="185" t="str">
        <f>IF('Indicator Date'!AT19="No data","x",$AS$2-'Indicator Date'!AT19)</f>
        <v>x</v>
      </c>
      <c r="AT18" s="185" t="str">
        <f>IF('Indicator Date'!AU19="No data","x",$AT$2-'Indicator Date'!AU19)</f>
        <v>x</v>
      </c>
      <c r="AU18" s="185" t="str">
        <f>IF('Indicator Date'!AV19="No data","x",$AU$2-'Indicator Date'!AV19)</f>
        <v>x</v>
      </c>
      <c r="AV18" s="185">
        <f>IF('Indicator Date'!AW19="No data","x",$AV$2-'Indicator Date'!AW19)</f>
        <v>0</v>
      </c>
      <c r="AW18" s="185">
        <f>IF('Indicator Date'!AX19="No data","x",$AW$2-'Indicator Date'!AX19)</f>
        <v>2</v>
      </c>
      <c r="AX18" s="185">
        <f>IF('Indicator Date'!AY19="No data","x",$AX$2-'Indicator Date'!AY19)</f>
        <v>1</v>
      </c>
      <c r="AY18" s="185">
        <f>IF('Indicator Date'!AZ19="No data","x",$AY$2-'Indicator Date'!AZ19)</f>
        <v>2</v>
      </c>
      <c r="AZ18" s="185">
        <f>IF('Indicator Date'!BA19="No data","x",$AZ$2-'Indicator Date'!BA19)</f>
        <v>0</v>
      </c>
      <c r="BA18" s="185">
        <f>IF('Indicator Date'!BB19="No data","x",$BA$2-'Indicator Date'!BB19)</f>
        <v>0</v>
      </c>
      <c r="BB18" s="185">
        <f>IF('Indicator Date'!BC19="No data","x",$BB$2-'Indicator Date'!BC19)</f>
        <v>0</v>
      </c>
      <c r="BC18" s="185">
        <f>IF('Indicator Date'!BD19="No data","x",$BC$2-'Indicator Date'!BD19)</f>
        <v>0</v>
      </c>
      <c r="BD18" s="185" t="str">
        <f>IF('Indicator Date'!BE19="No data","x",$BD$2-'Indicator Date'!BE19)</f>
        <v>x</v>
      </c>
      <c r="BE18" s="185">
        <f>IF('Indicator Date'!BF19="No data","x",$BE$2-'Indicator Date'!BF19)</f>
        <v>0</v>
      </c>
      <c r="BF18" s="185">
        <f>IF('Indicator Date'!BG19="No data","x",$BF$2-'Indicator Date'!BG19)</f>
        <v>0</v>
      </c>
      <c r="BG18" s="185">
        <f>IF('Indicator Date'!BH19="No data","x",$BG$2-'Indicator Date'!BH19)</f>
        <v>0</v>
      </c>
      <c r="BH18" s="185">
        <f>IF('Indicator Date'!BI19="No data","x",$BH$2-'Indicator Date'!BI19)</f>
        <v>1</v>
      </c>
      <c r="BI18" s="185">
        <f>IF('Indicator Date'!BJ19="No data","x",$BI$2-'Indicator Date'!BJ19)</f>
        <v>6</v>
      </c>
      <c r="BJ18" s="185">
        <f>IF('Indicator Date'!BK19="No data","x",$BJ$2-'Indicator Date'!BK19)</f>
        <v>0</v>
      </c>
      <c r="BK18" s="185">
        <f>IF('Indicator Date'!BL19="No data","x",$BK$2-'Indicator Date'!BL19)</f>
        <v>0</v>
      </c>
      <c r="BL18" s="185">
        <f>IF('Indicator Date'!BM19="No data","x",$BL$2-'Indicator Date'!BM19)</f>
        <v>0</v>
      </c>
      <c r="BM18" s="185" t="str">
        <f>IF('Indicator Date'!BN19="No data","x",$BM$2-'Indicator Date'!BN19)</f>
        <v>x</v>
      </c>
      <c r="BN18" s="16">
        <f t="shared" si="0"/>
        <v>25</v>
      </c>
      <c r="BO18" s="187">
        <f t="shared" si="1"/>
        <v>0.43103448275862066</v>
      </c>
      <c r="BP18" s="16">
        <f t="shared" si="2"/>
        <v>12</v>
      </c>
      <c r="BQ18" s="187">
        <f t="shared" si="3"/>
        <v>1.0522892772184227</v>
      </c>
      <c r="BR18" s="103">
        <f t="shared" si="4"/>
        <v>0</v>
      </c>
    </row>
    <row r="19" spans="1:70" x14ac:dyDescent="0.25">
      <c r="A19" s="16" t="s">
        <v>98</v>
      </c>
      <c r="B19" s="185">
        <f>IF('Indicator Date'!C20="No data","x",$B$2-'Indicator Date'!C20)</f>
        <v>0</v>
      </c>
      <c r="C19" s="185">
        <f>IF('Indicator Date'!D20="No data","x",$C$2-'Indicator Date'!D20)</f>
        <v>0</v>
      </c>
      <c r="D19" s="185">
        <f>IF('Indicator Date'!E20="No data","x",$D$2-'Indicator Date'!E20)</f>
        <v>3</v>
      </c>
      <c r="E19" s="185">
        <f>IF('Indicator Date'!F20="No data","x",$E$2-'Indicator Date'!F20)</f>
        <v>3</v>
      </c>
      <c r="F19" s="185">
        <f>IF('Indicator Date'!G20="No data","x",$F$2-'Indicator Date'!G20)</f>
        <v>0</v>
      </c>
      <c r="G19" s="185">
        <f>IF('Indicator Date'!H20="No data","x",$G$2-'Indicator Date'!H20)</f>
        <v>0</v>
      </c>
      <c r="H19" s="186" t="str">
        <f>IF('Indicator Date'!I20="No data","x",$H$2-'Indicator Date'!I20)</f>
        <v>x</v>
      </c>
      <c r="I19" s="185">
        <f>IF('Indicator Date'!J20="No data","x",$I$2-'Indicator Date'!J20)</f>
        <v>1</v>
      </c>
      <c r="J19" s="185">
        <f>IF('Indicator Date'!K20="No data","x",$J$2-'Indicator Date'!K20)</f>
        <v>0</v>
      </c>
      <c r="K19" s="185">
        <f>IF('Indicator Date'!L20="No data","x",$K$2-'Indicator Date'!L20)</f>
        <v>0</v>
      </c>
      <c r="L19" s="185">
        <f>IF('Indicator Date'!M20="No data","x",$L$2-'Indicator Date'!M20)</f>
        <v>0</v>
      </c>
      <c r="M19" s="185">
        <f>IF('Indicator Date'!N20="No data","x",$M$2-'Indicator Date'!N20)</f>
        <v>0</v>
      </c>
      <c r="N19" s="185">
        <f>IF('Indicator Date'!O20="No data","x",$N$2-'Indicator Date'!O20)</f>
        <v>0</v>
      </c>
      <c r="O19" s="185">
        <f>IF('Indicator Date'!P20="No data","x",$O$2-'Indicator Date'!P20)</f>
        <v>0</v>
      </c>
      <c r="P19" s="185">
        <f>IF('Indicator Date'!Q20="No data","x",$P$2-'Indicator Date'!Q20)</f>
        <v>0</v>
      </c>
      <c r="Q19" s="185">
        <f>IF('Indicator Date'!R20="No data","x",$Q$2-'Indicator Date'!R20)</f>
        <v>0</v>
      </c>
      <c r="R19" s="185">
        <f>IF('Indicator Date'!S20="No data","x",$R$2-'Indicator Date'!S20)</f>
        <v>0</v>
      </c>
      <c r="S19" s="185">
        <f>IF('Indicator Date'!T20="No data","x",$S$2-'Indicator Date'!T20)</f>
        <v>0</v>
      </c>
      <c r="T19" s="185">
        <f>IF('Indicator Date'!U20="No data","x",$T$2-'Indicator Date'!U20)</f>
        <v>1</v>
      </c>
      <c r="U19" s="185">
        <f>IF('Indicator Date'!V20="No data","x",$U$2-'Indicator Date'!V20)</f>
        <v>0</v>
      </c>
      <c r="V19" s="185">
        <f>IF('Indicator Date'!W20="No data","x",$V$2-'Indicator Date'!W20)</f>
        <v>0</v>
      </c>
      <c r="W19" s="185">
        <f>IF('Indicator Date'!X20="No data","x",$W$2-'Indicator Date'!X20)</f>
        <v>0</v>
      </c>
      <c r="X19" s="185">
        <f>IF('Indicator Date'!Y20="No data","x",$X$2-'Indicator Date'!Y20)</f>
        <v>0</v>
      </c>
      <c r="Y19" s="185">
        <f>IF('Indicator Date'!Z20="No data","x",$Y$2-'Indicator Date'!Z20)</f>
        <v>0</v>
      </c>
      <c r="Z19" s="185">
        <f>IF('Indicator Date'!AA20="No data","x",$Z$2-'Indicator Date'!AA20)</f>
        <v>0</v>
      </c>
      <c r="AA19" s="185">
        <f>IF('Indicator Date'!AB20="No data","x",$AA$2-'Indicator Date'!AB20)</f>
        <v>0</v>
      </c>
      <c r="AB19" s="185">
        <f>IF('Indicator Date'!AC20="No data","x",$AB$2-'Indicator Date'!AC20)</f>
        <v>0</v>
      </c>
      <c r="AC19" s="185">
        <f>IF('Indicator Date'!AD20="No data","x",$AC$2-'Indicator Date'!AD20)</f>
        <v>0</v>
      </c>
      <c r="AD19" s="185">
        <f>IF('Indicator Date'!AE20="No data","x",$AD$2-'Indicator Date'!AE20)</f>
        <v>0</v>
      </c>
      <c r="AE19" s="185">
        <f>IF('Indicator Date'!AF20="No data","x",$AE$2-'Indicator Date'!AF20)</f>
        <v>0</v>
      </c>
      <c r="AF19" s="185">
        <f>IF('Indicator Date'!AG20="No data","x",$AF$2-'Indicator Date'!AG20)</f>
        <v>2</v>
      </c>
      <c r="AG19" s="185">
        <f>IF('Indicator Date'!AH20="No data","x",$AG$2-'Indicator Date'!AH20)</f>
        <v>0</v>
      </c>
      <c r="AH19" s="185">
        <f>IF('Indicator Date'!AI20="No data","x",$AH$2-'Indicator Date'!AI20)</f>
        <v>0</v>
      </c>
      <c r="AI19" s="185">
        <f>IF('Indicator Date'!AJ20="No data","x",$AI$2-'Indicator Date'!AJ20)</f>
        <v>2</v>
      </c>
      <c r="AJ19" s="185">
        <f>IF('Indicator Date'!AK20="No data","x",$AJ$2-'Indicator Date'!AK20)</f>
        <v>0</v>
      </c>
      <c r="AK19" s="185">
        <f>IF('Indicator Date'!AL20="No data","x",$AK$2-'Indicator Date'!AL20)</f>
        <v>1</v>
      </c>
      <c r="AL19" s="185">
        <f>IF('Indicator Date'!AM20="No data","x",$AL$2-'Indicator Date'!AM20)</f>
        <v>0</v>
      </c>
      <c r="AM19" s="185">
        <f>IF('Indicator Date'!AN20="No data","x",$AM$2-'Indicator Date'!AN20)</f>
        <v>0</v>
      </c>
      <c r="AN19" s="185">
        <f>IF('Indicator Date'!AO20="No data","x",$AN$2-'Indicator Date'!AO20)</f>
        <v>0</v>
      </c>
      <c r="AO19" s="185">
        <f>IF('Indicator Date'!AP20="No data","x",$AO$2-'Indicator Date'!AP20)</f>
        <v>0</v>
      </c>
      <c r="AP19" s="185">
        <f>IF('Indicator Date'!AQ20="No data","x",$AP$2-'Indicator Date'!AQ20)</f>
        <v>0</v>
      </c>
      <c r="AQ19" s="185">
        <f>IF('Indicator Date'!AR20="No data","x",$AQ$2-'Indicator Date'!AR20)</f>
        <v>0</v>
      </c>
      <c r="AR19" s="185">
        <f>IF('Indicator Date'!AS20="No data","x",$AR$2-'Indicator Date'!AS20)</f>
        <v>0</v>
      </c>
      <c r="AS19" s="185" t="str">
        <f>IF('Indicator Date'!AT20="No data","x",$AS$2-'Indicator Date'!AT20)</f>
        <v>x</v>
      </c>
      <c r="AT19" s="185" t="str">
        <f>IF('Indicator Date'!AU20="No data","x",$AT$2-'Indicator Date'!AU20)</f>
        <v>x</v>
      </c>
      <c r="AU19" s="185" t="str">
        <f>IF('Indicator Date'!AV20="No data","x",$AU$2-'Indicator Date'!AV20)</f>
        <v>x</v>
      </c>
      <c r="AV19" s="185">
        <f>IF('Indicator Date'!AW20="No data","x",$AV$2-'Indicator Date'!AW20)</f>
        <v>0</v>
      </c>
      <c r="AW19" s="185">
        <f>IF('Indicator Date'!AX20="No data","x",$AW$2-'Indicator Date'!AX20)</f>
        <v>2</v>
      </c>
      <c r="AX19" s="185">
        <f>IF('Indicator Date'!AY20="No data","x",$AX$2-'Indicator Date'!AY20)</f>
        <v>1</v>
      </c>
      <c r="AY19" s="185">
        <f>IF('Indicator Date'!AZ20="No data","x",$AY$2-'Indicator Date'!AZ20)</f>
        <v>2</v>
      </c>
      <c r="AZ19" s="185">
        <f>IF('Indicator Date'!BA20="No data","x",$AZ$2-'Indicator Date'!BA20)</f>
        <v>0</v>
      </c>
      <c r="BA19" s="185">
        <f>IF('Indicator Date'!BB20="No data","x",$BA$2-'Indicator Date'!BB20)</f>
        <v>0</v>
      </c>
      <c r="BB19" s="185">
        <f>IF('Indicator Date'!BC20="No data","x",$BB$2-'Indicator Date'!BC20)</f>
        <v>0</v>
      </c>
      <c r="BC19" s="185">
        <f>IF('Indicator Date'!BD20="No data","x",$BC$2-'Indicator Date'!BD20)</f>
        <v>0</v>
      </c>
      <c r="BD19" s="185" t="str">
        <f>IF('Indicator Date'!BE20="No data","x",$BD$2-'Indicator Date'!BE20)</f>
        <v>x</v>
      </c>
      <c r="BE19" s="185">
        <f>IF('Indicator Date'!BF20="No data","x",$BE$2-'Indicator Date'!BF20)</f>
        <v>0</v>
      </c>
      <c r="BF19" s="185">
        <f>IF('Indicator Date'!BG20="No data","x",$BF$2-'Indicator Date'!BG20)</f>
        <v>0</v>
      </c>
      <c r="BG19" s="185">
        <f>IF('Indicator Date'!BH20="No data","x",$BG$2-'Indicator Date'!BH20)</f>
        <v>0</v>
      </c>
      <c r="BH19" s="185">
        <f>IF('Indicator Date'!BI20="No data","x",$BH$2-'Indicator Date'!BI20)</f>
        <v>1</v>
      </c>
      <c r="BI19" s="185">
        <f>IF('Indicator Date'!BJ20="No data","x",$BI$2-'Indicator Date'!BJ20)</f>
        <v>6</v>
      </c>
      <c r="BJ19" s="185">
        <f>IF('Indicator Date'!BK20="No data","x",$BJ$2-'Indicator Date'!BK20)</f>
        <v>0</v>
      </c>
      <c r="BK19" s="185">
        <f>IF('Indicator Date'!BL20="No data","x",$BK$2-'Indicator Date'!BL20)</f>
        <v>0</v>
      </c>
      <c r="BL19" s="185" t="str">
        <f>IF('Indicator Date'!BM20="No data","x",$BL$2-'Indicator Date'!BM20)</f>
        <v>x</v>
      </c>
      <c r="BM19" s="185" t="str">
        <f>IF('Indicator Date'!BN20="No data","x",$BM$2-'Indicator Date'!BN20)</f>
        <v>x</v>
      </c>
      <c r="BN19" s="16">
        <f t="shared" si="0"/>
        <v>25</v>
      </c>
      <c r="BO19" s="187">
        <f t="shared" si="1"/>
        <v>0.43859649122807015</v>
      </c>
      <c r="BP19" s="16">
        <f t="shared" si="2"/>
        <v>12</v>
      </c>
      <c r="BQ19" s="187">
        <f t="shared" si="3"/>
        <v>1.0599163134732081</v>
      </c>
      <c r="BR19" s="103">
        <f t="shared" si="4"/>
        <v>0</v>
      </c>
    </row>
    <row r="20" spans="1:70" x14ac:dyDescent="0.25">
      <c r="A20" s="16" t="s">
        <v>100</v>
      </c>
      <c r="B20" s="185">
        <f>IF('Indicator Date'!C21="No data","x",$B$2-'Indicator Date'!C21)</f>
        <v>0</v>
      </c>
      <c r="C20" s="185">
        <f>IF('Indicator Date'!D21="No data","x",$C$2-'Indicator Date'!D21)</f>
        <v>0</v>
      </c>
      <c r="D20" s="185">
        <f>IF('Indicator Date'!E21="No data","x",$D$2-'Indicator Date'!E21)</f>
        <v>3</v>
      </c>
      <c r="E20" s="185">
        <f>IF('Indicator Date'!F21="No data","x",$E$2-'Indicator Date'!F21)</f>
        <v>3</v>
      </c>
      <c r="F20" s="185">
        <f>IF('Indicator Date'!G21="No data","x",$F$2-'Indicator Date'!G21)</f>
        <v>0</v>
      </c>
      <c r="G20" s="185">
        <f>IF('Indicator Date'!H21="No data","x",$G$2-'Indicator Date'!H21)</f>
        <v>0</v>
      </c>
      <c r="H20" s="186" t="str">
        <f>IF('Indicator Date'!I21="No data","x",$H$2-'Indicator Date'!I21)</f>
        <v>x</v>
      </c>
      <c r="I20" s="185">
        <f>IF('Indicator Date'!J21="No data","x",$I$2-'Indicator Date'!J21)</f>
        <v>1</v>
      </c>
      <c r="J20" s="185">
        <f>IF('Indicator Date'!K21="No data","x",$J$2-'Indicator Date'!K21)</f>
        <v>0</v>
      </c>
      <c r="K20" s="185">
        <f>IF('Indicator Date'!L21="No data","x",$K$2-'Indicator Date'!L21)</f>
        <v>0</v>
      </c>
      <c r="L20" s="185">
        <f>IF('Indicator Date'!M21="No data","x",$L$2-'Indicator Date'!M21)</f>
        <v>0</v>
      </c>
      <c r="M20" s="185">
        <f>IF('Indicator Date'!N21="No data","x",$M$2-'Indicator Date'!N21)</f>
        <v>0</v>
      </c>
      <c r="N20" s="185">
        <f>IF('Indicator Date'!O21="No data","x",$N$2-'Indicator Date'!O21)</f>
        <v>0</v>
      </c>
      <c r="O20" s="185">
        <f>IF('Indicator Date'!P21="No data","x",$O$2-'Indicator Date'!P21)</f>
        <v>0</v>
      </c>
      <c r="P20" s="185">
        <f>IF('Indicator Date'!Q21="No data","x",$P$2-'Indicator Date'!Q21)</f>
        <v>0</v>
      </c>
      <c r="Q20" s="185">
        <f>IF('Indicator Date'!R21="No data","x",$Q$2-'Indicator Date'!R21)</f>
        <v>0</v>
      </c>
      <c r="R20" s="185">
        <f>IF('Indicator Date'!S21="No data","x",$R$2-'Indicator Date'!S21)</f>
        <v>0</v>
      </c>
      <c r="S20" s="185">
        <f>IF('Indicator Date'!T21="No data","x",$S$2-'Indicator Date'!T21)</f>
        <v>0</v>
      </c>
      <c r="T20" s="185">
        <f>IF('Indicator Date'!U21="No data","x",$T$2-'Indicator Date'!U21)</f>
        <v>1</v>
      </c>
      <c r="U20" s="185">
        <f>IF('Indicator Date'!V21="No data","x",$U$2-'Indicator Date'!V21)</f>
        <v>0</v>
      </c>
      <c r="V20" s="185">
        <f>IF('Indicator Date'!W21="No data","x",$V$2-'Indicator Date'!W21)</f>
        <v>0</v>
      </c>
      <c r="W20" s="185">
        <f>IF('Indicator Date'!X21="No data","x",$W$2-'Indicator Date'!X21)</f>
        <v>0</v>
      </c>
      <c r="X20" s="185">
        <f>IF('Indicator Date'!Y21="No data","x",$X$2-'Indicator Date'!Y21)</f>
        <v>0</v>
      </c>
      <c r="Y20" s="185">
        <f>IF('Indicator Date'!Z21="No data","x",$Y$2-'Indicator Date'!Z21)</f>
        <v>0</v>
      </c>
      <c r="Z20" s="185">
        <f>IF('Indicator Date'!AA21="No data","x",$Z$2-'Indicator Date'!AA21)</f>
        <v>0</v>
      </c>
      <c r="AA20" s="185">
        <f>IF('Indicator Date'!AB21="No data","x",$AA$2-'Indicator Date'!AB21)</f>
        <v>0</v>
      </c>
      <c r="AB20" s="185">
        <f>IF('Indicator Date'!AC21="No data","x",$AB$2-'Indicator Date'!AC21)</f>
        <v>0</v>
      </c>
      <c r="AC20" s="185">
        <f>IF('Indicator Date'!AD21="No data","x",$AC$2-'Indicator Date'!AD21)</f>
        <v>0</v>
      </c>
      <c r="AD20" s="185">
        <f>IF('Indicator Date'!AE21="No data","x",$AD$2-'Indicator Date'!AE21)</f>
        <v>0</v>
      </c>
      <c r="AE20" s="185">
        <f>IF('Indicator Date'!AF21="No data","x",$AE$2-'Indicator Date'!AF21)</f>
        <v>0</v>
      </c>
      <c r="AF20" s="185">
        <f>IF('Indicator Date'!AG21="No data","x",$AF$2-'Indicator Date'!AG21)</f>
        <v>2</v>
      </c>
      <c r="AG20" s="185">
        <f>IF('Indicator Date'!AH21="No data","x",$AG$2-'Indicator Date'!AH21)</f>
        <v>0</v>
      </c>
      <c r="AH20" s="185">
        <f>IF('Indicator Date'!AI21="No data","x",$AH$2-'Indicator Date'!AI21)</f>
        <v>0</v>
      </c>
      <c r="AI20" s="185">
        <f>IF('Indicator Date'!AJ21="No data","x",$AI$2-'Indicator Date'!AJ21)</f>
        <v>2</v>
      </c>
      <c r="AJ20" s="185">
        <f>IF('Indicator Date'!AK21="No data","x",$AJ$2-'Indicator Date'!AK21)</f>
        <v>0</v>
      </c>
      <c r="AK20" s="185">
        <f>IF('Indicator Date'!AL21="No data","x",$AK$2-'Indicator Date'!AL21)</f>
        <v>1</v>
      </c>
      <c r="AL20" s="185">
        <f>IF('Indicator Date'!AM21="No data","x",$AL$2-'Indicator Date'!AM21)</f>
        <v>0</v>
      </c>
      <c r="AM20" s="185">
        <f>IF('Indicator Date'!AN21="No data","x",$AM$2-'Indicator Date'!AN21)</f>
        <v>0</v>
      </c>
      <c r="AN20" s="185">
        <f>IF('Indicator Date'!AO21="No data","x",$AN$2-'Indicator Date'!AO21)</f>
        <v>0</v>
      </c>
      <c r="AO20" s="185">
        <f>IF('Indicator Date'!AP21="No data","x",$AO$2-'Indicator Date'!AP21)</f>
        <v>0</v>
      </c>
      <c r="AP20" s="185">
        <f>IF('Indicator Date'!AQ21="No data","x",$AP$2-'Indicator Date'!AQ21)</f>
        <v>0</v>
      </c>
      <c r="AQ20" s="185">
        <f>IF('Indicator Date'!AR21="No data","x",$AQ$2-'Indicator Date'!AR21)</f>
        <v>0</v>
      </c>
      <c r="AR20" s="185">
        <f>IF('Indicator Date'!AS21="No data","x",$AR$2-'Indicator Date'!AS21)</f>
        <v>0</v>
      </c>
      <c r="AS20" s="185" t="str">
        <f>IF('Indicator Date'!AT21="No data","x",$AS$2-'Indicator Date'!AT21)</f>
        <v>x</v>
      </c>
      <c r="AT20" s="185" t="str">
        <f>IF('Indicator Date'!AU21="No data","x",$AT$2-'Indicator Date'!AU21)</f>
        <v>x</v>
      </c>
      <c r="AU20" s="185" t="str">
        <f>IF('Indicator Date'!AV21="No data","x",$AU$2-'Indicator Date'!AV21)</f>
        <v>x</v>
      </c>
      <c r="AV20" s="185">
        <f>IF('Indicator Date'!AW21="No data","x",$AV$2-'Indicator Date'!AW21)</f>
        <v>0</v>
      </c>
      <c r="AW20" s="185">
        <f>IF('Indicator Date'!AX21="No data","x",$AW$2-'Indicator Date'!AX21)</f>
        <v>2</v>
      </c>
      <c r="AX20" s="185">
        <f>IF('Indicator Date'!AY21="No data","x",$AX$2-'Indicator Date'!AY21)</f>
        <v>1</v>
      </c>
      <c r="AY20" s="185">
        <f>IF('Indicator Date'!AZ21="No data","x",$AY$2-'Indicator Date'!AZ21)</f>
        <v>2</v>
      </c>
      <c r="AZ20" s="185">
        <f>IF('Indicator Date'!BA21="No data","x",$AZ$2-'Indicator Date'!BA21)</f>
        <v>0</v>
      </c>
      <c r="BA20" s="185">
        <f>IF('Indicator Date'!BB21="No data","x",$BA$2-'Indicator Date'!BB21)</f>
        <v>0</v>
      </c>
      <c r="BB20" s="185">
        <f>IF('Indicator Date'!BC21="No data","x",$BB$2-'Indicator Date'!BC21)</f>
        <v>0</v>
      </c>
      <c r="BC20" s="185">
        <f>IF('Indicator Date'!BD21="No data","x",$BC$2-'Indicator Date'!BD21)</f>
        <v>0</v>
      </c>
      <c r="BD20" s="185" t="str">
        <f>IF('Indicator Date'!BE21="No data","x",$BD$2-'Indicator Date'!BE21)</f>
        <v>x</v>
      </c>
      <c r="BE20" s="185">
        <f>IF('Indicator Date'!BF21="No data","x",$BE$2-'Indicator Date'!BF21)</f>
        <v>0</v>
      </c>
      <c r="BF20" s="185">
        <f>IF('Indicator Date'!BG21="No data","x",$BF$2-'Indicator Date'!BG21)</f>
        <v>0</v>
      </c>
      <c r="BG20" s="185">
        <f>IF('Indicator Date'!BH21="No data","x",$BG$2-'Indicator Date'!BH21)</f>
        <v>0</v>
      </c>
      <c r="BH20" s="185">
        <f>IF('Indicator Date'!BI21="No data","x",$BH$2-'Indicator Date'!BI21)</f>
        <v>1</v>
      </c>
      <c r="BI20" s="185">
        <f>IF('Indicator Date'!BJ21="No data","x",$BI$2-'Indicator Date'!BJ21)</f>
        <v>6</v>
      </c>
      <c r="BJ20" s="185">
        <f>IF('Indicator Date'!BK21="No data","x",$BJ$2-'Indicator Date'!BK21)</f>
        <v>0</v>
      </c>
      <c r="BK20" s="185">
        <f>IF('Indicator Date'!BL21="No data","x",$BK$2-'Indicator Date'!BL21)</f>
        <v>0</v>
      </c>
      <c r="BL20" s="185">
        <f>IF('Indicator Date'!BM21="No data","x",$BL$2-'Indicator Date'!BM21)</f>
        <v>0</v>
      </c>
      <c r="BM20" s="185" t="str">
        <f>IF('Indicator Date'!BN21="No data","x",$BM$2-'Indicator Date'!BN21)</f>
        <v>x</v>
      </c>
      <c r="BN20" s="16">
        <f t="shared" si="0"/>
        <v>25</v>
      </c>
      <c r="BO20" s="187">
        <f t="shared" si="1"/>
        <v>0.43103448275862066</v>
      </c>
      <c r="BP20" s="16">
        <f t="shared" si="2"/>
        <v>12</v>
      </c>
      <c r="BQ20" s="187">
        <f t="shared" si="3"/>
        <v>1.0522892772184227</v>
      </c>
      <c r="BR20" s="103">
        <f t="shared" si="4"/>
        <v>0</v>
      </c>
    </row>
    <row r="21" spans="1:70" ht="15.75" customHeight="1" x14ac:dyDescent="0.25">
      <c r="A21" s="16" t="s">
        <v>102</v>
      </c>
      <c r="B21" s="185">
        <f>IF('Indicator Date'!C22="No data","x",$B$2-'Indicator Date'!C22)</f>
        <v>0</v>
      </c>
      <c r="C21" s="185">
        <f>IF('Indicator Date'!D22="No data","x",$C$2-'Indicator Date'!D22)</f>
        <v>0</v>
      </c>
      <c r="D21" s="185">
        <f>IF('Indicator Date'!E22="No data","x",$D$2-'Indicator Date'!E22)</f>
        <v>3</v>
      </c>
      <c r="E21" s="185">
        <f>IF('Indicator Date'!F22="No data","x",$E$2-'Indicator Date'!F22)</f>
        <v>3</v>
      </c>
      <c r="F21" s="185">
        <f>IF('Indicator Date'!G22="No data","x",$F$2-'Indicator Date'!G22)</f>
        <v>0</v>
      </c>
      <c r="G21" s="185">
        <f>IF('Indicator Date'!H22="No data","x",$G$2-'Indicator Date'!H22)</f>
        <v>0</v>
      </c>
      <c r="H21" s="186" t="str">
        <f>IF('Indicator Date'!I22="No data","x",$H$2-'Indicator Date'!I22)</f>
        <v>x</v>
      </c>
      <c r="I21" s="185">
        <f>IF('Indicator Date'!J22="No data","x",$I$2-'Indicator Date'!J22)</f>
        <v>0</v>
      </c>
      <c r="J21" s="185">
        <f>IF('Indicator Date'!K22="No data","x",$J$2-'Indicator Date'!K22)</f>
        <v>0</v>
      </c>
      <c r="K21" s="185">
        <f>IF('Indicator Date'!L22="No data","x",$K$2-'Indicator Date'!L22)</f>
        <v>0</v>
      </c>
      <c r="L21" s="185">
        <f>IF('Indicator Date'!M22="No data","x",$L$2-'Indicator Date'!M22)</f>
        <v>0</v>
      </c>
      <c r="M21" s="185">
        <f>IF('Indicator Date'!N22="No data","x",$M$2-'Indicator Date'!N22)</f>
        <v>0</v>
      </c>
      <c r="N21" s="185">
        <f>IF('Indicator Date'!O22="No data","x",$N$2-'Indicator Date'!O22)</f>
        <v>0</v>
      </c>
      <c r="O21" s="185">
        <f>IF('Indicator Date'!P22="No data","x",$O$2-'Indicator Date'!P22)</f>
        <v>0</v>
      </c>
      <c r="P21" s="185">
        <f>IF('Indicator Date'!Q22="No data","x",$P$2-'Indicator Date'!Q22)</f>
        <v>0</v>
      </c>
      <c r="Q21" s="185">
        <f>IF('Indicator Date'!R22="No data","x",$Q$2-'Indicator Date'!R22)</f>
        <v>0</v>
      </c>
      <c r="R21" s="185">
        <f>IF('Indicator Date'!S22="No data","x",$R$2-'Indicator Date'!S22)</f>
        <v>0</v>
      </c>
      <c r="S21" s="185">
        <f>IF('Indicator Date'!T22="No data","x",$S$2-'Indicator Date'!T22)</f>
        <v>0</v>
      </c>
      <c r="T21" s="185">
        <f>IF('Indicator Date'!U22="No data","x",$T$2-'Indicator Date'!U22)</f>
        <v>1</v>
      </c>
      <c r="U21" s="185">
        <f>IF('Indicator Date'!V22="No data","x",$U$2-'Indicator Date'!V22)</f>
        <v>0</v>
      </c>
      <c r="V21" s="185">
        <f>IF('Indicator Date'!W22="No data","x",$V$2-'Indicator Date'!W22)</f>
        <v>0</v>
      </c>
      <c r="W21" s="185">
        <f>IF('Indicator Date'!X22="No data","x",$W$2-'Indicator Date'!X22)</f>
        <v>0</v>
      </c>
      <c r="X21" s="185">
        <f>IF('Indicator Date'!Y22="No data","x",$X$2-'Indicator Date'!Y22)</f>
        <v>0</v>
      </c>
      <c r="Y21" s="185">
        <f>IF('Indicator Date'!Z22="No data","x",$Y$2-'Indicator Date'!Z22)</f>
        <v>0</v>
      </c>
      <c r="Z21" s="185">
        <f>IF('Indicator Date'!AA22="No data","x",$Z$2-'Indicator Date'!AA22)</f>
        <v>0</v>
      </c>
      <c r="AA21" s="185">
        <f>IF('Indicator Date'!AB22="No data","x",$AA$2-'Indicator Date'!AB22)</f>
        <v>0</v>
      </c>
      <c r="AB21" s="185">
        <f>IF('Indicator Date'!AC22="No data","x",$AB$2-'Indicator Date'!AC22)</f>
        <v>0</v>
      </c>
      <c r="AC21" s="185">
        <f>IF('Indicator Date'!AD22="No data","x",$AC$2-'Indicator Date'!AD22)</f>
        <v>0</v>
      </c>
      <c r="AD21" s="185">
        <f>IF('Indicator Date'!AE22="No data","x",$AD$2-'Indicator Date'!AE22)</f>
        <v>0</v>
      </c>
      <c r="AE21" s="185">
        <f>IF('Indicator Date'!AF22="No data","x",$AE$2-'Indicator Date'!AF22)</f>
        <v>0</v>
      </c>
      <c r="AF21" s="185">
        <f>IF('Indicator Date'!AG22="No data","x",$AF$2-'Indicator Date'!AG22)</f>
        <v>2</v>
      </c>
      <c r="AG21" s="185">
        <f>IF('Indicator Date'!AH22="No data","x",$AG$2-'Indicator Date'!AH22)</f>
        <v>0</v>
      </c>
      <c r="AH21" s="185">
        <f>IF('Indicator Date'!AI22="No data","x",$AH$2-'Indicator Date'!AI22)</f>
        <v>0</v>
      </c>
      <c r="AI21" s="185">
        <f>IF('Indicator Date'!AJ22="No data","x",$AI$2-'Indicator Date'!AJ22)</f>
        <v>2</v>
      </c>
      <c r="AJ21" s="185">
        <f>IF('Indicator Date'!AK22="No data","x",$AJ$2-'Indicator Date'!AK22)</f>
        <v>0</v>
      </c>
      <c r="AK21" s="185">
        <f>IF('Indicator Date'!AL22="No data","x",$AK$2-'Indicator Date'!AL22)</f>
        <v>1</v>
      </c>
      <c r="AL21" s="185">
        <f>IF('Indicator Date'!AM22="No data","x",$AL$2-'Indicator Date'!AM22)</f>
        <v>0</v>
      </c>
      <c r="AM21" s="185">
        <f>IF('Indicator Date'!AN22="No data","x",$AM$2-'Indicator Date'!AN22)</f>
        <v>0</v>
      </c>
      <c r="AN21" s="185">
        <f>IF('Indicator Date'!AO22="No data","x",$AN$2-'Indicator Date'!AO22)</f>
        <v>0</v>
      </c>
      <c r="AO21" s="185">
        <f>IF('Indicator Date'!AP22="No data","x",$AO$2-'Indicator Date'!AP22)</f>
        <v>0</v>
      </c>
      <c r="AP21" s="185">
        <f>IF('Indicator Date'!AQ22="No data","x",$AP$2-'Indicator Date'!AQ22)</f>
        <v>0</v>
      </c>
      <c r="AQ21" s="185">
        <f>IF('Indicator Date'!AR22="No data","x",$AQ$2-'Indicator Date'!AR22)</f>
        <v>0</v>
      </c>
      <c r="AR21" s="185">
        <f>IF('Indicator Date'!AS22="No data","x",$AR$2-'Indicator Date'!AS22)</f>
        <v>0</v>
      </c>
      <c r="AS21" s="185" t="str">
        <f>IF('Indicator Date'!AT22="No data","x",$AS$2-'Indicator Date'!AT22)</f>
        <v>x</v>
      </c>
      <c r="AT21" s="185" t="str">
        <f>IF('Indicator Date'!AU22="No data","x",$AT$2-'Indicator Date'!AU22)</f>
        <v>x</v>
      </c>
      <c r="AU21" s="185" t="str">
        <f>IF('Indicator Date'!AV22="No data","x",$AU$2-'Indicator Date'!AV22)</f>
        <v>x</v>
      </c>
      <c r="AV21" s="185">
        <f>IF('Indicator Date'!AW22="No data","x",$AV$2-'Indicator Date'!AW22)</f>
        <v>0</v>
      </c>
      <c r="AW21" s="185">
        <f>IF('Indicator Date'!AX22="No data","x",$AW$2-'Indicator Date'!AX22)</f>
        <v>2</v>
      </c>
      <c r="AX21" s="185">
        <f>IF('Indicator Date'!AY22="No data","x",$AX$2-'Indicator Date'!AY22)</f>
        <v>1</v>
      </c>
      <c r="AY21" s="185">
        <f>IF('Indicator Date'!AZ22="No data","x",$AY$2-'Indicator Date'!AZ22)</f>
        <v>2</v>
      </c>
      <c r="AZ21" s="185">
        <f>IF('Indicator Date'!BA22="No data","x",$AZ$2-'Indicator Date'!BA22)</f>
        <v>0</v>
      </c>
      <c r="BA21" s="185">
        <f>IF('Indicator Date'!BB22="No data","x",$BA$2-'Indicator Date'!BB22)</f>
        <v>0</v>
      </c>
      <c r="BB21" s="185">
        <f>IF('Indicator Date'!BC22="No data","x",$BB$2-'Indicator Date'!BC22)</f>
        <v>0</v>
      </c>
      <c r="BC21" s="185">
        <f>IF('Indicator Date'!BD22="No data","x",$BC$2-'Indicator Date'!BD22)</f>
        <v>0</v>
      </c>
      <c r="BD21" s="185" t="str">
        <f>IF('Indicator Date'!BE22="No data","x",$BD$2-'Indicator Date'!BE22)</f>
        <v>x</v>
      </c>
      <c r="BE21" s="185">
        <f>IF('Indicator Date'!BF22="No data","x",$BE$2-'Indicator Date'!BF22)</f>
        <v>0</v>
      </c>
      <c r="BF21" s="185">
        <f>IF('Indicator Date'!BG22="No data","x",$BF$2-'Indicator Date'!BG22)</f>
        <v>0</v>
      </c>
      <c r="BG21" s="185">
        <f>IF('Indicator Date'!BH22="No data","x",$BG$2-'Indicator Date'!BH22)</f>
        <v>0</v>
      </c>
      <c r="BH21" s="185">
        <f>IF('Indicator Date'!BI22="No data","x",$BH$2-'Indicator Date'!BI22)</f>
        <v>1</v>
      </c>
      <c r="BI21" s="185">
        <f>IF('Indicator Date'!BJ22="No data","x",$BI$2-'Indicator Date'!BJ22)</f>
        <v>6</v>
      </c>
      <c r="BJ21" s="185">
        <f>IF('Indicator Date'!BK22="No data","x",$BJ$2-'Indicator Date'!BK22)</f>
        <v>0</v>
      </c>
      <c r="BK21" s="185">
        <f>IF('Indicator Date'!BL22="No data","x",$BK$2-'Indicator Date'!BL22)</f>
        <v>0</v>
      </c>
      <c r="BL21" s="185" t="str">
        <f>IF('Indicator Date'!BM22="No data","x",$BL$2-'Indicator Date'!BM22)</f>
        <v>x</v>
      </c>
      <c r="BM21" s="185" t="str">
        <f>IF('Indicator Date'!BN22="No data","x",$BM$2-'Indicator Date'!BN22)</f>
        <v>x</v>
      </c>
      <c r="BN21" s="16">
        <f t="shared" si="0"/>
        <v>24</v>
      </c>
      <c r="BO21" s="187">
        <f t="shared" si="1"/>
        <v>0.42105263157894735</v>
      </c>
      <c r="BP21" s="16">
        <f t="shared" si="2"/>
        <v>11</v>
      </c>
      <c r="BQ21" s="187">
        <f t="shared" si="3"/>
        <v>1.0587541241834815</v>
      </c>
      <c r="BR21" s="103">
        <f t="shared" si="4"/>
        <v>0</v>
      </c>
    </row>
    <row r="22" spans="1:70" ht="15.75" customHeight="1" x14ac:dyDescent="0.25">
      <c r="A22" s="16" t="s">
        <v>104</v>
      </c>
      <c r="B22" s="185">
        <f>IF('Indicator Date'!C23="No data","x",$B$2-'Indicator Date'!C23)</f>
        <v>0</v>
      </c>
      <c r="C22" s="185">
        <f>IF('Indicator Date'!D23="No data","x",$C$2-'Indicator Date'!D23)</f>
        <v>0</v>
      </c>
      <c r="D22" s="185">
        <f>IF('Indicator Date'!E23="No data","x",$D$2-'Indicator Date'!E23)</f>
        <v>3</v>
      </c>
      <c r="E22" s="185">
        <f>IF('Indicator Date'!F23="No data","x",$E$2-'Indicator Date'!F23)</f>
        <v>3</v>
      </c>
      <c r="F22" s="185">
        <f>IF('Indicator Date'!G23="No data","x",$F$2-'Indicator Date'!G23)</f>
        <v>0</v>
      </c>
      <c r="G22" s="185">
        <f>IF('Indicator Date'!H23="No data","x",$G$2-'Indicator Date'!H23)</f>
        <v>0</v>
      </c>
      <c r="H22" s="186" t="str">
        <f>IF('Indicator Date'!I23="No data","x",$H$2-'Indicator Date'!I23)</f>
        <v>x</v>
      </c>
      <c r="I22" s="185">
        <f>IF('Indicator Date'!J23="No data","x",$I$2-'Indicator Date'!J23)</f>
        <v>1</v>
      </c>
      <c r="J22" s="185">
        <f>IF('Indicator Date'!K23="No data","x",$J$2-'Indicator Date'!K23)</f>
        <v>0</v>
      </c>
      <c r="K22" s="185">
        <f>IF('Indicator Date'!L23="No data","x",$K$2-'Indicator Date'!L23)</f>
        <v>0</v>
      </c>
      <c r="L22" s="185">
        <f>IF('Indicator Date'!M23="No data","x",$L$2-'Indicator Date'!M23)</f>
        <v>0</v>
      </c>
      <c r="M22" s="185">
        <f>IF('Indicator Date'!N23="No data","x",$M$2-'Indicator Date'!N23)</f>
        <v>0</v>
      </c>
      <c r="N22" s="185">
        <f>IF('Indicator Date'!O23="No data","x",$N$2-'Indicator Date'!O23)</f>
        <v>0</v>
      </c>
      <c r="O22" s="185">
        <f>IF('Indicator Date'!P23="No data","x",$O$2-'Indicator Date'!P23)</f>
        <v>0</v>
      </c>
      <c r="P22" s="185">
        <f>IF('Indicator Date'!Q23="No data","x",$P$2-'Indicator Date'!Q23)</f>
        <v>0</v>
      </c>
      <c r="Q22" s="185">
        <f>IF('Indicator Date'!R23="No data","x",$Q$2-'Indicator Date'!R23)</f>
        <v>0</v>
      </c>
      <c r="R22" s="185">
        <f>IF('Indicator Date'!S23="No data","x",$R$2-'Indicator Date'!S23)</f>
        <v>0</v>
      </c>
      <c r="S22" s="185">
        <f>IF('Indicator Date'!T23="No data","x",$S$2-'Indicator Date'!T23)</f>
        <v>0</v>
      </c>
      <c r="T22" s="185">
        <f>IF('Indicator Date'!U23="No data","x",$T$2-'Indicator Date'!U23)</f>
        <v>1</v>
      </c>
      <c r="U22" s="185">
        <f>IF('Indicator Date'!V23="No data","x",$U$2-'Indicator Date'!V23)</f>
        <v>0</v>
      </c>
      <c r="V22" s="185">
        <f>IF('Indicator Date'!W23="No data","x",$V$2-'Indicator Date'!W23)</f>
        <v>0</v>
      </c>
      <c r="W22" s="185">
        <f>IF('Indicator Date'!X23="No data","x",$W$2-'Indicator Date'!X23)</f>
        <v>0</v>
      </c>
      <c r="X22" s="185">
        <f>IF('Indicator Date'!Y23="No data","x",$X$2-'Indicator Date'!Y23)</f>
        <v>0</v>
      </c>
      <c r="Y22" s="185">
        <f>IF('Indicator Date'!Z23="No data","x",$Y$2-'Indicator Date'!Z23)</f>
        <v>0</v>
      </c>
      <c r="Z22" s="185">
        <f>IF('Indicator Date'!AA23="No data","x",$Z$2-'Indicator Date'!AA23)</f>
        <v>0</v>
      </c>
      <c r="AA22" s="185">
        <f>IF('Indicator Date'!AB23="No data","x",$AA$2-'Indicator Date'!AB23)</f>
        <v>0</v>
      </c>
      <c r="AB22" s="185">
        <f>IF('Indicator Date'!AC23="No data","x",$AB$2-'Indicator Date'!AC23)</f>
        <v>0</v>
      </c>
      <c r="AC22" s="185">
        <f>IF('Indicator Date'!AD23="No data","x",$AC$2-'Indicator Date'!AD23)</f>
        <v>0</v>
      </c>
      <c r="AD22" s="185">
        <f>IF('Indicator Date'!AE23="No data","x",$AD$2-'Indicator Date'!AE23)</f>
        <v>0</v>
      </c>
      <c r="AE22" s="185">
        <f>IF('Indicator Date'!AF23="No data","x",$AE$2-'Indicator Date'!AF23)</f>
        <v>0</v>
      </c>
      <c r="AF22" s="185">
        <f>IF('Indicator Date'!AG23="No data","x",$AF$2-'Indicator Date'!AG23)</f>
        <v>2</v>
      </c>
      <c r="AG22" s="185">
        <f>IF('Indicator Date'!AH23="No data","x",$AG$2-'Indicator Date'!AH23)</f>
        <v>0</v>
      </c>
      <c r="AH22" s="185">
        <f>IF('Indicator Date'!AI23="No data","x",$AH$2-'Indicator Date'!AI23)</f>
        <v>0</v>
      </c>
      <c r="AI22" s="185">
        <f>IF('Indicator Date'!AJ23="No data","x",$AI$2-'Indicator Date'!AJ23)</f>
        <v>2</v>
      </c>
      <c r="AJ22" s="185">
        <f>IF('Indicator Date'!AK23="No data","x",$AJ$2-'Indicator Date'!AK23)</f>
        <v>0</v>
      </c>
      <c r="AK22" s="185">
        <f>IF('Indicator Date'!AL23="No data","x",$AK$2-'Indicator Date'!AL23)</f>
        <v>1</v>
      </c>
      <c r="AL22" s="185">
        <f>IF('Indicator Date'!AM23="No data","x",$AL$2-'Indicator Date'!AM23)</f>
        <v>0</v>
      </c>
      <c r="AM22" s="185">
        <f>IF('Indicator Date'!AN23="No data","x",$AM$2-'Indicator Date'!AN23)</f>
        <v>0</v>
      </c>
      <c r="AN22" s="185">
        <f>IF('Indicator Date'!AO23="No data","x",$AN$2-'Indicator Date'!AO23)</f>
        <v>0</v>
      </c>
      <c r="AO22" s="185">
        <f>IF('Indicator Date'!AP23="No data","x",$AO$2-'Indicator Date'!AP23)</f>
        <v>0</v>
      </c>
      <c r="AP22" s="185">
        <f>IF('Indicator Date'!AQ23="No data","x",$AP$2-'Indicator Date'!AQ23)</f>
        <v>0</v>
      </c>
      <c r="AQ22" s="185">
        <f>IF('Indicator Date'!AR23="No data","x",$AQ$2-'Indicator Date'!AR23)</f>
        <v>0</v>
      </c>
      <c r="AR22" s="185">
        <f>IF('Indicator Date'!AS23="No data","x",$AR$2-'Indicator Date'!AS23)</f>
        <v>0</v>
      </c>
      <c r="AS22" s="185" t="str">
        <f>IF('Indicator Date'!AT23="No data","x",$AS$2-'Indicator Date'!AT23)</f>
        <v>x</v>
      </c>
      <c r="AT22" s="185">
        <f>IF('Indicator Date'!AU23="No data","x",$AT$2-'Indicator Date'!AU23)</f>
        <v>2</v>
      </c>
      <c r="AU22" s="185">
        <f>IF('Indicator Date'!AV23="No data","x",$AU$2-'Indicator Date'!AV23)</f>
        <v>2</v>
      </c>
      <c r="AV22" s="185">
        <f>IF('Indicator Date'!AW23="No data","x",$AV$2-'Indicator Date'!AW23)</f>
        <v>0</v>
      </c>
      <c r="AW22" s="185">
        <f>IF('Indicator Date'!AX23="No data","x",$AW$2-'Indicator Date'!AX23)</f>
        <v>2</v>
      </c>
      <c r="AX22" s="185">
        <f>IF('Indicator Date'!AY23="No data","x",$AX$2-'Indicator Date'!AY23)</f>
        <v>1</v>
      </c>
      <c r="AY22" s="185">
        <f>IF('Indicator Date'!AZ23="No data","x",$AY$2-'Indicator Date'!AZ23)</f>
        <v>2</v>
      </c>
      <c r="AZ22" s="185">
        <f>IF('Indicator Date'!BA23="No data","x",$AZ$2-'Indicator Date'!BA23)</f>
        <v>0</v>
      </c>
      <c r="BA22" s="185">
        <f>IF('Indicator Date'!BB23="No data","x",$BA$2-'Indicator Date'!BB23)</f>
        <v>0</v>
      </c>
      <c r="BB22" s="185">
        <f>IF('Indicator Date'!BC23="No data","x",$BB$2-'Indicator Date'!BC23)</f>
        <v>0</v>
      </c>
      <c r="BC22" s="185">
        <f>IF('Indicator Date'!BD23="No data","x",$BC$2-'Indicator Date'!BD23)</f>
        <v>0</v>
      </c>
      <c r="BD22" s="185" t="str">
        <f>IF('Indicator Date'!BE23="No data","x",$BD$2-'Indicator Date'!BE23)</f>
        <v>x</v>
      </c>
      <c r="BE22" s="185">
        <f>IF('Indicator Date'!BF23="No data","x",$BE$2-'Indicator Date'!BF23)</f>
        <v>0</v>
      </c>
      <c r="BF22" s="185">
        <f>IF('Indicator Date'!BG23="No data","x",$BF$2-'Indicator Date'!BG23)</f>
        <v>0</v>
      </c>
      <c r="BG22" s="185">
        <f>IF('Indicator Date'!BH23="No data","x",$BG$2-'Indicator Date'!BH23)</f>
        <v>0</v>
      </c>
      <c r="BH22" s="185">
        <f>IF('Indicator Date'!BI23="No data","x",$BH$2-'Indicator Date'!BI23)</f>
        <v>1</v>
      </c>
      <c r="BI22" s="185">
        <f>IF('Indicator Date'!BJ23="No data","x",$BI$2-'Indicator Date'!BJ23)</f>
        <v>6</v>
      </c>
      <c r="BJ22" s="185">
        <f>IF('Indicator Date'!BK23="No data","x",$BJ$2-'Indicator Date'!BK23)</f>
        <v>0</v>
      </c>
      <c r="BK22" s="185">
        <f>IF('Indicator Date'!BL23="No data","x",$BK$2-'Indicator Date'!BL23)</f>
        <v>0</v>
      </c>
      <c r="BL22" s="185" t="str">
        <f>IF('Indicator Date'!BM23="No data","x",$BL$2-'Indicator Date'!BM23)</f>
        <v>x</v>
      </c>
      <c r="BM22" s="185" t="str">
        <f>IF('Indicator Date'!BN23="No data","x",$BM$2-'Indicator Date'!BN23)</f>
        <v>x</v>
      </c>
      <c r="BN22" s="16">
        <f t="shared" si="0"/>
        <v>29</v>
      </c>
      <c r="BO22" s="187">
        <f t="shared" si="1"/>
        <v>0.49152542372881358</v>
      </c>
      <c r="BP22" s="16">
        <f t="shared" si="2"/>
        <v>14</v>
      </c>
      <c r="BQ22" s="187">
        <f t="shared" si="3"/>
        <v>1.0794361578366547</v>
      </c>
      <c r="BR22" s="103">
        <f t="shared" si="4"/>
        <v>0</v>
      </c>
    </row>
    <row r="23" spans="1:70" ht="15.75" customHeight="1" x14ac:dyDescent="0.25">
      <c r="A23" s="16" t="s">
        <v>106</v>
      </c>
      <c r="B23" s="185">
        <f>IF('Indicator Date'!C24="No data","x",$B$2-'Indicator Date'!C24)</f>
        <v>0</v>
      </c>
      <c r="C23" s="185">
        <f>IF('Indicator Date'!D24="No data","x",$C$2-'Indicator Date'!D24)</f>
        <v>0</v>
      </c>
      <c r="D23" s="185">
        <f>IF('Indicator Date'!E24="No data","x",$D$2-'Indicator Date'!E24)</f>
        <v>3</v>
      </c>
      <c r="E23" s="185">
        <f>IF('Indicator Date'!F24="No data","x",$E$2-'Indicator Date'!F24)</f>
        <v>3</v>
      </c>
      <c r="F23" s="185">
        <f>IF('Indicator Date'!G24="No data","x",$F$2-'Indicator Date'!G24)</f>
        <v>0</v>
      </c>
      <c r="G23" s="185">
        <f>IF('Indicator Date'!H24="No data","x",$G$2-'Indicator Date'!H24)</f>
        <v>0</v>
      </c>
      <c r="H23" s="186" t="str">
        <f>IF('Indicator Date'!I24="No data","x",$H$2-'Indicator Date'!I24)</f>
        <v>x</v>
      </c>
      <c r="I23" s="185">
        <f>IF('Indicator Date'!J24="No data","x",$I$2-'Indicator Date'!J24)</f>
        <v>1</v>
      </c>
      <c r="J23" s="185">
        <f>IF('Indicator Date'!K24="No data","x",$J$2-'Indicator Date'!K24)</f>
        <v>0</v>
      </c>
      <c r="K23" s="185">
        <f>IF('Indicator Date'!L24="No data","x",$K$2-'Indicator Date'!L24)</f>
        <v>0</v>
      </c>
      <c r="L23" s="185">
        <f>IF('Indicator Date'!M24="No data","x",$L$2-'Indicator Date'!M24)</f>
        <v>0</v>
      </c>
      <c r="M23" s="185">
        <f>IF('Indicator Date'!N24="No data","x",$M$2-'Indicator Date'!N24)</f>
        <v>0</v>
      </c>
      <c r="N23" s="185">
        <f>IF('Indicator Date'!O24="No data","x",$N$2-'Indicator Date'!O24)</f>
        <v>0</v>
      </c>
      <c r="O23" s="185">
        <f>IF('Indicator Date'!P24="No data","x",$O$2-'Indicator Date'!P24)</f>
        <v>0</v>
      </c>
      <c r="P23" s="185">
        <f>IF('Indicator Date'!Q24="No data","x",$P$2-'Indicator Date'!Q24)</f>
        <v>0</v>
      </c>
      <c r="Q23" s="185">
        <f>IF('Indicator Date'!R24="No data","x",$Q$2-'Indicator Date'!R24)</f>
        <v>0</v>
      </c>
      <c r="R23" s="185">
        <f>IF('Indicator Date'!S24="No data","x",$R$2-'Indicator Date'!S24)</f>
        <v>0</v>
      </c>
      <c r="S23" s="185">
        <f>IF('Indicator Date'!T24="No data","x",$S$2-'Indicator Date'!T24)</f>
        <v>0</v>
      </c>
      <c r="T23" s="185">
        <f>IF('Indicator Date'!U24="No data","x",$T$2-'Indicator Date'!U24)</f>
        <v>1</v>
      </c>
      <c r="U23" s="185">
        <f>IF('Indicator Date'!V24="No data","x",$U$2-'Indicator Date'!V24)</f>
        <v>0</v>
      </c>
      <c r="V23" s="185">
        <f>IF('Indicator Date'!W24="No data","x",$V$2-'Indicator Date'!W24)</f>
        <v>0</v>
      </c>
      <c r="W23" s="185">
        <f>IF('Indicator Date'!X24="No data","x",$W$2-'Indicator Date'!X24)</f>
        <v>0</v>
      </c>
      <c r="X23" s="185">
        <f>IF('Indicator Date'!Y24="No data","x",$X$2-'Indicator Date'!Y24)</f>
        <v>0</v>
      </c>
      <c r="Y23" s="185">
        <f>IF('Indicator Date'!Z24="No data","x",$Y$2-'Indicator Date'!Z24)</f>
        <v>0</v>
      </c>
      <c r="Z23" s="185">
        <f>IF('Indicator Date'!AA24="No data","x",$Z$2-'Indicator Date'!AA24)</f>
        <v>0</v>
      </c>
      <c r="AA23" s="185">
        <f>IF('Indicator Date'!AB24="No data","x",$AA$2-'Indicator Date'!AB24)</f>
        <v>0</v>
      </c>
      <c r="AB23" s="185">
        <f>IF('Indicator Date'!AC24="No data","x",$AB$2-'Indicator Date'!AC24)</f>
        <v>0</v>
      </c>
      <c r="AC23" s="185">
        <f>IF('Indicator Date'!AD24="No data","x",$AC$2-'Indicator Date'!AD24)</f>
        <v>0</v>
      </c>
      <c r="AD23" s="185">
        <f>IF('Indicator Date'!AE24="No data","x",$AD$2-'Indicator Date'!AE24)</f>
        <v>0</v>
      </c>
      <c r="AE23" s="185">
        <f>IF('Indicator Date'!AF24="No data","x",$AE$2-'Indicator Date'!AF24)</f>
        <v>0</v>
      </c>
      <c r="AF23" s="185">
        <f>IF('Indicator Date'!AG24="No data","x",$AF$2-'Indicator Date'!AG24)</f>
        <v>2</v>
      </c>
      <c r="AG23" s="185">
        <f>IF('Indicator Date'!AH24="No data","x",$AG$2-'Indicator Date'!AH24)</f>
        <v>0</v>
      </c>
      <c r="AH23" s="185">
        <f>IF('Indicator Date'!AI24="No data","x",$AH$2-'Indicator Date'!AI24)</f>
        <v>0</v>
      </c>
      <c r="AI23" s="185">
        <f>IF('Indicator Date'!AJ24="No data","x",$AI$2-'Indicator Date'!AJ24)</f>
        <v>2</v>
      </c>
      <c r="AJ23" s="185">
        <f>IF('Indicator Date'!AK24="No data","x",$AJ$2-'Indicator Date'!AK24)</f>
        <v>0</v>
      </c>
      <c r="AK23" s="185">
        <f>IF('Indicator Date'!AL24="No data","x",$AK$2-'Indicator Date'!AL24)</f>
        <v>1</v>
      </c>
      <c r="AL23" s="185">
        <f>IF('Indicator Date'!AM24="No data","x",$AL$2-'Indicator Date'!AM24)</f>
        <v>0</v>
      </c>
      <c r="AM23" s="185">
        <f>IF('Indicator Date'!AN24="No data","x",$AM$2-'Indicator Date'!AN24)</f>
        <v>0</v>
      </c>
      <c r="AN23" s="185">
        <f>IF('Indicator Date'!AO24="No data","x",$AN$2-'Indicator Date'!AO24)</f>
        <v>0</v>
      </c>
      <c r="AO23" s="185">
        <f>IF('Indicator Date'!AP24="No data","x",$AO$2-'Indicator Date'!AP24)</f>
        <v>0</v>
      </c>
      <c r="AP23" s="185">
        <f>IF('Indicator Date'!AQ24="No data","x",$AP$2-'Indicator Date'!AQ24)</f>
        <v>0</v>
      </c>
      <c r="AQ23" s="185">
        <f>IF('Indicator Date'!AR24="No data","x",$AQ$2-'Indicator Date'!AR24)</f>
        <v>0</v>
      </c>
      <c r="AR23" s="185">
        <f>IF('Indicator Date'!AS24="No data","x",$AR$2-'Indicator Date'!AS24)</f>
        <v>0</v>
      </c>
      <c r="AS23" s="185" t="str">
        <f>IF('Indicator Date'!AT24="No data","x",$AS$2-'Indicator Date'!AT24)</f>
        <v>x</v>
      </c>
      <c r="AT23" s="185" t="str">
        <f>IF('Indicator Date'!AU24="No data","x",$AT$2-'Indicator Date'!AU24)</f>
        <v>x</v>
      </c>
      <c r="AU23" s="185">
        <f>IF('Indicator Date'!AV24="No data","x",$AU$2-'Indicator Date'!AV24)</f>
        <v>2</v>
      </c>
      <c r="AV23" s="185">
        <f>IF('Indicator Date'!AW24="No data","x",$AV$2-'Indicator Date'!AW24)</f>
        <v>0</v>
      </c>
      <c r="AW23" s="185">
        <f>IF('Indicator Date'!AX24="No data","x",$AW$2-'Indicator Date'!AX24)</f>
        <v>2</v>
      </c>
      <c r="AX23" s="185">
        <f>IF('Indicator Date'!AY24="No data","x",$AX$2-'Indicator Date'!AY24)</f>
        <v>1</v>
      </c>
      <c r="AY23" s="185">
        <f>IF('Indicator Date'!AZ24="No data","x",$AY$2-'Indicator Date'!AZ24)</f>
        <v>2</v>
      </c>
      <c r="AZ23" s="185">
        <f>IF('Indicator Date'!BA24="No data","x",$AZ$2-'Indicator Date'!BA24)</f>
        <v>0</v>
      </c>
      <c r="BA23" s="185">
        <f>IF('Indicator Date'!BB24="No data","x",$BA$2-'Indicator Date'!BB24)</f>
        <v>0</v>
      </c>
      <c r="BB23" s="185">
        <f>IF('Indicator Date'!BC24="No data","x",$BB$2-'Indicator Date'!BC24)</f>
        <v>0</v>
      </c>
      <c r="BC23" s="185">
        <f>IF('Indicator Date'!BD24="No data","x",$BC$2-'Indicator Date'!BD24)</f>
        <v>0</v>
      </c>
      <c r="BD23" s="185" t="str">
        <f>IF('Indicator Date'!BE24="No data","x",$BD$2-'Indicator Date'!BE24)</f>
        <v>x</v>
      </c>
      <c r="BE23" s="185">
        <f>IF('Indicator Date'!BF24="No data","x",$BE$2-'Indicator Date'!BF24)</f>
        <v>0</v>
      </c>
      <c r="BF23" s="185">
        <f>IF('Indicator Date'!BG24="No data","x",$BF$2-'Indicator Date'!BG24)</f>
        <v>0</v>
      </c>
      <c r="BG23" s="185">
        <f>IF('Indicator Date'!BH24="No data","x",$BG$2-'Indicator Date'!BH24)</f>
        <v>0</v>
      </c>
      <c r="BH23" s="185">
        <f>IF('Indicator Date'!BI24="No data","x",$BH$2-'Indicator Date'!BI24)</f>
        <v>1</v>
      </c>
      <c r="BI23" s="185">
        <f>IF('Indicator Date'!BJ24="No data","x",$BI$2-'Indicator Date'!BJ24)</f>
        <v>6</v>
      </c>
      <c r="BJ23" s="185">
        <f>IF('Indicator Date'!BK24="No data","x",$BJ$2-'Indicator Date'!BK24)</f>
        <v>0</v>
      </c>
      <c r="BK23" s="185">
        <f>IF('Indicator Date'!BL24="No data","x",$BK$2-'Indicator Date'!BL24)</f>
        <v>0</v>
      </c>
      <c r="BL23" s="185" t="str">
        <f>IF('Indicator Date'!BM24="No data","x",$BL$2-'Indicator Date'!BM24)</f>
        <v>x</v>
      </c>
      <c r="BM23" s="185" t="str">
        <f>IF('Indicator Date'!BN24="No data","x",$BM$2-'Indicator Date'!BN24)</f>
        <v>x</v>
      </c>
      <c r="BN23" s="16">
        <f t="shared" si="0"/>
        <v>27</v>
      </c>
      <c r="BO23" s="187">
        <f t="shared" si="1"/>
        <v>0.46551724137931033</v>
      </c>
      <c r="BP23" s="16">
        <f t="shared" si="2"/>
        <v>13</v>
      </c>
      <c r="BQ23" s="187">
        <f t="shared" si="3"/>
        <v>1.0702161760578273</v>
      </c>
      <c r="BR23" s="103">
        <f t="shared" si="4"/>
        <v>0</v>
      </c>
    </row>
    <row r="24" spans="1:70" ht="15.75" customHeight="1" x14ac:dyDescent="0.25">
      <c r="A24" s="16" t="s">
        <v>108</v>
      </c>
      <c r="B24" s="185">
        <f>IF('Indicator Date'!C25="No data","x",$B$2-'Indicator Date'!C25)</f>
        <v>0</v>
      </c>
      <c r="C24" s="185">
        <f>IF('Indicator Date'!D25="No data","x",$C$2-'Indicator Date'!D25)</f>
        <v>0</v>
      </c>
      <c r="D24" s="185">
        <f>IF('Indicator Date'!E25="No data","x",$D$2-'Indicator Date'!E25)</f>
        <v>3</v>
      </c>
      <c r="E24" s="185">
        <f>IF('Indicator Date'!F25="No data","x",$E$2-'Indicator Date'!F25)</f>
        <v>3</v>
      </c>
      <c r="F24" s="185">
        <f>IF('Indicator Date'!G25="No data","x",$F$2-'Indicator Date'!G25)</f>
        <v>0</v>
      </c>
      <c r="G24" s="185">
        <f>IF('Indicator Date'!H25="No data","x",$G$2-'Indicator Date'!H25)</f>
        <v>0</v>
      </c>
      <c r="H24" s="186" t="str">
        <f>IF('Indicator Date'!I25="No data","x",$H$2-'Indicator Date'!I25)</f>
        <v>x</v>
      </c>
      <c r="I24" s="185">
        <f>IF('Indicator Date'!J25="No data","x",$I$2-'Indicator Date'!J25)</f>
        <v>1</v>
      </c>
      <c r="J24" s="185">
        <f>IF('Indicator Date'!K25="No data","x",$J$2-'Indicator Date'!K25)</f>
        <v>0</v>
      </c>
      <c r="K24" s="185">
        <f>IF('Indicator Date'!L25="No data","x",$K$2-'Indicator Date'!L25)</f>
        <v>0</v>
      </c>
      <c r="L24" s="185">
        <f>IF('Indicator Date'!M25="No data","x",$L$2-'Indicator Date'!M25)</f>
        <v>0</v>
      </c>
      <c r="M24" s="185">
        <f>IF('Indicator Date'!N25="No data","x",$M$2-'Indicator Date'!N25)</f>
        <v>0</v>
      </c>
      <c r="N24" s="185">
        <f>IF('Indicator Date'!O25="No data","x",$N$2-'Indicator Date'!O25)</f>
        <v>0</v>
      </c>
      <c r="O24" s="185">
        <f>IF('Indicator Date'!P25="No data","x",$O$2-'Indicator Date'!P25)</f>
        <v>0</v>
      </c>
      <c r="P24" s="185">
        <f>IF('Indicator Date'!Q25="No data","x",$P$2-'Indicator Date'!Q25)</f>
        <v>0</v>
      </c>
      <c r="Q24" s="185">
        <f>IF('Indicator Date'!R25="No data","x",$Q$2-'Indicator Date'!R25)</f>
        <v>0</v>
      </c>
      <c r="R24" s="185">
        <f>IF('Indicator Date'!S25="No data","x",$R$2-'Indicator Date'!S25)</f>
        <v>0</v>
      </c>
      <c r="S24" s="185">
        <f>IF('Indicator Date'!T25="No data","x",$S$2-'Indicator Date'!T25)</f>
        <v>0</v>
      </c>
      <c r="T24" s="185">
        <f>IF('Indicator Date'!U25="No data","x",$T$2-'Indicator Date'!U25)</f>
        <v>1</v>
      </c>
      <c r="U24" s="185">
        <f>IF('Indicator Date'!V25="No data","x",$U$2-'Indicator Date'!V25)</f>
        <v>0</v>
      </c>
      <c r="V24" s="185">
        <f>IF('Indicator Date'!W25="No data","x",$V$2-'Indicator Date'!W25)</f>
        <v>0</v>
      </c>
      <c r="W24" s="185">
        <f>IF('Indicator Date'!X25="No data","x",$W$2-'Indicator Date'!X25)</f>
        <v>0</v>
      </c>
      <c r="X24" s="185">
        <f>IF('Indicator Date'!Y25="No data","x",$X$2-'Indicator Date'!Y25)</f>
        <v>0</v>
      </c>
      <c r="Y24" s="185">
        <f>IF('Indicator Date'!Z25="No data","x",$Y$2-'Indicator Date'!Z25)</f>
        <v>0</v>
      </c>
      <c r="Z24" s="185">
        <f>IF('Indicator Date'!AA25="No data","x",$Z$2-'Indicator Date'!AA25)</f>
        <v>0</v>
      </c>
      <c r="AA24" s="185">
        <f>IF('Indicator Date'!AB25="No data","x",$AA$2-'Indicator Date'!AB25)</f>
        <v>0</v>
      </c>
      <c r="AB24" s="185">
        <f>IF('Indicator Date'!AC25="No data","x",$AB$2-'Indicator Date'!AC25)</f>
        <v>0</v>
      </c>
      <c r="AC24" s="185">
        <f>IF('Indicator Date'!AD25="No data","x",$AC$2-'Indicator Date'!AD25)</f>
        <v>0</v>
      </c>
      <c r="AD24" s="185">
        <f>IF('Indicator Date'!AE25="No data","x",$AD$2-'Indicator Date'!AE25)</f>
        <v>0</v>
      </c>
      <c r="AE24" s="185">
        <f>IF('Indicator Date'!AF25="No data","x",$AE$2-'Indicator Date'!AF25)</f>
        <v>0</v>
      </c>
      <c r="AF24" s="185">
        <f>IF('Indicator Date'!AG25="No data","x",$AF$2-'Indicator Date'!AG25)</f>
        <v>2</v>
      </c>
      <c r="AG24" s="185">
        <f>IF('Indicator Date'!AH25="No data","x",$AG$2-'Indicator Date'!AH25)</f>
        <v>0</v>
      </c>
      <c r="AH24" s="185">
        <f>IF('Indicator Date'!AI25="No data","x",$AH$2-'Indicator Date'!AI25)</f>
        <v>0</v>
      </c>
      <c r="AI24" s="185">
        <f>IF('Indicator Date'!AJ25="No data","x",$AI$2-'Indicator Date'!AJ25)</f>
        <v>2</v>
      </c>
      <c r="AJ24" s="185">
        <f>IF('Indicator Date'!AK25="No data","x",$AJ$2-'Indicator Date'!AK25)</f>
        <v>0</v>
      </c>
      <c r="AK24" s="185">
        <f>IF('Indicator Date'!AL25="No data","x",$AK$2-'Indicator Date'!AL25)</f>
        <v>1</v>
      </c>
      <c r="AL24" s="185">
        <f>IF('Indicator Date'!AM25="No data","x",$AL$2-'Indicator Date'!AM25)</f>
        <v>0</v>
      </c>
      <c r="AM24" s="185">
        <f>IF('Indicator Date'!AN25="No data","x",$AM$2-'Indicator Date'!AN25)</f>
        <v>0</v>
      </c>
      <c r="AN24" s="185">
        <f>IF('Indicator Date'!AO25="No data","x",$AN$2-'Indicator Date'!AO25)</f>
        <v>0</v>
      </c>
      <c r="AO24" s="185">
        <f>IF('Indicator Date'!AP25="No data","x",$AO$2-'Indicator Date'!AP25)</f>
        <v>0</v>
      </c>
      <c r="AP24" s="185">
        <f>IF('Indicator Date'!AQ25="No data","x",$AP$2-'Indicator Date'!AQ25)</f>
        <v>0</v>
      </c>
      <c r="AQ24" s="185">
        <f>IF('Indicator Date'!AR25="No data","x",$AQ$2-'Indicator Date'!AR25)</f>
        <v>0</v>
      </c>
      <c r="AR24" s="185">
        <f>IF('Indicator Date'!AS25="No data","x",$AR$2-'Indicator Date'!AS25)</f>
        <v>0</v>
      </c>
      <c r="AS24" s="185" t="str">
        <f>IF('Indicator Date'!AT25="No data","x",$AS$2-'Indicator Date'!AT25)</f>
        <v>x</v>
      </c>
      <c r="AT24" s="185" t="str">
        <f>IF('Indicator Date'!AU25="No data","x",$AT$2-'Indicator Date'!AU25)</f>
        <v>x</v>
      </c>
      <c r="AU24" s="185" t="str">
        <f>IF('Indicator Date'!AV25="No data","x",$AU$2-'Indicator Date'!AV25)</f>
        <v>x</v>
      </c>
      <c r="AV24" s="185">
        <f>IF('Indicator Date'!AW25="No data","x",$AV$2-'Indicator Date'!AW25)</f>
        <v>0</v>
      </c>
      <c r="AW24" s="185">
        <f>IF('Indicator Date'!AX25="No data","x",$AW$2-'Indicator Date'!AX25)</f>
        <v>2</v>
      </c>
      <c r="AX24" s="185">
        <f>IF('Indicator Date'!AY25="No data","x",$AX$2-'Indicator Date'!AY25)</f>
        <v>1</v>
      </c>
      <c r="AY24" s="185">
        <f>IF('Indicator Date'!AZ25="No data","x",$AY$2-'Indicator Date'!AZ25)</f>
        <v>2</v>
      </c>
      <c r="AZ24" s="185">
        <f>IF('Indicator Date'!BA25="No data","x",$AZ$2-'Indicator Date'!BA25)</f>
        <v>0</v>
      </c>
      <c r="BA24" s="185">
        <f>IF('Indicator Date'!BB25="No data","x",$BA$2-'Indicator Date'!BB25)</f>
        <v>0</v>
      </c>
      <c r="BB24" s="185">
        <f>IF('Indicator Date'!BC25="No data","x",$BB$2-'Indicator Date'!BC25)</f>
        <v>0</v>
      </c>
      <c r="BC24" s="185">
        <f>IF('Indicator Date'!BD25="No data","x",$BC$2-'Indicator Date'!BD25)</f>
        <v>0</v>
      </c>
      <c r="BD24" s="185" t="str">
        <f>IF('Indicator Date'!BE25="No data","x",$BD$2-'Indicator Date'!BE25)</f>
        <v>x</v>
      </c>
      <c r="BE24" s="185">
        <f>IF('Indicator Date'!BF25="No data","x",$BE$2-'Indicator Date'!BF25)</f>
        <v>0</v>
      </c>
      <c r="BF24" s="185">
        <f>IF('Indicator Date'!BG25="No data","x",$BF$2-'Indicator Date'!BG25)</f>
        <v>0</v>
      </c>
      <c r="BG24" s="185">
        <f>IF('Indicator Date'!BH25="No data","x",$BG$2-'Indicator Date'!BH25)</f>
        <v>0</v>
      </c>
      <c r="BH24" s="185">
        <f>IF('Indicator Date'!BI25="No data","x",$BH$2-'Indicator Date'!BI25)</f>
        <v>1</v>
      </c>
      <c r="BI24" s="185">
        <f>IF('Indicator Date'!BJ25="No data","x",$BI$2-'Indicator Date'!BJ25)</f>
        <v>6</v>
      </c>
      <c r="BJ24" s="185">
        <f>IF('Indicator Date'!BK25="No data","x",$BJ$2-'Indicator Date'!BK25)</f>
        <v>0</v>
      </c>
      <c r="BK24" s="185">
        <f>IF('Indicator Date'!BL25="No data","x",$BK$2-'Indicator Date'!BL25)</f>
        <v>0</v>
      </c>
      <c r="BL24" s="185">
        <f>IF('Indicator Date'!BM25="No data","x",$BL$2-'Indicator Date'!BM25)</f>
        <v>0</v>
      </c>
      <c r="BM24" s="185" t="str">
        <f>IF('Indicator Date'!BN25="No data","x",$BM$2-'Indicator Date'!BN25)</f>
        <v>x</v>
      </c>
      <c r="BN24" s="16">
        <f t="shared" si="0"/>
        <v>25</v>
      </c>
      <c r="BO24" s="187">
        <f t="shared" si="1"/>
        <v>0.43103448275862066</v>
      </c>
      <c r="BP24" s="16">
        <f t="shared" si="2"/>
        <v>12</v>
      </c>
      <c r="BQ24" s="187">
        <f t="shared" si="3"/>
        <v>1.0522892772184227</v>
      </c>
      <c r="BR24" s="103">
        <f t="shared" si="4"/>
        <v>0</v>
      </c>
    </row>
    <row r="25" spans="1:70" ht="15.75" customHeight="1" x14ac:dyDescent="0.25">
      <c r="A25" s="16" t="s">
        <v>110</v>
      </c>
      <c r="B25" s="185">
        <f>IF('Indicator Date'!C26="No data","x",$B$2-'Indicator Date'!C26)</f>
        <v>0</v>
      </c>
      <c r="C25" s="185">
        <f>IF('Indicator Date'!D26="No data","x",$C$2-'Indicator Date'!D26)</f>
        <v>0</v>
      </c>
      <c r="D25" s="185">
        <f>IF('Indicator Date'!E26="No data","x",$D$2-'Indicator Date'!E26)</f>
        <v>3</v>
      </c>
      <c r="E25" s="185">
        <f>IF('Indicator Date'!F26="No data","x",$E$2-'Indicator Date'!F26)</f>
        <v>3</v>
      </c>
      <c r="F25" s="185">
        <f>IF('Indicator Date'!G26="No data","x",$F$2-'Indicator Date'!G26)</f>
        <v>0</v>
      </c>
      <c r="G25" s="185">
        <f>IF('Indicator Date'!H26="No data","x",$G$2-'Indicator Date'!H26)</f>
        <v>0</v>
      </c>
      <c r="H25" s="186" t="str">
        <f>IF('Indicator Date'!I26="No data","x",$H$2-'Indicator Date'!I26)</f>
        <v>x</v>
      </c>
      <c r="I25" s="185">
        <f>IF('Indicator Date'!J26="No data","x",$I$2-'Indicator Date'!J26)</f>
        <v>1</v>
      </c>
      <c r="J25" s="185">
        <f>IF('Indicator Date'!K26="No data","x",$J$2-'Indicator Date'!K26)</f>
        <v>0</v>
      </c>
      <c r="K25" s="185">
        <f>IF('Indicator Date'!L26="No data","x",$K$2-'Indicator Date'!L26)</f>
        <v>0</v>
      </c>
      <c r="L25" s="185">
        <f>IF('Indicator Date'!M26="No data","x",$L$2-'Indicator Date'!M26)</f>
        <v>0</v>
      </c>
      <c r="M25" s="185">
        <f>IF('Indicator Date'!N26="No data","x",$M$2-'Indicator Date'!N26)</f>
        <v>0</v>
      </c>
      <c r="N25" s="185">
        <f>IF('Indicator Date'!O26="No data","x",$N$2-'Indicator Date'!O26)</f>
        <v>0</v>
      </c>
      <c r="O25" s="185">
        <f>IF('Indicator Date'!P26="No data","x",$O$2-'Indicator Date'!P26)</f>
        <v>0</v>
      </c>
      <c r="P25" s="185">
        <f>IF('Indicator Date'!Q26="No data","x",$P$2-'Indicator Date'!Q26)</f>
        <v>0</v>
      </c>
      <c r="Q25" s="185">
        <f>IF('Indicator Date'!R26="No data","x",$Q$2-'Indicator Date'!R26)</f>
        <v>0</v>
      </c>
      <c r="R25" s="185">
        <f>IF('Indicator Date'!S26="No data","x",$R$2-'Indicator Date'!S26)</f>
        <v>0</v>
      </c>
      <c r="S25" s="185">
        <f>IF('Indicator Date'!T26="No data","x",$S$2-'Indicator Date'!T26)</f>
        <v>0</v>
      </c>
      <c r="T25" s="185">
        <f>IF('Indicator Date'!U26="No data","x",$T$2-'Indicator Date'!U26)</f>
        <v>1</v>
      </c>
      <c r="U25" s="185">
        <f>IF('Indicator Date'!V26="No data","x",$U$2-'Indicator Date'!V26)</f>
        <v>0</v>
      </c>
      <c r="V25" s="185">
        <f>IF('Indicator Date'!W26="No data","x",$V$2-'Indicator Date'!W26)</f>
        <v>0</v>
      </c>
      <c r="W25" s="185">
        <f>IF('Indicator Date'!X26="No data","x",$W$2-'Indicator Date'!X26)</f>
        <v>0</v>
      </c>
      <c r="X25" s="185">
        <f>IF('Indicator Date'!Y26="No data","x",$X$2-'Indicator Date'!Y26)</f>
        <v>0</v>
      </c>
      <c r="Y25" s="185">
        <f>IF('Indicator Date'!Z26="No data","x",$Y$2-'Indicator Date'!Z26)</f>
        <v>0</v>
      </c>
      <c r="Z25" s="185">
        <f>IF('Indicator Date'!AA26="No data","x",$Z$2-'Indicator Date'!AA26)</f>
        <v>0</v>
      </c>
      <c r="AA25" s="185">
        <f>IF('Indicator Date'!AB26="No data","x",$AA$2-'Indicator Date'!AB26)</f>
        <v>0</v>
      </c>
      <c r="AB25" s="185">
        <f>IF('Indicator Date'!AC26="No data","x",$AB$2-'Indicator Date'!AC26)</f>
        <v>0</v>
      </c>
      <c r="AC25" s="185">
        <f>IF('Indicator Date'!AD26="No data","x",$AC$2-'Indicator Date'!AD26)</f>
        <v>0</v>
      </c>
      <c r="AD25" s="185">
        <f>IF('Indicator Date'!AE26="No data","x",$AD$2-'Indicator Date'!AE26)</f>
        <v>0</v>
      </c>
      <c r="AE25" s="185">
        <f>IF('Indicator Date'!AF26="No data","x",$AE$2-'Indicator Date'!AF26)</f>
        <v>0</v>
      </c>
      <c r="AF25" s="185">
        <f>IF('Indicator Date'!AG26="No data","x",$AF$2-'Indicator Date'!AG26)</f>
        <v>2</v>
      </c>
      <c r="AG25" s="185">
        <f>IF('Indicator Date'!AH26="No data","x",$AG$2-'Indicator Date'!AH26)</f>
        <v>0</v>
      </c>
      <c r="AH25" s="185">
        <f>IF('Indicator Date'!AI26="No data","x",$AH$2-'Indicator Date'!AI26)</f>
        <v>0</v>
      </c>
      <c r="AI25" s="185">
        <f>IF('Indicator Date'!AJ26="No data","x",$AI$2-'Indicator Date'!AJ26)</f>
        <v>2</v>
      </c>
      <c r="AJ25" s="185">
        <f>IF('Indicator Date'!AK26="No data","x",$AJ$2-'Indicator Date'!AK26)</f>
        <v>0</v>
      </c>
      <c r="AK25" s="185">
        <f>IF('Indicator Date'!AL26="No data","x",$AK$2-'Indicator Date'!AL26)</f>
        <v>1</v>
      </c>
      <c r="AL25" s="185">
        <f>IF('Indicator Date'!AM26="No data","x",$AL$2-'Indicator Date'!AM26)</f>
        <v>0</v>
      </c>
      <c r="AM25" s="185">
        <f>IF('Indicator Date'!AN26="No data","x",$AM$2-'Indicator Date'!AN26)</f>
        <v>0</v>
      </c>
      <c r="AN25" s="185">
        <f>IF('Indicator Date'!AO26="No data","x",$AN$2-'Indicator Date'!AO26)</f>
        <v>0</v>
      </c>
      <c r="AO25" s="185">
        <f>IF('Indicator Date'!AP26="No data","x",$AO$2-'Indicator Date'!AP26)</f>
        <v>0</v>
      </c>
      <c r="AP25" s="185">
        <f>IF('Indicator Date'!AQ26="No data","x",$AP$2-'Indicator Date'!AQ26)</f>
        <v>0</v>
      </c>
      <c r="AQ25" s="185">
        <f>IF('Indicator Date'!AR26="No data","x",$AQ$2-'Indicator Date'!AR26)</f>
        <v>0</v>
      </c>
      <c r="AR25" s="185">
        <f>IF('Indicator Date'!AS26="No data","x",$AR$2-'Indicator Date'!AS26)</f>
        <v>0</v>
      </c>
      <c r="AS25" s="185" t="str">
        <f>IF('Indicator Date'!AT26="No data","x",$AS$2-'Indicator Date'!AT26)</f>
        <v>x</v>
      </c>
      <c r="AT25" s="185" t="str">
        <f>IF('Indicator Date'!AU26="No data","x",$AT$2-'Indicator Date'!AU26)</f>
        <v>x</v>
      </c>
      <c r="AU25" s="185" t="str">
        <f>IF('Indicator Date'!AV26="No data","x",$AU$2-'Indicator Date'!AV26)</f>
        <v>x</v>
      </c>
      <c r="AV25" s="185">
        <f>IF('Indicator Date'!AW26="No data","x",$AV$2-'Indicator Date'!AW26)</f>
        <v>0</v>
      </c>
      <c r="AW25" s="185">
        <f>IF('Indicator Date'!AX26="No data","x",$AW$2-'Indicator Date'!AX26)</f>
        <v>2</v>
      </c>
      <c r="AX25" s="185">
        <f>IF('Indicator Date'!AY26="No data","x",$AX$2-'Indicator Date'!AY26)</f>
        <v>1</v>
      </c>
      <c r="AY25" s="185">
        <f>IF('Indicator Date'!AZ26="No data","x",$AY$2-'Indicator Date'!AZ26)</f>
        <v>2</v>
      </c>
      <c r="AZ25" s="185">
        <f>IF('Indicator Date'!BA26="No data","x",$AZ$2-'Indicator Date'!BA26)</f>
        <v>0</v>
      </c>
      <c r="BA25" s="185">
        <f>IF('Indicator Date'!BB26="No data","x",$BA$2-'Indicator Date'!BB26)</f>
        <v>0</v>
      </c>
      <c r="BB25" s="185">
        <f>IF('Indicator Date'!BC26="No data","x",$BB$2-'Indicator Date'!BC26)</f>
        <v>0</v>
      </c>
      <c r="BC25" s="185">
        <f>IF('Indicator Date'!BD26="No data","x",$BC$2-'Indicator Date'!BD26)</f>
        <v>0</v>
      </c>
      <c r="BD25" s="185" t="str">
        <f>IF('Indicator Date'!BE26="No data","x",$BD$2-'Indicator Date'!BE26)</f>
        <v>x</v>
      </c>
      <c r="BE25" s="185">
        <f>IF('Indicator Date'!BF26="No data","x",$BE$2-'Indicator Date'!BF26)</f>
        <v>0</v>
      </c>
      <c r="BF25" s="185">
        <f>IF('Indicator Date'!BG26="No data","x",$BF$2-'Indicator Date'!BG26)</f>
        <v>0</v>
      </c>
      <c r="BG25" s="185">
        <f>IF('Indicator Date'!BH26="No data","x",$BG$2-'Indicator Date'!BH26)</f>
        <v>0</v>
      </c>
      <c r="BH25" s="185">
        <f>IF('Indicator Date'!BI26="No data","x",$BH$2-'Indicator Date'!BI26)</f>
        <v>1</v>
      </c>
      <c r="BI25" s="185">
        <f>IF('Indicator Date'!BJ26="No data","x",$BI$2-'Indicator Date'!BJ26)</f>
        <v>6</v>
      </c>
      <c r="BJ25" s="185">
        <f>IF('Indicator Date'!BK26="No data","x",$BJ$2-'Indicator Date'!BK26)</f>
        <v>0</v>
      </c>
      <c r="BK25" s="185">
        <f>IF('Indicator Date'!BL26="No data","x",$BK$2-'Indicator Date'!BL26)</f>
        <v>0</v>
      </c>
      <c r="BL25" s="185">
        <f>IF('Indicator Date'!BM26="No data","x",$BL$2-'Indicator Date'!BM26)</f>
        <v>0</v>
      </c>
      <c r="BM25" s="185" t="str">
        <f>IF('Indicator Date'!BN26="No data","x",$BM$2-'Indicator Date'!BN26)</f>
        <v>x</v>
      </c>
      <c r="BN25" s="16">
        <f t="shared" si="0"/>
        <v>25</v>
      </c>
      <c r="BO25" s="187">
        <f t="shared" si="1"/>
        <v>0.43103448275862066</v>
      </c>
      <c r="BP25" s="16">
        <f t="shared" si="2"/>
        <v>12</v>
      </c>
      <c r="BQ25" s="187">
        <f t="shared" si="3"/>
        <v>1.0522892772184227</v>
      </c>
      <c r="BR25" s="103">
        <f t="shared" si="4"/>
        <v>0</v>
      </c>
    </row>
    <row r="26" spans="1:70" ht="15.75" customHeight="1" x14ac:dyDescent="0.25">
      <c r="A26" s="16" t="s">
        <v>112</v>
      </c>
      <c r="B26" s="185">
        <f>IF('Indicator Date'!C27="No data","x",$B$2-'Indicator Date'!C27)</f>
        <v>0</v>
      </c>
      <c r="C26" s="185">
        <f>IF('Indicator Date'!D27="No data","x",$C$2-'Indicator Date'!D27)</f>
        <v>0</v>
      </c>
      <c r="D26" s="185">
        <f>IF('Indicator Date'!E27="No data","x",$D$2-'Indicator Date'!E27)</f>
        <v>3</v>
      </c>
      <c r="E26" s="185">
        <f>IF('Indicator Date'!F27="No data","x",$E$2-'Indicator Date'!F27)</f>
        <v>3</v>
      </c>
      <c r="F26" s="185">
        <f>IF('Indicator Date'!G27="No data","x",$F$2-'Indicator Date'!G27)</f>
        <v>0</v>
      </c>
      <c r="G26" s="185">
        <f>IF('Indicator Date'!H27="No data","x",$G$2-'Indicator Date'!H27)</f>
        <v>0</v>
      </c>
      <c r="H26" s="186" t="str">
        <f>IF('Indicator Date'!I27="No data","x",$H$2-'Indicator Date'!I27)</f>
        <v>x</v>
      </c>
      <c r="I26" s="185">
        <f>IF('Indicator Date'!J27="No data","x",$I$2-'Indicator Date'!J27)</f>
        <v>1</v>
      </c>
      <c r="J26" s="185">
        <f>IF('Indicator Date'!K27="No data","x",$J$2-'Indicator Date'!K27)</f>
        <v>0</v>
      </c>
      <c r="K26" s="185">
        <f>IF('Indicator Date'!L27="No data","x",$K$2-'Indicator Date'!L27)</f>
        <v>0</v>
      </c>
      <c r="L26" s="185">
        <f>IF('Indicator Date'!M27="No data","x",$L$2-'Indicator Date'!M27)</f>
        <v>0</v>
      </c>
      <c r="M26" s="185">
        <f>IF('Indicator Date'!N27="No data","x",$M$2-'Indicator Date'!N27)</f>
        <v>0</v>
      </c>
      <c r="N26" s="185">
        <f>IF('Indicator Date'!O27="No data","x",$N$2-'Indicator Date'!O27)</f>
        <v>0</v>
      </c>
      <c r="O26" s="185">
        <f>IF('Indicator Date'!P27="No data","x",$O$2-'Indicator Date'!P27)</f>
        <v>0</v>
      </c>
      <c r="P26" s="185">
        <f>IF('Indicator Date'!Q27="No data","x",$P$2-'Indicator Date'!Q27)</f>
        <v>0</v>
      </c>
      <c r="Q26" s="185">
        <f>IF('Indicator Date'!R27="No data","x",$Q$2-'Indicator Date'!R27)</f>
        <v>0</v>
      </c>
      <c r="R26" s="185">
        <f>IF('Indicator Date'!S27="No data","x",$R$2-'Indicator Date'!S27)</f>
        <v>0</v>
      </c>
      <c r="S26" s="185">
        <f>IF('Indicator Date'!T27="No data","x",$S$2-'Indicator Date'!T27)</f>
        <v>0</v>
      </c>
      <c r="T26" s="185">
        <f>IF('Indicator Date'!U27="No data","x",$T$2-'Indicator Date'!U27)</f>
        <v>1</v>
      </c>
      <c r="U26" s="185">
        <f>IF('Indicator Date'!V27="No data","x",$U$2-'Indicator Date'!V27)</f>
        <v>0</v>
      </c>
      <c r="V26" s="185">
        <f>IF('Indicator Date'!W27="No data","x",$V$2-'Indicator Date'!W27)</f>
        <v>0</v>
      </c>
      <c r="W26" s="185">
        <f>IF('Indicator Date'!X27="No data","x",$W$2-'Indicator Date'!X27)</f>
        <v>0</v>
      </c>
      <c r="X26" s="185">
        <f>IF('Indicator Date'!Y27="No data","x",$X$2-'Indicator Date'!Y27)</f>
        <v>0</v>
      </c>
      <c r="Y26" s="185">
        <f>IF('Indicator Date'!Z27="No data","x",$Y$2-'Indicator Date'!Z27)</f>
        <v>0</v>
      </c>
      <c r="Z26" s="185">
        <f>IF('Indicator Date'!AA27="No data","x",$Z$2-'Indicator Date'!AA27)</f>
        <v>0</v>
      </c>
      <c r="AA26" s="185">
        <f>IF('Indicator Date'!AB27="No data","x",$AA$2-'Indicator Date'!AB27)</f>
        <v>0</v>
      </c>
      <c r="AB26" s="185">
        <f>IF('Indicator Date'!AC27="No data","x",$AB$2-'Indicator Date'!AC27)</f>
        <v>0</v>
      </c>
      <c r="AC26" s="185">
        <f>IF('Indicator Date'!AD27="No data","x",$AC$2-'Indicator Date'!AD27)</f>
        <v>0</v>
      </c>
      <c r="AD26" s="185">
        <f>IF('Indicator Date'!AE27="No data","x",$AD$2-'Indicator Date'!AE27)</f>
        <v>0</v>
      </c>
      <c r="AE26" s="185">
        <f>IF('Indicator Date'!AF27="No data","x",$AE$2-'Indicator Date'!AF27)</f>
        <v>0</v>
      </c>
      <c r="AF26" s="185">
        <f>IF('Indicator Date'!AG27="No data","x",$AF$2-'Indicator Date'!AG27)</f>
        <v>2</v>
      </c>
      <c r="AG26" s="185">
        <f>IF('Indicator Date'!AH27="No data","x",$AG$2-'Indicator Date'!AH27)</f>
        <v>0</v>
      </c>
      <c r="AH26" s="185">
        <f>IF('Indicator Date'!AI27="No data","x",$AH$2-'Indicator Date'!AI27)</f>
        <v>0</v>
      </c>
      <c r="AI26" s="185">
        <f>IF('Indicator Date'!AJ27="No data","x",$AI$2-'Indicator Date'!AJ27)</f>
        <v>2</v>
      </c>
      <c r="AJ26" s="185">
        <f>IF('Indicator Date'!AK27="No data","x",$AJ$2-'Indicator Date'!AK27)</f>
        <v>0</v>
      </c>
      <c r="AK26" s="185">
        <f>IF('Indicator Date'!AL27="No data","x",$AK$2-'Indicator Date'!AL27)</f>
        <v>1</v>
      </c>
      <c r="AL26" s="185">
        <f>IF('Indicator Date'!AM27="No data","x",$AL$2-'Indicator Date'!AM27)</f>
        <v>0</v>
      </c>
      <c r="AM26" s="185">
        <f>IF('Indicator Date'!AN27="No data","x",$AM$2-'Indicator Date'!AN27)</f>
        <v>0</v>
      </c>
      <c r="AN26" s="185">
        <f>IF('Indicator Date'!AO27="No data","x",$AN$2-'Indicator Date'!AO27)</f>
        <v>0</v>
      </c>
      <c r="AO26" s="185">
        <f>IF('Indicator Date'!AP27="No data","x",$AO$2-'Indicator Date'!AP27)</f>
        <v>0</v>
      </c>
      <c r="AP26" s="185">
        <f>IF('Indicator Date'!AQ27="No data","x",$AP$2-'Indicator Date'!AQ27)</f>
        <v>0</v>
      </c>
      <c r="AQ26" s="185">
        <f>IF('Indicator Date'!AR27="No data","x",$AQ$2-'Indicator Date'!AR27)</f>
        <v>0</v>
      </c>
      <c r="AR26" s="185">
        <f>IF('Indicator Date'!AS27="No data","x",$AR$2-'Indicator Date'!AS27)</f>
        <v>0</v>
      </c>
      <c r="AS26" s="185" t="str">
        <f>IF('Indicator Date'!AT27="No data","x",$AS$2-'Indicator Date'!AT27)</f>
        <v>x</v>
      </c>
      <c r="AT26" s="185" t="str">
        <f>IF('Indicator Date'!AU27="No data","x",$AT$2-'Indicator Date'!AU27)</f>
        <v>x</v>
      </c>
      <c r="AU26" s="185" t="str">
        <f>IF('Indicator Date'!AV27="No data","x",$AU$2-'Indicator Date'!AV27)</f>
        <v>x</v>
      </c>
      <c r="AV26" s="185">
        <f>IF('Indicator Date'!AW27="No data","x",$AV$2-'Indicator Date'!AW27)</f>
        <v>0</v>
      </c>
      <c r="AW26" s="185">
        <f>IF('Indicator Date'!AX27="No data","x",$AW$2-'Indicator Date'!AX27)</f>
        <v>2</v>
      </c>
      <c r="AX26" s="185">
        <f>IF('Indicator Date'!AY27="No data","x",$AX$2-'Indicator Date'!AY27)</f>
        <v>1</v>
      </c>
      <c r="AY26" s="185">
        <f>IF('Indicator Date'!AZ27="No data","x",$AY$2-'Indicator Date'!AZ27)</f>
        <v>2</v>
      </c>
      <c r="AZ26" s="185">
        <f>IF('Indicator Date'!BA27="No data","x",$AZ$2-'Indicator Date'!BA27)</f>
        <v>0</v>
      </c>
      <c r="BA26" s="185">
        <f>IF('Indicator Date'!BB27="No data","x",$BA$2-'Indicator Date'!BB27)</f>
        <v>0</v>
      </c>
      <c r="BB26" s="185">
        <f>IF('Indicator Date'!BC27="No data","x",$BB$2-'Indicator Date'!BC27)</f>
        <v>0</v>
      </c>
      <c r="BC26" s="185">
        <f>IF('Indicator Date'!BD27="No data","x",$BC$2-'Indicator Date'!BD27)</f>
        <v>0</v>
      </c>
      <c r="BD26" s="185" t="str">
        <f>IF('Indicator Date'!BE27="No data","x",$BD$2-'Indicator Date'!BE27)</f>
        <v>x</v>
      </c>
      <c r="BE26" s="185">
        <f>IF('Indicator Date'!BF27="No data","x",$BE$2-'Indicator Date'!BF27)</f>
        <v>0</v>
      </c>
      <c r="BF26" s="185">
        <f>IF('Indicator Date'!BG27="No data","x",$BF$2-'Indicator Date'!BG27)</f>
        <v>0</v>
      </c>
      <c r="BG26" s="185">
        <f>IF('Indicator Date'!BH27="No data","x",$BG$2-'Indicator Date'!BH27)</f>
        <v>0</v>
      </c>
      <c r="BH26" s="185">
        <f>IF('Indicator Date'!BI27="No data","x",$BH$2-'Indicator Date'!BI27)</f>
        <v>1</v>
      </c>
      <c r="BI26" s="185">
        <f>IF('Indicator Date'!BJ27="No data","x",$BI$2-'Indicator Date'!BJ27)</f>
        <v>6</v>
      </c>
      <c r="BJ26" s="185">
        <f>IF('Indicator Date'!BK27="No data","x",$BJ$2-'Indicator Date'!BK27)</f>
        <v>0</v>
      </c>
      <c r="BK26" s="185">
        <f>IF('Indicator Date'!BL27="No data","x",$BK$2-'Indicator Date'!BL27)</f>
        <v>0</v>
      </c>
      <c r="BL26" s="185">
        <f>IF('Indicator Date'!BM27="No data","x",$BL$2-'Indicator Date'!BM27)</f>
        <v>0</v>
      </c>
      <c r="BM26" s="185" t="str">
        <f>IF('Indicator Date'!BN27="No data","x",$BM$2-'Indicator Date'!BN27)</f>
        <v>x</v>
      </c>
      <c r="BN26" s="16">
        <f t="shared" si="0"/>
        <v>25</v>
      </c>
      <c r="BO26" s="187">
        <f t="shared" si="1"/>
        <v>0.43103448275862066</v>
      </c>
      <c r="BP26" s="16">
        <f t="shared" si="2"/>
        <v>12</v>
      </c>
      <c r="BQ26" s="187">
        <f t="shared" si="3"/>
        <v>1.0522892772184227</v>
      </c>
      <c r="BR26" s="103">
        <f t="shared" si="4"/>
        <v>0</v>
      </c>
    </row>
    <row r="27" spans="1:70" ht="15.75" customHeight="1" x14ac:dyDescent="0.25">
      <c r="A27" s="16" t="s">
        <v>114</v>
      </c>
      <c r="B27" s="185">
        <f>IF('Indicator Date'!C28="No data","x",$B$2-'Indicator Date'!C28)</f>
        <v>0</v>
      </c>
      <c r="C27" s="185">
        <f>IF('Indicator Date'!D28="No data","x",$C$2-'Indicator Date'!D28)</f>
        <v>0</v>
      </c>
      <c r="D27" s="185">
        <f>IF('Indicator Date'!E28="No data","x",$D$2-'Indicator Date'!E28)</f>
        <v>3</v>
      </c>
      <c r="E27" s="185">
        <f>IF('Indicator Date'!F28="No data","x",$E$2-'Indicator Date'!F28)</f>
        <v>3</v>
      </c>
      <c r="F27" s="185">
        <f>IF('Indicator Date'!G28="No data","x",$F$2-'Indicator Date'!G28)</f>
        <v>0</v>
      </c>
      <c r="G27" s="185">
        <f>IF('Indicator Date'!H28="No data","x",$G$2-'Indicator Date'!H28)</f>
        <v>0</v>
      </c>
      <c r="H27" s="186" t="str">
        <f>IF('Indicator Date'!I28="No data","x",$H$2-'Indicator Date'!I28)</f>
        <v>x</v>
      </c>
      <c r="I27" s="185">
        <f>IF('Indicator Date'!J28="No data","x",$I$2-'Indicator Date'!J28)</f>
        <v>1</v>
      </c>
      <c r="J27" s="185">
        <f>IF('Indicator Date'!K28="No data","x",$J$2-'Indicator Date'!K28)</f>
        <v>0</v>
      </c>
      <c r="K27" s="185">
        <f>IF('Indicator Date'!L28="No data","x",$K$2-'Indicator Date'!L28)</f>
        <v>0</v>
      </c>
      <c r="L27" s="185">
        <f>IF('Indicator Date'!M28="No data","x",$L$2-'Indicator Date'!M28)</f>
        <v>0</v>
      </c>
      <c r="M27" s="185">
        <f>IF('Indicator Date'!N28="No data","x",$M$2-'Indicator Date'!N28)</f>
        <v>0</v>
      </c>
      <c r="N27" s="185">
        <f>IF('Indicator Date'!O28="No data","x",$N$2-'Indicator Date'!O28)</f>
        <v>0</v>
      </c>
      <c r="O27" s="185">
        <f>IF('Indicator Date'!P28="No data","x",$O$2-'Indicator Date'!P28)</f>
        <v>0</v>
      </c>
      <c r="P27" s="185">
        <f>IF('Indicator Date'!Q28="No data","x",$P$2-'Indicator Date'!Q28)</f>
        <v>0</v>
      </c>
      <c r="Q27" s="185">
        <f>IF('Indicator Date'!R28="No data","x",$Q$2-'Indicator Date'!R28)</f>
        <v>0</v>
      </c>
      <c r="R27" s="185">
        <f>IF('Indicator Date'!S28="No data","x",$R$2-'Indicator Date'!S28)</f>
        <v>0</v>
      </c>
      <c r="S27" s="185">
        <f>IF('Indicator Date'!T28="No data","x",$S$2-'Indicator Date'!T28)</f>
        <v>0</v>
      </c>
      <c r="T27" s="185">
        <f>IF('Indicator Date'!U28="No data","x",$T$2-'Indicator Date'!U28)</f>
        <v>1</v>
      </c>
      <c r="U27" s="185">
        <f>IF('Indicator Date'!V28="No data","x",$U$2-'Indicator Date'!V28)</f>
        <v>0</v>
      </c>
      <c r="V27" s="185">
        <f>IF('Indicator Date'!W28="No data","x",$V$2-'Indicator Date'!W28)</f>
        <v>0</v>
      </c>
      <c r="W27" s="185">
        <f>IF('Indicator Date'!X28="No data","x",$W$2-'Indicator Date'!X28)</f>
        <v>0</v>
      </c>
      <c r="X27" s="185">
        <f>IF('Indicator Date'!Y28="No data","x",$X$2-'Indicator Date'!Y28)</f>
        <v>0</v>
      </c>
      <c r="Y27" s="185">
        <f>IF('Indicator Date'!Z28="No data","x",$Y$2-'Indicator Date'!Z28)</f>
        <v>0</v>
      </c>
      <c r="Z27" s="185">
        <f>IF('Indicator Date'!AA28="No data","x",$Z$2-'Indicator Date'!AA28)</f>
        <v>0</v>
      </c>
      <c r="AA27" s="185">
        <f>IF('Indicator Date'!AB28="No data","x",$AA$2-'Indicator Date'!AB28)</f>
        <v>0</v>
      </c>
      <c r="AB27" s="185">
        <f>IF('Indicator Date'!AC28="No data","x",$AB$2-'Indicator Date'!AC28)</f>
        <v>0</v>
      </c>
      <c r="AC27" s="185">
        <f>IF('Indicator Date'!AD28="No data","x",$AC$2-'Indicator Date'!AD28)</f>
        <v>0</v>
      </c>
      <c r="AD27" s="185">
        <f>IF('Indicator Date'!AE28="No data","x",$AD$2-'Indicator Date'!AE28)</f>
        <v>0</v>
      </c>
      <c r="AE27" s="185">
        <f>IF('Indicator Date'!AF28="No data","x",$AE$2-'Indicator Date'!AF28)</f>
        <v>0</v>
      </c>
      <c r="AF27" s="185">
        <f>IF('Indicator Date'!AG28="No data","x",$AF$2-'Indicator Date'!AG28)</f>
        <v>2</v>
      </c>
      <c r="AG27" s="185">
        <f>IF('Indicator Date'!AH28="No data","x",$AG$2-'Indicator Date'!AH28)</f>
        <v>0</v>
      </c>
      <c r="AH27" s="185">
        <f>IF('Indicator Date'!AI28="No data","x",$AH$2-'Indicator Date'!AI28)</f>
        <v>0</v>
      </c>
      <c r="AI27" s="185">
        <f>IF('Indicator Date'!AJ28="No data","x",$AI$2-'Indicator Date'!AJ28)</f>
        <v>2</v>
      </c>
      <c r="AJ27" s="185">
        <f>IF('Indicator Date'!AK28="No data","x",$AJ$2-'Indicator Date'!AK28)</f>
        <v>0</v>
      </c>
      <c r="AK27" s="185">
        <f>IF('Indicator Date'!AL28="No data","x",$AK$2-'Indicator Date'!AL28)</f>
        <v>1</v>
      </c>
      <c r="AL27" s="185">
        <f>IF('Indicator Date'!AM28="No data","x",$AL$2-'Indicator Date'!AM28)</f>
        <v>0</v>
      </c>
      <c r="AM27" s="185">
        <f>IF('Indicator Date'!AN28="No data","x",$AM$2-'Indicator Date'!AN28)</f>
        <v>0</v>
      </c>
      <c r="AN27" s="185">
        <f>IF('Indicator Date'!AO28="No data","x",$AN$2-'Indicator Date'!AO28)</f>
        <v>0</v>
      </c>
      <c r="AO27" s="185">
        <f>IF('Indicator Date'!AP28="No data","x",$AO$2-'Indicator Date'!AP28)</f>
        <v>0</v>
      </c>
      <c r="AP27" s="185">
        <f>IF('Indicator Date'!AQ28="No data","x",$AP$2-'Indicator Date'!AQ28)</f>
        <v>0</v>
      </c>
      <c r="AQ27" s="185">
        <f>IF('Indicator Date'!AR28="No data","x",$AQ$2-'Indicator Date'!AR28)</f>
        <v>0</v>
      </c>
      <c r="AR27" s="185">
        <f>IF('Indicator Date'!AS28="No data","x",$AR$2-'Indicator Date'!AS28)</f>
        <v>0</v>
      </c>
      <c r="AS27" s="185" t="str">
        <f>IF('Indicator Date'!AT28="No data","x",$AS$2-'Indicator Date'!AT28)</f>
        <v>x</v>
      </c>
      <c r="AT27" s="185" t="str">
        <f>IF('Indicator Date'!AU28="No data","x",$AT$2-'Indicator Date'!AU28)</f>
        <v>x</v>
      </c>
      <c r="AU27" s="185">
        <f>IF('Indicator Date'!AV28="No data","x",$AU$2-'Indicator Date'!AV28)</f>
        <v>2</v>
      </c>
      <c r="AV27" s="185">
        <f>IF('Indicator Date'!AW28="No data","x",$AV$2-'Indicator Date'!AW28)</f>
        <v>0</v>
      </c>
      <c r="AW27" s="185">
        <f>IF('Indicator Date'!AX28="No data","x",$AW$2-'Indicator Date'!AX28)</f>
        <v>2</v>
      </c>
      <c r="AX27" s="185">
        <f>IF('Indicator Date'!AY28="No data","x",$AX$2-'Indicator Date'!AY28)</f>
        <v>1</v>
      </c>
      <c r="AY27" s="185">
        <f>IF('Indicator Date'!AZ28="No data","x",$AY$2-'Indicator Date'!AZ28)</f>
        <v>2</v>
      </c>
      <c r="AZ27" s="185">
        <f>IF('Indicator Date'!BA28="No data","x",$AZ$2-'Indicator Date'!BA28)</f>
        <v>0</v>
      </c>
      <c r="BA27" s="185">
        <f>IF('Indicator Date'!BB28="No data","x",$BA$2-'Indicator Date'!BB28)</f>
        <v>0</v>
      </c>
      <c r="BB27" s="185">
        <f>IF('Indicator Date'!BC28="No data","x",$BB$2-'Indicator Date'!BC28)</f>
        <v>0</v>
      </c>
      <c r="BC27" s="185">
        <f>IF('Indicator Date'!BD28="No data","x",$BC$2-'Indicator Date'!BD28)</f>
        <v>0</v>
      </c>
      <c r="BD27" s="185" t="str">
        <f>IF('Indicator Date'!BE28="No data","x",$BD$2-'Indicator Date'!BE28)</f>
        <v>x</v>
      </c>
      <c r="BE27" s="185">
        <f>IF('Indicator Date'!BF28="No data","x",$BE$2-'Indicator Date'!BF28)</f>
        <v>0</v>
      </c>
      <c r="BF27" s="185">
        <f>IF('Indicator Date'!BG28="No data","x",$BF$2-'Indicator Date'!BG28)</f>
        <v>0</v>
      </c>
      <c r="BG27" s="185">
        <f>IF('Indicator Date'!BH28="No data","x",$BG$2-'Indicator Date'!BH28)</f>
        <v>0</v>
      </c>
      <c r="BH27" s="185">
        <f>IF('Indicator Date'!BI28="No data","x",$BH$2-'Indicator Date'!BI28)</f>
        <v>1</v>
      </c>
      <c r="BI27" s="185">
        <f>IF('Indicator Date'!BJ28="No data","x",$BI$2-'Indicator Date'!BJ28)</f>
        <v>6</v>
      </c>
      <c r="BJ27" s="185">
        <f>IF('Indicator Date'!BK28="No data","x",$BJ$2-'Indicator Date'!BK28)</f>
        <v>0</v>
      </c>
      <c r="BK27" s="185">
        <f>IF('Indicator Date'!BL28="No data","x",$BK$2-'Indicator Date'!BL28)</f>
        <v>0</v>
      </c>
      <c r="BL27" s="185">
        <f>IF('Indicator Date'!BM28="No data","x",$BL$2-'Indicator Date'!BM28)</f>
        <v>0</v>
      </c>
      <c r="BM27" s="185" t="str">
        <f>IF('Indicator Date'!BN28="No data","x",$BM$2-'Indicator Date'!BN28)</f>
        <v>x</v>
      </c>
      <c r="BN27" s="16">
        <f t="shared" si="0"/>
        <v>27</v>
      </c>
      <c r="BO27" s="187">
        <f t="shared" si="1"/>
        <v>0.4576271186440678</v>
      </c>
      <c r="BP27" s="16">
        <f t="shared" si="2"/>
        <v>13</v>
      </c>
      <c r="BQ27" s="187">
        <f t="shared" si="3"/>
        <v>1.0628078241756531</v>
      </c>
      <c r="BR27" s="103">
        <f t="shared" si="4"/>
        <v>0</v>
      </c>
    </row>
    <row r="28" spans="1:70" ht="15.75" customHeight="1" x14ac:dyDescent="0.25">
      <c r="A28" s="16" t="s">
        <v>116</v>
      </c>
      <c r="B28" s="185">
        <f>IF('Indicator Date'!C29="No data","x",$B$2-'Indicator Date'!C29)</f>
        <v>0</v>
      </c>
      <c r="C28" s="185">
        <f>IF('Indicator Date'!D29="No data","x",$C$2-'Indicator Date'!D29)</f>
        <v>0</v>
      </c>
      <c r="D28" s="185">
        <f>IF('Indicator Date'!E29="No data","x",$D$2-'Indicator Date'!E29)</f>
        <v>3</v>
      </c>
      <c r="E28" s="185">
        <f>IF('Indicator Date'!F29="No data","x",$E$2-'Indicator Date'!F29)</f>
        <v>3</v>
      </c>
      <c r="F28" s="185">
        <f>IF('Indicator Date'!G29="No data","x",$F$2-'Indicator Date'!G29)</f>
        <v>0</v>
      </c>
      <c r="G28" s="185">
        <f>IF('Indicator Date'!H29="No data","x",$G$2-'Indicator Date'!H29)</f>
        <v>0</v>
      </c>
      <c r="H28" s="186">
        <f>IF('Indicator Date'!I29="No data","x",$H$2-'Indicator Date'!I29)</f>
        <v>2</v>
      </c>
      <c r="I28" s="185">
        <f>IF('Indicator Date'!J29="No data","x",$I$2-'Indicator Date'!J29)</f>
        <v>1</v>
      </c>
      <c r="J28" s="185">
        <f>IF('Indicator Date'!K29="No data","x",$J$2-'Indicator Date'!K29)</f>
        <v>0</v>
      </c>
      <c r="K28" s="185">
        <f>IF('Indicator Date'!L29="No data","x",$K$2-'Indicator Date'!L29)</f>
        <v>0</v>
      </c>
      <c r="L28" s="185">
        <f>IF('Indicator Date'!M29="No data","x",$L$2-'Indicator Date'!M29)</f>
        <v>0</v>
      </c>
      <c r="M28" s="185">
        <f>IF('Indicator Date'!N29="No data","x",$M$2-'Indicator Date'!N29)</f>
        <v>0</v>
      </c>
      <c r="N28" s="185">
        <f>IF('Indicator Date'!O29="No data","x",$N$2-'Indicator Date'!O29)</f>
        <v>0</v>
      </c>
      <c r="O28" s="185">
        <f>IF('Indicator Date'!P29="No data","x",$O$2-'Indicator Date'!P29)</f>
        <v>0</v>
      </c>
      <c r="P28" s="185">
        <f>IF('Indicator Date'!Q29="No data","x",$P$2-'Indicator Date'!Q29)</f>
        <v>0</v>
      </c>
      <c r="Q28" s="185">
        <f>IF('Indicator Date'!R29="No data","x",$Q$2-'Indicator Date'!R29)</f>
        <v>0</v>
      </c>
      <c r="R28" s="185">
        <f>IF('Indicator Date'!S29="No data","x",$R$2-'Indicator Date'!S29)</f>
        <v>0</v>
      </c>
      <c r="S28" s="185">
        <f>IF('Indicator Date'!T29="No data","x",$S$2-'Indicator Date'!T29)</f>
        <v>0</v>
      </c>
      <c r="T28" s="185">
        <f>IF('Indicator Date'!U29="No data","x",$T$2-'Indicator Date'!U29)</f>
        <v>1</v>
      </c>
      <c r="U28" s="185">
        <f>IF('Indicator Date'!V29="No data","x",$U$2-'Indicator Date'!V29)</f>
        <v>0</v>
      </c>
      <c r="V28" s="185">
        <f>IF('Indicator Date'!W29="No data","x",$V$2-'Indicator Date'!W29)</f>
        <v>0</v>
      </c>
      <c r="W28" s="185">
        <f>IF('Indicator Date'!X29="No data","x",$W$2-'Indicator Date'!X29)</f>
        <v>0</v>
      </c>
      <c r="X28" s="185">
        <f>IF('Indicator Date'!Y29="No data","x",$X$2-'Indicator Date'!Y29)</f>
        <v>0</v>
      </c>
      <c r="Y28" s="185">
        <f>IF('Indicator Date'!Z29="No data","x",$Y$2-'Indicator Date'!Z29)</f>
        <v>0</v>
      </c>
      <c r="Z28" s="185">
        <f>IF('Indicator Date'!AA29="No data","x",$Z$2-'Indicator Date'!AA29)</f>
        <v>0</v>
      </c>
      <c r="AA28" s="185">
        <f>IF('Indicator Date'!AB29="No data","x",$AA$2-'Indicator Date'!AB29)</f>
        <v>0</v>
      </c>
      <c r="AB28" s="185">
        <f>IF('Indicator Date'!AC29="No data","x",$AB$2-'Indicator Date'!AC29)</f>
        <v>0</v>
      </c>
      <c r="AC28" s="185">
        <f>IF('Indicator Date'!AD29="No data","x",$AC$2-'Indicator Date'!AD29)</f>
        <v>0</v>
      </c>
      <c r="AD28" s="185">
        <f>IF('Indicator Date'!AE29="No data","x",$AD$2-'Indicator Date'!AE29)</f>
        <v>0</v>
      </c>
      <c r="AE28" s="185">
        <f>IF('Indicator Date'!AF29="No data","x",$AE$2-'Indicator Date'!AF29)</f>
        <v>0</v>
      </c>
      <c r="AF28" s="185">
        <f>IF('Indicator Date'!AG29="No data","x",$AF$2-'Indicator Date'!AG29)</f>
        <v>2</v>
      </c>
      <c r="AG28" s="185">
        <f>IF('Indicator Date'!AH29="No data","x",$AG$2-'Indicator Date'!AH29)</f>
        <v>0</v>
      </c>
      <c r="AH28" s="185">
        <f>IF('Indicator Date'!AI29="No data","x",$AH$2-'Indicator Date'!AI29)</f>
        <v>0</v>
      </c>
      <c r="AI28" s="185">
        <f>IF('Indicator Date'!AJ29="No data","x",$AI$2-'Indicator Date'!AJ29)</f>
        <v>2</v>
      </c>
      <c r="AJ28" s="185">
        <f>IF('Indicator Date'!AK29="No data","x",$AJ$2-'Indicator Date'!AK29)</f>
        <v>0</v>
      </c>
      <c r="AK28" s="185">
        <f>IF('Indicator Date'!AL29="No data","x",$AK$2-'Indicator Date'!AL29)</f>
        <v>1</v>
      </c>
      <c r="AL28" s="185">
        <f>IF('Indicator Date'!AM29="No data","x",$AL$2-'Indicator Date'!AM29)</f>
        <v>0</v>
      </c>
      <c r="AM28" s="185">
        <f>IF('Indicator Date'!AN29="No data","x",$AM$2-'Indicator Date'!AN29)</f>
        <v>0</v>
      </c>
      <c r="AN28" s="185">
        <f>IF('Indicator Date'!AO29="No data","x",$AN$2-'Indicator Date'!AO29)</f>
        <v>0</v>
      </c>
      <c r="AO28" s="185">
        <f>IF('Indicator Date'!AP29="No data","x",$AO$2-'Indicator Date'!AP29)</f>
        <v>0</v>
      </c>
      <c r="AP28" s="185">
        <f>IF('Indicator Date'!AQ29="No data","x",$AP$2-'Indicator Date'!AQ29)</f>
        <v>0</v>
      </c>
      <c r="AQ28" s="185">
        <f>IF('Indicator Date'!AR29="No data","x",$AQ$2-'Indicator Date'!AR29)</f>
        <v>0</v>
      </c>
      <c r="AR28" s="185">
        <f>IF('Indicator Date'!AS29="No data","x",$AR$2-'Indicator Date'!AS29)</f>
        <v>0</v>
      </c>
      <c r="AS28" s="185" t="str">
        <f>IF('Indicator Date'!AT29="No data","x",$AS$2-'Indicator Date'!AT29)</f>
        <v>x</v>
      </c>
      <c r="AT28" s="185" t="str">
        <f>IF('Indicator Date'!AU29="No data","x",$AT$2-'Indicator Date'!AU29)</f>
        <v>x</v>
      </c>
      <c r="AU28" s="185" t="str">
        <f>IF('Indicator Date'!AV29="No data","x",$AU$2-'Indicator Date'!AV29)</f>
        <v>x</v>
      </c>
      <c r="AV28" s="185">
        <f>IF('Indicator Date'!AW29="No data","x",$AV$2-'Indicator Date'!AW29)</f>
        <v>0</v>
      </c>
      <c r="AW28" s="185">
        <f>IF('Indicator Date'!AX29="No data","x",$AW$2-'Indicator Date'!AX29)</f>
        <v>2</v>
      </c>
      <c r="AX28" s="185">
        <f>IF('Indicator Date'!AY29="No data","x",$AX$2-'Indicator Date'!AY29)</f>
        <v>1</v>
      </c>
      <c r="AY28" s="185">
        <f>IF('Indicator Date'!AZ29="No data","x",$AY$2-'Indicator Date'!AZ29)</f>
        <v>2</v>
      </c>
      <c r="AZ28" s="185">
        <f>IF('Indicator Date'!BA29="No data","x",$AZ$2-'Indicator Date'!BA29)</f>
        <v>0</v>
      </c>
      <c r="BA28" s="185">
        <f>IF('Indicator Date'!BB29="No data","x",$BA$2-'Indicator Date'!BB29)</f>
        <v>0</v>
      </c>
      <c r="BB28" s="185">
        <f>IF('Indicator Date'!BC29="No data","x",$BB$2-'Indicator Date'!BC29)</f>
        <v>0</v>
      </c>
      <c r="BC28" s="185">
        <f>IF('Indicator Date'!BD29="No data","x",$BC$2-'Indicator Date'!BD29)</f>
        <v>0</v>
      </c>
      <c r="BD28" s="185" t="str">
        <f>IF('Indicator Date'!BE29="No data","x",$BD$2-'Indicator Date'!BE29)</f>
        <v>x</v>
      </c>
      <c r="BE28" s="185">
        <f>IF('Indicator Date'!BF29="No data","x",$BE$2-'Indicator Date'!BF29)</f>
        <v>0</v>
      </c>
      <c r="BF28" s="185">
        <f>IF('Indicator Date'!BG29="No data","x",$BF$2-'Indicator Date'!BG29)</f>
        <v>0</v>
      </c>
      <c r="BG28" s="185">
        <f>IF('Indicator Date'!BH29="No data","x",$BG$2-'Indicator Date'!BH29)</f>
        <v>0</v>
      </c>
      <c r="BH28" s="185">
        <f>IF('Indicator Date'!BI29="No data","x",$BH$2-'Indicator Date'!BI29)</f>
        <v>1</v>
      </c>
      <c r="BI28" s="185">
        <f>IF('Indicator Date'!BJ29="No data","x",$BI$2-'Indicator Date'!BJ29)</f>
        <v>6</v>
      </c>
      <c r="BJ28" s="185">
        <f>IF('Indicator Date'!BK29="No data","x",$BJ$2-'Indicator Date'!BK29)</f>
        <v>0</v>
      </c>
      <c r="BK28" s="185">
        <f>IF('Indicator Date'!BL29="No data","x",$BK$2-'Indicator Date'!BL29)</f>
        <v>0</v>
      </c>
      <c r="BL28" s="185">
        <f>IF('Indicator Date'!BM29="No data","x",$BL$2-'Indicator Date'!BM29)</f>
        <v>0</v>
      </c>
      <c r="BM28" s="185" t="str">
        <f>IF('Indicator Date'!BN29="No data","x",$BM$2-'Indicator Date'!BN29)</f>
        <v>x</v>
      </c>
      <c r="BN28" s="16">
        <f t="shared" si="0"/>
        <v>27</v>
      </c>
      <c r="BO28" s="187">
        <f t="shared" si="1"/>
        <v>0.4576271186440678</v>
      </c>
      <c r="BP28" s="16">
        <f t="shared" si="2"/>
        <v>13</v>
      </c>
      <c r="BQ28" s="187">
        <f t="shared" si="3"/>
        <v>1.0628078241756531</v>
      </c>
      <c r="BR28" s="103">
        <f t="shared" si="4"/>
        <v>0</v>
      </c>
    </row>
    <row r="29" spans="1:70" ht="15.75" customHeight="1" x14ac:dyDescent="0.25">
      <c r="A29" s="16" t="s">
        <v>118</v>
      </c>
      <c r="B29" s="185">
        <f>IF('Indicator Date'!C30="No data","x",$B$2-'Indicator Date'!C30)</f>
        <v>0</v>
      </c>
      <c r="C29" s="185">
        <f>IF('Indicator Date'!D30="No data","x",$C$2-'Indicator Date'!D30)</f>
        <v>0</v>
      </c>
      <c r="D29" s="185">
        <f>IF('Indicator Date'!E30="No data","x",$D$2-'Indicator Date'!E30)</f>
        <v>3</v>
      </c>
      <c r="E29" s="185">
        <f>IF('Indicator Date'!F30="No data","x",$E$2-'Indicator Date'!F30)</f>
        <v>3</v>
      </c>
      <c r="F29" s="185">
        <f>IF('Indicator Date'!G30="No data","x",$F$2-'Indicator Date'!G30)</f>
        <v>0</v>
      </c>
      <c r="G29" s="185">
        <f>IF('Indicator Date'!H30="No data","x",$G$2-'Indicator Date'!H30)</f>
        <v>0</v>
      </c>
      <c r="H29" s="186" t="str">
        <f>IF('Indicator Date'!I30="No data","x",$H$2-'Indicator Date'!I30)</f>
        <v>x</v>
      </c>
      <c r="I29" s="185">
        <f>IF('Indicator Date'!J30="No data","x",$I$2-'Indicator Date'!J30)</f>
        <v>1</v>
      </c>
      <c r="J29" s="185">
        <f>IF('Indicator Date'!K30="No data","x",$J$2-'Indicator Date'!K30)</f>
        <v>0</v>
      </c>
      <c r="K29" s="185">
        <f>IF('Indicator Date'!L30="No data","x",$K$2-'Indicator Date'!L30)</f>
        <v>0</v>
      </c>
      <c r="L29" s="185">
        <f>IF('Indicator Date'!M30="No data","x",$L$2-'Indicator Date'!M30)</f>
        <v>0</v>
      </c>
      <c r="M29" s="185">
        <f>IF('Indicator Date'!N30="No data","x",$M$2-'Indicator Date'!N30)</f>
        <v>0</v>
      </c>
      <c r="N29" s="185">
        <f>IF('Indicator Date'!O30="No data","x",$N$2-'Indicator Date'!O30)</f>
        <v>0</v>
      </c>
      <c r="O29" s="185">
        <f>IF('Indicator Date'!P30="No data","x",$O$2-'Indicator Date'!P30)</f>
        <v>0</v>
      </c>
      <c r="P29" s="185">
        <f>IF('Indicator Date'!Q30="No data","x",$P$2-'Indicator Date'!Q30)</f>
        <v>0</v>
      </c>
      <c r="Q29" s="185">
        <f>IF('Indicator Date'!R30="No data","x",$Q$2-'Indicator Date'!R30)</f>
        <v>0</v>
      </c>
      <c r="R29" s="185">
        <f>IF('Indicator Date'!S30="No data","x",$R$2-'Indicator Date'!S30)</f>
        <v>0</v>
      </c>
      <c r="S29" s="185">
        <f>IF('Indicator Date'!T30="No data","x",$S$2-'Indicator Date'!T30)</f>
        <v>0</v>
      </c>
      <c r="T29" s="185">
        <f>IF('Indicator Date'!U30="No data","x",$T$2-'Indicator Date'!U30)</f>
        <v>1</v>
      </c>
      <c r="U29" s="185">
        <f>IF('Indicator Date'!V30="No data","x",$U$2-'Indicator Date'!V30)</f>
        <v>0</v>
      </c>
      <c r="V29" s="185">
        <f>IF('Indicator Date'!W30="No data","x",$V$2-'Indicator Date'!W30)</f>
        <v>0</v>
      </c>
      <c r="W29" s="185">
        <f>IF('Indicator Date'!X30="No data","x",$W$2-'Indicator Date'!X30)</f>
        <v>0</v>
      </c>
      <c r="X29" s="185">
        <f>IF('Indicator Date'!Y30="No data","x",$X$2-'Indicator Date'!Y30)</f>
        <v>0</v>
      </c>
      <c r="Y29" s="185">
        <f>IF('Indicator Date'!Z30="No data","x",$Y$2-'Indicator Date'!Z30)</f>
        <v>0</v>
      </c>
      <c r="Z29" s="185">
        <f>IF('Indicator Date'!AA30="No data","x",$Z$2-'Indicator Date'!AA30)</f>
        <v>0</v>
      </c>
      <c r="AA29" s="185">
        <f>IF('Indicator Date'!AB30="No data","x",$AA$2-'Indicator Date'!AB30)</f>
        <v>0</v>
      </c>
      <c r="AB29" s="185">
        <f>IF('Indicator Date'!AC30="No data","x",$AB$2-'Indicator Date'!AC30)</f>
        <v>0</v>
      </c>
      <c r="AC29" s="185">
        <f>IF('Indicator Date'!AD30="No data","x",$AC$2-'Indicator Date'!AD30)</f>
        <v>0</v>
      </c>
      <c r="AD29" s="185">
        <f>IF('Indicator Date'!AE30="No data","x",$AD$2-'Indicator Date'!AE30)</f>
        <v>0</v>
      </c>
      <c r="AE29" s="185">
        <f>IF('Indicator Date'!AF30="No data","x",$AE$2-'Indicator Date'!AF30)</f>
        <v>0</v>
      </c>
      <c r="AF29" s="185">
        <f>IF('Indicator Date'!AG30="No data","x",$AF$2-'Indicator Date'!AG30)</f>
        <v>2</v>
      </c>
      <c r="AG29" s="185">
        <f>IF('Indicator Date'!AH30="No data","x",$AG$2-'Indicator Date'!AH30)</f>
        <v>0</v>
      </c>
      <c r="AH29" s="185">
        <f>IF('Indicator Date'!AI30="No data","x",$AH$2-'Indicator Date'!AI30)</f>
        <v>0</v>
      </c>
      <c r="AI29" s="185">
        <f>IF('Indicator Date'!AJ30="No data","x",$AI$2-'Indicator Date'!AJ30)</f>
        <v>2</v>
      </c>
      <c r="AJ29" s="185">
        <f>IF('Indicator Date'!AK30="No data","x",$AJ$2-'Indicator Date'!AK30)</f>
        <v>0</v>
      </c>
      <c r="AK29" s="185">
        <f>IF('Indicator Date'!AL30="No data","x",$AK$2-'Indicator Date'!AL30)</f>
        <v>1</v>
      </c>
      <c r="AL29" s="185">
        <f>IF('Indicator Date'!AM30="No data","x",$AL$2-'Indicator Date'!AM30)</f>
        <v>0</v>
      </c>
      <c r="AM29" s="185">
        <f>IF('Indicator Date'!AN30="No data","x",$AM$2-'Indicator Date'!AN30)</f>
        <v>0</v>
      </c>
      <c r="AN29" s="185">
        <f>IF('Indicator Date'!AO30="No data","x",$AN$2-'Indicator Date'!AO30)</f>
        <v>0</v>
      </c>
      <c r="AO29" s="185">
        <f>IF('Indicator Date'!AP30="No data","x",$AO$2-'Indicator Date'!AP30)</f>
        <v>0</v>
      </c>
      <c r="AP29" s="185">
        <f>IF('Indicator Date'!AQ30="No data","x",$AP$2-'Indicator Date'!AQ30)</f>
        <v>0</v>
      </c>
      <c r="AQ29" s="185">
        <f>IF('Indicator Date'!AR30="No data","x",$AQ$2-'Indicator Date'!AR30)</f>
        <v>0</v>
      </c>
      <c r="AR29" s="185">
        <f>IF('Indicator Date'!AS30="No data","x",$AR$2-'Indicator Date'!AS30)</f>
        <v>0</v>
      </c>
      <c r="AS29" s="185" t="str">
        <f>IF('Indicator Date'!AT30="No data","x",$AS$2-'Indicator Date'!AT30)</f>
        <v>x</v>
      </c>
      <c r="AT29" s="185" t="str">
        <f>IF('Indicator Date'!AU30="No data","x",$AT$2-'Indicator Date'!AU30)</f>
        <v>x</v>
      </c>
      <c r="AU29" s="185" t="str">
        <f>IF('Indicator Date'!AV30="No data","x",$AU$2-'Indicator Date'!AV30)</f>
        <v>x</v>
      </c>
      <c r="AV29" s="185">
        <f>IF('Indicator Date'!AW30="No data","x",$AV$2-'Indicator Date'!AW30)</f>
        <v>0</v>
      </c>
      <c r="AW29" s="185">
        <f>IF('Indicator Date'!AX30="No data","x",$AW$2-'Indicator Date'!AX30)</f>
        <v>2</v>
      </c>
      <c r="AX29" s="185">
        <f>IF('Indicator Date'!AY30="No data","x",$AX$2-'Indicator Date'!AY30)</f>
        <v>1</v>
      </c>
      <c r="AY29" s="185">
        <f>IF('Indicator Date'!AZ30="No data","x",$AY$2-'Indicator Date'!AZ30)</f>
        <v>2</v>
      </c>
      <c r="AZ29" s="185">
        <f>IF('Indicator Date'!BA30="No data","x",$AZ$2-'Indicator Date'!BA30)</f>
        <v>0</v>
      </c>
      <c r="BA29" s="185">
        <f>IF('Indicator Date'!BB30="No data","x",$BA$2-'Indicator Date'!BB30)</f>
        <v>0</v>
      </c>
      <c r="BB29" s="185">
        <f>IF('Indicator Date'!BC30="No data","x",$BB$2-'Indicator Date'!BC30)</f>
        <v>0</v>
      </c>
      <c r="BC29" s="185">
        <f>IF('Indicator Date'!BD30="No data","x",$BC$2-'Indicator Date'!BD30)</f>
        <v>0</v>
      </c>
      <c r="BD29" s="185" t="str">
        <f>IF('Indicator Date'!BE30="No data","x",$BD$2-'Indicator Date'!BE30)</f>
        <v>x</v>
      </c>
      <c r="BE29" s="185">
        <f>IF('Indicator Date'!BF30="No data","x",$BE$2-'Indicator Date'!BF30)</f>
        <v>0</v>
      </c>
      <c r="BF29" s="185">
        <f>IF('Indicator Date'!BG30="No data","x",$BF$2-'Indicator Date'!BG30)</f>
        <v>0</v>
      </c>
      <c r="BG29" s="185">
        <f>IF('Indicator Date'!BH30="No data","x",$BG$2-'Indicator Date'!BH30)</f>
        <v>0</v>
      </c>
      <c r="BH29" s="185">
        <f>IF('Indicator Date'!BI30="No data","x",$BH$2-'Indicator Date'!BI30)</f>
        <v>1</v>
      </c>
      <c r="BI29" s="185">
        <f>IF('Indicator Date'!BJ30="No data","x",$BI$2-'Indicator Date'!BJ30)</f>
        <v>6</v>
      </c>
      <c r="BJ29" s="185">
        <f>IF('Indicator Date'!BK30="No data","x",$BJ$2-'Indicator Date'!BK30)</f>
        <v>0</v>
      </c>
      <c r="BK29" s="185">
        <f>IF('Indicator Date'!BL30="No data","x",$BK$2-'Indicator Date'!BL30)</f>
        <v>0</v>
      </c>
      <c r="BL29" s="185">
        <f>IF('Indicator Date'!BM30="No data","x",$BL$2-'Indicator Date'!BM30)</f>
        <v>0</v>
      </c>
      <c r="BM29" s="185" t="str">
        <f>IF('Indicator Date'!BN30="No data","x",$BM$2-'Indicator Date'!BN30)</f>
        <v>x</v>
      </c>
      <c r="BN29" s="16">
        <f t="shared" si="0"/>
        <v>25</v>
      </c>
      <c r="BO29" s="187">
        <f t="shared" si="1"/>
        <v>0.43103448275862066</v>
      </c>
      <c r="BP29" s="16">
        <f t="shared" si="2"/>
        <v>12</v>
      </c>
      <c r="BQ29" s="187">
        <f t="shared" si="3"/>
        <v>1.0522892772184227</v>
      </c>
      <c r="BR29" s="103">
        <f t="shared" si="4"/>
        <v>0</v>
      </c>
    </row>
    <row r="30" spans="1:70" ht="15.75" customHeight="1" x14ac:dyDescent="0.25">
      <c r="A30" s="16" t="s">
        <v>120</v>
      </c>
      <c r="B30" s="185">
        <f>IF('Indicator Date'!C31="No data","x",$B$2-'Indicator Date'!C31)</f>
        <v>0</v>
      </c>
      <c r="C30" s="185">
        <f>IF('Indicator Date'!D31="No data","x",$C$2-'Indicator Date'!D31)</f>
        <v>0</v>
      </c>
      <c r="D30" s="185">
        <f>IF('Indicator Date'!E31="No data","x",$D$2-'Indicator Date'!E31)</f>
        <v>3</v>
      </c>
      <c r="E30" s="185">
        <f>IF('Indicator Date'!F31="No data","x",$E$2-'Indicator Date'!F31)</f>
        <v>3</v>
      </c>
      <c r="F30" s="185">
        <f>IF('Indicator Date'!G31="No data","x",$F$2-'Indicator Date'!G31)</f>
        <v>0</v>
      </c>
      <c r="G30" s="185">
        <f>IF('Indicator Date'!H31="No data","x",$G$2-'Indicator Date'!H31)</f>
        <v>0</v>
      </c>
      <c r="H30" s="186" t="str">
        <f>IF('Indicator Date'!I31="No data","x",$H$2-'Indicator Date'!I31)</f>
        <v>x</v>
      </c>
      <c r="I30" s="185">
        <f>IF('Indicator Date'!J31="No data","x",$I$2-'Indicator Date'!J31)</f>
        <v>1</v>
      </c>
      <c r="J30" s="185">
        <f>IF('Indicator Date'!K31="No data","x",$J$2-'Indicator Date'!K31)</f>
        <v>0</v>
      </c>
      <c r="K30" s="185">
        <f>IF('Indicator Date'!L31="No data","x",$K$2-'Indicator Date'!L31)</f>
        <v>0</v>
      </c>
      <c r="L30" s="185">
        <f>IF('Indicator Date'!M31="No data","x",$L$2-'Indicator Date'!M31)</f>
        <v>0</v>
      </c>
      <c r="M30" s="185">
        <f>IF('Indicator Date'!N31="No data","x",$M$2-'Indicator Date'!N31)</f>
        <v>0</v>
      </c>
      <c r="N30" s="185">
        <f>IF('Indicator Date'!O31="No data","x",$N$2-'Indicator Date'!O31)</f>
        <v>0</v>
      </c>
      <c r="O30" s="185">
        <f>IF('Indicator Date'!P31="No data","x",$O$2-'Indicator Date'!P31)</f>
        <v>0</v>
      </c>
      <c r="P30" s="185">
        <f>IF('Indicator Date'!Q31="No data","x",$P$2-'Indicator Date'!Q31)</f>
        <v>0</v>
      </c>
      <c r="Q30" s="185">
        <f>IF('Indicator Date'!R31="No data","x",$Q$2-'Indicator Date'!R31)</f>
        <v>0</v>
      </c>
      <c r="R30" s="185">
        <f>IF('Indicator Date'!S31="No data","x",$R$2-'Indicator Date'!S31)</f>
        <v>0</v>
      </c>
      <c r="S30" s="185">
        <f>IF('Indicator Date'!T31="No data","x",$S$2-'Indicator Date'!T31)</f>
        <v>0</v>
      </c>
      <c r="T30" s="185">
        <f>IF('Indicator Date'!U31="No data","x",$T$2-'Indicator Date'!U31)</f>
        <v>1</v>
      </c>
      <c r="U30" s="185">
        <f>IF('Indicator Date'!V31="No data","x",$U$2-'Indicator Date'!V31)</f>
        <v>0</v>
      </c>
      <c r="V30" s="185">
        <f>IF('Indicator Date'!W31="No data","x",$V$2-'Indicator Date'!W31)</f>
        <v>0</v>
      </c>
      <c r="W30" s="185">
        <f>IF('Indicator Date'!X31="No data","x",$W$2-'Indicator Date'!X31)</f>
        <v>0</v>
      </c>
      <c r="X30" s="185">
        <f>IF('Indicator Date'!Y31="No data","x",$X$2-'Indicator Date'!Y31)</f>
        <v>0</v>
      </c>
      <c r="Y30" s="185">
        <f>IF('Indicator Date'!Z31="No data","x",$Y$2-'Indicator Date'!Z31)</f>
        <v>0</v>
      </c>
      <c r="Z30" s="185">
        <f>IF('Indicator Date'!AA31="No data","x",$Z$2-'Indicator Date'!AA31)</f>
        <v>0</v>
      </c>
      <c r="AA30" s="185">
        <f>IF('Indicator Date'!AB31="No data","x",$AA$2-'Indicator Date'!AB31)</f>
        <v>0</v>
      </c>
      <c r="AB30" s="185">
        <f>IF('Indicator Date'!AC31="No data","x",$AB$2-'Indicator Date'!AC31)</f>
        <v>0</v>
      </c>
      <c r="AC30" s="185">
        <f>IF('Indicator Date'!AD31="No data","x",$AC$2-'Indicator Date'!AD31)</f>
        <v>0</v>
      </c>
      <c r="AD30" s="185">
        <f>IF('Indicator Date'!AE31="No data","x",$AD$2-'Indicator Date'!AE31)</f>
        <v>0</v>
      </c>
      <c r="AE30" s="185">
        <f>IF('Indicator Date'!AF31="No data","x",$AE$2-'Indicator Date'!AF31)</f>
        <v>0</v>
      </c>
      <c r="AF30" s="185">
        <f>IF('Indicator Date'!AG31="No data","x",$AF$2-'Indicator Date'!AG31)</f>
        <v>2</v>
      </c>
      <c r="AG30" s="185">
        <f>IF('Indicator Date'!AH31="No data","x",$AG$2-'Indicator Date'!AH31)</f>
        <v>0</v>
      </c>
      <c r="AH30" s="185">
        <f>IF('Indicator Date'!AI31="No data","x",$AH$2-'Indicator Date'!AI31)</f>
        <v>0</v>
      </c>
      <c r="AI30" s="185">
        <f>IF('Indicator Date'!AJ31="No data","x",$AI$2-'Indicator Date'!AJ31)</f>
        <v>2</v>
      </c>
      <c r="AJ30" s="185">
        <f>IF('Indicator Date'!AK31="No data","x",$AJ$2-'Indicator Date'!AK31)</f>
        <v>0</v>
      </c>
      <c r="AK30" s="185">
        <f>IF('Indicator Date'!AL31="No data","x",$AK$2-'Indicator Date'!AL31)</f>
        <v>1</v>
      </c>
      <c r="AL30" s="185">
        <f>IF('Indicator Date'!AM31="No data","x",$AL$2-'Indicator Date'!AM31)</f>
        <v>0</v>
      </c>
      <c r="AM30" s="185">
        <f>IF('Indicator Date'!AN31="No data","x",$AM$2-'Indicator Date'!AN31)</f>
        <v>0</v>
      </c>
      <c r="AN30" s="185">
        <f>IF('Indicator Date'!AO31="No data","x",$AN$2-'Indicator Date'!AO31)</f>
        <v>0</v>
      </c>
      <c r="AO30" s="185">
        <f>IF('Indicator Date'!AP31="No data","x",$AO$2-'Indicator Date'!AP31)</f>
        <v>0</v>
      </c>
      <c r="AP30" s="185">
        <f>IF('Indicator Date'!AQ31="No data","x",$AP$2-'Indicator Date'!AQ31)</f>
        <v>0</v>
      </c>
      <c r="AQ30" s="185">
        <f>IF('Indicator Date'!AR31="No data","x",$AQ$2-'Indicator Date'!AR31)</f>
        <v>0</v>
      </c>
      <c r="AR30" s="185">
        <f>IF('Indicator Date'!AS31="No data","x",$AR$2-'Indicator Date'!AS31)</f>
        <v>0</v>
      </c>
      <c r="AS30" s="185" t="str">
        <f>IF('Indicator Date'!AT31="No data","x",$AS$2-'Indicator Date'!AT31)</f>
        <v>x</v>
      </c>
      <c r="AT30" s="185" t="str">
        <f>IF('Indicator Date'!AU31="No data","x",$AT$2-'Indicator Date'!AU31)</f>
        <v>x</v>
      </c>
      <c r="AU30" s="185">
        <f>IF('Indicator Date'!AV31="No data","x",$AU$2-'Indicator Date'!AV31)</f>
        <v>2</v>
      </c>
      <c r="AV30" s="185">
        <f>IF('Indicator Date'!AW31="No data","x",$AV$2-'Indicator Date'!AW31)</f>
        <v>0</v>
      </c>
      <c r="AW30" s="185">
        <f>IF('Indicator Date'!AX31="No data","x",$AW$2-'Indicator Date'!AX31)</f>
        <v>2</v>
      </c>
      <c r="AX30" s="185">
        <f>IF('Indicator Date'!AY31="No data","x",$AX$2-'Indicator Date'!AY31)</f>
        <v>1</v>
      </c>
      <c r="AY30" s="185">
        <f>IF('Indicator Date'!AZ31="No data","x",$AY$2-'Indicator Date'!AZ31)</f>
        <v>2</v>
      </c>
      <c r="AZ30" s="185">
        <f>IF('Indicator Date'!BA31="No data","x",$AZ$2-'Indicator Date'!BA31)</f>
        <v>0</v>
      </c>
      <c r="BA30" s="185">
        <f>IF('Indicator Date'!BB31="No data","x",$BA$2-'Indicator Date'!BB31)</f>
        <v>0</v>
      </c>
      <c r="BB30" s="185">
        <f>IF('Indicator Date'!BC31="No data","x",$BB$2-'Indicator Date'!BC31)</f>
        <v>0</v>
      </c>
      <c r="BC30" s="185">
        <f>IF('Indicator Date'!BD31="No data","x",$BC$2-'Indicator Date'!BD31)</f>
        <v>0</v>
      </c>
      <c r="BD30" s="185" t="str">
        <f>IF('Indicator Date'!BE31="No data","x",$BD$2-'Indicator Date'!BE31)</f>
        <v>x</v>
      </c>
      <c r="BE30" s="185">
        <f>IF('Indicator Date'!BF31="No data","x",$BE$2-'Indicator Date'!BF31)</f>
        <v>0</v>
      </c>
      <c r="BF30" s="185">
        <f>IF('Indicator Date'!BG31="No data","x",$BF$2-'Indicator Date'!BG31)</f>
        <v>0</v>
      </c>
      <c r="BG30" s="185">
        <f>IF('Indicator Date'!BH31="No data","x",$BG$2-'Indicator Date'!BH31)</f>
        <v>0</v>
      </c>
      <c r="BH30" s="185">
        <f>IF('Indicator Date'!BI31="No data","x",$BH$2-'Indicator Date'!BI31)</f>
        <v>1</v>
      </c>
      <c r="BI30" s="185">
        <f>IF('Indicator Date'!BJ31="No data","x",$BI$2-'Indicator Date'!BJ31)</f>
        <v>6</v>
      </c>
      <c r="BJ30" s="185">
        <f>IF('Indicator Date'!BK31="No data","x",$BJ$2-'Indicator Date'!BK31)</f>
        <v>0</v>
      </c>
      <c r="BK30" s="185">
        <f>IF('Indicator Date'!BL31="No data","x",$BK$2-'Indicator Date'!BL31)</f>
        <v>0</v>
      </c>
      <c r="BL30" s="185">
        <f>IF('Indicator Date'!BM31="No data","x",$BL$2-'Indicator Date'!BM31)</f>
        <v>0</v>
      </c>
      <c r="BM30" s="185" t="str">
        <f>IF('Indicator Date'!BN31="No data","x",$BM$2-'Indicator Date'!BN31)</f>
        <v>x</v>
      </c>
      <c r="BN30" s="16">
        <f t="shared" si="0"/>
        <v>27</v>
      </c>
      <c r="BO30" s="187">
        <f t="shared" si="1"/>
        <v>0.4576271186440678</v>
      </c>
      <c r="BP30" s="16">
        <f t="shared" si="2"/>
        <v>13</v>
      </c>
      <c r="BQ30" s="187">
        <f t="shared" si="3"/>
        <v>1.0628078241756531</v>
      </c>
      <c r="BR30" s="103">
        <f t="shared" si="4"/>
        <v>0</v>
      </c>
    </row>
    <row r="31" spans="1:70" ht="15.75" customHeight="1" x14ac:dyDescent="0.25">
      <c r="A31" s="16" t="s">
        <v>122</v>
      </c>
      <c r="B31" s="185">
        <f>IF('Indicator Date'!C32="No data","x",$B$2-'Indicator Date'!C32)</f>
        <v>0</v>
      </c>
      <c r="C31" s="185">
        <f>IF('Indicator Date'!D32="No data","x",$C$2-'Indicator Date'!D32)</f>
        <v>0</v>
      </c>
      <c r="D31" s="185">
        <f>IF('Indicator Date'!E32="No data","x",$D$2-'Indicator Date'!E32)</f>
        <v>3</v>
      </c>
      <c r="E31" s="185">
        <f>IF('Indicator Date'!F32="No data","x",$E$2-'Indicator Date'!F32)</f>
        <v>3</v>
      </c>
      <c r="F31" s="185">
        <f>IF('Indicator Date'!G32="No data","x",$F$2-'Indicator Date'!G32)</f>
        <v>0</v>
      </c>
      <c r="G31" s="185">
        <f>IF('Indicator Date'!H32="No data","x",$G$2-'Indicator Date'!H32)</f>
        <v>0</v>
      </c>
      <c r="H31" s="186" t="str">
        <f>IF('Indicator Date'!I32="No data","x",$H$2-'Indicator Date'!I32)</f>
        <v>x</v>
      </c>
      <c r="I31" s="185">
        <f>IF('Indicator Date'!J32="No data","x",$I$2-'Indicator Date'!J32)</f>
        <v>1</v>
      </c>
      <c r="J31" s="185">
        <f>IF('Indicator Date'!K32="No data","x",$J$2-'Indicator Date'!K32)</f>
        <v>0</v>
      </c>
      <c r="K31" s="185">
        <f>IF('Indicator Date'!L32="No data","x",$K$2-'Indicator Date'!L32)</f>
        <v>0</v>
      </c>
      <c r="L31" s="185">
        <f>IF('Indicator Date'!M32="No data","x",$L$2-'Indicator Date'!M32)</f>
        <v>0</v>
      </c>
      <c r="M31" s="185">
        <f>IF('Indicator Date'!N32="No data","x",$M$2-'Indicator Date'!N32)</f>
        <v>0</v>
      </c>
      <c r="N31" s="185">
        <f>IF('Indicator Date'!O32="No data","x",$N$2-'Indicator Date'!O32)</f>
        <v>0</v>
      </c>
      <c r="O31" s="185">
        <f>IF('Indicator Date'!P32="No data","x",$O$2-'Indicator Date'!P32)</f>
        <v>0</v>
      </c>
      <c r="P31" s="185">
        <f>IF('Indicator Date'!Q32="No data","x",$P$2-'Indicator Date'!Q32)</f>
        <v>0</v>
      </c>
      <c r="Q31" s="185">
        <f>IF('Indicator Date'!R32="No data","x",$Q$2-'Indicator Date'!R32)</f>
        <v>0</v>
      </c>
      <c r="R31" s="185">
        <f>IF('Indicator Date'!S32="No data","x",$R$2-'Indicator Date'!S32)</f>
        <v>0</v>
      </c>
      <c r="S31" s="185">
        <f>IF('Indicator Date'!T32="No data","x",$S$2-'Indicator Date'!T32)</f>
        <v>0</v>
      </c>
      <c r="T31" s="185">
        <f>IF('Indicator Date'!U32="No data","x",$T$2-'Indicator Date'!U32)</f>
        <v>1</v>
      </c>
      <c r="U31" s="185">
        <f>IF('Indicator Date'!V32="No data","x",$U$2-'Indicator Date'!V32)</f>
        <v>0</v>
      </c>
      <c r="V31" s="185">
        <f>IF('Indicator Date'!W32="No data","x",$V$2-'Indicator Date'!W32)</f>
        <v>0</v>
      </c>
      <c r="W31" s="185">
        <f>IF('Indicator Date'!X32="No data","x",$W$2-'Indicator Date'!X32)</f>
        <v>0</v>
      </c>
      <c r="X31" s="185">
        <f>IF('Indicator Date'!Y32="No data","x",$X$2-'Indicator Date'!Y32)</f>
        <v>0</v>
      </c>
      <c r="Y31" s="185">
        <f>IF('Indicator Date'!Z32="No data","x",$Y$2-'Indicator Date'!Z32)</f>
        <v>0</v>
      </c>
      <c r="Z31" s="185">
        <f>IF('Indicator Date'!AA32="No data","x",$Z$2-'Indicator Date'!AA32)</f>
        <v>0</v>
      </c>
      <c r="AA31" s="185">
        <f>IF('Indicator Date'!AB32="No data","x",$AA$2-'Indicator Date'!AB32)</f>
        <v>0</v>
      </c>
      <c r="AB31" s="185">
        <f>IF('Indicator Date'!AC32="No data","x",$AB$2-'Indicator Date'!AC32)</f>
        <v>0</v>
      </c>
      <c r="AC31" s="185">
        <f>IF('Indicator Date'!AD32="No data","x",$AC$2-'Indicator Date'!AD32)</f>
        <v>0</v>
      </c>
      <c r="AD31" s="185">
        <f>IF('Indicator Date'!AE32="No data","x",$AD$2-'Indicator Date'!AE32)</f>
        <v>0</v>
      </c>
      <c r="AE31" s="185">
        <f>IF('Indicator Date'!AF32="No data","x",$AE$2-'Indicator Date'!AF32)</f>
        <v>0</v>
      </c>
      <c r="AF31" s="185">
        <f>IF('Indicator Date'!AG32="No data","x",$AF$2-'Indicator Date'!AG32)</f>
        <v>2</v>
      </c>
      <c r="AG31" s="185">
        <f>IF('Indicator Date'!AH32="No data","x",$AG$2-'Indicator Date'!AH32)</f>
        <v>0</v>
      </c>
      <c r="AH31" s="185">
        <f>IF('Indicator Date'!AI32="No data","x",$AH$2-'Indicator Date'!AI32)</f>
        <v>0</v>
      </c>
      <c r="AI31" s="185">
        <f>IF('Indicator Date'!AJ32="No data","x",$AI$2-'Indicator Date'!AJ32)</f>
        <v>2</v>
      </c>
      <c r="AJ31" s="185">
        <f>IF('Indicator Date'!AK32="No data","x",$AJ$2-'Indicator Date'!AK32)</f>
        <v>0</v>
      </c>
      <c r="AK31" s="185">
        <f>IF('Indicator Date'!AL32="No data","x",$AK$2-'Indicator Date'!AL32)</f>
        <v>1</v>
      </c>
      <c r="AL31" s="185">
        <f>IF('Indicator Date'!AM32="No data","x",$AL$2-'Indicator Date'!AM32)</f>
        <v>0</v>
      </c>
      <c r="AM31" s="185">
        <f>IF('Indicator Date'!AN32="No data","x",$AM$2-'Indicator Date'!AN32)</f>
        <v>0</v>
      </c>
      <c r="AN31" s="185">
        <f>IF('Indicator Date'!AO32="No data","x",$AN$2-'Indicator Date'!AO32)</f>
        <v>0</v>
      </c>
      <c r="AO31" s="185">
        <f>IF('Indicator Date'!AP32="No data","x",$AO$2-'Indicator Date'!AP32)</f>
        <v>0</v>
      </c>
      <c r="AP31" s="185">
        <f>IF('Indicator Date'!AQ32="No data","x",$AP$2-'Indicator Date'!AQ32)</f>
        <v>0</v>
      </c>
      <c r="AQ31" s="185">
        <f>IF('Indicator Date'!AR32="No data","x",$AQ$2-'Indicator Date'!AR32)</f>
        <v>0</v>
      </c>
      <c r="AR31" s="185">
        <f>IF('Indicator Date'!AS32="No data","x",$AR$2-'Indicator Date'!AS32)</f>
        <v>0</v>
      </c>
      <c r="AS31" s="185" t="str">
        <f>IF('Indicator Date'!AT32="No data","x",$AS$2-'Indicator Date'!AT32)</f>
        <v>x</v>
      </c>
      <c r="AT31" s="185" t="str">
        <f>IF('Indicator Date'!AU32="No data","x",$AT$2-'Indicator Date'!AU32)</f>
        <v>x</v>
      </c>
      <c r="AU31" s="185">
        <f>IF('Indicator Date'!AV32="No data","x",$AU$2-'Indicator Date'!AV32)</f>
        <v>2</v>
      </c>
      <c r="AV31" s="185">
        <f>IF('Indicator Date'!AW32="No data","x",$AV$2-'Indicator Date'!AW32)</f>
        <v>0</v>
      </c>
      <c r="AW31" s="185">
        <f>IF('Indicator Date'!AX32="No data","x",$AW$2-'Indicator Date'!AX32)</f>
        <v>2</v>
      </c>
      <c r="AX31" s="185">
        <f>IF('Indicator Date'!AY32="No data","x",$AX$2-'Indicator Date'!AY32)</f>
        <v>1</v>
      </c>
      <c r="AY31" s="185">
        <f>IF('Indicator Date'!AZ32="No data","x",$AY$2-'Indicator Date'!AZ32)</f>
        <v>2</v>
      </c>
      <c r="AZ31" s="185">
        <f>IF('Indicator Date'!BA32="No data","x",$AZ$2-'Indicator Date'!BA32)</f>
        <v>0</v>
      </c>
      <c r="BA31" s="185">
        <f>IF('Indicator Date'!BB32="No data","x",$BA$2-'Indicator Date'!BB32)</f>
        <v>0</v>
      </c>
      <c r="BB31" s="185">
        <f>IF('Indicator Date'!BC32="No data","x",$BB$2-'Indicator Date'!BC32)</f>
        <v>0</v>
      </c>
      <c r="BC31" s="185">
        <f>IF('Indicator Date'!BD32="No data","x",$BC$2-'Indicator Date'!BD32)</f>
        <v>0</v>
      </c>
      <c r="BD31" s="185" t="str">
        <f>IF('Indicator Date'!BE32="No data","x",$BD$2-'Indicator Date'!BE32)</f>
        <v>x</v>
      </c>
      <c r="BE31" s="185">
        <f>IF('Indicator Date'!BF32="No data","x",$BE$2-'Indicator Date'!BF32)</f>
        <v>0</v>
      </c>
      <c r="BF31" s="185">
        <f>IF('Indicator Date'!BG32="No data","x",$BF$2-'Indicator Date'!BG32)</f>
        <v>0</v>
      </c>
      <c r="BG31" s="185">
        <f>IF('Indicator Date'!BH32="No data","x",$BG$2-'Indicator Date'!BH32)</f>
        <v>0</v>
      </c>
      <c r="BH31" s="185">
        <f>IF('Indicator Date'!BI32="No data","x",$BH$2-'Indicator Date'!BI32)</f>
        <v>1</v>
      </c>
      <c r="BI31" s="185">
        <f>IF('Indicator Date'!BJ32="No data","x",$BI$2-'Indicator Date'!BJ32)</f>
        <v>6</v>
      </c>
      <c r="BJ31" s="185">
        <f>IF('Indicator Date'!BK32="No data","x",$BJ$2-'Indicator Date'!BK32)</f>
        <v>0</v>
      </c>
      <c r="BK31" s="185">
        <f>IF('Indicator Date'!BL32="No data","x",$BK$2-'Indicator Date'!BL32)</f>
        <v>0</v>
      </c>
      <c r="BL31" s="185">
        <f>IF('Indicator Date'!BM32="No data","x",$BL$2-'Indicator Date'!BM32)</f>
        <v>0</v>
      </c>
      <c r="BM31" s="185" t="str">
        <f>IF('Indicator Date'!BN32="No data","x",$BM$2-'Indicator Date'!BN32)</f>
        <v>x</v>
      </c>
      <c r="BN31" s="16">
        <f t="shared" si="0"/>
        <v>27</v>
      </c>
      <c r="BO31" s="187">
        <f t="shared" si="1"/>
        <v>0.4576271186440678</v>
      </c>
      <c r="BP31" s="16">
        <f t="shared" si="2"/>
        <v>13</v>
      </c>
      <c r="BQ31" s="187">
        <f t="shared" si="3"/>
        <v>1.0628078241756531</v>
      </c>
      <c r="BR31" s="103">
        <f t="shared" si="4"/>
        <v>0</v>
      </c>
    </row>
    <row r="32" spans="1:70" ht="15.75" customHeight="1" x14ac:dyDescent="0.25">
      <c r="A32" s="16" t="s">
        <v>124</v>
      </c>
      <c r="B32" s="185">
        <f>IF('Indicator Date'!C33="No data","x",$B$2-'Indicator Date'!C33)</f>
        <v>0</v>
      </c>
      <c r="C32" s="185">
        <f>IF('Indicator Date'!D33="No data","x",$C$2-'Indicator Date'!D33)</f>
        <v>0</v>
      </c>
      <c r="D32" s="185">
        <f>IF('Indicator Date'!E33="No data","x",$D$2-'Indicator Date'!E33)</f>
        <v>3</v>
      </c>
      <c r="E32" s="185">
        <f>IF('Indicator Date'!F33="No data","x",$E$2-'Indicator Date'!F33)</f>
        <v>3</v>
      </c>
      <c r="F32" s="185">
        <f>IF('Indicator Date'!G33="No data","x",$F$2-'Indicator Date'!G33)</f>
        <v>0</v>
      </c>
      <c r="G32" s="185">
        <f>IF('Indicator Date'!H33="No data","x",$G$2-'Indicator Date'!H33)</f>
        <v>0</v>
      </c>
      <c r="H32" s="186" t="str">
        <f>IF('Indicator Date'!I33="No data","x",$H$2-'Indicator Date'!I33)</f>
        <v>x</v>
      </c>
      <c r="I32" s="185">
        <f>IF('Indicator Date'!J33="No data","x",$I$2-'Indicator Date'!J33)</f>
        <v>1</v>
      </c>
      <c r="J32" s="185">
        <f>IF('Indicator Date'!K33="No data","x",$J$2-'Indicator Date'!K33)</f>
        <v>0</v>
      </c>
      <c r="K32" s="185">
        <f>IF('Indicator Date'!L33="No data","x",$K$2-'Indicator Date'!L33)</f>
        <v>0</v>
      </c>
      <c r="L32" s="185">
        <f>IF('Indicator Date'!M33="No data","x",$L$2-'Indicator Date'!M33)</f>
        <v>0</v>
      </c>
      <c r="M32" s="185">
        <f>IF('Indicator Date'!N33="No data","x",$M$2-'Indicator Date'!N33)</f>
        <v>0</v>
      </c>
      <c r="N32" s="185">
        <f>IF('Indicator Date'!O33="No data","x",$N$2-'Indicator Date'!O33)</f>
        <v>0</v>
      </c>
      <c r="O32" s="185">
        <f>IF('Indicator Date'!P33="No data","x",$O$2-'Indicator Date'!P33)</f>
        <v>0</v>
      </c>
      <c r="P32" s="185">
        <f>IF('Indicator Date'!Q33="No data","x",$P$2-'Indicator Date'!Q33)</f>
        <v>0</v>
      </c>
      <c r="Q32" s="185">
        <f>IF('Indicator Date'!R33="No data","x",$Q$2-'Indicator Date'!R33)</f>
        <v>0</v>
      </c>
      <c r="R32" s="185">
        <f>IF('Indicator Date'!S33="No data","x",$R$2-'Indicator Date'!S33)</f>
        <v>0</v>
      </c>
      <c r="S32" s="185">
        <f>IF('Indicator Date'!T33="No data","x",$S$2-'Indicator Date'!T33)</f>
        <v>0</v>
      </c>
      <c r="T32" s="185">
        <f>IF('Indicator Date'!U33="No data","x",$T$2-'Indicator Date'!U33)</f>
        <v>1</v>
      </c>
      <c r="U32" s="185">
        <f>IF('Indicator Date'!V33="No data","x",$U$2-'Indicator Date'!V33)</f>
        <v>0</v>
      </c>
      <c r="V32" s="185">
        <f>IF('Indicator Date'!W33="No data","x",$V$2-'Indicator Date'!W33)</f>
        <v>0</v>
      </c>
      <c r="W32" s="185">
        <f>IF('Indicator Date'!X33="No data","x",$W$2-'Indicator Date'!X33)</f>
        <v>0</v>
      </c>
      <c r="X32" s="185">
        <f>IF('Indicator Date'!Y33="No data","x",$X$2-'Indicator Date'!Y33)</f>
        <v>0</v>
      </c>
      <c r="Y32" s="185">
        <f>IF('Indicator Date'!Z33="No data","x",$Y$2-'Indicator Date'!Z33)</f>
        <v>0</v>
      </c>
      <c r="Z32" s="185">
        <f>IF('Indicator Date'!AA33="No data","x",$Z$2-'Indicator Date'!AA33)</f>
        <v>0</v>
      </c>
      <c r="AA32" s="185">
        <f>IF('Indicator Date'!AB33="No data","x",$AA$2-'Indicator Date'!AB33)</f>
        <v>0</v>
      </c>
      <c r="AB32" s="185">
        <f>IF('Indicator Date'!AC33="No data","x",$AB$2-'Indicator Date'!AC33)</f>
        <v>0</v>
      </c>
      <c r="AC32" s="185">
        <f>IF('Indicator Date'!AD33="No data","x",$AC$2-'Indicator Date'!AD33)</f>
        <v>0</v>
      </c>
      <c r="AD32" s="185">
        <f>IF('Indicator Date'!AE33="No data","x",$AD$2-'Indicator Date'!AE33)</f>
        <v>0</v>
      </c>
      <c r="AE32" s="185">
        <f>IF('Indicator Date'!AF33="No data","x",$AE$2-'Indicator Date'!AF33)</f>
        <v>0</v>
      </c>
      <c r="AF32" s="185">
        <f>IF('Indicator Date'!AG33="No data","x",$AF$2-'Indicator Date'!AG33)</f>
        <v>2</v>
      </c>
      <c r="AG32" s="185">
        <f>IF('Indicator Date'!AH33="No data","x",$AG$2-'Indicator Date'!AH33)</f>
        <v>0</v>
      </c>
      <c r="AH32" s="185">
        <f>IF('Indicator Date'!AI33="No data","x",$AH$2-'Indicator Date'!AI33)</f>
        <v>0</v>
      </c>
      <c r="AI32" s="185">
        <f>IF('Indicator Date'!AJ33="No data","x",$AI$2-'Indicator Date'!AJ33)</f>
        <v>2</v>
      </c>
      <c r="AJ32" s="185">
        <f>IF('Indicator Date'!AK33="No data","x",$AJ$2-'Indicator Date'!AK33)</f>
        <v>0</v>
      </c>
      <c r="AK32" s="185">
        <f>IF('Indicator Date'!AL33="No data","x",$AK$2-'Indicator Date'!AL33)</f>
        <v>1</v>
      </c>
      <c r="AL32" s="185">
        <f>IF('Indicator Date'!AM33="No data","x",$AL$2-'Indicator Date'!AM33)</f>
        <v>0</v>
      </c>
      <c r="AM32" s="185">
        <f>IF('Indicator Date'!AN33="No data","x",$AM$2-'Indicator Date'!AN33)</f>
        <v>0</v>
      </c>
      <c r="AN32" s="185">
        <f>IF('Indicator Date'!AO33="No data","x",$AN$2-'Indicator Date'!AO33)</f>
        <v>0</v>
      </c>
      <c r="AO32" s="185">
        <f>IF('Indicator Date'!AP33="No data","x",$AO$2-'Indicator Date'!AP33)</f>
        <v>0</v>
      </c>
      <c r="AP32" s="185">
        <f>IF('Indicator Date'!AQ33="No data","x",$AP$2-'Indicator Date'!AQ33)</f>
        <v>0</v>
      </c>
      <c r="AQ32" s="185">
        <f>IF('Indicator Date'!AR33="No data","x",$AQ$2-'Indicator Date'!AR33)</f>
        <v>0</v>
      </c>
      <c r="AR32" s="185">
        <f>IF('Indicator Date'!AS33="No data","x",$AR$2-'Indicator Date'!AS33)</f>
        <v>0</v>
      </c>
      <c r="AS32" s="185" t="str">
        <f>IF('Indicator Date'!AT33="No data","x",$AS$2-'Indicator Date'!AT33)</f>
        <v>x</v>
      </c>
      <c r="AT32" s="185" t="str">
        <f>IF('Indicator Date'!AU33="No data","x",$AT$2-'Indicator Date'!AU33)</f>
        <v>x</v>
      </c>
      <c r="AU32" s="185" t="str">
        <f>IF('Indicator Date'!AV33="No data","x",$AU$2-'Indicator Date'!AV33)</f>
        <v>x</v>
      </c>
      <c r="AV32" s="185">
        <f>IF('Indicator Date'!AW33="No data","x",$AV$2-'Indicator Date'!AW33)</f>
        <v>0</v>
      </c>
      <c r="AW32" s="185">
        <f>IF('Indicator Date'!AX33="No data","x",$AW$2-'Indicator Date'!AX33)</f>
        <v>2</v>
      </c>
      <c r="AX32" s="185">
        <f>IF('Indicator Date'!AY33="No data","x",$AX$2-'Indicator Date'!AY33)</f>
        <v>1</v>
      </c>
      <c r="AY32" s="185">
        <f>IF('Indicator Date'!AZ33="No data","x",$AY$2-'Indicator Date'!AZ33)</f>
        <v>2</v>
      </c>
      <c r="AZ32" s="185">
        <f>IF('Indicator Date'!BA33="No data","x",$AZ$2-'Indicator Date'!BA33)</f>
        <v>0</v>
      </c>
      <c r="BA32" s="185">
        <f>IF('Indicator Date'!BB33="No data","x",$BA$2-'Indicator Date'!BB33)</f>
        <v>0</v>
      </c>
      <c r="BB32" s="185">
        <f>IF('Indicator Date'!BC33="No data","x",$BB$2-'Indicator Date'!BC33)</f>
        <v>0</v>
      </c>
      <c r="BC32" s="185">
        <f>IF('Indicator Date'!BD33="No data","x",$BC$2-'Indicator Date'!BD33)</f>
        <v>0</v>
      </c>
      <c r="BD32" s="185" t="str">
        <f>IF('Indicator Date'!BE33="No data","x",$BD$2-'Indicator Date'!BE33)</f>
        <v>x</v>
      </c>
      <c r="BE32" s="185">
        <f>IF('Indicator Date'!BF33="No data","x",$BE$2-'Indicator Date'!BF33)</f>
        <v>0</v>
      </c>
      <c r="BF32" s="185">
        <f>IF('Indicator Date'!BG33="No data","x",$BF$2-'Indicator Date'!BG33)</f>
        <v>0</v>
      </c>
      <c r="BG32" s="185">
        <f>IF('Indicator Date'!BH33="No data","x",$BG$2-'Indicator Date'!BH33)</f>
        <v>0</v>
      </c>
      <c r="BH32" s="185">
        <f>IF('Indicator Date'!BI33="No data","x",$BH$2-'Indicator Date'!BI33)</f>
        <v>1</v>
      </c>
      <c r="BI32" s="185">
        <f>IF('Indicator Date'!BJ33="No data","x",$BI$2-'Indicator Date'!BJ33)</f>
        <v>6</v>
      </c>
      <c r="BJ32" s="185">
        <f>IF('Indicator Date'!BK33="No data","x",$BJ$2-'Indicator Date'!BK33)</f>
        <v>0</v>
      </c>
      <c r="BK32" s="185">
        <f>IF('Indicator Date'!BL33="No data","x",$BK$2-'Indicator Date'!BL33)</f>
        <v>0</v>
      </c>
      <c r="BL32" s="185" t="str">
        <f>IF('Indicator Date'!BM33="No data","x",$BL$2-'Indicator Date'!BM33)</f>
        <v>x</v>
      </c>
      <c r="BM32" s="185" t="str">
        <f>IF('Indicator Date'!BN33="No data","x",$BM$2-'Indicator Date'!BN33)</f>
        <v>x</v>
      </c>
      <c r="BN32" s="16">
        <f t="shared" si="0"/>
        <v>25</v>
      </c>
      <c r="BO32" s="187">
        <f t="shared" si="1"/>
        <v>0.43859649122807015</v>
      </c>
      <c r="BP32" s="16">
        <f t="shared" si="2"/>
        <v>12</v>
      </c>
      <c r="BQ32" s="187">
        <f t="shared" si="3"/>
        <v>1.0599163134732081</v>
      </c>
      <c r="BR32" s="103">
        <f t="shared" si="4"/>
        <v>0</v>
      </c>
    </row>
    <row r="33" spans="1:70" ht="15.75" customHeight="1" x14ac:dyDescent="0.25">
      <c r="A33" s="16" t="s">
        <v>126</v>
      </c>
      <c r="B33" s="185">
        <f>IF('Indicator Date'!C34="No data","x",$B$2-'Indicator Date'!C34)</f>
        <v>0</v>
      </c>
      <c r="C33" s="185">
        <f>IF('Indicator Date'!D34="No data","x",$C$2-'Indicator Date'!D34)</f>
        <v>0</v>
      </c>
      <c r="D33" s="185">
        <f>IF('Indicator Date'!E34="No data","x",$D$2-'Indicator Date'!E34)</f>
        <v>3</v>
      </c>
      <c r="E33" s="185">
        <f>IF('Indicator Date'!F34="No data","x",$E$2-'Indicator Date'!F34)</f>
        <v>3</v>
      </c>
      <c r="F33" s="185">
        <f>IF('Indicator Date'!G34="No data","x",$F$2-'Indicator Date'!G34)</f>
        <v>0</v>
      </c>
      <c r="G33" s="185">
        <f>IF('Indicator Date'!H34="No data","x",$G$2-'Indicator Date'!H34)</f>
        <v>0</v>
      </c>
      <c r="H33" s="186" t="str">
        <f>IF('Indicator Date'!I34="No data","x",$H$2-'Indicator Date'!I34)</f>
        <v>x</v>
      </c>
      <c r="I33" s="185">
        <f>IF('Indicator Date'!J34="No data","x",$I$2-'Indicator Date'!J34)</f>
        <v>1</v>
      </c>
      <c r="J33" s="185">
        <f>IF('Indicator Date'!K34="No data","x",$J$2-'Indicator Date'!K34)</f>
        <v>0</v>
      </c>
      <c r="K33" s="185">
        <f>IF('Indicator Date'!L34="No data","x",$K$2-'Indicator Date'!L34)</f>
        <v>0</v>
      </c>
      <c r="L33" s="185">
        <f>IF('Indicator Date'!M34="No data","x",$L$2-'Indicator Date'!M34)</f>
        <v>0</v>
      </c>
      <c r="M33" s="185">
        <f>IF('Indicator Date'!N34="No data","x",$M$2-'Indicator Date'!N34)</f>
        <v>0</v>
      </c>
      <c r="N33" s="185">
        <f>IF('Indicator Date'!O34="No data","x",$N$2-'Indicator Date'!O34)</f>
        <v>0</v>
      </c>
      <c r="O33" s="185">
        <f>IF('Indicator Date'!P34="No data","x",$O$2-'Indicator Date'!P34)</f>
        <v>0</v>
      </c>
      <c r="P33" s="185">
        <f>IF('Indicator Date'!Q34="No data","x",$P$2-'Indicator Date'!Q34)</f>
        <v>0</v>
      </c>
      <c r="Q33" s="185">
        <f>IF('Indicator Date'!R34="No data","x",$Q$2-'Indicator Date'!R34)</f>
        <v>0</v>
      </c>
      <c r="R33" s="185">
        <f>IF('Indicator Date'!S34="No data","x",$R$2-'Indicator Date'!S34)</f>
        <v>0</v>
      </c>
      <c r="S33" s="185">
        <f>IF('Indicator Date'!T34="No data","x",$S$2-'Indicator Date'!T34)</f>
        <v>0</v>
      </c>
      <c r="T33" s="185">
        <f>IF('Indicator Date'!U34="No data","x",$T$2-'Indicator Date'!U34)</f>
        <v>1</v>
      </c>
      <c r="U33" s="185">
        <f>IF('Indicator Date'!V34="No data","x",$U$2-'Indicator Date'!V34)</f>
        <v>0</v>
      </c>
      <c r="V33" s="185">
        <f>IF('Indicator Date'!W34="No data","x",$V$2-'Indicator Date'!W34)</f>
        <v>0</v>
      </c>
      <c r="W33" s="185">
        <f>IF('Indicator Date'!X34="No data","x",$W$2-'Indicator Date'!X34)</f>
        <v>0</v>
      </c>
      <c r="X33" s="185">
        <f>IF('Indicator Date'!Y34="No data","x",$X$2-'Indicator Date'!Y34)</f>
        <v>0</v>
      </c>
      <c r="Y33" s="185">
        <f>IF('Indicator Date'!Z34="No data","x",$Y$2-'Indicator Date'!Z34)</f>
        <v>0</v>
      </c>
      <c r="Z33" s="185">
        <f>IF('Indicator Date'!AA34="No data","x",$Z$2-'Indicator Date'!AA34)</f>
        <v>0</v>
      </c>
      <c r="AA33" s="185">
        <f>IF('Indicator Date'!AB34="No data","x",$AA$2-'Indicator Date'!AB34)</f>
        <v>0</v>
      </c>
      <c r="AB33" s="185">
        <f>IF('Indicator Date'!AC34="No data","x",$AB$2-'Indicator Date'!AC34)</f>
        <v>0</v>
      </c>
      <c r="AC33" s="185">
        <f>IF('Indicator Date'!AD34="No data","x",$AC$2-'Indicator Date'!AD34)</f>
        <v>0</v>
      </c>
      <c r="AD33" s="185">
        <f>IF('Indicator Date'!AE34="No data","x",$AD$2-'Indicator Date'!AE34)</f>
        <v>0</v>
      </c>
      <c r="AE33" s="185">
        <f>IF('Indicator Date'!AF34="No data","x",$AE$2-'Indicator Date'!AF34)</f>
        <v>0</v>
      </c>
      <c r="AF33" s="185">
        <f>IF('Indicator Date'!AG34="No data","x",$AF$2-'Indicator Date'!AG34)</f>
        <v>2</v>
      </c>
      <c r="AG33" s="185">
        <f>IF('Indicator Date'!AH34="No data","x",$AG$2-'Indicator Date'!AH34)</f>
        <v>0</v>
      </c>
      <c r="AH33" s="185">
        <f>IF('Indicator Date'!AI34="No data","x",$AH$2-'Indicator Date'!AI34)</f>
        <v>0</v>
      </c>
      <c r="AI33" s="185">
        <f>IF('Indicator Date'!AJ34="No data","x",$AI$2-'Indicator Date'!AJ34)</f>
        <v>2</v>
      </c>
      <c r="AJ33" s="185">
        <f>IF('Indicator Date'!AK34="No data","x",$AJ$2-'Indicator Date'!AK34)</f>
        <v>0</v>
      </c>
      <c r="AK33" s="185">
        <f>IF('Indicator Date'!AL34="No data","x",$AK$2-'Indicator Date'!AL34)</f>
        <v>1</v>
      </c>
      <c r="AL33" s="185">
        <f>IF('Indicator Date'!AM34="No data","x",$AL$2-'Indicator Date'!AM34)</f>
        <v>0</v>
      </c>
      <c r="AM33" s="185">
        <f>IF('Indicator Date'!AN34="No data","x",$AM$2-'Indicator Date'!AN34)</f>
        <v>0</v>
      </c>
      <c r="AN33" s="185">
        <f>IF('Indicator Date'!AO34="No data","x",$AN$2-'Indicator Date'!AO34)</f>
        <v>0</v>
      </c>
      <c r="AO33" s="185">
        <f>IF('Indicator Date'!AP34="No data","x",$AO$2-'Indicator Date'!AP34)</f>
        <v>0</v>
      </c>
      <c r="AP33" s="185">
        <f>IF('Indicator Date'!AQ34="No data","x",$AP$2-'Indicator Date'!AQ34)</f>
        <v>0</v>
      </c>
      <c r="AQ33" s="185">
        <f>IF('Indicator Date'!AR34="No data","x",$AQ$2-'Indicator Date'!AR34)</f>
        <v>0</v>
      </c>
      <c r="AR33" s="185">
        <f>IF('Indicator Date'!AS34="No data","x",$AR$2-'Indicator Date'!AS34)</f>
        <v>0</v>
      </c>
      <c r="AS33" s="185" t="str">
        <f>IF('Indicator Date'!AT34="No data","x",$AS$2-'Indicator Date'!AT34)</f>
        <v>x</v>
      </c>
      <c r="AT33" s="185" t="str">
        <f>IF('Indicator Date'!AU34="No data","x",$AT$2-'Indicator Date'!AU34)</f>
        <v>x</v>
      </c>
      <c r="AU33" s="185" t="str">
        <f>IF('Indicator Date'!AV34="No data","x",$AU$2-'Indicator Date'!AV34)</f>
        <v>x</v>
      </c>
      <c r="AV33" s="185">
        <f>IF('Indicator Date'!AW34="No data","x",$AV$2-'Indicator Date'!AW34)</f>
        <v>0</v>
      </c>
      <c r="AW33" s="185">
        <f>IF('Indicator Date'!AX34="No data","x",$AW$2-'Indicator Date'!AX34)</f>
        <v>2</v>
      </c>
      <c r="AX33" s="185">
        <f>IF('Indicator Date'!AY34="No data","x",$AX$2-'Indicator Date'!AY34)</f>
        <v>1</v>
      </c>
      <c r="AY33" s="185">
        <f>IF('Indicator Date'!AZ34="No data","x",$AY$2-'Indicator Date'!AZ34)</f>
        <v>2</v>
      </c>
      <c r="AZ33" s="185">
        <f>IF('Indicator Date'!BA34="No data","x",$AZ$2-'Indicator Date'!BA34)</f>
        <v>0</v>
      </c>
      <c r="BA33" s="185">
        <f>IF('Indicator Date'!BB34="No data","x",$BA$2-'Indicator Date'!BB34)</f>
        <v>0</v>
      </c>
      <c r="BB33" s="185">
        <f>IF('Indicator Date'!BC34="No data","x",$BB$2-'Indicator Date'!BC34)</f>
        <v>0</v>
      </c>
      <c r="BC33" s="185">
        <f>IF('Indicator Date'!BD34="No data","x",$BC$2-'Indicator Date'!BD34)</f>
        <v>0</v>
      </c>
      <c r="BD33" s="185" t="str">
        <f>IF('Indicator Date'!BE34="No data","x",$BD$2-'Indicator Date'!BE34)</f>
        <v>x</v>
      </c>
      <c r="BE33" s="185">
        <f>IF('Indicator Date'!BF34="No data","x",$BE$2-'Indicator Date'!BF34)</f>
        <v>0</v>
      </c>
      <c r="BF33" s="185">
        <f>IF('Indicator Date'!BG34="No data","x",$BF$2-'Indicator Date'!BG34)</f>
        <v>0</v>
      </c>
      <c r="BG33" s="185">
        <f>IF('Indicator Date'!BH34="No data","x",$BG$2-'Indicator Date'!BH34)</f>
        <v>0</v>
      </c>
      <c r="BH33" s="185">
        <f>IF('Indicator Date'!BI34="No data","x",$BH$2-'Indicator Date'!BI34)</f>
        <v>1</v>
      </c>
      <c r="BI33" s="185">
        <f>IF('Indicator Date'!BJ34="No data","x",$BI$2-'Indicator Date'!BJ34)</f>
        <v>6</v>
      </c>
      <c r="BJ33" s="185">
        <f>IF('Indicator Date'!BK34="No data","x",$BJ$2-'Indicator Date'!BK34)</f>
        <v>0</v>
      </c>
      <c r="BK33" s="185">
        <f>IF('Indicator Date'!BL34="No data","x",$BK$2-'Indicator Date'!BL34)</f>
        <v>0</v>
      </c>
      <c r="BL33" s="185" t="str">
        <f>IF('Indicator Date'!BM34="No data","x",$BL$2-'Indicator Date'!BM34)</f>
        <v>x</v>
      </c>
      <c r="BM33" s="185" t="str">
        <f>IF('Indicator Date'!BN34="No data","x",$BM$2-'Indicator Date'!BN34)</f>
        <v>x</v>
      </c>
      <c r="BN33" s="16">
        <f t="shared" si="0"/>
        <v>25</v>
      </c>
      <c r="BO33" s="187">
        <f t="shared" si="1"/>
        <v>0.43859649122807015</v>
      </c>
      <c r="BP33" s="16">
        <f t="shared" si="2"/>
        <v>12</v>
      </c>
      <c r="BQ33" s="187">
        <f t="shared" si="3"/>
        <v>1.0599163134732081</v>
      </c>
      <c r="BR33" s="103">
        <f t="shared" si="4"/>
        <v>0</v>
      </c>
    </row>
    <row r="34" spans="1:70" ht="15.75" customHeight="1" x14ac:dyDescent="0.25">
      <c r="A34" s="16" t="s">
        <v>128</v>
      </c>
      <c r="B34" s="185">
        <f>IF('Indicator Date'!C35="No data","x",$B$2-'Indicator Date'!C35)</f>
        <v>0</v>
      </c>
      <c r="C34" s="185">
        <f>IF('Indicator Date'!D35="No data","x",$C$2-'Indicator Date'!D35)</f>
        <v>0</v>
      </c>
      <c r="D34" s="185">
        <f>IF('Indicator Date'!E35="No data","x",$D$2-'Indicator Date'!E35)</f>
        <v>3</v>
      </c>
      <c r="E34" s="185">
        <f>IF('Indicator Date'!F35="No data","x",$E$2-'Indicator Date'!F35)</f>
        <v>3</v>
      </c>
      <c r="F34" s="185">
        <f>IF('Indicator Date'!G35="No data","x",$F$2-'Indicator Date'!G35)</f>
        <v>0</v>
      </c>
      <c r="G34" s="185">
        <f>IF('Indicator Date'!H35="No data","x",$G$2-'Indicator Date'!H35)</f>
        <v>0</v>
      </c>
      <c r="H34" s="186" t="str">
        <f>IF('Indicator Date'!I35="No data","x",$H$2-'Indicator Date'!I35)</f>
        <v>x</v>
      </c>
      <c r="I34" s="185">
        <f>IF('Indicator Date'!J35="No data","x",$I$2-'Indicator Date'!J35)</f>
        <v>1</v>
      </c>
      <c r="J34" s="185">
        <f>IF('Indicator Date'!K35="No data","x",$J$2-'Indicator Date'!K35)</f>
        <v>0</v>
      </c>
      <c r="K34" s="185">
        <f>IF('Indicator Date'!L35="No data","x",$K$2-'Indicator Date'!L35)</f>
        <v>0</v>
      </c>
      <c r="L34" s="185">
        <f>IF('Indicator Date'!M35="No data","x",$L$2-'Indicator Date'!M35)</f>
        <v>0</v>
      </c>
      <c r="M34" s="185">
        <f>IF('Indicator Date'!N35="No data","x",$M$2-'Indicator Date'!N35)</f>
        <v>0</v>
      </c>
      <c r="N34" s="185">
        <f>IF('Indicator Date'!O35="No data","x",$N$2-'Indicator Date'!O35)</f>
        <v>0</v>
      </c>
      <c r="O34" s="185">
        <f>IF('Indicator Date'!P35="No data","x",$O$2-'Indicator Date'!P35)</f>
        <v>0</v>
      </c>
      <c r="P34" s="185">
        <f>IF('Indicator Date'!Q35="No data","x",$P$2-'Indicator Date'!Q35)</f>
        <v>0</v>
      </c>
      <c r="Q34" s="185">
        <f>IF('Indicator Date'!R35="No data","x",$Q$2-'Indicator Date'!R35)</f>
        <v>0</v>
      </c>
      <c r="R34" s="185">
        <f>IF('Indicator Date'!S35="No data","x",$R$2-'Indicator Date'!S35)</f>
        <v>0</v>
      </c>
      <c r="S34" s="185">
        <f>IF('Indicator Date'!T35="No data","x",$S$2-'Indicator Date'!T35)</f>
        <v>0</v>
      </c>
      <c r="T34" s="185">
        <f>IF('Indicator Date'!U35="No data","x",$T$2-'Indicator Date'!U35)</f>
        <v>1</v>
      </c>
      <c r="U34" s="185">
        <f>IF('Indicator Date'!V35="No data","x",$U$2-'Indicator Date'!V35)</f>
        <v>0</v>
      </c>
      <c r="V34" s="185">
        <f>IF('Indicator Date'!W35="No data","x",$V$2-'Indicator Date'!W35)</f>
        <v>0</v>
      </c>
      <c r="W34" s="185">
        <f>IF('Indicator Date'!X35="No data","x",$W$2-'Indicator Date'!X35)</f>
        <v>0</v>
      </c>
      <c r="X34" s="185">
        <f>IF('Indicator Date'!Y35="No data","x",$X$2-'Indicator Date'!Y35)</f>
        <v>0</v>
      </c>
      <c r="Y34" s="185">
        <f>IF('Indicator Date'!Z35="No data","x",$Y$2-'Indicator Date'!Z35)</f>
        <v>0</v>
      </c>
      <c r="Z34" s="185">
        <f>IF('Indicator Date'!AA35="No data","x",$Z$2-'Indicator Date'!AA35)</f>
        <v>0</v>
      </c>
      <c r="AA34" s="185">
        <f>IF('Indicator Date'!AB35="No data","x",$AA$2-'Indicator Date'!AB35)</f>
        <v>0</v>
      </c>
      <c r="AB34" s="185">
        <f>IF('Indicator Date'!AC35="No data","x",$AB$2-'Indicator Date'!AC35)</f>
        <v>0</v>
      </c>
      <c r="AC34" s="185">
        <f>IF('Indicator Date'!AD35="No data","x",$AC$2-'Indicator Date'!AD35)</f>
        <v>0</v>
      </c>
      <c r="AD34" s="185">
        <f>IF('Indicator Date'!AE35="No data","x",$AD$2-'Indicator Date'!AE35)</f>
        <v>0</v>
      </c>
      <c r="AE34" s="185">
        <f>IF('Indicator Date'!AF35="No data","x",$AE$2-'Indicator Date'!AF35)</f>
        <v>0</v>
      </c>
      <c r="AF34" s="185">
        <f>IF('Indicator Date'!AG35="No data","x",$AF$2-'Indicator Date'!AG35)</f>
        <v>2</v>
      </c>
      <c r="AG34" s="185">
        <f>IF('Indicator Date'!AH35="No data","x",$AG$2-'Indicator Date'!AH35)</f>
        <v>0</v>
      </c>
      <c r="AH34" s="185">
        <f>IF('Indicator Date'!AI35="No data","x",$AH$2-'Indicator Date'!AI35)</f>
        <v>0</v>
      </c>
      <c r="AI34" s="185">
        <f>IF('Indicator Date'!AJ35="No data","x",$AI$2-'Indicator Date'!AJ35)</f>
        <v>2</v>
      </c>
      <c r="AJ34" s="185">
        <f>IF('Indicator Date'!AK35="No data","x",$AJ$2-'Indicator Date'!AK35)</f>
        <v>0</v>
      </c>
      <c r="AK34" s="185">
        <f>IF('Indicator Date'!AL35="No data","x",$AK$2-'Indicator Date'!AL35)</f>
        <v>1</v>
      </c>
      <c r="AL34" s="185">
        <f>IF('Indicator Date'!AM35="No data","x",$AL$2-'Indicator Date'!AM35)</f>
        <v>0</v>
      </c>
      <c r="AM34" s="185">
        <f>IF('Indicator Date'!AN35="No data","x",$AM$2-'Indicator Date'!AN35)</f>
        <v>0</v>
      </c>
      <c r="AN34" s="185">
        <f>IF('Indicator Date'!AO35="No data","x",$AN$2-'Indicator Date'!AO35)</f>
        <v>0</v>
      </c>
      <c r="AO34" s="185">
        <f>IF('Indicator Date'!AP35="No data","x",$AO$2-'Indicator Date'!AP35)</f>
        <v>0</v>
      </c>
      <c r="AP34" s="185">
        <f>IF('Indicator Date'!AQ35="No data","x",$AP$2-'Indicator Date'!AQ35)</f>
        <v>0</v>
      </c>
      <c r="AQ34" s="185">
        <f>IF('Indicator Date'!AR35="No data","x",$AQ$2-'Indicator Date'!AR35)</f>
        <v>0</v>
      </c>
      <c r="AR34" s="185">
        <f>IF('Indicator Date'!AS35="No data","x",$AR$2-'Indicator Date'!AS35)</f>
        <v>0</v>
      </c>
      <c r="AS34" s="185" t="str">
        <f>IF('Indicator Date'!AT35="No data","x",$AS$2-'Indicator Date'!AT35)</f>
        <v>x</v>
      </c>
      <c r="AT34" s="185" t="str">
        <f>IF('Indicator Date'!AU35="No data","x",$AT$2-'Indicator Date'!AU35)</f>
        <v>x</v>
      </c>
      <c r="AU34" s="185" t="str">
        <f>IF('Indicator Date'!AV35="No data","x",$AU$2-'Indicator Date'!AV35)</f>
        <v>x</v>
      </c>
      <c r="AV34" s="185">
        <f>IF('Indicator Date'!AW35="No data","x",$AV$2-'Indicator Date'!AW35)</f>
        <v>0</v>
      </c>
      <c r="AW34" s="185">
        <f>IF('Indicator Date'!AX35="No data","x",$AW$2-'Indicator Date'!AX35)</f>
        <v>2</v>
      </c>
      <c r="AX34" s="185">
        <f>IF('Indicator Date'!AY35="No data","x",$AX$2-'Indicator Date'!AY35)</f>
        <v>1</v>
      </c>
      <c r="AY34" s="185">
        <f>IF('Indicator Date'!AZ35="No data","x",$AY$2-'Indicator Date'!AZ35)</f>
        <v>2</v>
      </c>
      <c r="AZ34" s="185">
        <f>IF('Indicator Date'!BA35="No data","x",$AZ$2-'Indicator Date'!BA35)</f>
        <v>0</v>
      </c>
      <c r="BA34" s="185">
        <f>IF('Indicator Date'!BB35="No data","x",$BA$2-'Indicator Date'!BB35)</f>
        <v>0</v>
      </c>
      <c r="BB34" s="185">
        <f>IF('Indicator Date'!BC35="No data","x",$BB$2-'Indicator Date'!BC35)</f>
        <v>0</v>
      </c>
      <c r="BC34" s="185">
        <f>IF('Indicator Date'!BD35="No data","x",$BC$2-'Indicator Date'!BD35)</f>
        <v>0</v>
      </c>
      <c r="BD34" s="185" t="str">
        <f>IF('Indicator Date'!BE35="No data","x",$BD$2-'Indicator Date'!BE35)</f>
        <v>x</v>
      </c>
      <c r="BE34" s="185">
        <f>IF('Indicator Date'!BF35="No data","x",$BE$2-'Indicator Date'!BF35)</f>
        <v>0</v>
      </c>
      <c r="BF34" s="185">
        <f>IF('Indicator Date'!BG35="No data","x",$BF$2-'Indicator Date'!BG35)</f>
        <v>0</v>
      </c>
      <c r="BG34" s="185">
        <f>IF('Indicator Date'!BH35="No data","x",$BG$2-'Indicator Date'!BH35)</f>
        <v>0</v>
      </c>
      <c r="BH34" s="185">
        <f>IF('Indicator Date'!BI35="No data","x",$BH$2-'Indicator Date'!BI35)</f>
        <v>1</v>
      </c>
      <c r="BI34" s="185">
        <f>IF('Indicator Date'!BJ35="No data","x",$BI$2-'Indicator Date'!BJ35)</f>
        <v>6</v>
      </c>
      <c r="BJ34" s="185">
        <f>IF('Indicator Date'!BK35="No data","x",$BJ$2-'Indicator Date'!BK35)</f>
        <v>0</v>
      </c>
      <c r="BK34" s="185">
        <f>IF('Indicator Date'!BL35="No data","x",$BK$2-'Indicator Date'!BL35)</f>
        <v>0</v>
      </c>
      <c r="BL34" s="185">
        <f>IF('Indicator Date'!BM35="No data","x",$BL$2-'Indicator Date'!BM35)</f>
        <v>0</v>
      </c>
      <c r="BM34" s="185" t="str">
        <f>IF('Indicator Date'!BN35="No data","x",$BM$2-'Indicator Date'!BN35)</f>
        <v>x</v>
      </c>
      <c r="BN34" s="16">
        <f t="shared" si="0"/>
        <v>25</v>
      </c>
      <c r="BO34" s="187">
        <f t="shared" si="1"/>
        <v>0.43103448275862066</v>
      </c>
      <c r="BP34" s="16">
        <f t="shared" si="2"/>
        <v>12</v>
      </c>
      <c r="BQ34" s="187">
        <f t="shared" si="3"/>
        <v>1.0522892772184227</v>
      </c>
      <c r="BR34" s="103">
        <f t="shared" si="4"/>
        <v>0</v>
      </c>
    </row>
    <row r="35" spans="1:70" ht="15.75" customHeight="1" x14ac:dyDescent="0.25">
      <c r="A35" s="16" t="s">
        <v>130</v>
      </c>
      <c r="B35" s="185">
        <f>IF('Indicator Date'!C36="No data","x",$B$2-'Indicator Date'!C36)</f>
        <v>0</v>
      </c>
      <c r="C35" s="185">
        <f>IF('Indicator Date'!D36="No data","x",$C$2-'Indicator Date'!D36)</f>
        <v>0</v>
      </c>
      <c r="D35" s="185">
        <f>IF('Indicator Date'!E36="No data","x",$D$2-'Indicator Date'!E36)</f>
        <v>3</v>
      </c>
      <c r="E35" s="185">
        <f>IF('Indicator Date'!F36="No data","x",$E$2-'Indicator Date'!F36)</f>
        <v>3</v>
      </c>
      <c r="F35" s="185">
        <f>IF('Indicator Date'!G36="No data","x",$F$2-'Indicator Date'!G36)</f>
        <v>0</v>
      </c>
      <c r="G35" s="185">
        <f>IF('Indicator Date'!H36="No data","x",$G$2-'Indicator Date'!H36)</f>
        <v>0</v>
      </c>
      <c r="H35" s="186" t="str">
        <f>IF('Indicator Date'!I36="No data","x",$H$2-'Indicator Date'!I36)</f>
        <v>x</v>
      </c>
      <c r="I35" s="185">
        <f>IF('Indicator Date'!J36="No data","x",$I$2-'Indicator Date'!J36)</f>
        <v>1</v>
      </c>
      <c r="J35" s="185">
        <f>IF('Indicator Date'!K36="No data","x",$J$2-'Indicator Date'!K36)</f>
        <v>0</v>
      </c>
      <c r="K35" s="185">
        <f>IF('Indicator Date'!L36="No data","x",$K$2-'Indicator Date'!L36)</f>
        <v>0</v>
      </c>
      <c r="L35" s="185">
        <f>IF('Indicator Date'!M36="No data","x",$L$2-'Indicator Date'!M36)</f>
        <v>0</v>
      </c>
      <c r="M35" s="185">
        <f>IF('Indicator Date'!N36="No data","x",$M$2-'Indicator Date'!N36)</f>
        <v>0</v>
      </c>
      <c r="N35" s="185">
        <f>IF('Indicator Date'!O36="No data","x",$N$2-'Indicator Date'!O36)</f>
        <v>0</v>
      </c>
      <c r="O35" s="185">
        <f>IF('Indicator Date'!P36="No data","x",$O$2-'Indicator Date'!P36)</f>
        <v>0</v>
      </c>
      <c r="P35" s="185">
        <f>IF('Indicator Date'!Q36="No data","x",$P$2-'Indicator Date'!Q36)</f>
        <v>0</v>
      </c>
      <c r="Q35" s="185">
        <f>IF('Indicator Date'!R36="No data","x",$Q$2-'Indicator Date'!R36)</f>
        <v>0</v>
      </c>
      <c r="R35" s="185">
        <f>IF('Indicator Date'!S36="No data","x",$R$2-'Indicator Date'!S36)</f>
        <v>0</v>
      </c>
      <c r="S35" s="185">
        <f>IF('Indicator Date'!T36="No data","x",$S$2-'Indicator Date'!T36)</f>
        <v>0</v>
      </c>
      <c r="T35" s="185">
        <f>IF('Indicator Date'!U36="No data","x",$T$2-'Indicator Date'!U36)</f>
        <v>1</v>
      </c>
      <c r="U35" s="185">
        <f>IF('Indicator Date'!V36="No data","x",$U$2-'Indicator Date'!V36)</f>
        <v>0</v>
      </c>
      <c r="V35" s="185">
        <f>IF('Indicator Date'!W36="No data","x",$V$2-'Indicator Date'!W36)</f>
        <v>0</v>
      </c>
      <c r="W35" s="185">
        <f>IF('Indicator Date'!X36="No data","x",$W$2-'Indicator Date'!X36)</f>
        <v>0</v>
      </c>
      <c r="X35" s="185">
        <f>IF('Indicator Date'!Y36="No data","x",$X$2-'Indicator Date'!Y36)</f>
        <v>0</v>
      </c>
      <c r="Y35" s="185">
        <f>IF('Indicator Date'!Z36="No data","x",$Y$2-'Indicator Date'!Z36)</f>
        <v>0</v>
      </c>
      <c r="Z35" s="185">
        <f>IF('Indicator Date'!AA36="No data","x",$Z$2-'Indicator Date'!AA36)</f>
        <v>0</v>
      </c>
      <c r="AA35" s="185">
        <f>IF('Indicator Date'!AB36="No data","x",$AA$2-'Indicator Date'!AB36)</f>
        <v>0</v>
      </c>
      <c r="AB35" s="185">
        <f>IF('Indicator Date'!AC36="No data","x",$AB$2-'Indicator Date'!AC36)</f>
        <v>0</v>
      </c>
      <c r="AC35" s="185">
        <f>IF('Indicator Date'!AD36="No data","x",$AC$2-'Indicator Date'!AD36)</f>
        <v>0</v>
      </c>
      <c r="AD35" s="185">
        <f>IF('Indicator Date'!AE36="No data","x",$AD$2-'Indicator Date'!AE36)</f>
        <v>0</v>
      </c>
      <c r="AE35" s="185">
        <f>IF('Indicator Date'!AF36="No data","x",$AE$2-'Indicator Date'!AF36)</f>
        <v>0</v>
      </c>
      <c r="AF35" s="185">
        <f>IF('Indicator Date'!AG36="No data","x",$AF$2-'Indicator Date'!AG36)</f>
        <v>2</v>
      </c>
      <c r="AG35" s="185">
        <f>IF('Indicator Date'!AH36="No data","x",$AG$2-'Indicator Date'!AH36)</f>
        <v>0</v>
      </c>
      <c r="AH35" s="185">
        <f>IF('Indicator Date'!AI36="No data","x",$AH$2-'Indicator Date'!AI36)</f>
        <v>0</v>
      </c>
      <c r="AI35" s="185">
        <f>IF('Indicator Date'!AJ36="No data","x",$AI$2-'Indicator Date'!AJ36)</f>
        <v>2</v>
      </c>
      <c r="AJ35" s="185">
        <f>IF('Indicator Date'!AK36="No data","x",$AJ$2-'Indicator Date'!AK36)</f>
        <v>0</v>
      </c>
      <c r="AK35" s="185">
        <f>IF('Indicator Date'!AL36="No data","x",$AK$2-'Indicator Date'!AL36)</f>
        <v>1</v>
      </c>
      <c r="AL35" s="185">
        <f>IF('Indicator Date'!AM36="No data","x",$AL$2-'Indicator Date'!AM36)</f>
        <v>0</v>
      </c>
      <c r="AM35" s="185">
        <f>IF('Indicator Date'!AN36="No data","x",$AM$2-'Indicator Date'!AN36)</f>
        <v>0</v>
      </c>
      <c r="AN35" s="185">
        <f>IF('Indicator Date'!AO36="No data","x",$AN$2-'Indicator Date'!AO36)</f>
        <v>0</v>
      </c>
      <c r="AO35" s="185">
        <f>IF('Indicator Date'!AP36="No data","x",$AO$2-'Indicator Date'!AP36)</f>
        <v>0</v>
      </c>
      <c r="AP35" s="185">
        <f>IF('Indicator Date'!AQ36="No data","x",$AP$2-'Indicator Date'!AQ36)</f>
        <v>0</v>
      </c>
      <c r="AQ35" s="185">
        <f>IF('Indicator Date'!AR36="No data","x",$AQ$2-'Indicator Date'!AR36)</f>
        <v>0</v>
      </c>
      <c r="AR35" s="185">
        <f>IF('Indicator Date'!AS36="No data","x",$AR$2-'Indicator Date'!AS36)</f>
        <v>0</v>
      </c>
      <c r="AS35" s="185" t="str">
        <f>IF('Indicator Date'!AT36="No data","x",$AS$2-'Indicator Date'!AT36)</f>
        <v>x</v>
      </c>
      <c r="AT35" s="185" t="str">
        <f>IF('Indicator Date'!AU36="No data","x",$AT$2-'Indicator Date'!AU36)</f>
        <v>x</v>
      </c>
      <c r="AU35" s="185" t="str">
        <f>IF('Indicator Date'!AV36="No data","x",$AU$2-'Indicator Date'!AV36)</f>
        <v>x</v>
      </c>
      <c r="AV35" s="185">
        <f>IF('Indicator Date'!AW36="No data","x",$AV$2-'Indicator Date'!AW36)</f>
        <v>0</v>
      </c>
      <c r="AW35" s="185">
        <f>IF('Indicator Date'!AX36="No data","x",$AW$2-'Indicator Date'!AX36)</f>
        <v>2</v>
      </c>
      <c r="AX35" s="185">
        <f>IF('Indicator Date'!AY36="No data","x",$AX$2-'Indicator Date'!AY36)</f>
        <v>1</v>
      </c>
      <c r="AY35" s="185">
        <f>IF('Indicator Date'!AZ36="No data","x",$AY$2-'Indicator Date'!AZ36)</f>
        <v>2</v>
      </c>
      <c r="AZ35" s="185">
        <f>IF('Indicator Date'!BA36="No data","x",$AZ$2-'Indicator Date'!BA36)</f>
        <v>0</v>
      </c>
      <c r="BA35" s="185">
        <f>IF('Indicator Date'!BB36="No data","x",$BA$2-'Indicator Date'!BB36)</f>
        <v>0</v>
      </c>
      <c r="BB35" s="185">
        <f>IF('Indicator Date'!BC36="No data","x",$BB$2-'Indicator Date'!BC36)</f>
        <v>0</v>
      </c>
      <c r="BC35" s="185">
        <f>IF('Indicator Date'!BD36="No data","x",$BC$2-'Indicator Date'!BD36)</f>
        <v>0</v>
      </c>
      <c r="BD35" s="185" t="str">
        <f>IF('Indicator Date'!BE36="No data","x",$BD$2-'Indicator Date'!BE36)</f>
        <v>x</v>
      </c>
      <c r="BE35" s="185">
        <f>IF('Indicator Date'!BF36="No data","x",$BE$2-'Indicator Date'!BF36)</f>
        <v>0</v>
      </c>
      <c r="BF35" s="185">
        <f>IF('Indicator Date'!BG36="No data","x",$BF$2-'Indicator Date'!BG36)</f>
        <v>0</v>
      </c>
      <c r="BG35" s="185">
        <f>IF('Indicator Date'!BH36="No data","x",$BG$2-'Indicator Date'!BH36)</f>
        <v>0</v>
      </c>
      <c r="BH35" s="185">
        <f>IF('Indicator Date'!BI36="No data","x",$BH$2-'Indicator Date'!BI36)</f>
        <v>1</v>
      </c>
      <c r="BI35" s="185">
        <f>IF('Indicator Date'!BJ36="No data","x",$BI$2-'Indicator Date'!BJ36)</f>
        <v>6</v>
      </c>
      <c r="BJ35" s="185">
        <f>IF('Indicator Date'!BK36="No data","x",$BJ$2-'Indicator Date'!BK36)</f>
        <v>0</v>
      </c>
      <c r="BK35" s="185">
        <f>IF('Indicator Date'!BL36="No data","x",$BK$2-'Indicator Date'!BL36)</f>
        <v>0</v>
      </c>
      <c r="BL35" s="185" t="str">
        <f>IF('Indicator Date'!BM36="No data","x",$BL$2-'Indicator Date'!BM36)</f>
        <v>x</v>
      </c>
      <c r="BM35" s="185" t="str">
        <f>IF('Indicator Date'!BN36="No data","x",$BM$2-'Indicator Date'!BN36)</f>
        <v>x</v>
      </c>
      <c r="BN35" s="16">
        <f t="shared" si="0"/>
        <v>25</v>
      </c>
      <c r="BO35" s="187">
        <f t="shared" si="1"/>
        <v>0.43859649122807015</v>
      </c>
      <c r="BP35" s="16">
        <f t="shared" si="2"/>
        <v>12</v>
      </c>
      <c r="BQ35" s="187">
        <f t="shared" si="3"/>
        <v>1.0599163134732081</v>
      </c>
      <c r="BR35" s="103">
        <f t="shared" si="4"/>
        <v>0</v>
      </c>
    </row>
    <row r="36" spans="1:70" ht="15.75" customHeight="1" x14ac:dyDescent="0.25">
      <c r="A36" s="16" t="s">
        <v>132</v>
      </c>
      <c r="B36" s="185">
        <f>IF('Indicator Date'!C37="No data","x",$B$2-'Indicator Date'!C37)</f>
        <v>0</v>
      </c>
      <c r="C36" s="185">
        <f>IF('Indicator Date'!D37="No data","x",$C$2-'Indicator Date'!D37)</f>
        <v>0</v>
      </c>
      <c r="D36" s="185">
        <f>IF('Indicator Date'!E37="No data","x",$D$2-'Indicator Date'!E37)</f>
        <v>3</v>
      </c>
      <c r="E36" s="185">
        <f>IF('Indicator Date'!F37="No data","x",$E$2-'Indicator Date'!F37)</f>
        <v>3</v>
      </c>
      <c r="F36" s="185">
        <f>IF('Indicator Date'!G37="No data","x",$F$2-'Indicator Date'!G37)</f>
        <v>0</v>
      </c>
      <c r="G36" s="185" t="str">
        <f>IF('Indicator Date'!H37="No data","x",$G$2-'Indicator Date'!H37)</f>
        <v>x</v>
      </c>
      <c r="H36" s="186" t="str">
        <f>IF('Indicator Date'!I37="No data","x",$H$2-'Indicator Date'!I37)</f>
        <v>x</v>
      </c>
      <c r="I36" s="185">
        <f>IF('Indicator Date'!J37="No data","x",$I$2-'Indicator Date'!J37)</f>
        <v>1</v>
      </c>
      <c r="J36" s="185">
        <f>IF('Indicator Date'!K37="No data","x",$J$2-'Indicator Date'!K37)</f>
        <v>0</v>
      </c>
      <c r="K36" s="185">
        <f>IF('Indicator Date'!L37="No data","x",$K$2-'Indicator Date'!L37)</f>
        <v>0</v>
      </c>
      <c r="L36" s="185">
        <f>IF('Indicator Date'!M37="No data","x",$L$2-'Indicator Date'!M37)</f>
        <v>0</v>
      </c>
      <c r="M36" s="185">
        <f>IF('Indicator Date'!N37="No data","x",$M$2-'Indicator Date'!N37)</f>
        <v>0</v>
      </c>
      <c r="N36" s="185">
        <f>IF('Indicator Date'!O37="No data","x",$N$2-'Indicator Date'!O37)</f>
        <v>0</v>
      </c>
      <c r="O36" s="185">
        <f>IF('Indicator Date'!P37="No data","x",$O$2-'Indicator Date'!P37)</f>
        <v>0</v>
      </c>
      <c r="P36" s="185">
        <f>IF('Indicator Date'!Q37="No data","x",$P$2-'Indicator Date'!Q37)</f>
        <v>0</v>
      </c>
      <c r="Q36" s="185">
        <f>IF('Indicator Date'!R37="No data","x",$Q$2-'Indicator Date'!R37)</f>
        <v>0</v>
      </c>
      <c r="R36" s="185">
        <f>IF('Indicator Date'!S37="No data","x",$R$2-'Indicator Date'!S37)</f>
        <v>0</v>
      </c>
      <c r="S36" s="185" t="str">
        <f>IF('Indicator Date'!T37="No data","x",$S$2-'Indicator Date'!T37)</f>
        <v>x</v>
      </c>
      <c r="T36" s="185">
        <f>IF('Indicator Date'!U37="No data","x",$T$2-'Indicator Date'!U37)</f>
        <v>1</v>
      </c>
      <c r="U36" s="185">
        <f>IF('Indicator Date'!V37="No data","x",$U$2-'Indicator Date'!V37)</f>
        <v>0</v>
      </c>
      <c r="V36" s="185">
        <f>IF('Indicator Date'!W37="No data","x",$V$2-'Indicator Date'!W37)</f>
        <v>0</v>
      </c>
      <c r="W36" s="185">
        <f>IF('Indicator Date'!X37="No data","x",$W$2-'Indicator Date'!X37)</f>
        <v>0</v>
      </c>
      <c r="X36" s="185">
        <f>IF('Indicator Date'!Y37="No data","x",$X$2-'Indicator Date'!Y37)</f>
        <v>0</v>
      </c>
      <c r="Y36" s="185">
        <f>IF('Indicator Date'!Z37="No data","x",$Y$2-'Indicator Date'!Z37)</f>
        <v>0</v>
      </c>
      <c r="Z36" s="185">
        <f>IF('Indicator Date'!AA37="No data","x",$Z$2-'Indicator Date'!AA37)</f>
        <v>0</v>
      </c>
      <c r="AA36" s="185">
        <f>IF('Indicator Date'!AB37="No data","x",$AA$2-'Indicator Date'!AB37)</f>
        <v>0</v>
      </c>
      <c r="AB36" s="185">
        <f>IF('Indicator Date'!AC37="No data","x",$AB$2-'Indicator Date'!AC37)</f>
        <v>0</v>
      </c>
      <c r="AC36" s="185">
        <f>IF('Indicator Date'!AD37="No data","x",$AC$2-'Indicator Date'!AD37)</f>
        <v>0</v>
      </c>
      <c r="AD36" s="185">
        <f>IF('Indicator Date'!AE37="No data","x",$AD$2-'Indicator Date'!AE37)</f>
        <v>0</v>
      </c>
      <c r="AE36" s="185">
        <f>IF('Indicator Date'!AF37="No data","x",$AE$2-'Indicator Date'!AF37)</f>
        <v>0</v>
      </c>
      <c r="AF36" s="185">
        <f>IF('Indicator Date'!AG37="No data","x",$AF$2-'Indicator Date'!AG37)</f>
        <v>2</v>
      </c>
      <c r="AG36" s="185">
        <f>IF('Indicator Date'!AH37="No data","x",$AG$2-'Indicator Date'!AH37)</f>
        <v>0</v>
      </c>
      <c r="AH36" s="185">
        <f>IF('Indicator Date'!AI37="No data","x",$AH$2-'Indicator Date'!AI37)</f>
        <v>0</v>
      </c>
      <c r="AI36" s="185">
        <f>IF('Indicator Date'!AJ37="No data","x",$AI$2-'Indicator Date'!AJ37)</f>
        <v>2</v>
      </c>
      <c r="AJ36" s="185">
        <f>IF('Indicator Date'!AK37="No data","x",$AJ$2-'Indicator Date'!AK37)</f>
        <v>0</v>
      </c>
      <c r="AK36" s="185">
        <f>IF('Indicator Date'!AL37="No data","x",$AK$2-'Indicator Date'!AL37)</f>
        <v>1</v>
      </c>
      <c r="AL36" s="185">
        <f>IF('Indicator Date'!AM37="No data","x",$AL$2-'Indicator Date'!AM37)</f>
        <v>0</v>
      </c>
      <c r="AM36" s="185">
        <f>IF('Indicator Date'!AN37="No data","x",$AM$2-'Indicator Date'!AN37)</f>
        <v>0</v>
      </c>
      <c r="AN36" s="185">
        <f>IF('Indicator Date'!AO37="No data","x",$AN$2-'Indicator Date'!AO37)</f>
        <v>0</v>
      </c>
      <c r="AO36" s="185">
        <f>IF('Indicator Date'!AP37="No data","x",$AO$2-'Indicator Date'!AP37)</f>
        <v>0</v>
      </c>
      <c r="AP36" s="185">
        <f>IF('Indicator Date'!AQ37="No data","x",$AP$2-'Indicator Date'!AQ37)</f>
        <v>0</v>
      </c>
      <c r="AQ36" s="185">
        <f>IF('Indicator Date'!AR37="No data","x",$AQ$2-'Indicator Date'!AR37)</f>
        <v>0</v>
      </c>
      <c r="AR36" s="185">
        <f>IF('Indicator Date'!AS37="No data","x",$AR$2-'Indicator Date'!AS37)</f>
        <v>0</v>
      </c>
      <c r="AS36" s="185" t="str">
        <f>IF('Indicator Date'!AT37="No data","x",$AS$2-'Indicator Date'!AT37)</f>
        <v>x</v>
      </c>
      <c r="AT36" s="185" t="str">
        <f>IF('Indicator Date'!AU37="No data","x",$AT$2-'Indicator Date'!AU37)</f>
        <v>x</v>
      </c>
      <c r="AU36" s="185" t="str">
        <f>IF('Indicator Date'!AV37="No data","x",$AU$2-'Indicator Date'!AV37)</f>
        <v>x</v>
      </c>
      <c r="AV36" s="185">
        <f>IF('Indicator Date'!AW37="No data","x",$AV$2-'Indicator Date'!AW37)</f>
        <v>0</v>
      </c>
      <c r="AW36" s="185">
        <f>IF('Indicator Date'!AX37="No data","x",$AW$2-'Indicator Date'!AX37)</f>
        <v>2</v>
      </c>
      <c r="AX36" s="185">
        <f>IF('Indicator Date'!AY37="No data","x",$AX$2-'Indicator Date'!AY37)</f>
        <v>1</v>
      </c>
      <c r="AY36" s="185">
        <f>IF('Indicator Date'!AZ37="No data","x",$AY$2-'Indicator Date'!AZ37)</f>
        <v>2</v>
      </c>
      <c r="AZ36" s="185">
        <f>IF('Indicator Date'!BA37="No data","x",$AZ$2-'Indicator Date'!BA37)</f>
        <v>0</v>
      </c>
      <c r="BA36" s="185">
        <f>IF('Indicator Date'!BB37="No data","x",$BA$2-'Indicator Date'!BB37)</f>
        <v>0</v>
      </c>
      <c r="BB36" s="185">
        <f>IF('Indicator Date'!BC37="No data","x",$BB$2-'Indicator Date'!BC37)</f>
        <v>0</v>
      </c>
      <c r="BC36" s="185">
        <f>IF('Indicator Date'!BD37="No data","x",$BC$2-'Indicator Date'!BD37)</f>
        <v>0</v>
      </c>
      <c r="BD36" s="185" t="str">
        <f>IF('Indicator Date'!BE37="No data","x",$BD$2-'Indicator Date'!BE37)</f>
        <v>x</v>
      </c>
      <c r="BE36" s="185">
        <f>IF('Indicator Date'!BF37="No data","x",$BE$2-'Indicator Date'!BF37)</f>
        <v>0</v>
      </c>
      <c r="BF36" s="185">
        <f>IF('Indicator Date'!BG37="No data","x",$BF$2-'Indicator Date'!BG37)</f>
        <v>0</v>
      </c>
      <c r="BG36" s="185">
        <f>IF('Indicator Date'!BH37="No data","x",$BG$2-'Indicator Date'!BH37)</f>
        <v>0</v>
      </c>
      <c r="BH36" s="185">
        <f>IF('Indicator Date'!BI37="No data","x",$BH$2-'Indicator Date'!BI37)</f>
        <v>1</v>
      </c>
      <c r="BI36" s="185">
        <f>IF('Indicator Date'!BJ37="No data","x",$BI$2-'Indicator Date'!BJ37)</f>
        <v>6</v>
      </c>
      <c r="BJ36" s="185">
        <f>IF('Indicator Date'!BK37="No data","x",$BJ$2-'Indicator Date'!BK37)</f>
        <v>0</v>
      </c>
      <c r="BK36" s="185">
        <f>IF('Indicator Date'!BL37="No data","x",$BK$2-'Indicator Date'!BL37)</f>
        <v>0</v>
      </c>
      <c r="BL36" s="185" t="str">
        <f>IF('Indicator Date'!BM37="No data","x",$BL$2-'Indicator Date'!BM37)</f>
        <v>x</v>
      </c>
      <c r="BM36" s="185" t="str">
        <f>IF('Indicator Date'!BN37="No data","x",$BM$2-'Indicator Date'!BN37)</f>
        <v>x</v>
      </c>
      <c r="BN36" s="16">
        <f t="shared" si="0"/>
        <v>25</v>
      </c>
      <c r="BO36" s="187">
        <f t="shared" si="1"/>
        <v>0.45454545454545453</v>
      </c>
      <c r="BP36" s="16">
        <f t="shared" si="2"/>
        <v>12</v>
      </c>
      <c r="BQ36" s="187">
        <f t="shared" si="3"/>
        <v>1.0756508696544755</v>
      </c>
      <c r="BR36" s="103">
        <f t="shared" si="4"/>
        <v>0</v>
      </c>
    </row>
    <row r="37" spans="1:70" ht="15.75" customHeight="1" x14ac:dyDescent="0.25">
      <c r="A37" s="16" t="s">
        <v>134</v>
      </c>
      <c r="B37" s="185">
        <f>IF('Indicator Date'!C38="No data","x",$B$2-'Indicator Date'!C38)</f>
        <v>0</v>
      </c>
      <c r="C37" s="185">
        <f>IF('Indicator Date'!D38="No data","x",$C$2-'Indicator Date'!D38)</f>
        <v>0</v>
      </c>
      <c r="D37" s="185">
        <f>IF('Indicator Date'!E38="No data","x",$D$2-'Indicator Date'!E38)</f>
        <v>3</v>
      </c>
      <c r="E37" s="185">
        <f>IF('Indicator Date'!F38="No data","x",$E$2-'Indicator Date'!F38)</f>
        <v>3</v>
      </c>
      <c r="F37" s="185">
        <f>IF('Indicator Date'!G38="No data","x",$F$2-'Indicator Date'!G38)</f>
        <v>0</v>
      </c>
      <c r="G37" s="185" t="str">
        <f>IF('Indicator Date'!H38="No data","x",$G$2-'Indicator Date'!H38)</f>
        <v>x</v>
      </c>
      <c r="H37" s="186" t="str">
        <f>IF('Indicator Date'!I38="No data","x",$H$2-'Indicator Date'!I38)</f>
        <v>x</v>
      </c>
      <c r="I37" s="185">
        <f>IF('Indicator Date'!J38="No data","x",$I$2-'Indicator Date'!J38)</f>
        <v>1</v>
      </c>
      <c r="J37" s="185">
        <f>IF('Indicator Date'!K38="No data","x",$J$2-'Indicator Date'!K38)</f>
        <v>0</v>
      </c>
      <c r="K37" s="185">
        <f>IF('Indicator Date'!L38="No data","x",$K$2-'Indicator Date'!L38)</f>
        <v>0</v>
      </c>
      <c r="L37" s="185">
        <f>IF('Indicator Date'!M38="No data","x",$L$2-'Indicator Date'!M38)</f>
        <v>0</v>
      </c>
      <c r="M37" s="185">
        <f>IF('Indicator Date'!N38="No data","x",$M$2-'Indicator Date'!N38)</f>
        <v>0</v>
      </c>
      <c r="N37" s="185">
        <f>IF('Indicator Date'!O38="No data","x",$N$2-'Indicator Date'!O38)</f>
        <v>0</v>
      </c>
      <c r="O37" s="185">
        <f>IF('Indicator Date'!P38="No data","x",$O$2-'Indicator Date'!P38)</f>
        <v>0</v>
      </c>
      <c r="P37" s="185">
        <f>IF('Indicator Date'!Q38="No data","x",$P$2-'Indicator Date'!Q38)</f>
        <v>0</v>
      </c>
      <c r="Q37" s="185">
        <f>IF('Indicator Date'!R38="No data","x",$Q$2-'Indicator Date'!R38)</f>
        <v>0</v>
      </c>
      <c r="R37" s="185">
        <f>IF('Indicator Date'!S38="No data","x",$R$2-'Indicator Date'!S38)</f>
        <v>0</v>
      </c>
      <c r="S37" s="185" t="str">
        <f>IF('Indicator Date'!T38="No data","x",$S$2-'Indicator Date'!T38)</f>
        <v>x</v>
      </c>
      <c r="T37" s="185">
        <f>IF('Indicator Date'!U38="No data","x",$T$2-'Indicator Date'!U38)</f>
        <v>1</v>
      </c>
      <c r="U37" s="185">
        <f>IF('Indicator Date'!V38="No data","x",$U$2-'Indicator Date'!V38)</f>
        <v>0</v>
      </c>
      <c r="V37" s="185">
        <f>IF('Indicator Date'!W38="No data","x",$V$2-'Indicator Date'!W38)</f>
        <v>0</v>
      </c>
      <c r="W37" s="185">
        <f>IF('Indicator Date'!X38="No data","x",$W$2-'Indicator Date'!X38)</f>
        <v>0</v>
      </c>
      <c r="X37" s="185">
        <f>IF('Indicator Date'!Y38="No data","x",$X$2-'Indicator Date'!Y38)</f>
        <v>0</v>
      </c>
      <c r="Y37" s="185">
        <f>IF('Indicator Date'!Z38="No data","x",$Y$2-'Indicator Date'!Z38)</f>
        <v>0</v>
      </c>
      <c r="Z37" s="185">
        <f>IF('Indicator Date'!AA38="No data","x",$Z$2-'Indicator Date'!AA38)</f>
        <v>0</v>
      </c>
      <c r="AA37" s="185">
        <f>IF('Indicator Date'!AB38="No data","x",$AA$2-'Indicator Date'!AB38)</f>
        <v>0</v>
      </c>
      <c r="AB37" s="185">
        <f>IF('Indicator Date'!AC38="No data","x",$AB$2-'Indicator Date'!AC38)</f>
        <v>0</v>
      </c>
      <c r="AC37" s="185">
        <f>IF('Indicator Date'!AD38="No data","x",$AC$2-'Indicator Date'!AD38)</f>
        <v>0</v>
      </c>
      <c r="AD37" s="185">
        <f>IF('Indicator Date'!AE38="No data","x",$AD$2-'Indicator Date'!AE38)</f>
        <v>0</v>
      </c>
      <c r="AE37" s="185">
        <f>IF('Indicator Date'!AF38="No data","x",$AE$2-'Indicator Date'!AF38)</f>
        <v>0</v>
      </c>
      <c r="AF37" s="185">
        <f>IF('Indicator Date'!AG38="No data","x",$AF$2-'Indicator Date'!AG38)</f>
        <v>2</v>
      </c>
      <c r="AG37" s="185">
        <f>IF('Indicator Date'!AH38="No data","x",$AG$2-'Indicator Date'!AH38)</f>
        <v>0</v>
      </c>
      <c r="AH37" s="185">
        <f>IF('Indicator Date'!AI38="No data","x",$AH$2-'Indicator Date'!AI38)</f>
        <v>0</v>
      </c>
      <c r="AI37" s="185">
        <f>IF('Indicator Date'!AJ38="No data","x",$AI$2-'Indicator Date'!AJ38)</f>
        <v>2</v>
      </c>
      <c r="AJ37" s="185">
        <f>IF('Indicator Date'!AK38="No data","x",$AJ$2-'Indicator Date'!AK38)</f>
        <v>0</v>
      </c>
      <c r="AK37" s="185">
        <f>IF('Indicator Date'!AL38="No data","x",$AK$2-'Indicator Date'!AL38)</f>
        <v>1</v>
      </c>
      <c r="AL37" s="185">
        <f>IF('Indicator Date'!AM38="No data","x",$AL$2-'Indicator Date'!AM38)</f>
        <v>0</v>
      </c>
      <c r="AM37" s="185">
        <f>IF('Indicator Date'!AN38="No data","x",$AM$2-'Indicator Date'!AN38)</f>
        <v>0</v>
      </c>
      <c r="AN37" s="185">
        <f>IF('Indicator Date'!AO38="No data","x",$AN$2-'Indicator Date'!AO38)</f>
        <v>0</v>
      </c>
      <c r="AO37" s="185">
        <f>IF('Indicator Date'!AP38="No data","x",$AO$2-'Indicator Date'!AP38)</f>
        <v>0</v>
      </c>
      <c r="AP37" s="185">
        <f>IF('Indicator Date'!AQ38="No data","x",$AP$2-'Indicator Date'!AQ38)</f>
        <v>0</v>
      </c>
      <c r="AQ37" s="185">
        <f>IF('Indicator Date'!AR38="No data","x",$AQ$2-'Indicator Date'!AR38)</f>
        <v>0</v>
      </c>
      <c r="AR37" s="185">
        <f>IF('Indicator Date'!AS38="No data","x",$AR$2-'Indicator Date'!AS38)</f>
        <v>0</v>
      </c>
      <c r="AS37" s="185" t="str">
        <f>IF('Indicator Date'!AT38="No data","x",$AS$2-'Indicator Date'!AT38)</f>
        <v>x</v>
      </c>
      <c r="AT37" s="185" t="str">
        <f>IF('Indicator Date'!AU38="No data","x",$AT$2-'Indicator Date'!AU38)</f>
        <v>x</v>
      </c>
      <c r="AU37" s="185" t="str">
        <f>IF('Indicator Date'!AV38="No data","x",$AU$2-'Indicator Date'!AV38)</f>
        <v>x</v>
      </c>
      <c r="AV37" s="185">
        <f>IF('Indicator Date'!AW38="No data","x",$AV$2-'Indicator Date'!AW38)</f>
        <v>0</v>
      </c>
      <c r="AW37" s="185">
        <f>IF('Indicator Date'!AX38="No data","x",$AW$2-'Indicator Date'!AX38)</f>
        <v>2</v>
      </c>
      <c r="AX37" s="185">
        <f>IF('Indicator Date'!AY38="No data","x",$AX$2-'Indicator Date'!AY38)</f>
        <v>1</v>
      </c>
      <c r="AY37" s="185">
        <f>IF('Indicator Date'!AZ38="No data","x",$AY$2-'Indicator Date'!AZ38)</f>
        <v>2</v>
      </c>
      <c r="AZ37" s="185">
        <f>IF('Indicator Date'!BA38="No data","x",$AZ$2-'Indicator Date'!BA38)</f>
        <v>0</v>
      </c>
      <c r="BA37" s="185">
        <f>IF('Indicator Date'!BB38="No data","x",$BA$2-'Indicator Date'!BB38)</f>
        <v>0</v>
      </c>
      <c r="BB37" s="185">
        <f>IF('Indicator Date'!BC38="No data","x",$BB$2-'Indicator Date'!BC38)</f>
        <v>0</v>
      </c>
      <c r="BC37" s="185">
        <f>IF('Indicator Date'!BD38="No data","x",$BC$2-'Indicator Date'!BD38)</f>
        <v>0</v>
      </c>
      <c r="BD37" s="185" t="str">
        <f>IF('Indicator Date'!BE38="No data","x",$BD$2-'Indicator Date'!BE38)</f>
        <v>x</v>
      </c>
      <c r="BE37" s="185">
        <f>IF('Indicator Date'!BF38="No data","x",$BE$2-'Indicator Date'!BF38)</f>
        <v>0</v>
      </c>
      <c r="BF37" s="185">
        <f>IF('Indicator Date'!BG38="No data","x",$BF$2-'Indicator Date'!BG38)</f>
        <v>0</v>
      </c>
      <c r="BG37" s="185">
        <f>IF('Indicator Date'!BH38="No data","x",$BG$2-'Indicator Date'!BH38)</f>
        <v>0</v>
      </c>
      <c r="BH37" s="185">
        <f>IF('Indicator Date'!BI38="No data","x",$BH$2-'Indicator Date'!BI38)</f>
        <v>1</v>
      </c>
      <c r="BI37" s="185">
        <f>IF('Indicator Date'!BJ38="No data","x",$BI$2-'Indicator Date'!BJ38)</f>
        <v>6</v>
      </c>
      <c r="BJ37" s="185">
        <f>IF('Indicator Date'!BK38="No data","x",$BJ$2-'Indicator Date'!BK38)</f>
        <v>0</v>
      </c>
      <c r="BK37" s="185">
        <f>IF('Indicator Date'!BL38="No data","x",$BK$2-'Indicator Date'!BL38)</f>
        <v>0</v>
      </c>
      <c r="BL37" s="185" t="str">
        <f>IF('Indicator Date'!BM38="No data","x",$BL$2-'Indicator Date'!BM38)</f>
        <v>x</v>
      </c>
      <c r="BM37" s="185" t="str">
        <f>IF('Indicator Date'!BN38="No data","x",$BM$2-'Indicator Date'!BN38)</f>
        <v>x</v>
      </c>
      <c r="BN37" s="16">
        <f t="shared" si="0"/>
        <v>25</v>
      </c>
      <c r="BO37" s="187">
        <f t="shared" si="1"/>
        <v>0.45454545454545453</v>
      </c>
      <c r="BP37" s="16">
        <f t="shared" si="2"/>
        <v>12</v>
      </c>
      <c r="BQ37" s="187">
        <f t="shared" si="3"/>
        <v>1.0756508696544755</v>
      </c>
      <c r="BR37" s="103">
        <f t="shared" si="4"/>
        <v>0</v>
      </c>
    </row>
    <row r="38" spans="1:70" ht="15.75" customHeight="1" x14ac:dyDescent="0.25">
      <c r="A38" s="16" t="s">
        <v>136</v>
      </c>
      <c r="B38" s="185">
        <f>IF('Indicator Date'!C39="No data","x",$B$2-'Indicator Date'!C39)</f>
        <v>0</v>
      </c>
      <c r="C38" s="185">
        <f>IF('Indicator Date'!D39="No data","x",$C$2-'Indicator Date'!D39)</f>
        <v>0</v>
      </c>
      <c r="D38" s="185">
        <f>IF('Indicator Date'!E39="No data","x",$D$2-'Indicator Date'!E39)</f>
        <v>3</v>
      </c>
      <c r="E38" s="185">
        <f>IF('Indicator Date'!F39="No data","x",$E$2-'Indicator Date'!F39)</f>
        <v>3</v>
      </c>
      <c r="F38" s="185">
        <f>IF('Indicator Date'!G39="No data","x",$F$2-'Indicator Date'!G39)</f>
        <v>0</v>
      </c>
      <c r="G38" s="185" t="str">
        <f>IF('Indicator Date'!H39="No data","x",$G$2-'Indicator Date'!H39)</f>
        <v>x</v>
      </c>
      <c r="H38" s="186" t="str">
        <f>IF('Indicator Date'!I39="No data","x",$H$2-'Indicator Date'!I39)</f>
        <v>x</v>
      </c>
      <c r="I38" s="185">
        <f>IF('Indicator Date'!J39="No data","x",$I$2-'Indicator Date'!J39)</f>
        <v>1</v>
      </c>
      <c r="J38" s="185">
        <f>IF('Indicator Date'!K39="No data","x",$J$2-'Indicator Date'!K39)</f>
        <v>0</v>
      </c>
      <c r="K38" s="185">
        <f>IF('Indicator Date'!L39="No data","x",$K$2-'Indicator Date'!L39)</f>
        <v>0</v>
      </c>
      <c r="L38" s="185">
        <f>IF('Indicator Date'!M39="No data","x",$L$2-'Indicator Date'!M39)</f>
        <v>0</v>
      </c>
      <c r="M38" s="185">
        <f>IF('Indicator Date'!N39="No data","x",$M$2-'Indicator Date'!N39)</f>
        <v>0</v>
      </c>
      <c r="N38" s="185">
        <f>IF('Indicator Date'!O39="No data","x",$N$2-'Indicator Date'!O39)</f>
        <v>0</v>
      </c>
      <c r="O38" s="185">
        <f>IF('Indicator Date'!P39="No data","x",$O$2-'Indicator Date'!P39)</f>
        <v>0</v>
      </c>
      <c r="P38" s="185" t="str">
        <f>IF('Indicator Date'!Q39="No data","x",$P$2-'Indicator Date'!Q39)</f>
        <v>x</v>
      </c>
      <c r="Q38" s="185">
        <f>IF('Indicator Date'!R39="No data","x",$Q$2-'Indicator Date'!R39)</f>
        <v>0</v>
      </c>
      <c r="R38" s="185">
        <f>IF('Indicator Date'!S39="No data","x",$R$2-'Indicator Date'!S39)</f>
        <v>0</v>
      </c>
      <c r="S38" s="185" t="str">
        <f>IF('Indicator Date'!T39="No data","x",$S$2-'Indicator Date'!T39)</f>
        <v>x</v>
      </c>
      <c r="T38" s="185">
        <f>IF('Indicator Date'!U39="No data","x",$T$2-'Indicator Date'!U39)</f>
        <v>1</v>
      </c>
      <c r="U38" s="185">
        <f>IF('Indicator Date'!V39="No data","x",$U$2-'Indicator Date'!V39)</f>
        <v>0</v>
      </c>
      <c r="V38" s="185">
        <f>IF('Indicator Date'!W39="No data","x",$V$2-'Indicator Date'!W39)</f>
        <v>0</v>
      </c>
      <c r="W38" s="185">
        <f>IF('Indicator Date'!X39="No data","x",$W$2-'Indicator Date'!X39)</f>
        <v>0</v>
      </c>
      <c r="X38" s="185">
        <f>IF('Indicator Date'!Y39="No data","x",$X$2-'Indicator Date'!Y39)</f>
        <v>0</v>
      </c>
      <c r="Y38" s="185">
        <f>IF('Indicator Date'!Z39="No data","x",$Y$2-'Indicator Date'!Z39)</f>
        <v>0</v>
      </c>
      <c r="Z38" s="185">
        <f>IF('Indicator Date'!AA39="No data","x",$Z$2-'Indicator Date'!AA39)</f>
        <v>0</v>
      </c>
      <c r="AA38" s="185">
        <f>IF('Indicator Date'!AB39="No data","x",$AA$2-'Indicator Date'!AB39)</f>
        <v>0</v>
      </c>
      <c r="AB38" s="185">
        <f>IF('Indicator Date'!AC39="No data","x",$AB$2-'Indicator Date'!AC39)</f>
        <v>0</v>
      </c>
      <c r="AC38" s="185">
        <f>IF('Indicator Date'!AD39="No data","x",$AC$2-'Indicator Date'!AD39)</f>
        <v>0</v>
      </c>
      <c r="AD38" s="185">
        <f>IF('Indicator Date'!AE39="No data","x",$AD$2-'Indicator Date'!AE39)</f>
        <v>0</v>
      </c>
      <c r="AE38" s="185">
        <f>IF('Indicator Date'!AF39="No data","x",$AE$2-'Indicator Date'!AF39)</f>
        <v>0</v>
      </c>
      <c r="AF38" s="185">
        <f>IF('Indicator Date'!AG39="No data","x",$AF$2-'Indicator Date'!AG39)</f>
        <v>2</v>
      </c>
      <c r="AG38" s="185">
        <f>IF('Indicator Date'!AH39="No data","x",$AG$2-'Indicator Date'!AH39)</f>
        <v>0</v>
      </c>
      <c r="AH38" s="185">
        <f>IF('Indicator Date'!AI39="No data","x",$AH$2-'Indicator Date'!AI39)</f>
        <v>0</v>
      </c>
      <c r="AI38" s="185">
        <f>IF('Indicator Date'!AJ39="No data","x",$AI$2-'Indicator Date'!AJ39)</f>
        <v>2</v>
      </c>
      <c r="AJ38" s="185">
        <f>IF('Indicator Date'!AK39="No data","x",$AJ$2-'Indicator Date'!AK39)</f>
        <v>0</v>
      </c>
      <c r="AK38" s="185" t="str">
        <f>IF('Indicator Date'!AL39="No data","x",$AK$2-'Indicator Date'!AL39)</f>
        <v>x</v>
      </c>
      <c r="AL38" s="185">
        <f>IF('Indicator Date'!AM39="No data","x",$AL$2-'Indicator Date'!AM39)</f>
        <v>0</v>
      </c>
      <c r="AM38" s="185">
        <f>IF('Indicator Date'!AN39="No data","x",$AM$2-'Indicator Date'!AN39)</f>
        <v>0</v>
      </c>
      <c r="AN38" s="185">
        <f>IF('Indicator Date'!AO39="No data","x",$AN$2-'Indicator Date'!AO39)</f>
        <v>0</v>
      </c>
      <c r="AO38" s="185">
        <f>IF('Indicator Date'!AP39="No data","x",$AO$2-'Indicator Date'!AP39)</f>
        <v>0</v>
      </c>
      <c r="AP38" s="185">
        <f>IF('Indicator Date'!AQ39="No data","x",$AP$2-'Indicator Date'!AQ39)</f>
        <v>0</v>
      </c>
      <c r="AQ38" s="185">
        <f>IF('Indicator Date'!AR39="No data","x",$AQ$2-'Indicator Date'!AR39)</f>
        <v>0</v>
      </c>
      <c r="AR38" s="185">
        <f>IF('Indicator Date'!AS39="No data","x",$AR$2-'Indicator Date'!AS39)</f>
        <v>0</v>
      </c>
      <c r="AS38" s="185" t="str">
        <f>IF('Indicator Date'!AT39="No data","x",$AS$2-'Indicator Date'!AT39)</f>
        <v>x</v>
      </c>
      <c r="AT38" s="185" t="str">
        <f>IF('Indicator Date'!AU39="No data","x",$AT$2-'Indicator Date'!AU39)</f>
        <v>x</v>
      </c>
      <c r="AU38" s="185">
        <f>IF('Indicator Date'!AV39="No data","x",$AU$2-'Indicator Date'!AV39)</f>
        <v>2</v>
      </c>
      <c r="AV38" s="185">
        <f>IF('Indicator Date'!AW39="No data","x",$AV$2-'Indicator Date'!AW39)</f>
        <v>0</v>
      </c>
      <c r="AW38" s="185">
        <f>IF('Indicator Date'!AX39="No data","x",$AW$2-'Indicator Date'!AX39)</f>
        <v>2</v>
      </c>
      <c r="AX38" s="185">
        <f>IF('Indicator Date'!AY39="No data","x",$AX$2-'Indicator Date'!AY39)</f>
        <v>1</v>
      </c>
      <c r="AY38" s="185">
        <f>IF('Indicator Date'!AZ39="No data","x",$AY$2-'Indicator Date'!AZ39)</f>
        <v>2</v>
      </c>
      <c r="AZ38" s="185">
        <f>IF('Indicator Date'!BA39="No data","x",$AZ$2-'Indicator Date'!BA39)</f>
        <v>0</v>
      </c>
      <c r="BA38" s="185">
        <f>IF('Indicator Date'!BB39="No data","x",$BA$2-'Indicator Date'!BB39)</f>
        <v>0</v>
      </c>
      <c r="BB38" s="185">
        <f>IF('Indicator Date'!BC39="No data","x",$BB$2-'Indicator Date'!BC39)</f>
        <v>0</v>
      </c>
      <c r="BC38" s="185">
        <f>IF('Indicator Date'!BD39="No data","x",$BC$2-'Indicator Date'!BD39)</f>
        <v>0</v>
      </c>
      <c r="BD38" s="185" t="str">
        <f>IF('Indicator Date'!BE39="No data","x",$BD$2-'Indicator Date'!BE39)</f>
        <v>x</v>
      </c>
      <c r="BE38" s="185">
        <f>IF('Indicator Date'!BF39="No data","x",$BE$2-'Indicator Date'!BF39)</f>
        <v>0</v>
      </c>
      <c r="BF38" s="185">
        <f>IF('Indicator Date'!BG39="No data","x",$BF$2-'Indicator Date'!BG39)</f>
        <v>0</v>
      </c>
      <c r="BG38" s="185">
        <f>IF('Indicator Date'!BH39="No data","x",$BG$2-'Indicator Date'!BH39)</f>
        <v>0</v>
      </c>
      <c r="BH38" s="185">
        <f>IF('Indicator Date'!BI39="No data","x",$BH$2-'Indicator Date'!BI39)</f>
        <v>1</v>
      </c>
      <c r="BI38" s="185">
        <f>IF('Indicator Date'!BJ39="No data","x",$BI$2-'Indicator Date'!BJ39)</f>
        <v>6</v>
      </c>
      <c r="BJ38" s="185">
        <f>IF('Indicator Date'!BK39="No data","x",$BJ$2-'Indicator Date'!BK39)</f>
        <v>0</v>
      </c>
      <c r="BK38" s="185">
        <f>IF('Indicator Date'!BL39="No data","x",$BK$2-'Indicator Date'!BL39)</f>
        <v>0</v>
      </c>
      <c r="BL38" s="185" t="str">
        <f>IF('Indicator Date'!BM39="No data","x",$BL$2-'Indicator Date'!BM39)</f>
        <v>x</v>
      </c>
      <c r="BM38" s="185" t="str">
        <f>IF('Indicator Date'!BN39="No data","x",$BM$2-'Indicator Date'!BN39)</f>
        <v>x</v>
      </c>
      <c r="BN38" s="16">
        <f t="shared" si="0"/>
        <v>26</v>
      </c>
      <c r="BO38" s="187">
        <f t="shared" si="1"/>
        <v>0.48148148148148145</v>
      </c>
      <c r="BP38" s="16">
        <f t="shared" si="2"/>
        <v>12</v>
      </c>
      <c r="BQ38" s="187">
        <f t="shared" si="3"/>
        <v>1.1011902775791484</v>
      </c>
      <c r="BR38" s="103">
        <f t="shared" si="4"/>
        <v>0</v>
      </c>
    </row>
    <row r="39" spans="1:70" ht="15.75" customHeight="1" x14ac:dyDescent="0.25">
      <c r="A39" s="16" t="s">
        <v>139</v>
      </c>
      <c r="B39" s="185">
        <f>IF('Indicator Date'!C40="No data","x",$B$2-'Indicator Date'!C40)</f>
        <v>0</v>
      </c>
      <c r="C39" s="185">
        <f>IF('Indicator Date'!D40="No data","x",$C$2-'Indicator Date'!D40)</f>
        <v>0</v>
      </c>
      <c r="D39" s="185">
        <f>IF('Indicator Date'!E40="No data","x",$D$2-'Indicator Date'!E40)</f>
        <v>3</v>
      </c>
      <c r="E39" s="185">
        <f>IF('Indicator Date'!F40="No data","x",$E$2-'Indicator Date'!F40)</f>
        <v>3</v>
      </c>
      <c r="F39" s="185">
        <f>IF('Indicator Date'!G40="No data","x",$F$2-'Indicator Date'!G40)</f>
        <v>0</v>
      </c>
      <c r="G39" s="185">
        <f>IF('Indicator Date'!H40="No data","x",$G$2-'Indicator Date'!H40)</f>
        <v>0</v>
      </c>
      <c r="H39" s="186" t="str">
        <f>IF('Indicator Date'!I40="No data","x",$H$2-'Indicator Date'!I40)</f>
        <v>x</v>
      </c>
      <c r="I39" s="185" t="str">
        <f>IF('Indicator Date'!J40="No data","x",$I$2-'Indicator Date'!J40)</f>
        <v>x</v>
      </c>
      <c r="J39" s="185" t="str">
        <f>IF('Indicator Date'!K40="No data","x",$J$2-'Indicator Date'!K40)</f>
        <v>x</v>
      </c>
      <c r="K39" s="185">
        <f>IF('Indicator Date'!L40="No data","x",$K$2-'Indicator Date'!L40)</f>
        <v>1</v>
      </c>
      <c r="L39" s="185">
        <f>IF('Indicator Date'!M40="No data","x",$L$2-'Indicator Date'!M40)</f>
        <v>1</v>
      </c>
      <c r="M39" s="185">
        <f>IF('Indicator Date'!N40="No data","x",$M$2-'Indicator Date'!N40)</f>
        <v>1</v>
      </c>
      <c r="N39" s="185">
        <f>IF('Indicator Date'!O40="No data","x",$N$2-'Indicator Date'!O40)</f>
        <v>0</v>
      </c>
      <c r="O39" s="185">
        <f>IF('Indicator Date'!P40="No data","x",$O$2-'Indicator Date'!P40)</f>
        <v>0</v>
      </c>
      <c r="P39" s="185">
        <f>IF('Indicator Date'!Q40="No data","x",$P$2-'Indicator Date'!Q40)</f>
        <v>1</v>
      </c>
      <c r="Q39" s="185">
        <f>IF('Indicator Date'!R40="No data","x",$Q$2-'Indicator Date'!R40)</f>
        <v>0</v>
      </c>
      <c r="R39" s="185">
        <f>IF('Indicator Date'!S40="No data","x",$R$2-'Indicator Date'!S40)</f>
        <v>0</v>
      </c>
      <c r="S39" s="185">
        <f>IF('Indicator Date'!T40="No data","x",$S$2-'Indicator Date'!T40)</f>
        <v>9</v>
      </c>
      <c r="T39" s="185">
        <f>IF('Indicator Date'!U40="No data","x",$T$2-'Indicator Date'!U40)</f>
        <v>0</v>
      </c>
      <c r="U39" s="185">
        <f>IF('Indicator Date'!V40="No data","x",$U$2-'Indicator Date'!V40)</f>
        <v>0</v>
      </c>
      <c r="V39" s="185">
        <f>IF('Indicator Date'!W40="No data","x",$V$2-'Indicator Date'!W40)</f>
        <v>0</v>
      </c>
      <c r="W39" s="185">
        <f>IF('Indicator Date'!X40="No data","x",$W$2-'Indicator Date'!X40)</f>
        <v>6</v>
      </c>
      <c r="X39" s="185">
        <f>IF('Indicator Date'!Y40="No data","x",$X$2-'Indicator Date'!Y40)</f>
        <v>0</v>
      </c>
      <c r="Y39" s="185">
        <f>IF('Indicator Date'!Z40="No data","x",$Y$2-'Indicator Date'!Z40)</f>
        <v>2</v>
      </c>
      <c r="Z39" s="185">
        <f>IF('Indicator Date'!AA40="No data","x",$Z$2-'Indicator Date'!AA40)</f>
        <v>0</v>
      </c>
      <c r="AA39" s="185">
        <f>IF('Indicator Date'!AB40="No data","x",$AA$2-'Indicator Date'!AB40)</f>
        <v>0</v>
      </c>
      <c r="AB39" s="185">
        <f>IF('Indicator Date'!AC40="No data","x",$AB$2-'Indicator Date'!AC40)</f>
        <v>0</v>
      </c>
      <c r="AC39" s="185">
        <f>IF('Indicator Date'!AD40="No data","x",$AC$2-'Indicator Date'!AD40)</f>
        <v>0</v>
      </c>
      <c r="AD39" s="185">
        <f>IF('Indicator Date'!AE40="No data","x",$AD$2-'Indicator Date'!AE40)</f>
        <v>0</v>
      </c>
      <c r="AE39" s="185">
        <f>IF('Indicator Date'!AF40="No data","x",$AE$2-'Indicator Date'!AF40)</f>
        <v>7</v>
      </c>
      <c r="AF39" s="185">
        <f>IF('Indicator Date'!AG40="No data","x",$AF$2-'Indicator Date'!AG40)</f>
        <v>0</v>
      </c>
      <c r="AG39" s="185">
        <f>IF('Indicator Date'!AH40="No data","x",$AG$2-'Indicator Date'!AH40)</f>
        <v>0</v>
      </c>
      <c r="AH39" s="185">
        <f>IF('Indicator Date'!AI40="No data","x",$AH$2-'Indicator Date'!AI40)</f>
        <v>0</v>
      </c>
      <c r="AI39" s="185">
        <f>IF('Indicator Date'!AJ40="No data","x",$AI$2-'Indicator Date'!AJ40)</f>
        <v>0</v>
      </c>
      <c r="AJ39" s="185">
        <f>IF('Indicator Date'!AK40="No data","x",$AJ$2-'Indicator Date'!AK40)</f>
        <v>1</v>
      </c>
      <c r="AK39" s="185">
        <f>IF('Indicator Date'!AL40="No data","x",$AK$2-'Indicator Date'!AL40)</f>
        <v>0</v>
      </c>
      <c r="AL39" s="185">
        <f>IF('Indicator Date'!AM40="No data","x",$AL$2-'Indicator Date'!AM40)</f>
        <v>0</v>
      </c>
      <c r="AM39" s="185">
        <f>IF('Indicator Date'!AN40="No data","x",$AM$2-'Indicator Date'!AN40)</f>
        <v>0</v>
      </c>
      <c r="AN39" s="185">
        <f>IF('Indicator Date'!AO40="No data","x",$AN$2-'Indicator Date'!AO40)</f>
        <v>1</v>
      </c>
      <c r="AO39" s="185">
        <f>IF('Indicator Date'!AP40="No data","x",$AO$2-'Indicator Date'!AP40)</f>
        <v>1</v>
      </c>
      <c r="AP39" s="185">
        <f>IF('Indicator Date'!AQ40="No data","x",$AP$2-'Indicator Date'!AQ40)</f>
        <v>1</v>
      </c>
      <c r="AQ39" s="185">
        <f>IF('Indicator Date'!AR40="No data","x",$AQ$2-'Indicator Date'!AR40)</f>
        <v>1</v>
      </c>
      <c r="AR39" s="185">
        <f>IF('Indicator Date'!AS40="No data","x",$AR$2-'Indicator Date'!AS40)</f>
        <v>0</v>
      </c>
      <c r="AS39" s="185" t="str">
        <f>IF('Indicator Date'!AT40="No data","x",$AS$2-'Indicator Date'!AT40)</f>
        <v>x</v>
      </c>
      <c r="AT39" s="185" t="str">
        <f>IF('Indicator Date'!AU40="No data","x",$AT$2-'Indicator Date'!AU40)</f>
        <v>x</v>
      </c>
      <c r="AU39" s="185" t="str">
        <f>IF('Indicator Date'!AV40="No data","x",$AU$2-'Indicator Date'!AV40)</f>
        <v>x</v>
      </c>
      <c r="AV39" s="185">
        <f>IF('Indicator Date'!AW40="No data","x",$AV$2-'Indicator Date'!AW40)</f>
        <v>0</v>
      </c>
      <c r="AW39" s="185">
        <f>IF('Indicator Date'!AX40="No data","x",$AW$2-'Indicator Date'!AX40)</f>
        <v>0</v>
      </c>
      <c r="AX39" s="185">
        <f>IF('Indicator Date'!AY40="No data","x",$AX$2-'Indicator Date'!AY40)</f>
        <v>0</v>
      </c>
      <c r="AY39" s="185" t="str">
        <f>IF('Indicator Date'!AZ40="No data","x",$AY$2-'Indicator Date'!AZ40)</f>
        <v>x</v>
      </c>
      <c r="AZ39" s="185">
        <f>IF('Indicator Date'!BA40="No data","x",$AZ$2-'Indicator Date'!BA40)</f>
        <v>0</v>
      </c>
      <c r="BA39" s="185" t="str">
        <f>IF('Indicator Date'!BB40="No data","x",$BA$2-'Indicator Date'!BB40)</f>
        <v>x</v>
      </c>
      <c r="BB39" s="185" t="str">
        <f>IF('Indicator Date'!BC40="No data","x",$BB$2-'Indicator Date'!BC40)</f>
        <v>x</v>
      </c>
      <c r="BC39" s="185" t="str">
        <f>IF('Indicator Date'!BD40="No data","x",$BC$2-'Indicator Date'!BD40)</f>
        <v>x</v>
      </c>
      <c r="BD39" s="185" t="str">
        <f>IF('Indicator Date'!BE40="No data","x",$BD$2-'Indicator Date'!BE40)</f>
        <v>x</v>
      </c>
      <c r="BE39" s="185" t="str">
        <f>IF('Indicator Date'!BF40="No data","x",$BE$2-'Indicator Date'!BF40)</f>
        <v>x</v>
      </c>
      <c r="BF39" s="185">
        <f>IF('Indicator Date'!BG40="No data","x",$BF$2-'Indicator Date'!BG40)</f>
        <v>0</v>
      </c>
      <c r="BG39" s="185">
        <f>IF('Indicator Date'!BH40="No data","x",$BG$2-'Indicator Date'!BH40)</f>
        <v>0</v>
      </c>
      <c r="BH39" s="185">
        <f>IF('Indicator Date'!BI40="No data","x",$BH$2-'Indicator Date'!BI40)</f>
        <v>1</v>
      </c>
      <c r="BI39" s="185">
        <f>IF('Indicator Date'!BJ40="No data","x",$BI$2-'Indicator Date'!BJ40)</f>
        <v>1</v>
      </c>
      <c r="BJ39" s="185">
        <f>IF('Indicator Date'!BK40="No data","x",$BJ$2-'Indicator Date'!BK40)</f>
        <v>1</v>
      </c>
      <c r="BK39" s="185">
        <f>IF('Indicator Date'!BL40="No data","x",$BK$2-'Indicator Date'!BL40)</f>
        <v>1</v>
      </c>
      <c r="BL39" s="185">
        <f>IF('Indicator Date'!BM40="No data","x",$BL$2-'Indicator Date'!BM40)</f>
        <v>1</v>
      </c>
      <c r="BM39" s="185">
        <f>IF('Indicator Date'!BN40="No data","x",$BM$2-'Indicator Date'!BN40)</f>
        <v>0</v>
      </c>
      <c r="BN39" s="16">
        <f t="shared" si="0"/>
        <v>44</v>
      </c>
      <c r="BO39" s="187">
        <f t="shared" si="1"/>
        <v>0.84615384615384615</v>
      </c>
      <c r="BP39" s="16">
        <f t="shared" si="2"/>
        <v>20</v>
      </c>
      <c r="BQ39" s="187">
        <f t="shared" si="3"/>
        <v>1.7800671485240207</v>
      </c>
      <c r="BR39" s="103">
        <f t="shared" si="4"/>
        <v>0</v>
      </c>
    </row>
    <row r="40" spans="1:70" ht="15.75" customHeight="1" x14ac:dyDescent="0.25">
      <c r="A40" s="16" t="s">
        <v>141</v>
      </c>
      <c r="B40" s="185">
        <f>IF('Indicator Date'!C41="No data","x",$B$2-'Indicator Date'!C41)</f>
        <v>0</v>
      </c>
      <c r="C40" s="185">
        <f>IF('Indicator Date'!D41="No data","x",$C$2-'Indicator Date'!D41)</f>
        <v>0</v>
      </c>
      <c r="D40" s="185">
        <f>IF('Indicator Date'!E41="No data","x",$D$2-'Indicator Date'!E41)</f>
        <v>3</v>
      </c>
      <c r="E40" s="185">
        <f>IF('Indicator Date'!F41="No data","x",$E$2-'Indicator Date'!F41)</f>
        <v>3</v>
      </c>
      <c r="F40" s="185">
        <f>IF('Indicator Date'!G41="No data","x",$F$2-'Indicator Date'!G41)</f>
        <v>0</v>
      </c>
      <c r="G40" s="185">
        <f>IF('Indicator Date'!H41="No data","x",$G$2-'Indicator Date'!H41)</f>
        <v>0</v>
      </c>
      <c r="H40" s="186" t="str">
        <f>IF('Indicator Date'!I41="No data","x",$H$2-'Indicator Date'!I41)</f>
        <v>x</v>
      </c>
      <c r="I40" s="185" t="str">
        <f>IF('Indicator Date'!J41="No data","x",$I$2-'Indicator Date'!J41)</f>
        <v>x</v>
      </c>
      <c r="J40" s="185" t="str">
        <f>IF('Indicator Date'!K41="No data","x",$J$2-'Indicator Date'!K41)</f>
        <v>x</v>
      </c>
      <c r="K40" s="185">
        <f>IF('Indicator Date'!L41="No data","x",$K$2-'Indicator Date'!L41)</f>
        <v>1</v>
      </c>
      <c r="L40" s="185">
        <f>IF('Indicator Date'!M41="No data","x",$L$2-'Indicator Date'!M41)</f>
        <v>1</v>
      </c>
      <c r="M40" s="185">
        <f>IF('Indicator Date'!N41="No data","x",$M$2-'Indicator Date'!N41)</f>
        <v>1</v>
      </c>
      <c r="N40" s="185">
        <f>IF('Indicator Date'!O41="No data","x",$N$2-'Indicator Date'!O41)</f>
        <v>0</v>
      </c>
      <c r="O40" s="185">
        <f>IF('Indicator Date'!P41="No data","x",$O$2-'Indicator Date'!P41)</f>
        <v>0</v>
      </c>
      <c r="P40" s="185">
        <f>IF('Indicator Date'!Q41="No data","x",$P$2-'Indicator Date'!Q41)</f>
        <v>1</v>
      </c>
      <c r="Q40" s="185">
        <f>IF('Indicator Date'!R41="No data","x",$Q$2-'Indicator Date'!R41)</f>
        <v>0</v>
      </c>
      <c r="R40" s="185">
        <f>IF('Indicator Date'!S41="No data","x",$R$2-'Indicator Date'!S41)</f>
        <v>0</v>
      </c>
      <c r="S40" s="185">
        <f>IF('Indicator Date'!T41="No data","x",$S$2-'Indicator Date'!T41)</f>
        <v>9</v>
      </c>
      <c r="T40" s="185">
        <f>IF('Indicator Date'!U41="No data","x",$T$2-'Indicator Date'!U41)</f>
        <v>0</v>
      </c>
      <c r="U40" s="185">
        <f>IF('Indicator Date'!V41="No data","x",$U$2-'Indicator Date'!V41)</f>
        <v>0</v>
      </c>
      <c r="V40" s="185">
        <f>IF('Indicator Date'!W41="No data","x",$V$2-'Indicator Date'!W41)</f>
        <v>0</v>
      </c>
      <c r="W40" s="185">
        <f>IF('Indicator Date'!X41="No data","x",$W$2-'Indicator Date'!X41)</f>
        <v>6</v>
      </c>
      <c r="X40" s="185">
        <f>IF('Indicator Date'!Y41="No data","x",$X$2-'Indicator Date'!Y41)</f>
        <v>0</v>
      </c>
      <c r="Y40" s="185">
        <f>IF('Indicator Date'!Z41="No data","x",$Y$2-'Indicator Date'!Z41)</f>
        <v>2</v>
      </c>
      <c r="Z40" s="185">
        <f>IF('Indicator Date'!AA41="No data","x",$Z$2-'Indicator Date'!AA41)</f>
        <v>0</v>
      </c>
      <c r="AA40" s="185">
        <f>IF('Indicator Date'!AB41="No data","x",$AA$2-'Indicator Date'!AB41)</f>
        <v>0</v>
      </c>
      <c r="AB40" s="185">
        <f>IF('Indicator Date'!AC41="No data","x",$AB$2-'Indicator Date'!AC41)</f>
        <v>0</v>
      </c>
      <c r="AC40" s="185">
        <f>IF('Indicator Date'!AD41="No data","x",$AC$2-'Indicator Date'!AD41)</f>
        <v>0</v>
      </c>
      <c r="AD40" s="185">
        <f>IF('Indicator Date'!AE41="No data","x",$AD$2-'Indicator Date'!AE41)</f>
        <v>0</v>
      </c>
      <c r="AE40" s="185">
        <f>IF('Indicator Date'!AF41="No data","x",$AE$2-'Indicator Date'!AF41)</f>
        <v>7</v>
      </c>
      <c r="AF40" s="185">
        <f>IF('Indicator Date'!AG41="No data","x",$AF$2-'Indicator Date'!AG41)</f>
        <v>0</v>
      </c>
      <c r="AG40" s="185">
        <f>IF('Indicator Date'!AH41="No data","x",$AG$2-'Indicator Date'!AH41)</f>
        <v>0</v>
      </c>
      <c r="AH40" s="185">
        <f>IF('Indicator Date'!AI41="No data","x",$AH$2-'Indicator Date'!AI41)</f>
        <v>0</v>
      </c>
      <c r="AI40" s="185">
        <f>IF('Indicator Date'!AJ41="No data","x",$AI$2-'Indicator Date'!AJ41)</f>
        <v>0</v>
      </c>
      <c r="AJ40" s="185">
        <f>IF('Indicator Date'!AK41="No data","x",$AJ$2-'Indicator Date'!AK41)</f>
        <v>1</v>
      </c>
      <c r="AK40" s="185">
        <f>IF('Indicator Date'!AL41="No data","x",$AK$2-'Indicator Date'!AL41)</f>
        <v>0</v>
      </c>
      <c r="AL40" s="185">
        <f>IF('Indicator Date'!AM41="No data","x",$AL$2-'Indicator Date'!AM41)</f>
        <v>0</v>
      </c>
      <c r="AM40" s="185">
        <f>IF('Indicator Date'!AN41="No data","x",$AM$2-'Indicator Date'!AN41)</f>
        <v>0</v>
      </c>
      <c r="AN40" s="185">
        <f>IF('Indicator Date'!AO41="No data","x",$AN$2-'Indicator Date'!AO41)</f>
        <v>1</v>
      </c>
      <c r="AO40" s="185">
        <f>IF('Indicator Date'!AP41="No data","x",$AO$2-'Indicator Date'!AP41)</f>
        <v>1</v>
      </c>
      <c r="AP40" s="185">
        <f>IF('Indicator Date'!AQ41="No data","x",$AP$2-'Indicator Date'!AQ41)</f>
        <v>1</v>
      </c>
      <c r="AQ40" s="185">
        <f>IF('Indicator Date'!AR41="No data","x",$AQ$2-'Indicator Date'!AR41)</f>
        <v>1</v>
      </c>
      <c r="AR40" s="185">
        <f>IF('Indicator Date'!AS41="No data","x",$AR$2-'Indicator Date'!AS41)</f>
        <v>0</v>
      </c>
      <c r="AS40" s="185" t="str">
        <f>IF('Indicator Date'!AT41="No data","x",$AS$2-'Indicator Date'!AT41)</f>
        <v>x</v>
      </c>
      <c r="AT40" s="185" t="str">
        <f>IF('Indicator Date'!AU41="No data","x",$AT$2-'Indicator Date'!AU41)</f>
        <v>x</v>
      </c>
      <c r="AU40" s="185" t="str">
        <f>IF('Indicator Date'!AV41="No data","x",$AU$2-'Indicator Date'!AV41)</f>
        <v>x</v>
      </c>
      <c r="AV40" s="185">
        <f>IF('Indicator Date'!AW41="No data","x",$AV$2-'Indicator Date'!AW41)</f>
        <v>0</v>
      </c>
      <c r="AW40" s="185">
        <f>IF('Indicator Date'!AX41="No data","x",$AW$2-'Indicator Date'!AX41)</f>
        <v>0</v>
      </c>
      <c r="AX40" s="185">
        <f>IF('Indicator Date'!AY41="No data","x",$AX$2-'Indicator Date'!AY41)</f>
        <v>0</v>
      </c>
      <c r="AY40" s="185" t="str">
        <f>IF('Indicator Date'!AZ41="No data","x",$AY$2-'Indicator Date'!AZ41)</f>
        <v>x</v>
      </c>
      <c r="AZ40" s="185">
        <f>IF('Indicator Date'!BA41="No data","x",$AZ$2-'Indicator Date'!BA41)</f>
        <v>0</v>
      </c>
      <c r="BA40" s="185" t="str">
        <f>IF('Indicator Date'!BB41="No data","x",$BA$2-'Indicator Date'!BB41)</f>
        <v>x</v>
      </c>
      <c r="BB40" s="185" t="str">
        <f>IF('Indicator Date'!BC41="No data","x",$BB$2-'Indicator Date'!BC41)</f>
        <v>x</v>
      </c>
      <c r="BC40" s="185" t="str">
        <f>IF('Indicator Date'!BD41="No data","x",$BC$2-'Indicator Date'!BD41)</f>
        <v>x</v>
      </c>
      <c r="BD40" s="185" t="str">
        <f>IF('Indicator Date'!BE41="No data","x",$BD$2-'Indicator Date'!BE41)</f>
        <v>x</v>
      </c>
      <c r="BE40" s="185" t="str">
        <f>IF('Indicator Date'!BF41="No data","x",$BE$2-'Indicator Date'!BF41)</f>
        <v>x</v>
      </c>
      <c r="BF40" s="185">
        <f>IF('Indicator Date'!BG41="No data","x",$BF$2-'Indicator Date'!BG41)</f>
        <v>0</v>
      </c>
      <c r="BG40" s="185">
        <f>IF('Indicator Date'!BH41="No data","x",$BG$2-'Indicator Date'!BH41)</f>
        <v>0</v>
      </c>
      <c r="BH40" s="185">
        <f>IF('Indicator Date'!BI41="No data","x",$BH$2-'Indicator Date'!BI41)</f>
        <v>1</v>
      </c>
      <c r="BI40" s="185">
        <f>IF('Indicator Date'!BJ41="No data","x",$BI$2-'Indicator Date'!BJ41)</f>
        <v>1</v>
      </c>
      <c r="BJ40" s="185">
        <f>IF('Indicator Date'!BK41="No data","x",$BJ$2-'Indicator Date'!BK41)</f>
        <v>1</v>
      </c>
      <c r="BK40" s="185">
        <f>IF('Indicator Date'!BL41="No data","x",$BK$2-'Indicator Date'!BL41)</f>
        <v>1</v>
      </c>
      <c r="BL40" s="185">
        <f>IF('Indicator Date'!BM41="No data","x",$BL$2-'Indicator Date'!BM41)</f>
        <v>1</v>
      </c>
      <c r="BM40" s="185">
        <f>IF('Indicator Date'!BN41="No data","x",$BM$2-'Indicator Date'!BN41)</f>
        <v>0</v>
      </c>
      <c r="BN40" s="16">
        <f t="shared" si="0"/>
        <v>44</v>
      </c>
      <c r="BO40" s="187">
        <f t="shared" si="1"/>
        <v>0.84615384615384615</v>
      </c>
      <c r="BP40" s="16">
        <f t="shared" si="2"/>
        <v>20</v>
      </c>
      <c r="BQ40" s="187">
        <f t="shared" si="3"/>
        <v>1.7800671485240207</v>
      </c>
      <c r="BR40" s="103">
        <f t="shared" si="4"/>
        <v>0</v>
      </c>
    </row>
    <row r="41" spans="1:70" ht="15.75" customHeight="1" x14ac:dyDescent="0.25">
      <c r="A41" s="16" t="s">
        <v>143</v>
      </c>
      <c r="B41" s="185">
        <f>IF('Indicator Date'!C42="No data","x",$B$2-'Indicator Date'!C42)</f>
        <v>0</v>
      </c>
      <c r="C41" s="185">
        <f>IF('Indicator Date'!D42="No data","x",$C$2-'Indicator Date'!D42)</f>
        <v>0</v>
      </c>
      <c r="D41" s="185">
        <f>IF('Indicator Date'!E42="No data","x",$D$2-'Indicator Date'!E42)</f>
        <v>3</v>
      </c>
      <c r="E41" s="185">
        <f>IF('Indicator Date'!F42="No data","x",$E$2-'Indicator Date'!F42)</f>
        <v>3</v>
      </c>
      <c r="F41" s="185">
        <f>IF('Indicator Date'!G42="No data","x",$F$2-'Indicator Date'!G42)</f>
        <v>0</v>
      </c>
      <c r="G41" s="185">
        <f>IF('Indicator Date'!H42="No data","x",$G$2-'Indicator Date'!H42)</f>
        <v>0</v>
      </c>
      <c r="H41" s="186" t="str">
        <f>IF('Indicator Date'!I42="No data","x",$H$2-'Indicator Date'!I42)</f>
        <v>x</v>
      </c>
      <c r="I41" s="185" t="str">
        <f>IF('Indicator Date'!J42="No data","x",$I$2-'Indicator Date'!J42)</f>
        <v>x</v>
      </c>
      <c r="J41" s="185" t="str">
        <f>IF('Indicator Date'!K42="No data","x",$J$2-'Indicator Date'!K42)</f>
        <v>x</v>
      </c>
      <c r="K41" s="185">
        <f>IF('Indicator Date'!L42="No data","x",$K$2-'Indicator Date'!L42)</f>
        <v>1</v>
      </c>
      <c r="L41" s="185">
        <f>IF('Indicator Date'!M42="No data","x",$L$2-'Indicator Date'!M42)</f>
        <v>1</v>
      </c>
      <c r="M41" s="185">
        <f>IF('Indicator Date'!N42="No data","x",$M$2-'Indicator Date'!N42)</f>
        <v>1</v>
      </c>
      <c r="N41" s="185">
        <f>IF('Indicator Date'!O42="No data","x",$N$2-'Indicator Date'!O42)</f>
        <v>0</v>
      </c>
      <c r="O41" s="185">
        <f>IF('Indicator Date'!P42="No data","x",$O$2-'Indicator Date'!P42)</f>
        <v>0</v>
      </c>
      <c r="P41" s="185">
        <f>IF('Indicator Date'!Q42="No data","x",$P$2-'Indicator Date'!Q42)</f>
        <v>1</v>
      </c>
      <c r="Q41" s="185">
        <f>IF('Indicator Date'!R42="No data","x",$Q$2-'Indicator Date'!R42)</f>
        <v>0</v>
      </c>
      <c r="R41" s="185">
        <f>IF('Indicator Date'!S42="No data","x",$R$2-'Indicator Date'!S42)</f>
        <v>0</v>
      </c>
      <c r="S41" s="185">
        <f>IF('Indicator Date'!T42="No data","x",$S$2-'Indicator Date'!T42)</f>
        <v>9</v>
      </c>
      <c r="T41" s="185">
        <f>IF('Indicator Date'!U42="No data","x",$T$2-'Indicator Date'!U42)</f>
        <v>0</v>
      </c>
      <c r="U41" s="185">
        <f>IF('Indicator Date'!V42="No data","x",$U$2-'Indicator Date'!V42)</f>
        <v>0</v>
      </c>
      <c r="V41" s="185">
        <f>IF('Indicator Date'!W42="No data","x",$V$2-'Indicator Date'!W42)</f>
        <v>0</v>
      </c>
      <c r="W41" s="185">
        <f>IF('Indicator Date'!X42="No data","x",$W$2-'Indicator Date'!X42)</f>
        <v>6</v>
      </c>
      <c r="X41" s="185">
        <f>IF('Indicator Date'!Y42="No data","x",$X$2-'Indicator Date'!Y42)</f>
        <v>0</v>
      </c>
      <c r="Y41" s="185">
        <f>IF('Indicator Date'!Z42="No data","x",$Y$2-'Indicator Date'!Z42)</f>
        <v>2</v>
      </c>
      <c r="Z41" s="185">
        <f>IF('Indicator Date'!AA42="No data","x",$Z$2-'Indicator Date'!AA42)</f>
        <v>0</v>
      </c>
      <c r="AA41" s="185">
        <f>IF('Indicator Date'!AB42="No data","x",$AA$2-'Indicator Date'!AB42)</f>
        <v>0</v>
      </c>
      <c r="AB41" s="185">
        <f>IF('Indicator Date'!AC42="No data","x",$AB$2-'Indicator Date'!AC42)</f>
        <v>0</v>
      </c>
      <c r="AC41" s="185">
        <f>IF('Indicator Date'!AD42="No data","x",$AC$2-'Indicator Date'!AD42)</f>
        <v>0</v>
      </c>
      <c r="AD41" s="185">
        <f>IF('Indicator Date'!AE42="No data","x",$AD$2-'Indicator Date'!AE42)</f>
        <v>0</v>
      </c>
      <c r="AE41" s="185">
        <f>IF('Indicator Date'!AF42="No data","x",$AE$2-'Indicator Date'!AF42)</f>
        <v>7</v>
      </c>
      <c r="AF41" s="185">
        <f>IF('Indicator Date'!AG42="No data","x",$AF$2-'Indicator Date'!AG42)</f>
        <v>0</v>
      </c>
      <c r="AG41" s="185">
        <f>IF('Indicator Date'!AH42="No data","x",$AG$2-'Indicator Date'!AH42)</f>
        <v>0</v>
      </c>
      <c r="AH41" s="185">
        <f>IF('Indicator Date'!AI42="No data","x",$AH$2-'Indicator Date'!AI42)</f>
        <v>0</v>
      </c>
      <c r="AI41" s="185">
        <f>IF('Indicator Date'!AJ42="No data","x",$AI$2-'Indicator Date'!AJ42)</f>
        <v>0</v>
      </c>
      <c r="AJ41" s="185">
        <f>IF('Indicator Date'!AK42="No data","x",$AJ$2-'Indicator Date'!AK42)</f>
        <v>1</v>
      </c>
      <c r="AK41" s="185">
        <f>IF('Indicator Date'!AL42="No data","x",$AK$2-'Indicator Date'!AL42)</f>
        <v>0</v>
      </c>
      <c r="AL41" s="185">
        <f>IF('Indicator Date'!AM42="No data","x",$AL$2-'Indicator Date'!AM42)</f>
        <v>0</v>
      </c>
      <c r="AM41" s="185">
        <f>IF('Indicator Date'!AN42="No data","x",$AM$2-'Indicator Date'!AN42)</f>
        <v>0</v>
      </c>
      <c r="AN41" s="185">
        <f>IF('Indicator Date'!AO42="No data","x",$AN$2-'Indicator Date'!AO42)</f>
        <v>1</v>
      </c>
      <c r="AO41" s="185">
        <f>IF('Indicator Date'!AP42="No data","x",$AO$2-'Indicator Date'!AP42)</f>
        <v>1</v>
      </c>
      <c r="AP41" s="185">
        <f>IF('Indicator Date'!AQ42="No data","x",$AP$2-'Indicator Date'!AQ42)</f>
        <v>1</v>
      </c>
      <c r="AQ41" s="185">
        <f>IF('Indicator Date'!AR42="No data","x",$AQ$2-'Indicator Date'!AR42)</f>
        <v>1</v>
      </c>
      <c r="AR41" s="185">
        <f>IF('Indicator Date'!AS42="No data","x",$AR$2-'Indicator Date'!AS42)</f>
        <v>0</v>
      </c>
      <c r="AS41" s="185" t="str">
        <f>IF('Indicator Date'!AT42="No data","x",$AS$2-'Indicator Date'!AT42)</f>
        <v>x</v>
      </c>
      <c r="AT41" s="185" t="str">
        <f>IF('Indicator Date'!AU42="No data","x",$AT$2-'Indicator Date'!AU42)</f>
        <v>x</v>
      </c>
      <c r="AU41" s="185" t="str">
        <f>IF('Indicator Date'!AV42="No data","x",$AU$2-'Indicator Date'!AV42)</f>
        <v>x</v>
      </c>
      <c r="AV41" s="185">
        <f>IF('Indicator Date'!AW42="No data","x",$AV$2-'Indicator Date'!AW42)</f>
        <v>0</v>
      </c>
      <c r="AW41" s="185">
        <f>IF('Indicator Date'!AX42="No data","x",$AW$2-'Indicator Date'!AX42)</f>
        <v>0</v>
      </c>
      <c r="AX41" s="185">
        <f>IF('Indicator Date'!AY42="No data","x",$AX$2-'Indicator Date'!AY42)</f>
        <v>0</v>
      </c>
      <c r="AY41" s="185" t="str">
        <f>IF('Indicator Date'!AZ42="No data","x",$AY$2-'Indicator Date'!AZ42)</f>
        <v>x</v>
      </c>
      <c r="AZ41" s="185">
        <f>IF('Indicator Date'!BA42="No data","x",$AZ$2-'Indicator Date'!BA42)</f>
        <v>0</v>
      </c>
      <c r="BA41" s="185" t="str">
        <f>IF('Indicator Date'!BB42="No data","x",$BA$2-'Indicator Date'!BB42)</f>
        <v>x</v>
      </c>
      <c r="BB41" s="185" t="str">
        <f>IF('Indicator Date'!BC42="No data","x",$BB$2-'Indicator Date'!BC42)</f>
        <v>x</v>
      </c>
      <c r="BC41" s="185" t="str">
        <f>IF('Indicator Date'!BD42="No data","x",$BC$2-'Indicator Date'!BD42)</f>
        <v>x</v>
      </c>
      <c r="BD41" s="185" t="str">
        <f>IF('Indicator Date'!BE42="No data","x",$BD$2-'Indicator Date'!BE42)</f>
        <v>x</v>
      </c>
      <c r="BE41" s="185" t="str">
        <f>IF('Indicator Date'!BF42="No data","x",$BE$2-'Indicator Date'!BF42)</f>
        <v>x</v>
      </c>
      <c r="BF41" s="185">
        <f>IF('Indicator Date'!BG42="No data","x",$BF$2-'Indicator Date'!BG42)</f>
        <v>0</v>
      </c>
      <c r="BG41" s="185">
        <f>IF('Indicator Date'!BH42="No data","x",$BG$2-'Indicator Date'!BH42)</f>
        <v>0</v>
      </c>
      <c r="BH41" s="185">
        <f>IF('Indicator Date'!BI42="No data","x",$BH$2-'Indicator Date'!BI42)</f>
        <v>1</v>
      </c>
      <c r="BI41" s="185">
        <f>IF('Indicator Date'!BJ42="No data","x",$BI$2-'Indicator Date'!BJ42)</f>
        <v>1</v>
      </c>
      <c r="BJ41" s="185">
        <f>IF('Indicator Date'!BK42="No data","x",$BJ$2-'Indicator Date'!BK42)</f>
        <v>1</v>
      </c>
      <c r="BK41" s="185">
        <f>IF('Indicator Date'!BL42="No data","x",$BK$2-'Indicator Date'!BL42)</f>
        <v>1</v>
      </c>
      <c r="BL41" s="185">
        <f>IF('Indicator Date'!BM42="No data","x",$BL$2-'Indicator Date'!BM42)</f>
        <v>1</v>
      </c>
      <c r="BM41" s="185">
        <f>IF('Indicator Date'!BN42="No data","x",$BM$2-'Indicator Date'!BN42)</f>
        <v>0</v>
      </c>
      <c r="BN41" s="16">
        <f t="shared" si="0"/>
        <v>44</v>
      </c>
      <c r="BO41" s="187">
        <f t="shared" si="1"/>
        <v>0.84615384615384615</v>
      </c>
      <c r="BP41" s="16">
        <f t="shared" si="2"/>
        <v>20</v>
      </c>
      <c r="BQ41" s="187">
        <f t="shared" si="3"/>
        <v>1.7800671485240207</v>
      </c>
      <c r="BR41" s="103">
        <f t="shared" si="4"/>
        <v>0</v>
      </c>
    </row>
    <row r="42" spans="1:70" ht="15.75" customHeight="1" x14ac:dyDescent="0.25">
      <c r="A42" s="16" t="s">
        <v>145</v>
      </c>
      <c r="B42" s="185">
        <f>IF('Indicator Date'!C43="No data","x",$B$2-'Indicator Date'!C43)</f>
        <v>0</v>
      </c>
      <c r="C42" s="185">
        <f>IF('Indicator Date'!D43="No data","x",$C$2-'Indicator Date'!D43)</f>
        <v>0</v>
      </c>
      <c r="D42" s="185">
        <f>IF('Indicator Date'!E43="No data","x",$D$2-'Indicator Date'!E43)</f>
        <v>3</v>
      </c>
      <c r="E42" s="185">
        <f>IF('Indicator Date'!F43="No data","x",$E$2-'Indicator Date'!F43)</f>
        <v>3</v>
      </c>
      <c r="F42" s="185">
        <f>IF('Indicator Date'!G43="No data","x",$F$2-'Indicator Date'!G43)</f>
        <v>0</v>
      </c>
      <c r="G42" s="185">
        <f>IF('Indicator Date'!H43="No data","x",$G$2-'Indicator Date'!H43)</f>
        <v>0</v>
      </c>
      <c r="H42" s="186" t="str">
        <f>IF('Indicator Date'!I43="No data","x",$H$2-'Indicator Date'!I43)</f>
        <v>x</v>
      </c>
      <c r="I42" s="185" t="str">
        <f>IF('Indicator Date'!J43="No data","x",$I$2-'Indicator Date'!J43)</f>
        <v>x</v>
      </c>
      <c r="J42" s="185" t="str">
        <f>IF('Indicator Date'!K43="No data","x",$J$2-'Indicator Date'!K43)</f>
        <v>x</v>
      </c>
      <c r="K42" s="185">
        <f>IF('Indicator Date'!L43="No data","x",$K$2-'Indicator Date'!L43)</f>
        <v>1</v>
      </c>
      <c r="L42" s="185">
        <f>IF('Indicator Date'!M43="No data","x",$L$2-'Indicator Date'!M43)</f>
        <v>1</v>
      </c>
      <c r="M42" s="185">
        <f>IF('Indicator Date'!N43="No data","x",$M$2-'Indicator Date'!N43)</f>
        <v>1</v>
      </c>
      <c r="N42" s="185">
        <f>IF('Indicator Date'!O43="No data","x",$N$2-'Indicator Date'!O43)</f>
        <v>0</v>
      </c>
      <c r="O42" s="185">
        <f>IF('Indicator Date'!P43="No data","x",$O$2-'Indicator Date'!P43)</f>
        <v>0</v>
      </c>
      <c r="P42" s="185">
        <f>IF('Indicator Date'!Q43="No data","x",$P$2-'Indicator Date'!Q43)</f>
        <v>1</v>
      </c>
      <c r="Q42" s="185">
        <f>IF('Indicator Date'!R43="No data","x",$Q$2-'Indicator Date'!R43)</f>
        <v>0</v>
      </c>
      <c r="R42" s="185">
        <f>IF('Indicator Date'!S43="No data","x",$R$2-'Indicator Date'!S43)</f>
        <v>0</v>
      </c>
      <c r="S42" s="185">
        <f>IF('Indicator Date'!T43="No data","x",$S$2-'Indicator Date'!T43)</f>
        <v>9</v>
      </c>
      <c r="T42" s="185">
        <f>IF('Indicator Date'!U43="No data","x",$T$2-'Indicator Date'!U43)</f>
        <v>0</v>
      </c>
      <c r="U42" s="185">
        <f>IF('Indicator Date'!V43="No data","x",$U$2-'Indicator Date'!V43)</f>
        <v>0</v>
      </c>
      <c r="V42" s="185">
        <f>IF('Indicator Date'!W43="No data","x",$V$2-'Indicator Date'!W43)</f>
        <v>0</v>
      </c>
      <c r="W42" s="185">
        <f>IF('Indicator Date'!X43="No data","x",$W$2-'Indicator Date'!X43)</f>
        <v>6</v>
      </c>
      <c r="X42" s="185">
        <f>IF('Indicator Date'!Y43="No data","x",$X$2-'Indicator Date'!Y43)</f>
        <v>0</v>
      </c>
      <c r="Y42" s="185">
        <f>IF('Indicator Date'!Z43="No data","x",$Y$2-'Indicator Date'!Z43)</f>
        <v>2</v>
      </c>
      <c r="Z42" s="185">
        <f>IF('Indicator Date'!AA43="No data","x",$Z$2-'Indicator Date'!AA43)</f>
        <v>0</v>
      </c>
      <c r="AA42" s="185">
        <f>IF('Indicator Date'!AB43="No data","x",$AA$2-'Indicator Date'!AB43)</f>
        <v>0</v>
      </c>
      <c r="AB42" s="185">
        <f>IF('Indicator Date'!AC43="No data","x",$AB$2-'Indicator Date'!AC43)</f>
        <v>0</v>
      </c>
      <c r="AC42" s="185">
        <f>IF('Indicator Date'!AD43="No data","x",$AC$2-'Indicator Date'!AD43)</f>
        <v>0</v>
      </c>
      <c r="AD42" s="185">
        <f>IF('Indicator Date'!AE43="No data","x",$AD$2-'Indicator Date'!AE43)</f>
        <v>0</v>
      </c>
      <c r="AE42" s="185">
        <f>IF('Indicator Date'!AF43="No data","x",$AE$2-'Indicator Date'!AF43)</f>
        <v>7</v>
      </c>
      <c r="AF42" s="185">
        <f>IF('Indicator Date'!AG43="No data","x",$AF$2-'Indicator Date'!AG43)</f>
        <v>0</v>
      </c>
      <c r="AG42" s="185">
        <f>IF('Indicator Date'!AH43="No data","x",$AG$2-'Indicator Date'!AH43)</f>
        <v>0</v>
      </c>
      <c r="AH42" s="185">
        <f>IF('Indicator Date'!AI43="No data","x",$AH$2-'Indicator Date'!AI43)</f>
        <v>0</v>
      </c>
      <c r="AI42" s="185">
        <f>IF('Indicator Date'!AJ43="No data","x",$AI$2-'Indicator Date'!AJ43)</f>
        <v>0</v>
      </c>
      <c r="AJ42" s="185">
        <f>IF('Indicator Date'!AK43="No data","x",$AJ$2-'Indicator Date'!AK43)</f>
        <v>1</v>
      </c>
      <c r="AK42" s="185">
        <f>IF('Indicator Date'!AL43="No data","x",$AK$2-'Indicator Date'!AL43)</f>
        <v>0</v>
      </c>
      <c r="AL42" s="185">
        <f>IF('Indicator Date'!AM43="No data","x",$AL$2-'Indicator Date'!AM43)</f>
        <v>0</v>
      </c>
      <c r="AM42" s="185">
        <f>IF('Indicator Date'!AN43="No data","x",$AM$2-'Indicator Date'!AN43)</f>
        <v>0</v>
      </c>
      <c r="AN42" s="185">
        <f>IF('Indicator Date'!AO43="No data","x",$AN$2-'Indicator Date'!AO43)</f>
        <v>1</v>
      </c>
      <c r="AO42" s="185">
        <f>IF('Indicator Date'!AP43="No data","x",$AO$2-'Indicator Date'!AP43)</f>
        <v>1</v>
      </c>
      <c r="AP42" s="185">
        <f>IF('Indicator Date'!AQ43="No data","x",$AP$2-'Indicator Date'!AQ43)</f>
        <v>1</v>
      </c>
      <c r="AQ42" s="185">
        <f>IF('Indicator Date'!AR43="No data","x",$AQ$2-'Indicator Date'!AR43)</f>
        <v>1</v>
      </c>
      <c r="AR42" s="185">
        <f>IF('Indicator Date'!AS43="No data","x",$AR$2-'Indicator Date'!AS43)</f>
        <v>0</v>
      </c>
      <c r="AS42" s="185" t="str">
        <f>IF('Indicator Date'!AT43="No data","x",$AS$2-'Indicator Date'!AT43)</f>
        <v>x</v>
      </c>
      <c r="AT42" s="185" t="str">
        <f>IF('Indicator Date'!AU43="No data","x",$AT$2-'Indicator Date'!AU43)</f>
        <v>x</v>
      </c>
      <c r="AU42" s="185" t="str">
        <f>IF('Indicator Date'!AV43="No data","x",$AU$2-'Indicator Date'!AV43)</f>
        <v>x</v>
      </c>
      <c r="AV42" s="185">
        <f>IF('Indicator Date'!AW43="No data","x",$AV$2-'Indicator Date'!AW43)</f>
        <v>0</v>
      </c>
      <c r="AW42" s="185">
        <f>IF('Indicator Date'!AX43="No data","x",$AW$2-'Indicator Date'!AX43)</f>
        <v>0</v>
      </c>
      <c r="AX42" s="185">
        <f>IF('Indicator Date'!AY43="No data","x",$AX$2-'Indicator Date'!AY43)</f>
        <v>0</v>
      </c>
      <c r="AY42" s="185" t="str">
        <f>IF('Indicator Date'!AZ43="No data","x",$AY$2-'Indicator Date'!AZ43)</f>
        <v>x</v>
      </c>
      <c r="AZ42" s="185">
        <f>IF('Indicator Date'!BA43="No data","x",$AZ$2-'Indicator Date'!BA43)</f>
        <v>0</v>
      </c>
      <c r="BA42" s="185" t="str">
        <f>IF('Indicator Date'!BB43="No data","x",$BA$2-'Indicator Date'!BB43)</f>
        <v>x</v>
      </c>
      <c r="BB42" s="185" t="str">
        <f>IF('Indicator Date'!BC43="No data","x",$BB$2-'Indicator Date'!BC43)</f>
        <v>x</v>
      </c>
      <c r="BC42" s="185" t="str">
        <f>IF('Indicator Date'!BD43="No data","x",$BC$2-'Indicator Date'!BD43)</f>
        <v>x</v>
      </c>
      <c r="BD42" s="185" t="str">
        <f>IF('Indicator Date'!BE43="No data","x",$BD$2-'Indicator Date'!BE43)</f>
        <v>x</v>
      </c>
      <c r="BE42" s="185" t="str">
        <f>IF('Indicator Date'!BF43="No data","x",$BE$2-'Indicator Date'!BF43)</f>
        <v>x</v>
      </c>
      <c r="BF42" s="185">
        <f>IF('Indicator Date'!BG43="No data","x",$BF$2-'Indicator Date'!BG43)</f>
        <v>0</v>
      </c>
      <c r="BG42" s="185">
        <f>IF('Indicator Date'!BH43="No data","x",$BG$2-'Indicator Date'!BH43)</f>
        <v>0</v>
      </c>
      <c r="BH42" s="185">
        <f>IF('Indicator Date'!BI43="No data","x",$BH$2-'Indicator Date'!BI43)</f>
        <v>1</v>
      </c>
      <c r="BI42" s="185">
        <f>IF('Indicator Date'!BJ43="No data","x",$BI$2-'Indicator Date'!BJ43)</f>
        <v>1</v>
      </c>
      <c r="BJ42" s="185">
        <f>IF('Indicator Date'!BK43="No data","x",$BJ$2-'Indicator Date'!BK43)</f>
        <v>1</v>
      </c>
      <c r="BK42" s="185">
        <f>IF('Indicator Date'!BL43="No data","x",$BK$2-'Indicator Date'!BL43)</f>
        <v>1</v>
      </c>
      <c r="BL42" s="185">
        <f>IF('Indicator Date'!BM43="No data","x",$BL$2-'Indicator Date'!BM43)</f>
        <v>1</v>
      </c>
      <c r="BM42" s="185">
        <f>IF('Indicator Date'!BN43="No data","x",$BM$2-'Indicator Date'!BN43)</f>
        <v>0</v>
      </c>
      <c r="BN42" s="16">
        <f t="shared" si="0"/>
        <v>44</v>
      </c>
      <c r="BO42" s="187">
        <f t="shared" si="1"/>
        <v>0.84615384615384615</v>
      </c>
      <c r="BP42" s="16">
        <f t="shared" si="2"/>
        <v>20</v>
      </c>
      <c r="BQ42" s="187">
        <f t="shared" si="3"/>
        <v>1.7800671485240207</v>
      </c>
      <c r="BR42" s="103">
        <f t="shared" si="4"/>
        <v>0</v>
      </c>
    </row>
    <row r="43" spans="1:70" ht="15.75" customHeight="1" x14ac:dyDescent="0.25">
      <c r="A43" s="16" t="s">
        <v>147</v>
      </c>
      <c r="B43" s="185">
        <f>IF('Indicator Date'!C44="No data","x",$B$2-'Indicator Date'!C44)</f>
        <v>0</v>
      </c>
      <c r="C43" s="185">
        <f>IF('Indicator Date'!D44="No data","x",$C$2-'Indicator Date'!D44)</f>
        <v>0</v>
      </c>
      <c r="D43" s="185">
        <f>IF('Indicator Date'!E44="No data","x",$D$2-'Indicator Date'!E44)</f>
        <v>3</v>
      </c>
      <c r="E43" s="185">
        <f>IF('Indicator Date'!F44="No data","x",$E$2-'Indicator Date'!F44)</f>
        <v>3</v>
      </c>
      <c r="F43" s="185">
        <f>IF('Indicator Date'!G44="No data","x",$F$2-'Indicator Date'!G44)</f>
        <v>0</v>
      </c>
      <c r="G43" s="185">
        <f>IF('Indicator Date'!H44="No data","x",$G$2-'Indicator Date'!H44)</f>
        <v>0</v>
      </c>
      <c r="H43" s="186" t="str">
        <f>IF('Indicator Date'!I44="No data","x",$H$2-'Indicator Date'!I44)</f>
        <v>x</v>
      </c>
      <c r="I43" s="185" t="str">
        <f>IF('Indicator Date'!J44="No data","x",$I$2-'Indicator Date'!J44)</f>
        <v>x</v>
      </c>
      <c r="J43" s="185" t="str">
        <f>IF('Indicator Date'!K44="No data","x",$J$2-'Indicator Date'!K44)</f>
        <v>x</v>
      </c>
      <c r="K43" s="185">
        <f>IF('Indicator Date'!L44="No data","x",$K$2-'Indicator Date'!L44)</f>
        <v>1</v>
      </c>
      <c r="L43" s="185">
        <f>IF('Indicator Date'!M44="No data","x",$L$2-'Indicator Date'!M44)</f>
        <v>1</v>
      </c>
      <c r="M43" s="185">
        <f>IF('Indicator Date'!N44="No data","x",$M$2-'Indicator Date'!N44)</f>
        <v>1</v>
      </c>
      <c r="N43" s="185">
        <f>IF('Indicator Date'!O44="No data","x",$N$2-'Indicator Date'!O44)</f>
        <v>0</v>
      </c>
      <c r="O43" s="185">
        <f>IF('Indicator Date'!P44="No data","x",$O$2-'Indicator Date'!P44)</f>
        <v>0</v>
      </c>
      <c r="P43" s="185">
        <f>IF('Indicator Date'!Q44="No data","x",$P$2-'Indicator Date'!Q44)</f>
        <v>1</v>
      </c>
      <c r="Q43" s="185">
        <f>IF('Indicator Date'!R44="No data","x",$Q$2-'Indicator Date'!R44)</f>
        <v>0</v>
      </c>
      <c r="R43" s="185">
        <f>IF('Indicator Date'!S44="No data","x",$R$2-'Indicator Date'!S44)</f>
        <v>0</v>
      </c>
      <c r="S43" s="185">
        <f>IF('Indicator Date'!T44="No data","x",$S$2-'Indicator Date'!T44)</f>
        <v>9</v>
      </c>
      <c r="T43" s="185">
        <f>IF('Indicator Date'!U44="No data","x",$T$2-'Indicator Date'!U44)</f>
        <v>0</v>
      </c>
      <c r="U43" s="185">
        <f>IF('Indicator Date'!V44="No data","x",$U$2-'Indicator Date'!V44)</f>
        <v>0</v>
      </c>
      <c r="V43" s="185">
        <f>IF('Indicator Date'!W44="No data","x",$V$2-'Indicator Date'!W44)</f>
        <v>0</v>
      </c>
      <c r="W43" s="185">
        <f>IF('Indicator Date'!X44="No data","x",$W$2-'Indicator Date'!X44)</f>
        <v>6</v>
      </c>
      <c r="X43" s="185">
        <f>IF('Indicator Date'!Y44="No data","x",$X$2-'Indicator Date'!Y44)</f>
        <v>0</v>
      </c>
      <c r="Y43" s="185">
        <f>IF('Indicator Date'!Z44="No data","x",$Y$2-'Indicator Date'!Z44)</f>
        <v>2</v>
      </c>
      <c r="Z43" s="185">
        <f>IF('Indicator Date'!AA44="No data","x",$Z$2-'Indicator Date'!AA44)</f>
        <v>0</v>
      </c>
      <c r="AA43" s="185">
        <f>IF('Indicator Date'!AB44="No data","x",$AA$2-'Indicator Date'!AB44)</f>
        <v>0</v>
      </c>
      <c r="AB43" s="185">
        <f>IF('Indicator Date'!AC44="No data","x",$AB$2-'Indicator Date'!AC44)</f>
        <v>0</v>
      </c>
      <c r="AC43" s="185">
        <f>IF('Indicator Date'!AD44="No data","x",$AC$2-'Indicator Date'!AD44)</f>
        <v>0</v>
      </c>
      <c r="AD43" s="185">
        <f>IF('Indicator Date'!AE44="No data","x",$AD$2-'Indicator Date'!AE44)</f>
        <v>0</v>
      </c>
      <c r="AE43" s="185">
        <f>IF('Indicator Date'!AF44="No data","x",$AE$2-'Indicator Date'!AF44)</f>
        <v>7</v>
      </c>
      <c r="AF43" s="185">
        <f>IF('Indicator Date'!AG44="No data","x",$AF$2-'Indicator Date'!AG44)</f>
        <v>0</v>
      </c>
      <c r="AG43" s="185">
        <f>IF('Indicator Date'!AH44="No data","x",$AG$2-'Indicator Date'!AH44)</f>
        <v>0</v>
      </c>
      <c r="AH43" s="185">
        <f>IF('Indicator Date'!AI44="No data","x",$AH$2-'Indicator Date'!AI44)</f>
        <v>0</v>
      </c>
      <c r="AI43" s="185">
        <f>IF('Indicator Date'!AJ44="No data","x",$AI$2-'Indicator Date'!AJ44)</f>
        <v>0</v>
      </c>
      <c r="AJ43" s="185">
        <f>IF('Indicator Date'!AK44="No data","x",$AJ$2-'Indicator Date'!AK44)</f>
        <v>1</v>
      </c>
      <c r="AK43" s="185">
        <f>IF('Indicator Date'!AL44="No data","x",$AK$2-'Indicator Date'!AL44)</f>
        <v>0</v>
      </c>
      <c r="AL43" s="185">
        <f>IF('Indicator Date'!AM44="No data","x",$AL$2-'Indicator Date'!AM44)</f>
        <v>0</v>
      </c>
      <c r="AM43" s="185">
        <f>IF('Indicator Date'!AN44="No data","x",$AM$2-'Indicator Date'!AN44)</f>
        <v>0</v>
      </c>
      <c r="AN43" s="185">
        <f>IF('Indicator Date'!AO44="No data","x",$AN$2-'Indicator Date'!AO44)</f>
        <v>1</v>
      </c>
      <c r="AO43" s="185">
        <f>IF('Indicator Date'!AP44="No data","x",$AO$2-'Indicator Date'!AP44)</f>
        <v>1</v>
      </c>
      <c r="AP43" s="185">
        <f>IF('Indicator Date'!AQ44="No data","x",$AP$2-'Indicator Date'!AQ44)</f>
        <v>1</v>
      </c>
      <c r="AQ43" s="185">
        <f>IF('Indicator Date'!AR44="No data","x",$AQ$2-'Indicator Date'!AR44)</f>
        <v>1</v>
      </c>
      <c r="AR43" s="185">
        <f>IF('Indicator Date'!AS44="No data","x",$AR$2-'Indicator Date'!AS44)</f>
        <v>0</v>
      </c>
      <c r="AS43" s="185" t="str">
        <f>IF('Indicator Date'!AT44="No data","x",$AS$2-'Indicator Date'!AT44)</f>
        <v>x</v>
      </c>
      <c r="AT43" s="185" t="str">
        <f>IF('Indicator Date'!AU44="No data","x",$AT$2-'Indicator Date'!AU44)</f>
        <v>x</v>
      </c>
      <c r="AU43" s="185" t="str">
        <f>IF('Indicator Date'!AV44="No data","x",$AU$2-'Indicator Date'!AV44)</f>
        <v>x</v>
      </c>
      <c r="AV43" s="185">
        <f>IF('Indicator Date'!AW44="No data","x",$AV$2-'Indicator Date'!AW44)</f>
        <v>0</v>
      </c>
      <c r="AW43" s="185">
        <f>IF('Indicator Date'!AX44="No data","x",$AW$2-'Indicator Date'!AX44)</f>
        <v>0</v>
      </c>
      <c r="AX43" s="185">
        <f>IF('Indicator Date'!AY44="No data","x",$AX$2-'Indicator Date'!AY44)</f>
        <v>0</v>
      </c>
      <c r="AY43" s="185" t="str">
        <f>IF('Indicator Date'!AZ44="No data","x",$AY$2-'Indicator Date'!AZ44)</f>
        <v>x</v>
      </c>
      <c r="AZ43" s="185">
        <f>IF('Indicator Date'!BA44="No data","x",$AZ$2-'Indicator Date'!BA44)</f>
        <v>0</v>
      </c>
      <c r="BA43" s="185" t="str">
        <f>IF('Indicator Date'!BB44="No data","x",$BA$2-'Indicator Date'!BB44)</f>
        <v>x</v>
      </c>
      <c r="BB43" s="185" t="str">
        <f>IF('Indicator Date'!BC44="No data","x",$BB$2-'Indicator Date'!BC44)</f>
        <v>x</v>
      </c>
      <c r="BC43" s="185" t="str">
        <f>IF('Indicator Date'!BD44="No data","x",$BC$2-'Indicator Date'!BD44)</f>
        <v>x</v>
      </c>
      <c r="BD43" s="185" t="str">
        <f>IF('Indicator Date'!BE44="No data","x",$BD$2-'Indicator Date'!BE44)</f>
        <v>x</v>
      </c>
      <c r="BE43" s="185" t="str">
        <f>IF('Indicator Date'!BF44="No data","x",$BE$2-'Indicator Date'!BF44)</f>
        <v>x</v>
      </c>
      <c r="BF43" s="185">
        <f>IF('Indicator Date'!BG44="No data","x",$BF$2-'Indicator Date'!BG44)</f>
        <v>0</v>
      </c>
      <c r="BG43" s="185">
        <f>IF('Indicator Date'!BH44="No data","x",$BG$2-'Indicator Date'!BH44)</f>
        <v>0</v>
      </c>
      <c r="BH43" s="185">
        <f>IF('Indicator Date'!BI44="No data","x",$BH$2-'Indicator Date'!BI44)</f>
        <v>1</v>
      </c>
      <c r="BI43" s="185">
        <f>IF('Indicator Date'!BJ44="No data","x",$BI$2-'Indicator Date'!BJ44)</f>
        <v>1</v>
      </c>
      <c r="BJ43" s="185">
        <f>IF('Indicator Date'!BK44="No data","x",$BJ$2-'Indicator Date'!BK44)</f>
        <v>1</v>
      </c>
      <c r="BK43" s="185">
        <f>IF('Indicator Date'!BL44="No data","x",$BK$2-'Indicator Date'!BL44)</f>
        <v>1</v>
      </c>
      <c r="BL43" s="185">
        <f>IF('Indicator Date'!BM44="No data","x",$BL$2-'Indicator Date'!BM44)</f>
        <v>1</v>
      </c>
      <c r="BM43" s="185">
        <f>IF('Indicator Date'!BN44="No data","x",$BM$2-'Indicator Date'!BN44)</f>
        <v>0</v>
      </c>
      <c r="BN43" s="16">
        <f t="shared" si="0"/>
        <v>44</v>
      </c>
      <c r="BO43" s="187">
        <f t="shared" si="1"/>
        <v>0.84615384615384615</v>
      </c>
      <c r="BP43" s="16">
        <f t="shared" si="2"/>
        <v>20</v>
      </c>
      <c r="BQ43" s="187">
        <f t="shared" si="3"/>
        <v>1.7800671485240207</v>
      </c>
      <c r="BR43" s="103">
        <f t="shared" si="4"/>
        <v>0</v>
      </c>
    </row>
    <row r="44" spans="1:70" ht="15.75" customHeight="1" x14ac:dyDescent="0.25">
      <c r="A44" s="16" t="s">
        <v>149</v>
      </c>
      <c r="B44" s="185">
        <f>IF('Indicator Date'!C45="No data","x",$B$2-'Indicator Date'!C45)</f>
        <v>0</v>
      </c>
      <c r="C44" s="185">
        <f>IF('Indicator Date'!D45="No data","x",$C$2-'Indicator Date'!D45)</f>
        <v>0</v>
      </c>
      <c r="D44" s="185">
        <f>IF('Indicator Date'!E45="No data","x",$D$2-'Indicator Date'!E45)</f>
        <v>3</v>
      </c>
      <c r="E44" s="185">
        <f>IF('Indicator Date'!F45="No data","x",$E$2-'Indicator Date'!F45)</f>
        <v>3</v>
      </c>
      <c r="F44" s="185">
        <f>IF('Indicator Date'!G45="No data","x",$F$2-'Indicator Date'!G45)</f>
        <v>0</v>
      </c>
      <c r="G44" s="185">
        <f>IF('Indicator Date'!H45="No data","x",$G$2-'Indicator Date'!H45)</f>
        <v>0</v>
      </c>
      <c r="H44" s="186" t="str">
        <f>IF('Indicator Date'!I45="No data","x",$H$2-'Indicator Date'!I45)</f>
        <v>x</v>
      </c>
      <c r="I44" s="185" t="str">
        <f>IF('Indicator Date'!J45="No data","x",$I$2-'Indicator Date'!J45)</f>
        <v>x</v>
      </c>
      <c r="J44" s="185" t="str">
        <f>IF('Indicator Date'!K45="No data","x",$J$2-'Indicator Date'!K45)</f>
        <v>x</v>
      </c>
      <c r="K44" s="185">
        <f>IF('Indicator Date'!L45="No data","x",$K$2-'Indicator Date'!L45)</f>
        <v>1</v>
      </c>
      <c r="L44" s="185">
        <f>IF('Indicator Date'!M45="No data","x",$L$2-'Indicator Date'!M45)</f>
        <v>1</v>
      </c>
      <c r="M44" s="185">
        <f>IF('Indicator Date'!N45="No data","x",$M$2-'Indicator Date'!N45)</f>
        <v>1</v>
      </c>
      <c r="N44" s="185">
        <f>IF('Indicator Date'!O45="No data","x",$N$2-'Indicator Date'!O45)</f>
        <v>0</v>
      </c>
      <c r="O44" s="185">
        <f>IF('Indicator Date'!P45="No data","x",$O$2-'Indicator Date'!P45)</f>
        <v>0</v>
      </c>
      <c r="P44" s="185">
        <f>IF('Indicator Date'!Q45="No data","x",$P$2-'Indicator Date'!Q45)</f>
        <v>1</v>
      </c>
      <c r="Q44" s="185">
        <f>IF('Indicator Date'!R45="No data","x",$Q$2-'Indicator Date'!R45)</f>
        <v>0</v>
      </c>
      <c r="R44" s="185">
        <f>IF('Indicator Date'!S45="No data","x",$R$2-'Indicator Date'!S45)</f>
        <v>0</v>
      </c>
      <c r="S44" s="185">
        <f>IF('Indicator Date'!T45="No data","x",$S$2-'Indicator Date'!T45)</f>
        <v>9</v>
      </c>
      <c r="T44" s="185">
        <f>IF('Indicator Date'!U45="No data","x",$T$2-'Indicator Date'!U45)</f>
        <v>0</v>
      </c>
      <c r="U44" s="185">
        <f>IF('Indicator Date'!V45="No data","x",$U$2-'Indicator Date'!V45)</f>
        <v>0</v>
      </c>
      <c r="V44" s="185">
        <f>IF('Indicator Date'!W45="No data","x",$V$2-'Indicator Date'!W45)</f>
        <v>0</v>
      </c>
      <c r="W44" s="185">
        <f>IF('Indicator Date'!X45="No data","x",$W$2-'Indicator Date'!X45)</f>
        <v>6</v>
      </c>
      <c r="X44" s="185">
        <f>IF('Indicator Date'!Y45="No data","x",$X$2-'Indicator Date'!Y45)</f>
        <v>0</v>
      </c>
      <c r="Y44" s="185">
        <f>IF('Indicator Date'!Z45="No data","x",$Y$2-'Indicator Date'!Z45)</f>
        <v>2</v>
      </c>
      <c r="Z44" s="185">
        <f>IF('Indicator Date'!AA45="No data","x",$Z$2-'Indicator Date'!AA45)</f>
        <v>0</v>
      </c>
      <c r="AA44" s="185">
        <f>IF('Indicator Date'!AB45="No data","x",$AA$2-'Indicator Date'!AB45)</f>
        <v>0</v>
      </c>
      <c r="AB44" s="185">
        <f>IF('Indicator Date'!AC45="No data","x",$AB$2-'Indicator Date'!AC45)</f>
        <v>0</v>
      </c>
      <c r="AC44" s="185">
        <f>IF('Indicator Date'!AD45="No data","x",$AC$2-'Indicator Date'!AD45)</f>
        <v>0</v>
      </c>
      <c r="AD44" s="185">
        <f>IF('Indicator Date'!AE45="No data","x",$AD$2-'Indicator Date'!AE45)</f>
        <v>0</v>
      </c>
      <c r="AE44" s="185">
        <f>IF('Indicator Date'!AF45="No data","x",$AE$2-'Indicator Date'!AF45)</f>
        <v>7</v>
      </c>
      <c r="AF44" s="185">
        <f>IF('Indicator Date'!AG45="No data","x",$AF$2-'Indicator Date'!AG45)</f>
        <v>0</v>
      </c>
      <c r="AG44" s="185">
        <f>IF('Indicator Date'!AH45="No data","x",$AG$2-'Indicator Date'!AH45)</f>
        <v>0</v>
      </c>
      <c r="AH44" s="185">
        <f>IF('Indicator Date'!AI45="No data","x",$AH$2-'Indicator Date'!AI45)</f>
        <v>0</v>
      </c>
      <c r="AI44" s="185">
        <f>IF('Indicator Date'!AJ45="No data","x",$AI$2-'Indicator Date'!AJ45)</f>
        <v>0</v>
      </c>
      <c r="AJ44" s="185">
        <f>IF('Indicator Date'!AK45="No data","x",$AJ$2-'Indicator Date'!AK45)</f>
        <v>1</v>
      </c>
      <c r="AK44" s="185">
        <f>IF('Indicator Date'!AL45="No data","x",$AK$2-'Indicator Date'!AL45)</f>
        <v>0</v>
      </c>
      <c r="AL44" s="185">
        <f>IF('Indicator Date'!AM45="No data","x",$AL$2-'Indicator Date'!AM45)</f>
        <v>0</v>
      </c>
      <c r="AM44" s="185">
        <f>IF('Indicator Date'!AN45="No data","x",$AM$2-'Indicator Date'!AN45)</f>
        <v>0</v>
      </c>
      <c r="AN44" s="185">
        <f>IF('Indicator Date'!AO45="No data","x",$AN$2-'Indicator Date'!AO45)</f>
        <v>1</v>
      </c>
      <c r="AO44" s="185">
        <f>IF('Indicator Date'!AP45="No data","x",$AO$2-'Indicator Date'!AP45)</f>
        <v>1</v>
      </c>
      <c r="AP44" s="185">
        <f>IF('Indicator Date'!AQ45="No data","x",$AP$2-'Indicator Date'!AQ45)</f>
        <v>1</v>
      </c>
      <c r="AQ44" s="185">
        <f>IF('Indicator Date'!AR45="No data","x",$AQ$2-'Indicator Date'!AR45)</f>
        <v>1</v>
      </c>
      <c r="AR44" s="185">
        <f>IF('Indicator Date'!AS45="No data","x",$AR$2-'Indicator Date'!AS45)</f>
        <v>0</v>
      </c>
      <c r="AS44" s="185" t="str">
        <f>IF('Indicator Date'!AT45="No data","x",$AS$2-'Indicator Date'!AT45)</f>
        <v>x</v>
      </c>
      <c r="AT44" s="185" t="str">
        <f>IF('Indicator Date'!AU45="No data","x",$AT$2-'Indicator Date'!AU45)</f>
        <v>x</v>
      </c>
      <c r="AU44" s="185" t="str">
        <f>IF('Indicator Date'!AV45="No data","x",$AU$2-'Indicator Date'!AV45)</f>
        <v>x</v>
      </c>
      <c r="AV44" s="185">
        <f>IF('Indicator Date'!AW45="No data","x",$AV$2-'Indicator Date'!AW45)</f>
        <v>0</v>
      </c>
      <c r="AW44" s="185">
        <f>IF('Indicator Date'!AX45="No data","x",$AW$2-'Indicator Date'!AX45)</f>
        <v>0</v>
      </c>
      <c r="AX44" s="185">
        <f>IF('Indicator Date'!AY45="No data","x",$AX$2-'Indicator Date'!AY45)</f>
        <v>0</v>
      </c>
      <c r="AY44" s="185" t="str">
        <f>IF('Indicator Date'!AZ45="No data","x",$AY$2-'Indicator Date'!AZ45)</f>
        <v>x</v>
      </c>
      <c r="AZ44" s="185">
        <f>IF('Indicator Date'!BA45="No data","x",$AZ$2-'Indicator Date'!BA45)</f>
        <v>0</v>
      </c>
      <c r="BA44" s="185" t="str">
        <f>IF('Indicator Date'!BB45="No data","x",$BA$2-'Indicator Date'!BB45)</f>
        <v>x</v>
      </c>
      <c r="BB44" s="185" t="str">
        <f>IF('Indicator Date'!BC45="No data","x",$BB$2-'Indicator Date'!BC45)</f>
        <v>x</v>
      </c>
      <c r="BC44" s="185" t="str">
        <f>IF('Indicator Date'!BD45="No data","x",$BC$2-'Indicator Date'!BD45)</f>
        <v>x</v>
      </c>
      <c r="BD44" s="185" t="str">
        <f>IF('Indicator Date'!BE45="No data","x",$BD$2-'Indicator Date'!BE45)</f>
        <v>x</v>
      </c>
      <c r="BE44" s="185" t="str">
        <f>IF('Indicator Date'!BF45="No data","x",$BE$2-'Indicator Date'!BF45)</f>
        <v>x</v>
      </c>
      <c r="BF44" s="185">
        <f>IF('Indicator Date'!BG45="No data","x",$BF$2-'Indicator Date'!BG45)</f>
        <v>0</v>
      </c>
      <c r="BG44" s="185">
        <f>IF('Indicator Date'!BH45="No data","x",$BG$2-'Indicator Date'!BH45)</f>
        <v>0</v>
      </c>
      <c r="BH44" s="185">
        <f>IF('Indicator Date'!BI45="No data","x",$BH$2-'Indicator Date'!BI45)</f>
        <v>1</v>
      </c>
      <c r="BI44" s="185">
        <f>IF('Indicator Date'!BJ45="No data","x",$BI$2-'Indicator Date'!BJ45)</f>
        <v>1</v>
      </c>
      <c r="BJ44" s="185">
        <f>IF('Indicator Date'!BK45="No data","x",$BJ$2-'Indicator Date'!BK45)</f>
        <v>1</v>
      </c>
      <c r="BK44" s="185">
        <f>IF('Indicator Date'!BL45="No data","x",$BK$2-'Indicator Date'!BL45)</f>
        <v>1</v>
      </c>
      <c r="BL44" s="185">
        <f>IF('Indicator Date'!BM45="No data","x",$BL$2-'Indicator Date'!BM45)</f>
        <v>1</v>
      </c>
      <c r="BM44" s="185">
        <f>IF('Indicator Date'!BN45="No data","x",$BM$2-'Indicator Date'!BN45)</f>
        <v>0</v>
      </c>
      <c r="BN44" s="16">
        <f t="shared" si="0"/>
        <v>44</v>
      </c>
      <c r="BO44" s="187">
        <f t="shared" si="1"/>
        <v>0.84615384615384615</v>
      </c>
      <c r="BP44" s="16">
        <f t="shared" si="2"/>
        <v>20</v>
      </c>
      <c r="BQ44" s="187">
        <f t="shared" si="3"/>
        <v>1.7800671485240207</v>
      </c>
      <c r="BR44" s="103">
        <f t="shared" si="4"/>
        <v>0</v>
      </c>
    </row>
    <row r="45" spans="1:70" ht="15.75" customHeight="1" x14ac:dyDescent="0.25">
      <c r="A45" s="16" t="s">
        <v>151</v>
      </c>
      <c r="B45" s="185">
        <f>IF('Indicator Date'!C46="No data","x",$B$2-'Indicator Date'!C46)</f>
        <v>0</v>
      </c>
      <c r="C45" s="185">
        <f>IF('Indicator Date'!D46="No data","x",$C$2-'Indicator Date'!D46)</f>
        <v>0</v>
      </c>
      <c r="D45" s="185">
        <f>IF('Indicator Date'!E46="No data","x",$D$2-'Indicator Date'!E46)</f>
        <v>3</v>
      </c>
      <c r="E45" s="185">
        <f>IF('Indicator Date'!F46="No data","x",$E$2-'Indicator Date'!F46)</f>
        <v>3</v>
      </c>
      <c r="F45" s="185">
        <f>IF('Indicator Date'!G46="No data","x",$F$2-'Indicator Date'!G46)</f>
        <v>0</v>
      </c>
      <c r="G45" s="185">
        <f>IF('Indicator Date'!H46="No data","x",$G$2-'Indicator Date'!H46)</f>
        <v>0</v>
      </c>
      <c r="H45" s="186" t="str">
        <f>IF('Indicator Date'!I46="No data","x",$H$2-'Indicator Date'!I46)</f>
        <v>x</v>
      </c>
      <c r="I45" s="185" t="str">
        <f>IF('Indicator Date'!J46="No data","x",$I$2-'Indicator Date'!J46)</f>
        <v>x</v>
      </c>
      <c r="J45" s="185" t="str">
        <f>IF('Indicator Date'!K46="No data","x",$J$2-'Indicator Date'!K46)</f>
        <v>x</v>
      </c>
      <c r="K45" s="185">
        <f>IF('Indicator Date'!L46="No data","x",$K$2-'Indicator Date'!L46)</f>
        <v>1</v>
      </c>
      <c r="L45" s="185">
        <f>IF('Indicator Date'!M46="No data","x",$L$2-'Indicator Date'!M46)</f>
        <v>1</v>
      </c>
      <c r="M45" s="185">
        <f>IF('Indicator Date'!N46="No data","x",$M$2-'Indicator Date'!N46)</f>
        <v>1</v>
      </c>
      <c r="N45" s="185">
        <f>IF('Indicator Date'!O46="No data","x",$N$2-'Indicator Date'!O46)</f>
        <v>0</v>
      </c>
      <c r="O45" s="185">
        <f>IF('Indicator Date'!P46="No data","x",$O$2-'Indicator Date'!P46)</f>
        <v>0</v>
      </c>
      <c r="P45" s="185">
        <f>IF('Indicator Date'!Q46="No data","x",$P$2-'Indicator Date'!Q46)</f>
        <v>1</v>
      </c>
      <c r="Q45" s="185">
        <f>IF('Indicator Date'!R46="No data","x",$Q$2-'Indicator Date'!R46)</f>
        <v>0</v>
      </c>
      <c r="R45" s="185">
        <f>IF('Indicator Date'!S46="No data","x",$R$2-'Indicator Date'!S46)</f>
        <v>0</v>
      </c>
      <c r="S45" s="185">
        <f>IF('Indicator Date'!T46="No data","x",$S$2-'Indicator Date'!T46)</f>
        <v>9</v>
      </c>
      <c r="T45" s="185">
        <f>IF('Indicator Date'!U46="No data","x",$T$2-'Indicator Date'!U46)</f>
        <v>0</v>
      </c>
      <c r="U45" s="185">
        <f>IF('Indicator Date'!V46="No data","x",$U$2-'Indicator Date'!V46)</f>
        <v>0</v>
      </c>
      <c r="V45" s="185">
        <f>IF('Indicator Date'!W46="No data","x",$V$2-'Indicator Date'!W46)</f>
        <v>0</v>
      </c>
      <c r="W45" s="185">
        <f>IF('Indicator Date'!X46="No data","x",$W$2-'Indicator Date'!X46)</f>
        <v>6</v>
      </c>
      <c r="X45" s="185">
        <f>IF('Indicator Date'!Y46="No data","x",$X$2-'Indicator Date'!Y46)</f>
        <v>0</v>
      </c>
      <c r="Y45" s="185">
        <f>IF('Indicator Date'!Z46="No data","x",$Y$2-'Indicator Date'!Z46)</f>
        <v>2</v>
      </c>
      <c r="Z45" s="185">
        <f>IF('Indicator Date'!AA46="No data","x",$Z$2-'Indicator Date'!AA46)</f>
        <v>0</v>
      </c>
      <c r="AA45" s="185">
        <f>IF('Indicator Date'!AB46="No data","x",$AA$2-'Indicator Date'!AB46)</f>
        <v>0</v>
      </c>
      <c r="AB45" s="185">
        <f>IF('Indicator Date'!AC46="No data","x",$AB$2-'Indicator Date'!AC46)</f>
        <v>0</v>
      </c>
      <c r="AC45" s="185">
        <f>IF('Indicator Date'!AD46="No data","x",$AC$2-'Indicator Date'!AD46)</f>
        <v>0</v>
      </c>
      <c r="AD45" s="185">
        <f>IF('Indicator Date'!AE46="No data","x",$AD$2-'Indicator Date'!AE46)</f>
        <v>0</v>
      </c>
      <c r="AE45" s="185">
        <f>IF('Indicator Date'!AF46="No data","x",$AE$2-'Indicator Date'!AF46)</f>
        <v>7</v>
      </c>
      <c r="AF45" s="185">
        <f>IF('Indicator Date'!AG46="No data","x",$AF$2-'Indicator Date'!AG46)</f>
        <v>0</v>
      </c>
      <c r="AG45" s="185">
        <f>IF('Indicator Date'!AH46="No data","x",$AG$2-'Indicator Date'!AH46)</f>
        <v>0</v>
      </c>
      <c r="AH45" s="185">
        <f>IF('Indicator Date'!AI46="No data","x",$AH$2-'Indicator Date'!AI46)</f>
        <v>0</v>
      </c>
      <c r="AI45" s="185">
        <f>IF('Indicator Date'!AJ46="No data","x",$AI$2-'Indicator Date'!AJ46)</f>
        <v>0</v>
      </c>
      <c r="AJ45" s="185">
        <f>IF('Indicator Date'!AK46="No data","x",$AJ$2-'Indicator Date'!AK46)</f>
        <v>1</v>
      </c>
      <c r="AK45" s="185">
        <f>IF('Indicator Date'!AL46="No data","x",$AK$2-'Indicator Date'!AL46)</f>
        <v>0</v>
      </c>
      <c r="AL45" s="185">
        <f>IF('Indicator Date'!AM46="No data","x",$AL$2-'Indicator Date'!AM46)</f>
        <v>0</v>
      </c>
      <c r="AM45" s="185">
        <f>IF('Indicator Date'!AN46="No data","x",$AM$2-'Indicator Date'!AN46)</f>
        <v>0</v>
      </c>
      <c r="AN45" s="185">
        <f>IF('Indicator Date'!AO46="No data","x",$AN$2-'Indicator Date'!AO46)</f>
        <v>1</v>
      </c>
      <c r="AO45" s="185">
        <f>IF('Indicator Date'!AP46="No data","x",$AO$2-'Indicator Date'!AP46)</f>
        <v>1</v>
      </c>
      <c r="AP45" s="185">
        <f>IF('Indicator Date'!AQ46="No data","x",$AP$2-'Indicator Date'!AQ46)</f>
        <v>1</v>
      </c>
      <c r="AQ45" s="185">
        <f>IF('Indicator Date'!AR46="No data","x",$AQ$2-'Indicator Date'!AR46)</f>
        <v>1</v>
      </c>
      <c r="AR45" s="185">
        <f>IF('Indicator Date'!AS46="No data","x",$AR$2-'Indicator Date'!AS46)</f>
        <v>0</v>
      </c>
      <c r="AS45" s="185" t="str">
        <f>IF('Indicator Date'!AT46="No data","x",$AS$2-'Indicator Date'!AT46)</f>
        <v>x</v>
      </c>
      <c r="AT45" s="185" t="str">
        <f>IF('Indicator Date'!AU46="No data","x",$AT$2-'Indicator Date'!AU46)</f>
        <v>x</v>
      </c>
      <c r="AU45" s="185" t="str">
        <f>IF('Indicator Date'!AV46="No data","x",$AU$2-'Indicator Date'!AV46)</f>
        <v>x</v>
      </c>
      <c r="AV45" s="185">
        <f>IF('Indicator Date'!AW46="No data","x",$AV$2-'Indicator Date'!AW46)</f>
        <v>0</v>
      </c>
      <c r="AW45" s="185">
        <f>IF('Indicator Date'!AX46="No data","x",$AW$2-'Indicator Date'!AX46)</f>
        <v>0</v>
      </c>
      <c r="AX45" s="185">
        <f>IF('Indicator Date'!AY46="No data","x",$AX$2-'Indicator Date'!AY46)</f>
        <v>0</v>
      </c>
      <c r="AY45" s="185" t="str">
        <f>IF('Indicator Date'!AZ46="No data","x",$AY$2-'Indicator Date'!AZ46)</f>
        <v>x</v>
      </c>
      <c r="AZ45" s="185">
        <f>IF('Indicator Date'!BA46="No data","x",$AZ$2-'Indicator Date'!BA46)</f>
        <v>0</v>
      </c>
      <c r="BA45" s="185" t="str">
        <f>IF('Indicator Date'!BB46="No data","x",$BA$2-'Indicator Date'!BB46)</f>
        <v>x</v>
      </c>
      <c r="BB45" s="185" t="str">
        <f>IF('Indicator Date'!BC46="No data","x",$BB$2-'Indicator Date'!BC46)</f>
        <v>x</v>
      </c>
      <c r="BC45" s="185" t="str">
        <f>IF('Indicator Date'!BD46="No data","x",$BC$2-'Indicator Date'!BD46)</f>
        <v>x</v>
      </c>
      <c r="BD45" s="185" t="str">
        <f>IF('Indicator Date'!BE46="No data","x",$BD$2-'Indicator Date'!BE46)</f>
        <v>x</v>
      </c>
      <c r="BE45" s="185" t="str">
        <f>IF('Indicator Date'!BF46="No data","x",$BE$2-'Indicator Date'!BF46)</f>
        <v>x</v>
      </c>
      <c r="BF45" s="185">
        <f>IF('Indicator Date'!BG46="No data","x",$BF$2-'Indicator Date'!BG46)</f>
        <v>0</v>
      </c>
      <c r="BG45" s="185">
        <f>IF('Indicator Date'!BH46="No data","x",$BG$2-'Indicator Date'!BH46)</f>
        <v>0</v>
      </c>
      <c r="BH45" s="185">
        <f>IF('Indicator Date'!BI46="No data","x",$BH$2-'Indicator Date'!BI46)</f>
        <v>1</v>
      </c>
      <c r="BI45" s="185">
        <f>IF('Indicator Date'!BJ46="No data","x",$BI$2-'Indicator Date'!BJ46)</f>
        <v>1</v>
      </c>
      <c r="BJ45" s="185">
        <f>IF('Indicator Date'!BK46="No data","x",$BJ$2-'Indicator Date'!BK46)</f>
        <v>1</v>
      </c>
      <c r="BK45" s="185">
        <f>IF('Indicator Date'!BL46="No data","x",$BK$2-'Indicator Date'!BL46)</f>
        <v>1</v>
      </c>
      <c r="BL45" s="185">
        <f>IF('Indicator Date'!BM46="No data","x",$BL$2-'Indicator Date'!BM46)</f>
        <v>1</v>
      </c>
      <c r="BM45" s="185">
        <f>IF('Indicator Date'!BN46="No data","x",$BM$2-'Indicator Date'!BN46)</f>
        <v>0</v>
      </c>
      <c r="BN45" s="16">
        <f t="shared" si="0"/>
        <v>44</v>
      </c>
      <c r="BO45" s="187">
        <f t="shared" si="1"/>
        <v>0.84615384615384615</v>
      </c>
      <c r="BP45" s="16">
        <f t="shared" si="2"/>
        <v>20</v>
      </c>
      <c r="BQ45" s="187">
        <f t="shared" si="3"/>
        <v>1.7800671485240207</v>
      </c>
      <c r="BR45" s="103">
        <f t="shared" si="4"/>
        <v>0</v>
      </c>
    </row>
    <row r="46" spans="1:70" ht="15.75" customHeight="1" x14ac:dyDescent="0.25">
      <c r="A46" s="16" t="s">
        <v>153</v>
      </c>
      <c r="B46" s="185">
        <f>IF('Indicator Date'!C47="No data","x",$B$2-'Indicator Date'!C47)</f>
        <v>0</v>
      </c>
      <c r="C46" s="185">
        <f>IF('Indicator Date'!D47="No data","x",$C$2-'Indicator Date'!D47)</f>
        <v>0</v>
      </c>
      <c r="D46" s="185">
        <f>IF('Indicator Date'!E47="No data","x",$D$2-'Indicator Date'!E47)</f>
        <v>3</v>
      </c>
      <c r="E46" s="185">
        <f>IF('Indicator Date'!F47="No data","x",$E$2-'Indicator Date'!F47)</f>
        <v>3</v>
      </c>
      <c r="F46" s="185">
        <f>IF('Indicator Date'!G47="No data","x",$F$2-'Indicator Date'!G47)</f>
        <v>0</v>
      </c>
      <c r="G46" s="185">
        <f>IF('Indicator Date'!H47="No data","x",$G$2-'Indicator Date'!H47)</f>
        <v>0</v>
      </c>
      <c r="H46" s="186" t="str">
        <f>IF('Indicator Date'!I47="No data","x",$H$2-'Indicator Date'!I47)</f>
        <v>x</v>
      </c>
      <c r="I46" s="185" t="str">
        <f>IF('Indicator Date'!J47="No data","x",$I$2-'Indicator Date'!J47)</f>
        <v>x</v>
      </c>
      <c r="J46" s="185" t="str">
        <f>IF('Indicator Date'!K47="No data","x",$J$2-'Indicator Date'!K47)</f>
        <v>x</v>
      </c>
      <c r="K46" s="185">
        <f>IF('Indicator Date'!L47="No data","x",$K$2-'Indicator Date'!L47)</f>
        <v>1</v>
      </c>
      <c r="L46" s="185">
        <f>IF('Indicator Date'!M47="No data","x",$L$2-'Indicator Date'!M47)</f>
        <v>1</v>
      </c>
      <c r="M46" s="185">
        <f>IF('Indicator Date'!N47="No data","x",$M$2-'Indicator Date'!N47)</f>
        <v>1</v>
      </c>
      <c r="N46" s="185">
        <f>IF('Indicator Date'!O47="No data","x",$N$2-'Indicator Date'!O47)</f>
        <v>0</v>
      </c>
      <c r="O46" s="185">
        <f>IF('Indicator Date'!P47="No data","x",$O$2-'Indicator Date'!P47)</f>
        <v>0</v>
      </c>
      <c r="P46" s="185">
        <f>IF('Indicator Date'!Q47="No data","x",$P$2-'Indicator Date'!Q47)</f>
        <v>1</v>
      </c>
      <c r="Q46" s="185">
        <f>IF('Indicator Date'!R47="No data","x",$Q$2-'Indicator Date'!R47)</f>
        <v>0</v>
      </c>
      <c r="R46" s="185">
        <f>IF('Indicator Date'!S47="No data","x",$R$2-'Indicator Date'!S47)</f>
        <v>0</v>
      </c>
      <c r="S46" s="185">
        <f>IF('Indicator Date'!T47="No data","x",$S$2-'Indicator Date'!T47)</f>
        <v>9</v>
      </c>
      <c r="T46" s="185">
        <f>IF('Indicator Date'!U47="No data","x",$T$2-'Indicator Date'!U47)</f>
        <v>0</v>
      </c>
      <c r="U46" s="185">
        <f>IF('Indicator Date'!V47="No data","x",$U$2-'Indicator Date'!V47)</f>
        <v>0</v>
      </c>
      <c r="V46" s="185">
        <f>IF('Indicator Date'!W47="No data","x",$V$2-'Indicator Date'!W47)</f>
        <v>0</v>
      </c>
      <c r="W46" s="185">
        <f>IF('Indicator Date'!X47="No data","x",$W$2-'Indicator Date'!X47)</f>
        <v>6</v>
      </c>
      <c r="X46" s="185">
        <f>IF('Indicator Date'!Y47="No data","x",$X$2-'Indicator Date'!Y47)</f>
        <v>0</v>
      </c>
      <c r="Y46" s="185">
        <f>IF('Indicator Date'!Z47="No data","x",$Y$2-'Indicator Date'!Z47)</f>
        <v>2</v>
      </c>
      <c r="Z46" s="185">
        <f>IF('Indicator Date'!AA47="No data","x",$Z$2-'Indicator Date'!AA47)</f>
        <v>0</v>
      </c>
      <c r="AA46" s="185">
        <f>IF('Indicator Date'!AB47="No data","x",$AA$2-'Indicator Date'!AB47)</f>
        <v>0</v>
      </c>
      <c r="AB46" s="185">
        <f>IF('Indicator Date'!AC47="No data","x",$AB$2-'Indicator Date'!AC47)</f>
        <v>0</v>
      </c>
      <c r="AC46" s="185">
        <f>IF('Indicator Date'!AD47="No data","x",$AC$2-'Indicator Date'!AD47)</f>
        <v>0</v>
      </c>
      <c r="AD46" s="185">
        <f>IF('Indicator Date'!AE47="No data","x",$AD$2-'Indicator Date'!AE47)</f>
        <v>0</v>
      </c>
      <c r="AE46" s="185">
        <f>IF('Indicator Date'!AF47="No data","x",$AE$2-'Indicator Date'!AF47)</f>
        <v>7</v>
      </c>
      <c r="AF46" s="185">
        <f>IF('Indicator Date'!AG47="No data","x",$AF$2-'Indicator Date'!AG47)</f>
        <v>0</v>
      </c>
      <c r="AG46" s="185">
        <f>IF('Indicator Date'!AH47="No data","x",$AG$2-'Indicator Date'!AH47)</f>
        <v>0</v>
      </c>
      <c r="AH46" s="185">
        <f>IF('Indicator Date'!AI47="No data","x",$AH$2-'Indicator Date'!AI47)</f>
        <v>0</v>
      </c>
      <c r="AI46" s="185">
        <f>IF('Indicator Date'!AJ47="No data","x",$AI$2-'Indicator Date'!AJ47)</f>
        <v>0</v>
      </c>
      <c r="AJ46" s="185">
        <f>IF('Indicator Date'!AK47="No data","x",$AJ$2-'Indicator Date'!AK47)</f>
        <v>1</v>
      </c>
      <c r="AK46" s="185">
        <f>IF('Indicator Date'!AL47="No data","x",$AK$2-'Indicator Date'!AL47)</f>
        <v>0</v>
      </c>
      <c r="AL46" s="185">
        <f>IF('Indicator Date'!AM47="No data","x",$AL$2-'Indicator Date'!AM47)</f>
        <v>0</v>
      </c>
      <c r="AM46" s="185">
        <f>IF('Indicator Date'!AN47="No data","x",$AM$2-'Indicator Date'!AN47)</f>
        <v>0</v>
      </c>
      <c r="AN46" s="185">
        <f>IF('Indicator Date'!AO47="No data","x",$AN$2-'Indicator Date'!AO47)</f>
        <v>1</v>
      </c>
      <c r="AO46" s="185">
        <f>IF('Indicator Date'!AP47="No data","x",$AO$2-'Indicator Date'!AP47)</f>
        <v>1</v>
      </c>
      <c r="AP46" s="185">
        <f>IF('Indicator Date'!AQ47="No data","x",$AP$2-'Indicator Date'!AQ47)</f>
        <v>1</v>
      </c>
      <c r="AQ46" s="185">
        <f>IF('Indicator Date'!AR47="No data","x",$AQ$2-'Indicator Date'!AR47)</f>
        <v>1</v>
      </c>
      <c r="AR46" s="185">
        <f>IF('Indicator Date'!AS47="No data","x",$AR$2-'Indicator Date'!AS47)</f>
        <v>0</v>
      </c>
      <c r="AS46" s="185" t="str">
        <f>IF('Indicator Date'!AT47="No data","x",$AS$2-'Indicator Date'!AT47)</f>
        <v>x</v>
      </c>
      <c r="AT46" s="185" t="str">
        <f>IF('Indicator Date'!AU47="No data","x",$AT$2-'Indicator Date'!AU47)</f>
        <v>x</v>
      </c>
      <c r="AU46" s="185" t="str">
        <f>IF('Indicator Date'!AV47="No data","x",$AU$2-'Indicator Date'!AV47)</f>
        <v>x</v>
      </c>
      <c r="AV46" s="185">
        <f>IF('Indicator Date'!AW47="No data","x",$AV$2-'Indicator Date'!AW47)</f>
        <v>0</v>
      </c>
      <c r="AW46" s="185">
        <f>IF('Indicator Date'!AX47="No data","x",$AW$2-'Indicator Date'!AX47)</f>
        <v>0</v>
      </c>
      <c r="AX46" s="185">
        <f>IF('Indicator Date'!AY47="No data","x",$AX$2-'Indicator Date'!AY47)</f>
        <v>0</v>
      </c>
      <c r="AY46" s="185" t="str">
        <f>IF('Indicator Date'!AZ47="No data","x",$AY$2-'Indicator Date'!AZ47)</f>
        <v>x</v>
      </c>
      <c r="AZ46" s="185">
        <f>IF('Indicator Date'!BA47="No data","x",$AZ$2-'Indicator Date'!BA47)</f>
        <v>0</v>
      </c>
      <c r="BA46" s="185" t="str">
        <f>IF('Indicator Date'!BB47="No data","x",$BA$2-'Indicator Date'!BB47)</f>
        <v>x</v>
      </c>
      <c r="BB46" s="185" t="str">
        <f>IF('Indicator Date'!BC47="No data","x",$BB$2-'Indicator Date'!BC47)</f>
        <v>x</v>
      </c>
      <c r="BC46" s="185" t="str">
        <f>IF('Indicator Date'!BD47="No data","x",$BC$2-'Indicator Date'!BD47)</f>
        <v>x</v>
      </c>
      <c r="BD46" s="185" t="str">
        <f>IF('Indicator Date'!BE47="No data","x",$BD$2-'Indicator Date'!BE47)</f>
        <v>x</v>
      </c>
      <c r="BE46" s="185" t="str">
        <f>IF('Indicator Date'!BF47="No data","x",$BE$2-'Indicator Date'!BF47)</f>
        <v>x</v>
      </c>
      <c r="BF46" s="185">
        <f>IF('Indicator Date'!BG47="No data","x",$BF$2-'Indicator Date'!BG47)</f>
        <v>0</v>
      </c>
      <c r="BG46" s="185">
        <f>IF('Indicator Date'!BH47="No data","x",$BG$2-'Indicator Date'!BH47)</f>
        <v>0</v>
      </c>
      <c r="BH46" s="185">
        <f>IF('Indicator Date'!BI47="No data","x",$BH$2-'Indicator Date'!BI47)</f>
        <v>1</v>
      </c>
      <c r="BI46" s="185">
        <f>IF('Indicator Date'!BJ47="No data","x",$BI$2-'Indicator Date'!BJ47)</f>
        <v>1</v>
      </c>
      <c r="BJ46" s="185">
        <f>IF('Indicator Date'!BK47="No data","x",$BJ$2-'Indicator Date'!BK47)</f>
        <v>1</v>
      </c>
      <c r="BK46" s="185">
        <f>IF('Indicator Date'!BL47="No data","x",$BK$2-'Indicator Date'!BL47)</f>
        <v>1</v>
      </c>
      <c r="BL46" s="185">
        <f>IF('Indicator Date'!BM47="No data","x",$BL$2-'Indicator Date'!BM47)</f>
        <v>1</v>
      </c>
      <c r="BM46" s="185">
        <f>IF('Indicator Date'!BN47="No data","x",$BM$2-'Indicator Date'!BN47)</f>
        <v>0</v>
      </c>
      <c r="BN46" s="16">
        <f t="shared" si="0"/>
        <v>44</v>
      </c>
      <c r="BO46" s="187">
        <f t="shared" si="1"/>
        <v>0.84615384615384615</v>
      </c>
      <c r="BP46" s="16">
        <f t="shared" si="2"/>
        <v>20</v>
      </c>
      <c r="BQ46" s="187">
        <f t="shared" si="3"/>
        <v>1.7800671485240207</v>
      </c>
      <c r="BR46" s="103">
        <f t="shared" si="4"/>
        <v>0</v>
      </c>
    </row>
    <row r="47" spans="1:70" ht="15.75" customHeight="1" x14ac:dyDescent="0.25">
      <c r="BA47" s="16"/>
      <c r="BB47" s="16"/>
      <c r="BC47" s="16"/>
      <c r="BD47" s="16"/>
      <c r="BE47" s="16"/>
      <c r="BF47" s="16"/>
      <c r="BG47" s="16"/>
      <c r="BH47" s="16"/>
      <c r="BI47" s="16"/>
      <c r="BJ47" s="16"/>
      <c r="BK47" s="16"/>
      <c r="BL47" s="16"/>
      <c r="BM47" s="16"/>
    </row>
    <row r="48" spans="1:70" ht="15.75" customHeight="1" x14ac:dyDescent="0.25">
      <c r="BA48" s="16"/>
      <c r="BB48" s="16"/>
      <c r="BC48" s="16"/>
      <c r="BD48" s="16"/>
      <c r="BE48" s="16"/>
      <c r="BF48" s="16"/>
      <c r="BG48" s="16"/>
      <c r="BH48" s="16"/>
      <c r="BI48" s="16"/>
      <c r="BJ48" s="16"/>
      <c r="BK48" s="16"/>
      <c r="BL48" s="16"/>
      <c r="BM48" s="16"/>
    </row>
    <row r="49" spans="53:65" ht="15.75" customHeight="1" x14ac:dyDescent="0.25">
      <c r="BA49" s="16"/>
      <c r="BB49" s="16"/>
      <c r="BC49" s="16"/>
      <c r="BD49" s="16"/>
      <c r="BE49" s="16"/>
      <c r="BF49" s="16"/>
      <c r="BG49" s="16"/>
      <c r="BH49" s="16"/>
      <c r="BI49" s="16"/>
      <c r="BJ49" s="16"/>
      <c r="BK49" s="16"/>
      <c r="BL49" s="16"/>
      <c r="BM49" s="16"/>
    </row>
    <row r="50" spans="53:65" ht="15.75" customHeight="1" x14ac:dyDescent="0.25">
      <c r="BA50" s="16"/>
      <c r="BB50" s="16"/>
      <c r="BC50" s="16"/>
      <c r="BD50" s="16"/>
      <c r="BE50" s="16"/>
      <c r="BF50" s="16"/>
      <c r="BG50" s="16"/>
      <c r="BH50" s="16"/>
      <c r="BI50" s="16"/>
      <c r="BJ50" s="16"/>
      <c r="BK50" s="16"/>
      <c r="BL50" s="16"/>
      <c r="BM50" s="16"/>
    </row>
    <row r="51" spans="53:65" ht="15.75" customHeight="1" x14ac:dyDescent="0.25">
      <c r="BA51" s="16"/>
      <c r="BB51" s="16"/>
      <c r="BC51" s="16"/>
      <c r="BD51" s="16"/>
      <c r="BE51" s="16"/>
      <c r="BF51" s="16"/>
      <c r="BG51" s="16"/>
      <c r="BH51" s="16"/>
      <c r="BI51" s="16"/>
      <c r="BJ51" s="16"/>
      <c r="BK51" s="16"/>
      <c r="BL51" s="16"/>
      <c r="BM51" s="16"/>
    </row>
    <row r="52" spans="53:65" ht="15.75" customHeight="1" x14ac:dyDescent="0.25">
      <c r="BA52" s="16"/>
      <c r="BB52" s="16"/>
      <c r="BC52" s="16"/>
      <c r="BD52" s="16"/>
      <c r="BE52" s="16"/>
      <c r="BF52" s="16"/>
      <c r="BG52" s="16"/>
      <c r="BH52" s="16"/>
      <c r="BI52" s="16"/>
      <c r="BJ52" s="16"/>
      <c r="BK52" s="16"/>
      <c r="BL52" s="16"/>
      <c r="BM52" s="16"/>
    </row>
    <row r="53" spans="53:65" ht="15.75" customHeight="1" x14ac:dyDescent="0.25">
      <c r="BA53" s="16"/>
      <c r="BB53" s="16"/>
      <c r="BC53" s="16"/>
      <c r="BD53" s="16"/>
      <c r="BE53" s="16"/>
      <c r="BF53" s="16"/>
      <c r="BG53" s="16"/>
      <c r="BH53" s="16"/>
      <c r="BI53" s="16"/>
      <c r="BJ53" s="16"/>
      <c r="BK53" s="16"/>
      <c r="BL53" s="16"/>
      <c r="BM53" s="16"/>
    </row>
    <row r="54" spans="53:65" ht="15.75" customHeight="1" x14ac:dyDescent="0.25">
      <c r="BA54" s="16"/>
      <c r="BB54" s="16"/>
      <c r="BC54" s="16"/>
      <c r="BD54" s="16"/>
      <c r="BE54" s="16"/>
      <c r="BF54" s="16"/>
      <c r="BG54" s="16"/>
      <c r="BH54" s="16"/>
      <c r="BI54" s="16"/>
      <c r="BJ54" s="16"/>
      <c r="BK54" s="16"/>
      <c r="BL54" s="16"/>
      <c r="BM54" s="16"/>
    </row>
    <row r="55" spans="53:65" ht="15.75" customHeight="1" x14ac:dyDescent="0.25">
      <c r="BA55" s="16"/>
      <c r="BB55" s="16"/>
      <c r="BC55" s="16"/>
      <c r="BD55" s="16"/>
      <c r="BE55" s="16"/>
      <c r="BF55" s="16"/>
      <c r="BG55" s="16"/>
      <c r="BH55" s="16"/>
      <c r="BI55" s="16"/>
      <c r="BJ55" s="16"/>
      <c r="BK55" s="16"/>
      <c r="BL55" s="16"/>
      <c r="BM55" s="16"/>
    </row>
    <row r="56" spans="53:65" ht="15.75" customHeight="1" x14ac:dyDescent="0.25">
      <c r="BA56" s="16"/>
      <c r="BB56" s="16"/>
      <c r="BC56" s="16"/>
      <c r="BD56" s="16"/>
      <c r="BE56" s="16"/>
      <c r="BF56" s="16"/>
      <c r="BG56" s="16"/>
      <c r="BH56" s="16"/>
      <c r="BI56" s="16"/>
      <c r="BJ56" s="16"/>
      <c r="BK56" s="16"/>
      <c r="BL56" s="16"/>
      <c r="BM56" s="16"/>
    </row>
    <row r="57" spans="53:65" ht="15.75" customHeight="1" x14ac:dyDescent="0.25">
      <c r="BA57" s="16"/>
      <c r="BB57" s="16"/>
      <c r="BC57" s="16"/>
      <c r="BD57" s="16"/>
      <c r="BE57" s="16"/>
      <c r="BF57" s="16"/>
      <c r="BG57" s="16"/>
      <c r="BH57" s="16"/>
      <c r="BI57" s="16"/>
      <c r="BJ57" s="16"/>
      <c r="BK57" s="16"/>
      <c r="BL57" s="16"/>
      <c r="BM57" s="16"/>
    </row>
    <row r="58" spans="53:65" ht="15.75" customHeight="1" x14ac:dyDescent="0.25">
      <c r="BA58" s="16"/>
      <c r="BB58" s="16"/>
      <c r="BC58" s="16"/>
      <c r="BD58" s="16"/>
      <c r="BE58" s="16"/>
      <c r="BF58" s="16"/>
      <c r="BG58" s="16"/>
      <c r="BH58" s="16"/>
      <c r="BI58" s="16"/>
      <c r="BJ58" s="16"/>
      <c r="BK58" s="16"/>
      <c r="BL58" s="16"/>
      <c r="BM58" s="16"/>
    </row>
    <row r="59" spans="53:65" ht="15.75" customHeight="1" x14ac:dyDescent="0.25">
      <c r="BA59" s="16"/>
      <c r="BB59" s="16"/>
      <c r="BC59" s="16"/>
      <c r="BD59" s="16"/>
      <c r="BE59" s="16"/>
      <c r="BF59" s="16"/>
      <c r="BG59" s="16"/>
      <c r="BH59" s="16"/>
      <c r="BI59" s="16"/>
      <c r="BJ59" s="16"/>
      <c r="BK59" s="16"/>
      <c r="BL59" s="16"/>
      <c r="BM59" s="16"/>
    </row>
    <row r="60" spans="53:65" ht="15.75" customHeight="1" x14ac:dyDescent="0.25">
      <c r="BA60" s="16"/>
      <c r="BB60" s="16"/>
      <c r="BC60" s="16"/>
      <c r="BD60" s="16"/>
      <c r="BE60" s="16"/>
      <c r="BF60" s="16"/>
      <c r="BG60" s="16"/>
      <c r="BH60" s="16"/>
      <c r="BI60" s="16"/>
      <c r="BJ60" s="16"/>
      <c r="BK60" s="16"/>
      <c r="BL60" s="16"/>
      <c r="BM60" s="16"/>
    </row>
    <row r="61" spans="53:65" ht="15.75" customHeight="1" x14ac:dyDescent="0.25">
      <c r="BA61" s="16"/>
      <c r="BB61" s="16"/>
      <c r="BC61" s="16"/>
      <c r="BD61" s="16"/>
      <c r="BE61" s="16"/>
      <c r="BF61" s="16"/>
      <c r="BG61" s="16"/>
      <c r="BH61" s="16"/>
      <c r="BI61" s="16"/>
      <c r="BJ61" s="16"/>
      <c r="BK61" s="16"/>
      <c r="BL61" s="16"/>
      <c r="BM61" s="16"/>
    </row>
    <row r="62" spans="53:65" ht="15.75" customHeight="1" x14ac:dyDescent="0.25">
      <c r="BA62" s="16"/>
      <c r="BB62" s="16"/>
      <c r="BC62" s="16"/>
      <c r="BD62" s="16"/>
      <c r="BE62" s="16"/>
      <c r="BF62" s="16"/>
      <c r="BG62" s="16"/>
      <c r="BH62" s="16"/>
      <c r="BI62" s="16"/>
      <c r="BJ62" s="16"/>
      <c r="BK62" s="16"/>
      <c r="BL62" s="16"/>
      <c r="BM62" s="16"/>
    </row>
    <row r="63" spans="53:65" ht="15.75" customHeight="1" x14ac:dyDescent="0.25">
      <c r="BA63" s="16"/>
      <c r="BB63" s="16"/>
      <c r="BC63" s="16"/>
      <c r="BD63" s="16"/>
      <c r="BE63" s="16"/>
      <c r="BF63" s="16"/>
      <c r="BG63" s="16"/>
      <c r="BH63" s="16"/>
      <c r="BI63" s="16"/>
      <c r="BJ63" s="16"/>
      <c r="BK63" s="16"/>
      <c r="BL63" s="16"/>
      <c r="BM63" s="16"/>
    </row>
    <row r="64" spans="53:65" ht="15.75" customHeight="1" x14ac:dyDescent="0.25">
      <c r="BA64" s="16"/>
      <c r="BB64" s="16"/>
      <c r="BC64" s="16"/>
      <c r="BD64" s="16"/>
      <c r="BE64" s="16"/>
      <c r="BF64" s="16"/>
      <c r="BG64" s="16"/>
      <c r="BH64" s="16"/>
      <c r="BI64" s="16"/>
      <c r="BJ64" s="16"/>
      <c r="BK64" s="16"/>
      <c r="BL64" s="16"/>
      <c r="BM64" s="16"/>
    </row>
    <row r="65" spans="53:65" ht="15.75" customHeight="1" x14ac:dyDescent="0.25">
      <c r="BA65" s="16"/>
      <c r="BB65" s="16"/>
      <c r="BC65" s="16"/>
      <c r="BD65" s="16"/>
      <c r="BE65" s="16"/>
      <c r="BF65" s="16"/>
      <c r="BG65" s="16"/>
      <c r="BH65" s="16"/>
      <c r="BI65" s="16"/>
      <c r="BJ65" s="16"/>
      <c r="BK65" s="16"/>
      <c r="BL65" s="16"/>
      <c r="BM65" s="16"/>
    </row>
    <row r="66" spans="53:65" ht="15.75" customHeight="1" x14ac:dyDescent="0.25">
      <c r="BA66" s="16"/>
      <c r="BB66" s="16"/>
      <c r="BC66" s="16"/>
      <c r="BD66" s="16"/>
      <c r="BE66" s="16"/>
      <c r="BF66" s="16"/>
      <c r="BG66" s="16"/>
      <c r="BH66" s="16"/>
      <c r="BI66" s="16"/>
      <c r="BJ66" s="16"/>
      <c r="BK66" s="16"/>
      <c r="BL66" s="16"/>
      <c r="BM66" s="16"/>
    </row>
    <row r="67" spans="53:65" ht="15.75" customHeight="1" x14ac:dyDescent="0.25">
      <c r="BA67" s="16"/>
      <c r="BB67" s="16"/>
      <c r="BC67" s="16"/>
      <c r="BD67" s="16"/>
      <c r="BE67" s="16"/>
      <c r="BF67" s="16"/>
      <c r="BG67" s="16"/>
      <c r="BH67" s="16"/>
      <c r="BI67" s="16"/>
      <c r="BJ67" s="16"/>
      <c r="BK67" s="16"/>
      <c r="BL67" s="16"/>
      <c r="BM67" s="16"/>
    </row>
    <row r="68" spans="53:65" ht="15.75" customHeight="1" x14ac:dyDescent="0.25">
      <c r="BA68" s="16"/>
      <c r="BB68" s="16"/>
      <c r="BC68" s="16"/>
      <c r="BD68" s="16"/>
      <c r="BE68" s="16"/>
      <c r="BF68" s="16"/>
      <c r="BG68" s="16"/>
      <c r="BH68" s="16"/>
      <c r="BI68" s="16"/>
      <c r="BJ68" s="16"/>
      <c r="BK68" s="16"/>
      <c r="BL68" s="16"/>
      <c r="BM68" s="16"/>
    </row>
    <row r="69" spans="53:65" ht="15.75" customHeight="1" x14ac:dyDescent="0.25">
      <c r="BA69" s="16"/>
      <c r="BB69" s="16"/>
      <c r="BC69" s="16"/>
      <c r="BD69" s="16"/>
      <c r="BE69" s="16"/>
      <c r="BF69" s="16"/>
      <c r="BG69" s="16"/>
      <c r="BH69" s="16"/>
      <c r="BI69" s="16"/>
      <c r="BJ69" s="16"/>
      <c r="BK69" s="16"/>
      <c r="BL69" s="16"/>
      <c r="BM69" s="16"/>
    </row>
    <row r="70" spans="53:65" ht="15.75" customHeight="1" x14ac:dyDescent="0.25">
      <c r="BA70" s="16"/>
      <c r="BB70" s="16"/>
      <c r="BC70" s="16"/>
      <c r="BD70" s="16"/>
      <c r="BE70" s="16"/>
      <c r="BF70" s="16"/>
      <c r="BG70" s="16"/>
      <c r="BH70" s="16"/>
      <c r="BI70" s="16"/>
      <c r="BJ70" s="16"/>
      <c r="BK70" s="16"/>
      <c r="BL70" s="16"/>
      <c r="BM70" s="16"/>
    </row>
    <row r="71" spans="53:65" ht="15.75" customHeight="1" x14ac:dyDescent="0.25">
      <c r="BA71" s="16"/>
      <c r="BB71" s="16"/>
      <c r="BC71" s="16"/>
      <c r="BD71" s="16"/>
      <c r="BE71" s="16"/>
      <c r="BF71" s="16"/>
      <c r="BG71" s="16"/>
      <c r="BH71" s="16"/>
      <c r="BI71" s="16"/>
      <c r="BJ71" s="16"/>
      <c r="BK71" s="16"/>
      <c r="BL71" s="16"/>
      <c r="BM71" s="16"/>
    </row>
    <row r="72" spans="53:65" ht="15.75" customHeight="1" x14ac:dyDescent="0.25">
      <c r="BA72" s="16"/>
      <c r="BB72" s="16"/>
      <c r="BC72" s="16"/>
      <c r="BD72" s="16"/>
      <c r="BE72" s="16"/>
      <c r="BF72" s="16"/>
      <c r="BG72" s="16"/>
      <c r="BH72" s="16"/>
      <c r="BI72" s="16"/>
      <c r="BJ72" s="16"/>
      <c r="BK72" s="16"/>
      <c r="BL72" s="16"/>
      <c r="BM72" s="16"/>
    </row>
    <row r="73" spans="53:65" ht="15.75" customHeight="1" x14ac:dyDescent="0.25">
      <c r="BA73" s="16"/>
      <c r="BB73" s="16"/>
      <c r="BC73" s="16"/>
      <c r="BD73" s="16"/>
      <c r="BE73" s="16"/>
      <c r="BF73" s="16"/>
      <c r="BG73" s="16"/>
      <c r="BH73" s="16"/>
      <c r="BI73" s="16"/>
      <c r="BJ73" s="16"/>
      <c r="BK73" s="16"/>
      <c r="BL73" s="16"/>
      <c r="BM73" s="16"/>
    </row>
    <row r="74" spans="53:65" ht="15.75" customHeight="1" x14ac:dyDescent="0.25">
      <c r="BA74" s="16"/>
      <c r="BB74" s="16"/>
      <c r="BC74" s="16"/>
      <c r="BD74" s="16"/>
      <c r="BE74" s="16"/>
      <c r="BF74" s="16"/>
      <c r="BG74" s="16"/>
      <c r="BH74" s="16"/>
      <c r="BI74" s="16"/>
      <c r="BJ74" s="16"/>
      <c r="BK74" s="16"/>
      <c r="BL74" s="16"/>
      <c r="BM74" s="16"/>
    </row>
    <row r="75" spans="53:65" ht="15.75" customHeight="1" x14ac:dyDescent="0.25">
      <c r="BA75" s="16"/>
      <c r="BB75" s="16"/>
      <c r="BC75" s="16"/>
      <c r="BD75" s="16"/>
      <c r="BE75" s="16"/>
      <c r="BF75" s="16"/>
      <c r="BG75" s="16"/>
      <c r="BH75" s="16"/>
      <c r="BI75" s="16"/>
      <c r="BJ75" s="16"/>
      <c r="BK75" s="16"/>
      <c r="BL75" s="16"/>
      <c r="BM75" s="16"/>
    </row>
    <row r="76" spans="53:65" ht="15.75" customHeight="1" x14ac:dyDescent="0.25">
      <c r="BA76" s="16"/>
      <c r="BB76" s="16"/>
      <c r="BC76" s="16"/>
      <c r="BD76" s="16"/>
      <c r="BE76" s="16"/>
      <c r="BF76" s="16"/>
      <c r="BG76" s="16"/>
      <c r="BH76" s="16"/>
      <c r="BI76" s="16"/>
      <c r="BJ76" s="16"/>
      <c r="BK76" s="16"/>
      <c r="BL76" s="16"/>
      <c r="BM76" s="16"/>
    </row>
    <row r="77" spans="53:65" ht="15.75" customHeight="1" x14ac:dyDescent="0.25">
      <c r="BA77" s="16"/>
      <c r="BB77" s="16"/>
      <c r="BC77" s="16"/>
      <c r="BD77" s="16"/>
      <c r="BE77" s="16"/>
      <c r="BF77" s="16"/>
      <c r="BG77" s="16"/>
      <c r="BH77" s="16"/>
      <c r="BI77" s="16"/>
      <c r="BJ77" s="16"/>
      <c r="BK77" s="16"/>
      <c r="BL77" s="16"/>
      <c r="BM77" s="16"/>
    </row>
    <row r="78" spans="53:65" ht="15.75" customHeight="1" x14ac:dyDescent="0.25">
      <c r="BA78" s="16"/>
      <c r="BB78" s="16"/>
      <c r="BC78" s="16"/>
      <c r="BD78" s="16"/>
      <c r="BE78" s="16"/>
      <c r="BF78" s="16"/>
      <c r="BG78" s="16"/>
      <c r="BH78" s="16"/>
      <c r="BI78" s="16"/>
      <c r="BJ78" s="16"/>
      <c r="BK78" s="16"/>
      <c r="BL78" s="16"/>
      <c r="BM78" s="16"/>
    </row>
    <row r="79" spans="53:65" ht="15.75" customHeight="1" x14ac:dyDescent="0.25">
      <c r="BA79" s="16"/>
      <c r="BB79" s="16"/>
      <c r="BC79" s="16"/>
      <c r="BD79" s="16"/>
      <c r="BE79" s="16"/>
      <c r="BF79" s="16"/>
      <c r="BG79" s="16"/>
      <c r="BH79" s="16"/>
      <c r="BI79" s="16"/>
      <c r="BJ79" s="16"/>
      <c r="BK79" s="16"/>
      <c r="BL79" s="16"/>
      <c r="BM79" s="16"/>
    </row>
    <row r="80" spans="53:65" ht="15.75" customHeight="1" x14ac:dyDescent="0.25">
      <c r="BA80" s="16"/>
      <c r="BB80" s="16"/>
      <c r="BC80" s="16"/>
      <c r="BD80" s="16"/>
      <c r="BE80" s="16"/>
      <c r="BF80" s="16"/>
      <c r="BG80" s="16"/>
      <c r="BH80" s="16"/>
      <c r="BI80" s="16"/>
      <c r="BJ80" s="16"/>
      <c r="BK80" s="16"/>
      <c r="BL80" s="16"/>
      <c r="BM80" s="16"/>
    </row>
    <row r="81" spans="53:65" ht="15.75" customHeight="1" x14ac:dyDescent="0.25">
      <c r="BA81" s="16"/>
      <c r="BB81" s="16"/>
      <c r="BC81" s="16"/>
      <c r="BD81" s="16"/>
      <c r="BE81" s="16"/>
      <c r="BF81" s="16"/>
      <c r="BG81" s="16"/>
      <c r="BH81" s="16"/>
      <c r="BI81" s="16"/>
      <c r="BJ81" s="16"/>
      <c r="BK81" s="16"/>
      <c r="BL81" s="16"/>
      <c r="BM81" s="16"/>
    </row>
    <row r="82" spans="53:65" ht="15.75" customHeight="1" x14ac:dyDescent="0.25">
      <c r="BA82" s="16"/>
      <c r="BB82" s="16"/>
      <c r="BC82" s="16"/>
      <c r="BD82" s="16"/>
      <c r="BE82" s="16"/>
      <c r="BF82" s="16"/>
      <c r="BG82" s="16"/>
      <c r="BH82" s="16"/>
      <c r="BI82" s="16"/>
      <c r="BJ82" s="16"/>
      <c r="BK82" s="16"/>
      <c r="BL82" s="16"/>
      <c r="BM82" s="16"/>
    </row>
    <row r="83" spans="53:65" ht="15.75" customHeight="1" x14ac:dyDescent="0.25">
      <c r="BA83" s="16"/>
      <c r="BB83" s="16"/>
      <c r="BC83" s="16"/>
      <c r="BD83" s="16"/>
      <c r="BE83" s="16"/>
      <c r="BF83" s="16"/>
      <c r="BG83" s="16"/>
      <c r="BH83" s="16"/>
      <c r="BI83" s="16"/>
      <c r="BJ83" s="16"/>
      <c r="BK83" s="16"/>
      <c r="BL83" s="16"/>
      <c r="BM83" s="16"/>
    </row>
    <row r="84" spans="53:65" ht="15.75" customHeight="1" x14ac:dyDescent="0.25">
      <c r="BA84" s="16"/>
      <c r="BB84" s="16"/>
      <c r="BC84" s="16"/>
      <c r="BD84" s="16"/>
      <c r="BE84" s="16"/>
      <c r="BF84" s="16"/>
      <c r="BG84" s="16"/>
      <c r="BH84" s="16"/>
      <c r="BI84" s="16"/>
      <c r="BJ84" s="16"/>
      <c r="BK84" s="16"/>
      <c r="BL84" s="16"/>
      <c r="BM84" s="16"/>
    </row>
    <row r="85" spans="53:65" ht="15.75" customHeight="1" x14ac:dyDescent="0.25">
      <c r="BA85" s="16"/>
      <c r="BB85" s="16"/>
      <c r="BC85" s="16"/>
      <c r="BD85" s="16"/>
      <c r="BE85" s="16"/>
      <c r="BF85" s="16"/>
      <c r="BG85" s="16"/>
      <c r="BH85" s="16"/>
      <c r="BI85" s="16"/>
      <c r="BJ85" s="16"/>
      <c r="BK85" s="16"/>
      <c r="BL85" s="16"/>
      <c r="BM85" s="16"/>
    </row>
    <row r="86" spans="53:65" ht="15.75" customHeight="1" x14ac:dyDescent="0.25">
      <c r="BA86" s="16"/>
      <c r="BB86" s="16"/>
      <c r="BC86" s="16"/>
      <c r="BD86" s="16"/>
      <c r="BE86" s="16"/>
      <c r="BF86" s="16"/>
      <c r="BG86" s="16"/>
      <c r="BH86" s="16"/>
      <c r="BI86" s="16"/>
      <c r="BJ86" s="16"/>
      <c r="BK86" s="16"/>
      <c r="BL86" s="16"/>
      <c r="BM86" s="16"/>
    </row>
    <row r="87" spans="53:65" ht="15.75" customHeight="1" x14ac:dyDescent="0.25">
      <c r="BA87" s="16"/>
      <c r="BB87" s="16"/>
      <c r="BC87" s="16"/>
      <c r="BD87" s="16"/>
      <c r="BE87" s="16"/>
      <c r="BF87" s="16"/>
      <c r="BG87" s="16"/>
      <c r="BH87" s="16"/>
      <c r="BI87" s="16"/>
      <c r="BJ87" s="16"/>
      <c r="BK87" s="16"/>
      <c r="BL87" s="16"/>
      <c r="BM87" s="16"/>
    </row>
    <row r="88" spans="53:65" ht="15.75" customHeight="1" x14ac:dyDescent="0.25">
      <c r="BA88" s="16"/>
      <c r="BB88" s="16"/>
      <c r="BC88" s="16"/>
      <c r="BD88" s="16"/>
      <c r="BE88" s="16"/>
      <c r="BF88" s="16"/>
      <c r="BG88" s="16"/>
      <c r="BH88" s="16"/>
      <c r="BI88" s="16"/>
      <c r="BJ88" s="16"/>
      <c r="BK88" s="16"/>
      <c r="BL88" s="16"/>
      <c r="BM88" s="16"/>
    </row>
    <row r="89" spans="53:65" ht="15.75" customHeight="1" x14ac:dyDescent="0.25">
      <c r="BA89" s="16"/>
      <c r="BB89" s="16"/>
      <c r="BC89" s="16"/>
      <c r="BD89" s="16"/>
      <c r="BE89" s="16"/>
      <c r="BF89" s="16"/>
      <c r="BG89" s="16"/>
      <c r="BH89" s="16"/>
      <c r="BI89" s="16"/>
      <c r="BJ89" s="16"/>
      <c r="BK89" s="16"/>
      <c r="BL89" s="16"/>
      <c r="BM89" s="16"/>
    </row>
    <row r="90" spans="53:65" ht="15.75" customHeight="1" x14ac:dyDescent="0.25">
      <c r="BA90" s="16"/>
      <c r="BB90" s="16"/>
      <c r="BC90" s="16"/>
      <c r="BD90" s="16"/>
      <c r="BE90" s="16"/>
      <c r="BF90" s="16"/>
      <c r="BG90" s="16"/>
      <c r="BH90" s="16"/>
      <c r="BI90" s="16"/>
      <c r="BJ90" s="16"/>
      <c r="BK90" s="16"/>
      <c r="BL90" s="16"/>
      <c r="BM90" s="16"/>
    </row>
    <row r="91" spans="53:65" ht="15.75" customHeight="1" x14ac:dyDescent="0.25">
      <c r="BA91" s="16"/>
      <c r="BB91" s="16"/>
      <c r="BC91" s="16"/>
      <c r="BD91" s="16"/>
      <c r="BE91" s="16"/>
      <c r="BF91" s="16"/>
      <c r="BG91" s="16"/>
      <c r="BH91" s="16"/>
      <c r="BI91" s="16"/>
      <c r="BJ91" s="16"/>
      <c r="BK91" s="16"/>
      <c r="BL91" s="16"/>
      <c r="BM91" s="16"/>
    </row>
    <row r="92" spans="53:65" ht="15.75" customHeight="1" x14ac:dyDescent="0.25">
      <c r="BA92" s="16"/>
      <c r="BB92" s="16"/>
      <c r="BC92" s="16"/>
      <c r="BD92" s="16"/>
      <c r="BE92" s="16"/>
      <c r="BF92" s="16"/>
      <c r="BG92" s="16"/>
      <c r="BH92" s="16"/>
      <c r="BI92" s="16"/>
      <c r="BJ92" s="16"/>
      <c r="BK92" s="16"/>
      <c r="BL92" s="16"/>
      <c r="BM92" s="16"/>
    </row>
    <row r="93" spans="53:65" ht="15.75" customHeight="1" x14ac:dyDescent="0.25">
      <c r="BA93" s="16"/>
      <c r="BB93" s="16"/>
      <c r="BC93" s="16"/>
      <c r="BD93" s="16"/>
      <c r="BE93" s="16"/>
      <c r="BF93" s="16"/>
      <c r="BG93" s="16"/>
      <c r="BH93" s="16"/>
      <c r="BI93" s="16"/>
      <c r="BJ93" s="16"/>
      <c r="BK93" s="16"/>
      <c r="BL93" s="16"/>
      <c r="BM93" s="16"/>
    </row>
    <row r="94" spans="53:65" ht="15.75" customHeight="1" x14ac:dyDescent="0.25">
      <c r="BA94" s="16"/>
      <c r="BB94" s="16"/>
      <c r="BC94" s="16"/>
      <c r="BD94" s="16"/>
      <c r="BE94" s="16"/>
      <c r="BF94" s="16"/>
      <c r="BG94" s="16"/>
      <c r="BH94" s="16"/>
      <c r="BI94" s="16"/>
      <c r="BJ94" s="16"/>
      <c r="BK94" s="16"/>
      <c r="BL94" s="16"/>
      <c r="BM94" s="16"/>
    </row>
    <row r="95" spans="53:65" ht="15.75" customHeight="1" x14ac:dyDescent="0.25">
      <c r="BA95" s="16"/>
      <c r="BB95" s="16"/>
      <c r="BC95" s="16"/>
      <c r="BD95" s="16"/>
      <c r="BE95" s="16"/>
      <c r="BF95" s="16"/>
      <c r="BG95" s="16"/>
      <c r="BH95" s="16"/>
      <c r="BI95" s="16"/>
      <c r="BJ95" s="16"/>
      <c r="BK95" s="16"/>
      <c r="BL95" s="16"/>
      <c r="BM95" s="16"/>
    </row>
    <row r="96" spans="53:65" ht="15.75" customHeight="1" x14ac:dyDescent="0.25">
      <c r="BA96" s="16"/>
      <c r="BB96" s="16"/>
      <c r="BC96" s="16"/>
      <c r="BD96" s="16"/>
      <c r="BE96" s="16"/>
      <c r="BF96" s="16"/>
      <c r="BG96" s="16"/>
      <c r="BH96" s="16"/>
      <c r="BI96" s="16"/>
      <c r="BJ96" s="16"/>
      <c r="BK96" s="16"/>
      <c r="BL96" s="16"/>
      <c r="BM96" s="16"/>
    </row>
    <row r="97" spans="53:65" ht="15.75" customHeight="1" x14ac:dyDescent="0.25">
      <c r="BA97" s="16"/>
      <c r="BB97" s="16"/>
      <c r="BC97" s="16"/>
      <c r="BD97" s="16"/>
      <c r="BE97" s="16"/>
      <c r="BF97" s="16"/>
      <c r="BG97" s="16"/>
      <c r="BH97" s="16"/>
      <c r="BI97" s="16"/>
      <c r="BJ97" s="16"/>
      <c r="BK97" s="16"/>
      <c r="BL97" s="16"/>
      <c r="BM97" s="16"/>
    </row>
    <row r="98" spans="53:65" ht="15.75" customHeight="1" x14ac:dyDescent="0.25">
      <c r="BA98" s="16"/>
      <c r="BB98" s="16"/>
      <c r="BC98" s="16"/>
      <c r="BD98" s="16"/>
      <c r="BE98" s="16"/>
      <c r="BF98" s="16"/>
      <c r="BG98" s="16"/>
      <c r="BH98" s="16"/>
      <c r="BI98" s="16"/>
      <c r="BJ98" s="16"/>
      <c r="BK98" s="16"/>
      <c r="BL98" s="16"/>
      <c r="BM98" s="16"/>
    </row>
    <row r="99" spans="53:65" ht="15.75" customHeight="1" x14ac:dyDescent="0.25">
      <c r="BA99" s="16"/>
      <c r="BB99" s="16"/>
      <c r="BC99" s="16"/>
      <c r="BD99" s="16"/>
      <c r="BE99" s="16"/>
      <c r="BF99" s="16"/>
      <c r="BG99" s="16"/>
      <c r="BH99" s="16"/>
      <c r="BI99" s="16"/>
      <c r="BJ99" s="16"/>
      <c r="BK99" s="16"/>
      <c r="BL99" s="16"/>
      <c r="BM99" s="16"/>
    </row>
    <row r="100" spans="53:65" ht="15.75" customHeight="1" x14ac:dyDescent="0.25">
      <c r="BA100" s="16"/>
      <c r="BB100" s="16"/>
      <c r="BC100" s="16"/>
      <c r="BD100" s="16"/>
      <c r="BE100" s="16"/>
      <c r="BF100" s="16"/>
      <c r="BG100" s="16"/>
      <c r="BH100" s="16"/>
      <c r="BI100" s="16"/>
      <c r="BJ100" s="16"/>
      <c r="BK100" s="16"/>
      <c r="BL100" s="16"/>
      <c r="BM100" s="16"/>
    </row>
    <row r="101" spans="53:65" ht="15.75" customHeight="1" x14ac:dyDescent="0.25">
      <c r="BA101" s="16"/>
      <c r="BB101" s="16"/>
      <c r="BC101" s="16"/>
      <c r="BD101" s="16"/>
      <c r="BE101" s="16"/>
      <c r="BF101" s="16"/>
      <c r="BG101" s="16"/>
      <c r="BH101" s="16"/>
      <c r="BI101" s="16"/>
      <c r="BJ101" s="16"/>
      <c r="BK101" s="16"/>
      <c r="BL101" s="16"/>
      <c r="BM101" s="16"/>
    </row>
    <row r="102" spans="53:65" ht="15.75" customHeight="1" x14ac:dyDescent="0.25">
      <c r="BA102" s="16"/>
      <c r="BB102" s="16"/>
      <c r="BC102" s="16"/>
      <c r="BD102" s="16"/>
      <c r="BE102" s="16"/>
      <c r="BF102" s="16"/>
      <c r="BG102" s="16"/>
      <c r="BH102" s="16"/>
      <c r="BI102" s="16"/>
      <c r="BJ102" s="16"/>
      <c r="BK102" s="16"/>
      <c r="BL102" s="16"/>
      <c r="BM102" s="16"/>
    </row>
    <row r="103" spans="53:65" ht="15.75" customHeight="1" x14ac:dyDescent="0.25">
      <c r="BA103" s="16"/>
      <c r="BB103" s="16"/>
      <c r="BC103" s="16"/>
      <c r="BD103" s="16"/>
      <c r="BE103" s="16"/>
      <c r="BF103" s="16"/>
      <c r="BG103" s="16"/>
      <c r="BH103" s="16"/>
      <c r="BI103" s="16"/>
      <c r="BJ103" s="16"/>
      <c r="BK103" s="16"/>
      <c r="BL103" s="16"/>
      <c r="BM103" s="16"/>
    </row>
    <row r="104" spans="53:65" ht="15.75" customHeight="1" x14ac:dyDescent="0.25">
      <c r="BA104" s="16"/>
      <c r="BB104" s="16"/>
      <c r="BC104" s="16"/>
      <c r="BD104" s="16"/>
      <c r="BE104" s="16"/>
      <c r="BF104" s="16"/>
      <c r="BG104" s="16"/>
      <c r="BH104" s="16"/>
      <c r="BI104" s="16"/>
      <c r="BJ104" s="16"/>
      <c r="BK104" s="16"/>
      <c r="BL104" s="16"/>
      <c r="BM104" s="16"/>
    </row>
    <row r="105" spans="53:65" ht="15.75" customHeight="1" x14ac:dyDescent="0.25">
      <c r="BA105" s="16"/>
      <c r="BB105" s="16"/>
      <c r="BC105" s="16"/>
      <c r="BD105" s="16"/>
      <c r="BE105" s="16"/>
      <c r="BF105" s="16"/>
      <c r="BG105" s="16"/>
      <c r="BH105" s="16"/>
      <c r="BI105" s="16"/>
      <c r="BJ105" s="16"/>
      <c r="BK105" s="16"/>
      <c r="BL105" s="16"/>
      <c r="BM105" s="16"/>
    </row>
    <row r="106" spans="53:65" ht="15.75" customHeight="1" x14ac:dyDescent="0.25">
      <c r="BA106" s="16"/>
      <c r="BB106" s="16"/>
      <c r="BC106" s="16"/>
      <c r="BD106" s="16"/>
      <c r="BE106" s="16"/>
      <c r="BF106" s="16"/>
      <c r="BG106" s="16"/>
      <c r="BH106" s="16"/>
      <c r="BI106" s="16"/>
      <c r="BJ106" s="16"/>
      <c r="BK106" s="16"/>
      <c r="BL106" s="16"/>
      <c r="BM106" s="16"/>
    </row>
    <row r="107" spans="53:65" ht="15.75" customHeight="1" x14ac:dyDescent="0.25">
      <c r="BA107" s="16"/>
      <c r="BB107" s="16"/>
      <c r="BC107" s="16"/>
      <c r="BD107" s="16"/>
      <c r="BE107" s="16"/>
      <c r="BF107" s="16"/>
      <c r="BG107" s="16"/>
      <c r="BH107" s="16"/>
      <c r="BI107" s="16"/>
      <c r="BJ107" s="16"/>
      <c r="BK107" s="16"/>
      <c r="BL107" s="16"/>
      <c r="BM107" s="16"/>
    </row>
    <row r="108" spans="53:65" ht="15.75" customHeight="1" x14ac:dyDescent="0.25">
      <c r="BA108" s="16"/>
      <c r="BB108" s="16"/>
      <c r="BC108" s="16"/>
      <c r="BD108" s="16"/>
      <c r="BE108" s="16"/>
      <c r="BF108" s="16"/>
      <c r="BG108" s="16"/>
      <c r="BH108" s="16"/>
      <c r="BI108" s="16"/>
      <c r="BJ108" s="16"/>
      <c r="BK108" s="16"/>
      <c r="BL108" s="16"/>
      <c r="BM108" s="16"/>
    </row>
    <row r="109" spans="53:65" ht="15.75" customHeight="1" x14ac:dyDescent="0.25">
      <c r="BA109" s="16"/>
      <c r="BB109" s="16"/>
      <c r="BC109" s="16"/>
      <c r="BD109" s="16"/>
      <c r="BE109" s="16"/>
      <c r="BF109" s="16"/>
      <c r="BG109" s="16"/>
      <c r="BH109" s="16"/>
      <c r="BI109" s="16"/>
      <c r="BJ109" s="16"/>
      <c r="BK109" s="16"/>
      <c r="BL109" s="16"/>
      <c r="BM109" s="16"/>
    </row>
    <row r="110" spans="53:65" ht="15.75" customHeight="1" x14ac:dyDescent="0.25">
      <c r="BA110" s="16"/>
      <c r="BB110" s="16"/>
      <c r="BC110" s="16"/>
      <c r="BD110" s="16"/>
      <c r="BE110" s="16"/>
      <c r="BF110" s="16"/>
      <c r="BG110" s="16"/>
      <c r="BH110" s="16"/>
      <c r="BI110" s="16"/>
      <c r="BJ110" s="16"/>
      <c r="BK110" s="16"/>
      <c r="BL110" s="16"/>
      <c r="BM110" s="16"/>
    </row>
    <row r="111" spans="53:65" ht="15.75" customHeight="1" x14ac:dyDescent="0.25">
      <c r="BA111" s="16"/>
      <c r="BB111" s="16"/>
      <c r="BC111" s="16"/>
      <c r="BD111" s="16"/>
      <c r="BE111" s="16"/>
      <c r="BF111" s="16"/>
      <c r="BG111" s="16"/>
      <c r="BH111" s="16"/>
      <c r="BI111" s="16"/>
      <c r="BJ111" s="16"/>
      <c r="BK111" s="16"/>
      <c r="BL111" s="16"/>
      <c r="BM111" s="16"/>
    </row>
    <row r="112" spans="53:65" ht="15.75" customHeight="1" x14ac:dyDescent="0.25">
      <c r="BA112" s="16"/>
      <c r="BB112" s="16"/>
      <c r="BC112" s="16"/>
      <c r="BD112" s="16"/>
      <c r="BE112" s="16"/>
      <c r="BF112" s="16"/>
      <c r="BG112" s="16"/>
      <c r="BH112" s="16"/>
      <c r="BI112" s="16"/>
      <c r="BJ112" s="16"/>
      <c r="BK112" s="16"/>
      <c r="BL112" s="16"/>
      <c r="BM112" s="16"/>
    </row>
    <row r="113" spans="53:65" ht="15.75" customHeight="1" x14ac:dyDescent="0.25">
      <c r="BA113" s="16"/>
      <c r="BB113" s="16"/>
      <c r="BC113" s="16"/>
      <c r="BD113" s="16"/>
      <c r="BE113" s="16"/>
      <c r="BF113" s="16"/>
      <c r="BG113" s="16"/>
      <c r="BH113" s="16"/>
      <c r="BI113" s="16"/>
      <c r="BJ113" s="16"/>
      <c r="BK113" s="16"/>
      <c r="BL113" s="16"/>
      <c r="BM113" s="16"/>
    </row>
    <row r="114" spans="53:65" ht="15.75" customHeight="1" x14ac:dyDescent="0.25">
      <c r="BA114" s="16"/>
      <c r="BB114" s="16"/>
      <c r="BC114" s="16"/>
      <c r="BD114" s="16"/>
      <c r="BE114" s="16"/>
      <c r="BF114" s="16"/>
      <c r="BG114" s="16"/>
      <c r="BH114" s="16"/>
      <c r="BI114" s="16"/>
      <c r="BJ114" s="16"/>
      <c r="BK114" s="16"/>
      <c r="BL114" s="16"/>
      <c r="BM114" s="16"/>
    </row>
    <row r="115" spans="53:65" ht="15.75" customHeight="1" x14ac:dyDescent="0.25">
      <c r="BA115" s="16"/>
      <c r="BB115" s="16"/>
      <c r="BC115" s="16"/>
      <c r="BD115" s="16"/>
      <c r="BE115" s="16"/>
      <c r="BF115" s="16"/>
      <c r="BG115" s="16"/>
      <c r="BH115" s="16"/>
      <c r="BI115" s="16"/>
      <c r="BJ115" s="16"/>
      <c r="BK115" s="16"/>
      <c r="BL115" s="16"/>
      <c r="BM115" s="16"/>
    </row>
    <row r="116" spans="53:65" ht="15.75" customHeight="1" x14ac:dyDescent="0.25">
      <c r="BA116" s="16"/>
      <c r="BB116" s="16"/>
      <c r="BC116" s="16"/>
      <c r="BD116" s="16"/>
      <c r="BE116" s="16"/>
      <c r="BF116" s="16"/>
      <c r="BG116" s="16"/>
      <c r="BH116" s="16"/>
      <c r="BI116" s="16"/>
      <c r="BJ116" s="16"/>
      <c r="BK116" s="16"/>
      <c r="BL116" s="16"/>
      <c r="BM116" s="16"/>
    </row>
    <row r="117" spans="53:65" ht="15.75" customHeight="1" x14ac:dyDescent="0.25">
      <c r="BA117" s="16"/>
      <c r="BB117" s="16"/>
      <c r="BC117" s="16"/>
      <c r="BD117" s="16"/>
      <c r="BE117" s="16"/>
      <c r="BF117" s="16"/>
      <c r="BG117" s="16"/>
      <c r="BH117" s="16"/>
      <c r="BI117" s="16"/>
      <c r="BJ117" s="16"/>
      <c r="BK117" s="16"/>
      <c r="BL117" s="16"/>
      <c r="BM117" s="16"/>
    </row>
    <row r="118" spans="53:65" ht="15.75" customHeight="1" x14ac:dyDescent="0.25">
      <c r="BA118" s="16"/>
      <c r="BB118" s="16"/>
      <c r="BC118" s="16"/>
      <c r="BD118" s="16"/>
      <c r="BE118" s="16"/>
      <c r="BF118" s="16"/>
      <c r="BG118" s="16"/>
      <c r="BH118" s="16"/>
      <c r="BI118" s="16"/>
      <c r="BJ118" s="16"/>
      <c r="BK118" s="16"/>
      <c r="BL118" s="16"/>
      <c r="BM118" s="16"/>
    </row>
    <row r="119" spans="53:65" ht="15.75" customHeight="1" x14ac:dyDescent="0.25">
      <c r="BA119" s="16"/>
      <c r="BB119" s="16"/>
      <c r="BC119" s="16"/>
      <c r="BD119" s="16"/>
      <c r="BE119" s="16"/>
      <c r="BF119" s="16"/>
      <c r="BG119" s="16"/>
      <c r="BH119" s="16"/>
      <c r="BI119" s="16"/>
      <c r="BJ119" s="16"/>
      <c r="BK119" s="16"/>
      <c r="BL119" s="16"/>
      <c r="BM119" s="16"/>
    </row>
    <row r="120" spans="53:65" ht="15.75" customHeight="1" x14ac:dyDescent="0.25">
      <c r="BA120" s="16"/>
      <c r="BB120" s="16"/>
      <c r="BC120" s="16"/>
      <c r="BD120" s="16"/>
      <c r="BE120" s="16"/>
      <c r="BF120" s="16"/>
      <c r="BG120" s="16"/>
      <c r="BH120" s="16"/>
      <c r="BI120" s="16"/>
      <c r="BJ120" s="16"/>
      <c r="BK120" s="16"/>
      <c r="BL120" s="16"/>
      <c r="BM120" s="16"/>
    </row>
    <row r="121" spans="53:65" ht="15.75" customHeight="1" x14ac:dyDescent="0.25">
      <c r="BA121" s="16"/>
      <c r="BB121" s="16"/>
      <c r="BC121" s="16"/>
      <c r="BD121" s="16"/>
      <c r="BE121" s="16"/>
      <c r="BF121" s="16"/>
      <c r="BG121" s="16"/>
      <c r="BH121" s="16"/>
      <c r="BI121" s="16"/>
      <c r="BJ121" s="16"/>
      <c r="BK121" s="16"/>
      <c r="BL121" s="16"/>
      <c r="BM121" s="16"/>
    </row>
    <row r="122" spans="53:65" ht="15.75" customHeight="1" x14ac:dyDescent="0.25">
      <c r="BA122" s="16"/>
      <c r="BB122" s="16"/>
      <c r="BC122" s="16"/>
      <c r="BD122" s="16"/>
      <c r="BE122" s="16"/>
      <c r="BF122" s="16"/>
      <c r="BG122" s="16"/>
      <c r="BH122" s="16"/>
      <c r="BI122" s="16"/>
      <c r="BJ122" s="16"/>
      <c r="BK122" s="16"/>
      <c r="BL122" s="16"/>
      <c r="BM122" s="16"/>
    </row>
    <row r="123" spans="53:65" ht="15.75" customHeight="1" x14ac:dyDescent="0.25">
      <c r="BA123" s="16"/>
      <c r="BB123" s="16"/>
      <c r="BC123" s="16"/>
      <c r="BD123" s="16"/>
      <c r="BE123" s="16"/>
      <c r="BF123" s="16"/>
      <c r="BG123" s="16"/>
      <c r="BH123" s="16"/>
      <c r="BI123" s="16"/>
      <c r="BJ123" s="16"/>
      <c r="BK123" s="16"/>
      <c r="BL123" s="16"/>
      <c r="BM123" s="16"/>
    </row>
    <row r="124" spans="53:65" ht="15.75" customHeight="1" x14ac:dyDescent="0.25">
      <c r="BA124" s="16"/>
      <c r="BB124" s="16"/>
      <c r="BC124" s="16"/>
      <c r="BD124" s="16"/>
      <c r="BE124" s="16"/>
      <c r="BF124" s="16"/>
      <c r="BG124" s="16"/>
      <c r="BH124" s="16"/>
      <c r="BI124" s="16"/>
      <c r="BJ124" s="16"/>
      <c r="BK124" s="16"/>
      <c r="BL124" s="16"/>
      <c r="BM124" s="16"/>
    </row>
    <row r="125" spans="53:65" ht="15.75" customHeight="1" x14ac:dyDescent="0.25">
      <c r="BA125" s="16"/>
      <c r="BB125" s="16"/>
      <c r="BC125" s="16"/>
      <c r="BD125" s="16"/>
      <c r="BE125" s="16"/>
      <c r="BF125" s="16"/>
      <c r="BG125" s="16"/>
      <c r="BH125" s="16"/>
      <c r="BI125" s="16"/>
      <c r="BJ125" s="16"/>
      <c r="BK125" s="16"/>
      <c r="BL125" s="16"/>
      <c r="BM125" s="16"/>
    </row>
    <row r="126" spans="53:65" ht="15.75" customHeight="1" x14ac:dyDescent="0.25">
      <c r="BA126" s="16"/>
      <c r="BB126" s="16"/>
      <c r="BC126" s="16"/>
      <c r="BD126" s="16"/>
      <c r="BE126" s="16"/>
      <c r="BF126" s="16"/>
      <c r="BG126" s="16"/>
      <c r="BH126" s="16"/>
      <c r="BI126" s="16"/>
      <c r="BJ126" s="16"/>
      <c r="BK126" s="16"/>
      <c r="BL126" s="16"/>
      <c r="BM126" s="16"/>
    </row>
    <row r="127" spans="53:65" ht="15.75" customHeight="1" x14ac:dyDescent="0.25">
      <c r="BA127" s="16"/>
      <c r="BB127" s="16"/>
      <c r="BC127" s="16"/>
      <c r="BD127" s="16"/>
      <c r="BE127" s="16"/>
      <c r="BF127" s="16"/>
      <c r="BG127" s="16"/>
      <c r="BH127" s="16"/>
      <c r="BI127" s="16"/>
      <c r="BJ127" s="16"/>
      <c r="BK127" s="16"/>
      <c r="BL127" s="16"/>
      <c r="BM127" s="16"/>
    </row>
    <row r="128" spans="53:65" ht="15.75" customHeight="1" x14ac:dyDescent="0.25">
      <c r="BA128" s="16"/>
      <c r="BB128" s="16"/>
      <c r="BC128" s="16"/>
      <c r="BD128" s="16"/>
      <c r="BE128" s="16"/>
      <c r="BF128" s="16"/>
      <c r="BG128" s="16"/>
      <c r="BH128" s="16"/>
      <c r="BI128" s="16"/>
      <c r="BJ128" s="16"/>
      <c r="BK128" s="16"/>
      <c r="BL128" s="16"/>
      <c r="BM128" s="16"/>
    </row>
    <row r="129" spans="53:65" ht="15.75" customHeight="1" x14ac:dyDescent="0.25">
      <c r="BA129" s="16"/>
      <c r="BB129" s="16"/>
      <c r="BC129" s="16"/>
      <c r="BD129" s="16"/>
      <c r="BE129" s="16"/>
      <c r="BF129" s="16"/>
      <c r="BG129" s="16"/>
      <c r="BH129" s="16"/>
      <c r="BI129" s="16"/>
      <c r="BJ129" s="16"/>
      <c r="BK129" s="16"/>
      <c r="BL129" s="16"/>
      <c r="BM129" s="16"/>
    </row>
    <row r="130" spans="53:65" ht="15.75" customHeight="1" x14ac:dyDescent="0.25">
      <c r="BA130" s="16"/>
      <c r="BB130" s="16"/>
      <c r="BC130" s="16"/>
      <c r="BD130" s="16"/>
      <c r="BE130" s="16"/>
      <c r="BF130" s="16"/>
      <c r="BG130" s="16"/>
      <c r="BH130" s="16"/>
      <c r="BI130" s="16"/>
      <c r="BJ130" s="16"/>
      <c r="BK130" s="16"/>
      <c r="BL130" s="16"/>
      <c r="BM130" s="16"/>
    </row>
    <row r="131" spans="53:65" ht="15.75" customHeight="1" x14ac:dyDescent="0.25">
      <c r="BA131" s="16"/>
      <c r="BB131" s="16"/>
      <c r="BC131" s="16"/>
      <c r="BD131" s="16"/>
      <c r="BE131" s="16"/>
      <c r="BF131" s="16"/>
      <c r="BG131" s="16"/>
      <c r="BH131" s="16"/>
      <c r="BI131" s="16"/>
      <c r="BJ131" s="16"/>
      <c r="BK131" s="16"/>
      <c r="BL131" s="16"/>
      <c r="BM131" s="16"/>
    </row>
    <row r="132" spans="53:65" ht="15.75" customHeight="1" x14ac:dyDescent="0.25">
      <c r="BA132" s="16"/>
      <c r="BB132" s="16"/>
      <c r="BC132" s="16"/>
      <c r="BD132" s="16"/>
      <c r="BE132" s="16"/>
      <c r="BF132" s="16"/>
      <c r="BG132" s="16"/>
      <c r="BH132" s="16"/>
      <c r="BI132" s="16"/>
      <c r="BJ132" s="16"/>
      <c r="BK132" s="16"/>
      <c r="BL132" s="16"/>
      <c r="BM132" s="16"/>
    </row>
    <row r="133" spans="53:65" ht="15.75" customHeight="1" x14ac:dyDescent="0.25">
      <c r="BA133" s="16"/>
      <c r="BB133" s="16"/>
      <c r="BC133" s="16"/>
      <c r="BD133" s="16"/>
      <c r="BE133" s="16"/>
      <c r="BF133" s="16"/>
      <c r="BG133" s="16"/>
      <c r="BH133" s="16"/>
      <c r="BI133" s="16"/>
      <c r="BJ133" s="16"/>
      <c r="BK133" s="16"/>
      <c r="BL133" s="16"/>
      <c r="BM133" s="16"/>
    </row>
    <row r="134" spans="53:65" ht="15.75" customHeight="1" x14ac:dyDescent="0.25">
      <c r="BA134" s="16"/>
      <c r="BB134" s="16"/>
      <c r="BC134" s="16"/>
      <c r="BD134" s="16"/>
      <c r="BE134" s="16"/>
      <c r="BF134" s="16"/>
      <c r="BG134" s="16"/>
      <c r="BH134" s="16"/>
      <c r="BI134" s="16"/>
      <c r="BJ134" s="16"/>
      <c r="BK134" s="16"/>
      <c r="BL134" s="16"/>
      <c r="BM134" s="16"/>
    </row>
    <row r="135" spans="53:65" ht="15.75" customHeight="1" x14ac:dyDescent="0.25">
      <c r="BA135" s="16"/>
      <c r="BB135" s="16"/>
      <c r="BC135" s="16"/>
      <c r="BD135" s="16"/>
      <c r="BE135" s="16"/>
      <c r="BF135" s="16"/>
      <c r="BG135" s="16"/>
      <c r="BH135" s="16"/>
      <c r="BI135" s="16"/>
      <c r="BJ135" s="16"/>
      <c r="BK135" s="16"/>
      <c r="BL135" s="16"/>
      <c r="BM135" s="16"/>
    </row>
    <row r="136" spans="53:65" ht="15.75" customHeight="1" x14ac:dyDescent="0.25">
      <c r="BA136" s="16"/>
      <c r="BB136" s="16"/>
      <c r="BC136" s="16"/>
      <c r="BD136" s="16"/>
      <c r="BE136" s="16"/>
      <c r="BF136" s="16"/>
      <c r="BG136" s="16"/>
      <c r="BH136" s="16"/>
      <c r="BI136" s="16"/>
      <c r="BJ136" s="16"/>
      <c r="BK136" s="16"/>
      <c r="BL136" s="16"/>
      <c r="BM136" s="16"/>
    </row>
    <row r="137" spans="53:65" ht="15.75" customHeight="1" x14ac:dyDescent="0.25">
      <c r="BA137" s="16"/>
      <c r="BB137" s="16"/>
      <c r="BC137" s="16"/>
      <c r="BD137" s="16"/>
      <c r="BE137" s="16"/>
      <c r="BF137" s="16"/>
      <c r="BG137" s="16"/>
      <c r="BH137" s="16"/>
      <c r="BI137" s="16"/>
      <c r="BJ137" s="16"/>
      <c r="BK137" s="16"/>
      <c r="BL137" s="16"/>
      <c r="BM137" s="16"/>
    </row>
    <row r="138" spans="53:65" ht="15.75" customHeight="1" x14ac:dyDescent="0.25">
      <c r="BA138" s="16"/>
      <c r="BB138" s="16"/>
      <c r="BC138" s="16"/>
      <c r="BD138" s="16"/>
      <c r="BE138" s="16"/>
      <c r="BF138" s="16"/>
      <c r="BG138" s="16"/>
      <c r="BH138" s="16"/>
      <c r="BI138" s="16"/>
      <c r="BJ138" s="16"/>
      <c r="BK138" s="16"/>
      <c r="BL138" s="16"/>
      <c r="BM138" s="16"/>
    </row>
    <row r="139" spans="53:65" ht="15.75" customHeight="1" x14ac:dyDescent="0.25">
      <c r="BA139" s="16"/>
      <c r="BB139" s="16"/>
      <c r="BC139" s="16"/>
      <c r="BD139" s="16"/>
      <c r="BE139" s="16"/>
      <c r="BF139" s="16"/>
      <c r="BG139" s="16"/>
      <c r="BH139" s="16"/>
      <c r="BI139" s="16"/>
      <c r="BJ139" s="16"/>
      <c r="BK139" s="16"/>
      <c r="BL139" s="16"/>
      <c r="BM139" s="16"/>
    </row>
    <row r="140" spans="53:65" ht="15.75" customHeight="1" x14ac:dyDescent="0.25">
      <c r="BA140" s="16"/>
      <c r="BB140" s="16"/>
      <c r="BC140" s="16"/>
      <c r="BD140" s="16"/>
      <c r="BE140" s="16"/>
      <c r="BF140" s="16"/>
      <c r="BG140" s="16"/>
      <c r="BH140" s="16"/>
      <c r="BI140" s="16"/>
      <c r="BJ140" s="16"/>
      <c r="BK140" s="16"/>
      <c r="BL140" s="16"/>
      <c r="BM140" s="16"/>
    </row>
    <row r="141" spans="53:65" ht="15.75" customHeight="1" x14ac:dyDescent="0.25">
      <c r="BA141" s="16"/>
      <c r="BB141" s="16"/>
      <c r="BC141" s="16"/>
      <c r="BD141" s="16"/>
      <c r="BE141" s="16"/>
      <c r="BF141" s="16"/>
      <c r="BG141" s="16"/>
      <c r="BH141" s="16"/>
      <c r="BI141" s="16"/>
      <c r="BJ141" s="16"/>
      <c r="BK141" s="16"/>
      <c r="BL141" s="16"/>
      <c r="BM141" s="16"/>
    </row>
    <row r="142" spans="53:65" ht="15.75" customHeight="1" x14ac:dyDescent="0.25">
      <c r="BA142" s="16"/>
      <c r="BB142" s="16"/>
      <c r="BC142" s="16"/>
      <c r="BD142" s="16"/>
      <c r="BE142" s="16"/>
      <c r="BF142" s="16"/>
      <c r="BG142" s="16"/>
      <c r="BH142" s="16"/>
      <c r="BI142" s="16"/>
      <c r="BJ142" s="16"/>
      <c r="BK142" s="16"/>
      <c r="BL142" s="16"/>
      <c r="BM142" s="16"/>
    </row>
    <row r="143" spans="53:65" ht="15.75" customHeight="1" x14ac:dyDescent="0.25">
      <c r="BA143" s="16"/>
      <c r="BB143" s="16"/>
      <c r="BC143" s="16"/>
      <c r="BD143" s="16"/>
      <c r="BE143" s="16"/>
      <c r="BF143" s="16"/>
      <c r="BG143" s="16"/>
      <c r="BH143" s="16"/>
      <c r="BI143" s="16"/>
      <c r="BJ143" s="16"/>
      <c r="BK143" s="16"/>
      <c r="BL143" s="16"/>
      <c r="BM143" s="16"/>
    </row>
    <row r="144" spans="53:65" ht="15.75" customHeight="1" x14ac:dyDescent="0.25">
      <c r="BA144" s="16"/>
      <c r="BB144" s="16"/>
      <c r="BC144" s="16"/>
      <c r="BD144" s="16"/>
      <c r="BE144" s="16"/>
      <c r="BF144" s="16"/>
      <c r="BG144" s="16"/>
      <c r="BH144" s="16"/>
      <c r="BI144" s="16"/>
      <c r="BJ144" s="16"/>
      <c r="BK144" s="16"/>
      <c r="BL144" s="16"/>
      <c r="BM144" s="16"/>
    </row>
    <row r="145" spans="53:65" ht="15.75" customHeight="1" x14ac:dyDescent="0.25">
      <c r="BA145" s="16"/>
      <c r="BB145" s="16"/>
      <c r="BC145" s="16"/>
      <c r="BD145" s="16"/>
      <c r="BE145" s="16"/>
      <c r="BF145" s="16"/>
      <c r="BG145" s="16"/>
      <c r="BH145" s="16"/>
      <c r="BI145" s="16"/>
      <c r="BJ145" s="16"/>
      <c r="BK145" s="16"/>
      <c r="BL145" s="16"/>
      <c r="BM145" s="16"/>
    </row>
    <row r="146" spans="53:65" ht="15.75" customHeight="1" x14ac:dyDescent="0.25">
      <c r="BA146" s="16"/>
      <c r="BB146" s="16"/>
      <c r="BC146" s="16"/>
      <c r="BD146" s="16"/>
      <c r="BE146" s="16"/>
      <c r="BF146" s="16"/>
      <c r="BG146" s="16"/>
      <c r="BH146" s="16"/>
      <c r="BI146" s="16"/>
      <c r="BJ146" s="16"/>
      <c r="BK146" s="16"/>
      <c r="BL146" s="16"/>
      <c r="BM146" s="16"/>
    </row>
    <row r="147" spans="53:65" ht="15.75" customHeight="1" x14ac:dyDescent="0.25">
      <c r="BA147" s="16"/>
      <c r="BB147" s="16"/>
      <c r="BC147" s="16"/>
      <c r="BD147" s="16"/>
      <c r="BE147" s="16"/>
      <c r="BF147" s="16"/>
      <c r="BG147" s="16"/>
      <c r="BH147" s="16"/>
      <c r="BI147" s="16"/>
      <c r="BJ147" s="16"/>
      <c r="BK147" s="16"/>
      <c r="BL147" s="16"/>
      <c r="BM147" s="16"/>
    </row>
    <row r="148" spans="53:65" ht="15.75" customHeight="1" x14ac:dyDescent="0.25">
      <c r="BA148" s="16"/>
      <c r="BB148" s="16"/>
      <c r="BC148" s="16"/>
      <c r="BD148" s="16"/>
      <c r="BE148" s="16"/>
      <c r="BF148" s="16"/>
      <c r="BG148" s="16"/>
      <c r="BH148" s="16"/>
      <c r="BI148" s="16"/>
      <c r="BJ148" s="16"/>
      <c r="BK148" s="16"/>
      <c r="BL148" s="16"/>
      <c r="BM148" s="16"/>
    </row>
    <row r="149" spans="53:65" ht="15.75" customHeight="1" x14ac:dyDescent="0.25">
      <c r="BA149" s="16"/>
      <c r="BB149" s="16"/>
      <c r="BC149" s="16"/>
      <c r="BD149" s="16"/>
      <c r="BE149" s="16"/>
      <c r="BF149" s="16"/>
      <c r="BG149" s="16"/>
      <c r="BH149" s="16"/>
      <c r="BI149" s="16"/>
      <c r="BJ149" s="16"/>
      <c r="BK149" s="16"/>
      <c r="BL149" s="16"/>
      <c r="BM149" s="16"/>
    </row>
    <row r="150" spans="53:65" ht="15.75" customHeight="1" x14ac:dyDescent="0.25">
      <c r="BA150" s="16"/>
      <c r="BB150" s="16"/>
      <c r="BC150" s="16"/>
      <c r="BD150" s="16"/>
      <c r="BE150" s="16"/>
      <c r="BF150" s="16"/>
      <c r="BG150" s="16"/>
      <c r="BH150" s="16"/>
      <c r="BI150" s="16"/>
      <c r="BJ150" s="16"/>
      <c r="BK150" s="16"/>
      <c r="BL150" s="16"/>
      <c r="BM150" s="16"/>
    </row>
    <row r="151" spans="53:65" ht="15.75" customHeight="1" x14ac:dyDescent="0.25">
      <c r="BA151" s="16"/>
      <c r="BB151" s="16"/>
      <c r="BC151" s="16"/>
      <c r="BD151" s="16"/>
      <c r="BE151" s="16"/>
      <c r="BF151" s="16"/>
      <c r="BG151" s="16"/>
      <c r="BH151" s="16"/>
      <c r="BI151" s="16"/>
      <c r="BJ151" s="16"/>
      <c r="BK151" s="16"/>
      <c r="BL151" s="16"/>
      <c r="BM151" s="16"/>
    </row>
    <row r="152" spans="53:65" ht="15.75" customHeight="1" x14ac:dyDescent="0.25">
      <c r="BA152" s="16"/>
      <c r="BB152" s="16"/>
      <c r="BC152" s="16"/>
      <c r="BD152" s="16"/>
      <c r="BE152" s="16"/>
      <c r="BF152" s="16"/>
      <c r="BG152" s="16"/>
      <c r="BH152" s="16"/>
      <c r="BI152" s="16"/>
      <c r="BJ152" s="16"/>
      <c r="BK152" s="16"/>
      <c r="BL152" s="16"/>
      <c r="BM152" s="16"/>
    </row>
    <row r="153" spans="53:65" ht="15.75" customHeight="1" x14ac:dyDescent="0.25">
      <c r="BA153" s="16"/>
      <c r="BB153" s="16"/>
      <c r="BC153" s="16"/>
      <c r="BD153" s="16"/>
      <c r="BE153" s="16"/>
      <c r="BF153" s="16"/>
      <c r="BG153" s="16"/>
      <c r="BH153" s="16"/>
      <c r="BI153" s="16"/>
      <c r="BJ153" s="16"/>
      <c r="BK153" s="16"/>
      <c r="BL153" s="16"/>
      <c r="BM153" s="16"/>
    </row>
    <row r="154" spans="53:65" ht="15.75" customHeight="1" x14ac:dyDescent="0.25">
      <c r="BA154" s="16"/>
      <c r="BB154" s="16"/>
      <c r="BC154" s="16"/>
      <c r="BD154" s="16"/>
      <c r="BE154" s="16"/>
      <c r="BF154" s="16"/>
      <c r="BG154" s="16"/>
      <c r="BH154" s="16"/>
      <c r="BI154" s="16"/>
      <c r="BJ154" s="16"/>
      <c r="BK154" s="16"/>
      <c r="BL154" s="16"/>
      <c r="BM154" s="16"/>
    </row>
    <row r="155" spans="53:65" ht="15.75" customHeight="1" x14ac:dyDescent="0.25">
      <c r="BA155" s="16"/>
      <c r="BB155" s="16"/>
      <c r="BC155" s="16"/>
      <c r="BD155" s="16"/>
      <c r="BE155" s="16"/>
      <c r="BF155" s="16"/>
      <c r="BG155" s="16"/>
      <c r="BH155" s="16"/>
      <c r="BI155" s="16"/>
      <c r="BJ155" s="16"/>
      <c r="BK155" s="16"/>
      <c r="BL155" s="16"/>
      <c r="BM155" s="16"/>
    </row>
    <row r="156" spans="53:65" ht="15.75" customHeight="1" x14ac:dyDescent="0.25">
      <c r="BA156" s="16"/>
      <c r="BB156" s="16"/>
      <c r="BC156" s="16"/>
      <c r="BD156" s="16"/>
      <c r="BE156" s="16"/>
      <c r="BF156" s="16"/>
      <c r="BG156" s="16"/>
      <c r="BH156" s="16"/>
      <c r="BI156" s="16"/>
      <c r="BJ156" s="16"/>
      <c r="BK156" s="16"/>
      <c r="BL156" s="16"/>
      <c r="BM156" s="16"/>
    </row>
    <row r="157" spans="53:65" ht="15.75" customHeight="1" x14ac:dyDescent="0.25">
      <c r="BA157" s="16"/>
      <c r="BB157" s="16"/>
      <c r="BC157" s="16"/>
      <c r="BD157" s="16"/>
      <c r="BE157" s="16"/>
      <c r="BF157" s="16"/>
      <c r="BG157" s="16"/>
      <c r="BH157" s="16"/>
      <c r="BI157" s="16"/>
      <c r="BJ157" s="16"/>
      <c r="BK157" s="16"/>
      <c r="BL157" s="16"/>
      <c r="BM157" s="16"/>
    </row>
    <row r="158" spans="53:65" ht="15.75" customHeight="1" x14ac:dyDescent="0.25">
      <c r="BA158" s="16"/>
      <c r="BB158" s="16"/>
      <c r="BC158" s="16"/>
      <c r="BD158" s="16"/>
      <c r="BE158" s="16"/>
      <c r="BF158" s="16"/>
      <c r="BG158" s="16"/>
      <c r="BH158" s="16"/>
      <c r="BI158" s="16"/>
      <c r="BJ158" s="16"/>
      <c r="BK158" s="16"/>
      <c r="BL158" s="16"/>
      <c r="BM158" s="16"/>
    </row>
    <row r="159" spans="53:65" ht="15.75" customHeight="1" x14ac:dyDescent="0.25">
      <c r="BA159" s="16"/>
      <c r="BB159" s="16"/>
      <c r="BC159" s="16"/>
      <c r="BD159" s="16"/>
      <c r="BE159" s="16"/>
      <c r="BF159" s="16"/>
      <c r="BG159" s="16"/>
      <c r="BH159" s="16"/>
      <c r="BI159" s="16"/>
      <c r="BJ159" s="16"/>
      <c r="BK159" s="16"/>
      <c r="BL159" s="16"/>
      <c r="BM159" s="16"/>
    </row>
    <row r="160" spans="53:65" ht="15.75" customHeight="1" x14ac:dyDescent="0.25">
      <c r="BA160" s="16"/>
      <c r="BB160" s="16"/>
      <c r="BC160" s="16"/>
      <c r="BD160" s="16"/>
      <c r="BE160" s="16"/>
      <c r="BF160" s="16"/>
      <c r="BG160" s="16"/>
      <c r="BH160" s="16"/>
      <c r="BI160" s="16"/>
      <c r="BJ160" s="16"/>
      <c r="BK160" s="16"/>
      <c r="BL160" s="16"/>
      <c r="BM160" s="16"/>
    </row>
    <row r="161" spans="53:65" ht="15.75" customHeight="1" x14ac:dyDescent="0.25">
      <c r="BA161" s="16"/>
      <c r="BB161" s="16"/>
      <c r="BC161" s="16"/>
      <c r="BD161" s="16"/>
      <c r="BE161" s="16"/>
      <c r="BF161" s="16"/>
      <c r="BG161" s="16"/>
      <c r="BH161" s="16"/>
      <c r="BI161" s="16"/>
      <c r="BJ161" s="16"/>
      <c r="BK161" s="16"/>
      <c r="BL161" s="16"/>
      <c r="BM161" s="16"/>
    </row>
    <row r="162" spans="53:65" ht="15.75" customHeight="1" x14ac:dyDescent="0.25">
      <c r="BA162" s="16"/>
      <c r="BB162" s="16"/>
      <c r="BC162" s="16"/>
      <c r="BD162" s="16"/>
      <c r="BE162" s="16"/>
      <c r="BF162" s="16"/>
      <c r="BG162" s="16"/>
      <c r="BH162" s="16"/>
      <c r="BI162" s="16"/>
      <c r="BJ162" s="16"/>
      <c r="BK162" s="16"/>
      <c r="BL162" s="16"/>
      <c r="BM162" s="16"/>
    </row>
    <row r="163" spans="53:65" ht="15.75" customHeight="1" x14ac:dyDescent="0.25">
      <c r="BA163" s="16"/>
      <c r="BB163" s="16"/>
      <c r="BC163" s="16"/>
      <c r="BD163" s="16"/>
      <c r="BE163" s="16"/>
      <c r="BF163" s="16"/>
      <c r="BG163" s="16"/>
      <c r="BH163" s="16"/>
      <c r="BI163" s="16"/>
      <c r="BJ163" s="16"/>
      <c r="BK163" s="16"/>
      <c r="BL163" s="16"/>
      <c r="BM163" s="16"/>
    </row>
    <row r="164" spans="53:65" ht="15.75" customHeight="1" x14ac:dyDescent="0.25">
      <c r="BA164" s="16"/>
      <c r="BB164" s="16"/>
      <c r="BC164" s="16"/>
      <c r="BD164" s="16"/>
      <c r="BE164" s="16"/>
      <c r="BF164" s="16"/>
      <c r="BG164" s="16"/>
      <c r="BH164" s="16"/>
      <c r="BI164" s="16"/>
      <c r="BJ164" s="16"/>
      <c r="BK164" s="16"/>
      <c r="BL164" s="16"/>
      <c r="BM164" s="16"/>
    </row>
    <row r="165" spans="53:65" ht="15.75" customHeight="1" x14ac:dyDescent="0.25">
      <c r="BA165" s="16"/>
      <c r="BB165" s="16"/>
      <c r="BC165" s="16"/>
      <c r="BD165" s="16"/>
      <c r="BE165" s="16"/>
      <c r="BF165" s="16"/>
      <c r="BG165" s="16"/>
      <c r="BH165" s="16"/>
      <c r="BI165" s="16"/>
      <c r="BJ165" s="16"/>
      <c r="BK165" s="16"/>
      <c r="BL165" s="16"/>
      <c r="BM165" s="16"/>
    </row>
    <row r="166" spans="53:65" ht="15.75" customHeight="1" x14ac:dyDescent="0.25">
      <c r="BA166" s="16"/>
      <c r="BB166" s="16"/>
      <c r="BC166" s="16"/>
      <c r="BD166" s="16"/>
      <c r="BE166" s="16"/>
      <c r="BF166" s="16"/>
      <c r="BG166" s="16"/>
      <c r="BH166" s="16"/>
      <c r="BI166" s="16"/>
      <c r="BJ166" s="16"/>
      <c r="BK166" s="16"/>
      <c r="BL166" s="16"/>
      <c r="BM166" s="16"/>
    </row>
    <row r="167" spans="53:65" ht="15.75" customHeight="1" x14ac:dyDescent="0.25">
      <c r="BA167" s="16"/>
      <c r="BB167" s="16"/>
      <c r="BC167" s="16"/>
      <c r="BD167" s="16"/>
      <c r="BE167" s="16"/>
      <c r="BF167" s="16"/>
      <c r="BG167" s="16"/>
      <c r="BH167" s="16"/>
      <c r="BI167" s="16"/>
      <c r="BJ167" s="16"/>
      <c r="BK167" s="16"/>
      <c r="BL167" s="16"/>
      <c r="BM167" s="16"/>
    </row>
    <row r="168" spans="53:65" ht="15.75" customHeight="1" x14ac:dyDescent="0.25">
      <c r="BA168" s="16"/>
      <c r="BB168" s="16"/>
      <c r="BC168" s="16"/>
      <c r="BD168" s="16"/>
      <c r="BE168" s="16"/>
      <c r="BF168" s="16"/>
      <c r="BG168" s="16"/>
      <c r="BH168" s="16"/>
      <c r="BI168" s="16"/>
      <c r="BJ168" s="16"/>
      <c r="BK168" s="16"/>
      <c r="BL168" s="16"/>
      <c r="BM168" s="16"/>
    </row>
    <row r="169" spans="53:65" ht="15.75" customHeight="1" x14ac:dyDescent="0.25">
      <c r="BA169" s="16"/>
      <c r="BB169" s="16"/>
      <c r="BC169" s="16"/>
      <c r="BD169" s="16"/>
      <c r="BE169" s="16"/>
      <c r="BF169" s="16"/>
      <c r="BG169" s="16"/>
      <c r="BH169" s="16"/>
      <c r="BI169" s="16"/>
      <c r="BJ169" s="16"/>
      <c r="BK169" s="16"/>
      <c r="BL169" s="16"/>
      <c r="BM169" s="16"/>
    </row>
    <row r="170" spans="53:65" ht="15.75" customHeight="1" x14ac:dyDescent="0.25">
      <c r="BA170" s="16"/>
      <c r="BB170" s="16"/>
      <c r="BC170" s="16"/>
      <c r="BD170" s="16"/>
      <c r="BE170" s="16"/>
      <c r="BF170" s="16"/>
      <c r="BG170" s="16"/>
      <c r="BH170" s="16"/>
      <c r="BI170" s="16"/>
      <c r="BJ170" s="16"/>
      <c r="BK170" s="16"/>
      <c r="BL170" s="16"/>
      <c r="BM170" s="16"/>
    </row>
    <row r="171" spans="53:65" ht="15.75" customHeight="1" x14ac:dyDescent="0.25">
      <c r="BA171" s="16"/>
      <c r="BB171" s="16"/>
      <c r="BC171" s="16"/>
      <c r="BD171" s="16"/>
      <c r="BE171" s="16"/>
      <c r="BF171" s="16"/>
      <c r="BG171" s="16"/>
      <c r="BH171" s="16"/>
      <c r="BI171" s="16"/>
      <c r="BJ171" s="16"/>
      <c r="BK171" s="16"/>
      <c r="BL171" s="16"/>
      <c r="BM171" s="16"/>
    </row>
    <row r="172" spans="53:65" ht="15.75" customHeight="1" x14ac:dyDescent="0.25">
      <c r="BA172" s="16"/>
      <c r="BB172" s="16"/>
      <c r="BC172" s="16"/>
      <c r="BD172" s="16"/>
      <c r="BE172" s="16"/>
      <c r="BF172" s="16"/>
      <c r="BG172" s="16"/>
      <c r="BH172" s="16"/>
      <c r="BI172" s="16"/>
      <c r="BJ172" s="16"/>
      <c r="BK172" s="16"/>
      <c r="BL172" s="16"/>
      <c r="BM172" s="16"/>
    </row>
    <row r="173" spans="53:65" ht="15.75" customHeight="1" x14ac:dyDescent="0.25">
      <c r="BA173" s="16"/>
      <c r="BB173" s="16"/>
      <c r="BC173" s="16"/>
      <c r="BD173" s="16"/>
      <c r="BE173" s="16"/>
      <c r="BF173" s="16"/>
      <c r="BG173" s="16"/>
      <c r="BH173" s="16"/>
      <c r="BI173" s="16"/>
      <c r="BJ173" s="16"/>
      <c r="BK173" s="16"/>
      <c r="BL173" s="16"/>
      <c r="BM173" s="16"/>
    </row>
    <row r="174" spans="53:65" ht="15.75" customHeight="1" x14ac:dyDescent="0.25">
      <c r="BA174" s="16"/>
      <c r="BB174" s="16"/>
      <c r="BC174" s="16"/>
      <c r="BD174" s="16"/>
      <c r="BE174" s="16"/>
      <c r="BF174" s="16"/>
      <c r="BG174" s="16"/>
      <c r="BH174" s="16"/>
      <c r="BI174" s="16"/>
      <c r="BJ174" s="16"/>
      <c r="BK174" s="16"/>
      <c r="BL174" s="16"/>
      <c r="BM174" s="16"/>
    </row>
    <row r="175" spans="53:65" ht="15.75" customHeight="1" x14ac:dyDescent="0.25">
      <c r="BA175" s="16"/>
      <c r="BB175" s="16"/>
      <c r="BC175" s="16"/>
      <c r="BD175" s="16"/>
      <c r="BE175" s="16"/>
      <c r="BF175" s="16"/>
      <c r="BG175" s="16"/>
      <c r="BH175" s="16"/>
      <c r="BI175" s="16"/>
      <c r="BJ175" s="16"/>
      <c r="BK175" s="16"/>
      <c r="BL175" s="16"/>
      <c r="BM175" s="16"/>
    </row>
    <row r="176" spans="53:65" ht="15.75" customHeight="1" x14ac:dyDescent="0.25">
      <c r="BA176" s="16"/>
      <c r="BB176" s="16"/>
      <c r="BC176" s="16"/>
      <c r="BD176" s="16"/>
      <c r="BE176" s="16"/>
      <c r="BF176" s="16"/>
      <c r="BG176" s="16"/>
      <c r="BH176" s="16"/>
      <c r="BI176" s="16"/>
      <c r="BJ176" s="16"/>
      <c r="BK176" s="16"/>
      <c r="BL176" s="16"/>
      <c r="BM176" s="16"/>
    </row>
    <row r="177" spans="53:65" ht="15.75" customHeight="1" x14ac:dyDescent="0.25">
      <c r="BA177" s="16"/>
      <c r="BB177" s="16"/>
      <c r="BC177" s="16"/>
      <c r="BD177" s="16"/>
      <c r="BE177" s="16"/>
      <c r="BF177" s="16"/>
      <c r="BG177" s="16"/>
      <c r="BH177" s="16"/>
      <c r="BI177" s="16"/>
      <c r="BJ177" s="16"/>
      <c r="BK177" s="16"/>
      <c r="BL177" s="16"/>
      <c r="BM177" s="16"/>
    </row>
    <row r="178" spans="53:65" ht="15.75" customHeight="1" x14ac:dyDescent="0.25">
      <c r="BA178" s="16"/>
      <c r="BB178" s="16"/>
      <c r="BC178" s="16"/>
      <c r="BD178" s="16"/>
      <c r="BE178" s="16"/>
      <c r="BF178" s="16"/>
      <c r="BG178" s="16"/>
      <c r="BH178" s="16"/>
      <c r="BI178" s="16"/>
      <c r="BJ178" s="16"/>
      <c r="BK178" s="16"/>
      <c r="BL178" s="16"/>
      <c r="BM178" s="16"/>
    </row>
    <row r="179" spans="53:65" ht="15.75" customHeight="1" x14ac:dyDescent="0.25">
      <c r="BA179" s="16"/>
      <c r="BB179" s="16"/>
      <c r="BC179" s="16"/>
      <c r="BD179" s="16"/>
      <c r="BE179" s="16"/>
      <c r="BF179" s="16"/>
      <c r="BG179" s="16"/>
      <c r="BH179" s="16"/>
      <c r="BI179" s="16"/>
      <c r="BJ179" s="16"/>
      <c r="BK179" s="16"/>
      <c r="BL179" s="16"/>
      <c r="BM179" s="16"/>
    </row>
    <row r="180" spans="53:65" ht="15.75" customHeight="1" x14ac:dyDescent="0.25">
      <c r="BA180" s="16"/>
      <c r="BB180" s="16"/>
      <c r="BC180" s="16"/>
      <c r="BD180" s="16"/>
      <c r="BE180" s="16"/>
      <c r="BF180" s="16"/>
      <c r="BG180" s="16"/>
      <c r="BH180" s="16"/>
      <c r="BI180" s="16"/>
      <c r="BJ180" s="16"/>
      <c r="BK180" s="16"/>
      <c r="BL180" s="16"/>
      <c r="BM180" s="16"/>
    </row>
    <row r="181" spans="53:65" ht="15.75" customHeight="1" x14ac:dyDescent="0.25">
      <c r="BA181" s="16"/>
      <c r="BB181" s="16"/>
      <c r="BC181" s="16"/>
      <c r="BD181" s="16"/>
      <c r="BE181" s="16"/>
      <c r="BF181" s="16"/>
      <c r="BG181" s="16"/>
      <c r="BH181" s="16"/>
      <c r="BI181" s="16"/>
      <c r="BJ181" s="16"/>
      <c r="BK181" s="16"/>
      <c r="BL181" s="16"/>
      <c r="BM181" s="16"/>
    </row>
    <row r="182" spans="53:65" ht="15.75" customHeight="1" x14ac:dyDescent="0.25">
      <c r="BA182" s="16"/>
      <c r="BB182" s="16"/>
      <c r="BC182" s="16"/>
      <c r="BD182" s="16"/>
      <c r="BE182" s="16"/>
      <c r="BF182" s="16"/>
      <c r="BG182" s="16"/>
      <c r="BH182" s="16"/>
      <c r="BI182" s="16"/>
      <c r="BJ182" s="16"/>
      <c r="BK182" s="16"/>
      <c r="BL182" s="16"/>
      <c r="BM182" s="16"/>
    </row>
    <row r="183" spans="53:65" ht="15.75" customHeight="1" x14ac:dyDescent="0.25">
      <c r="BA183" s="16"/>
      <c r="BB183" s="16"/>
      <c r="BC183" s="16"/>
      <c r="BD183" s="16"/>
      <c r="BE183" s="16"/>
      <c r="BF183" s="16"/>
      <c r="BG183" s="16"/>
      <c r="BH183" s="16"/>
      <c r="BI183" s="16"/>
      <c r="BJ183" s="16"/>
      <c r="BK183" s="16"/>
      <c r="BL183" s="16"/>
      <c r="BM183" s="16"/>
    </row>
    <row r="184" spans="53:65" ht="15.75" customHeight="1" x14ac:dyDescent="0.25">
      <c r="BA184" s="16"/>
      <c r="BB184" s="16"/>
      <c r="BC184" s="16"/>
      <c r="BD184" s="16"/>
      <c r="BE184" s="16"/>
      <c r="BF184" s="16"/>
      <c r="BG184" s="16"/>
      <c r="BH184" s="16"/>
      <c r="BI184" s="16"/>
      <c r="BJ184" s="16"/>
      <c r="BK184" s="16"/>
      <c r="BL184" s="16"/>
      <c r="BM184" s="16"/>
    </row>
    <row r="185" spans="53:65" ht="15.75" customHeight="1" x14ac:dyDescent="0.25">
      <c r="BA185" s="16"/>
      <c r="BB185" s="16"/>
      <c r="BC185" s="16"/>
      <c r="BD185" s="16"/>
      <c r="BE185" s="16"/>
      <c r="BF185" s="16"/>
      <c r="BG185" s="16"/>
      <c r="BH185" s="16"/>
      <c r="BI185" s="16"/>
      <c r="BJ185" s="16"/>
      <c r="BK185" s="16"/>
      <c r="BL185" s="16"/>
      <c r="BM185" s="16"/>
    </row>
    <row r="186" spans="53:65" ht="15.75" customHeight="1" x14ac:dyDescent="0.25">
      <c r="BA186" s="16"/>
      <c r="BB186" s="16"/>
      <c r="BC186" s="16"/>
      <c r="BD186" s="16"/>
      <c r="BE186" s="16"/>
      <c r="BF186" s="16"/>
      <c r="BG186" s="16"/>
      <c r="BH186" s="16"/>
      <c r="BI186" s="16"/>
      <c r="BJ186" s="16"/>
      <c r="BK186" s="16"/>
      <c r="BL186" s="16"/>
      <c r="BM186" s="16"/>
    </row>
    <row r="187" spans="53:65" ht="15.75" customHeight="1" x14ac:dyDescent="0.25">
      <c r="BA187" s="16"/>
      <c r="BB187" s="16"/>
      <c r="BC187" s="16"/>
      <c r="BD187" s="16"/>
      <c r="BE187" s="16"/>
      <c r="BF187" s="16"/>
      <c r="BG187" s="16"/>
      <c r="BH187" s="16"/>
      <c r="BI187" s="16"/>
      <c r="BJ187" s="16"/>
      <c r="BK187" s="16"/>
      <c r="BL187" s="16"/>
      <c r="BM187" s="16"/>
    </row>
    <row r="188" spans="53:65" ht="15.75" customHeight="1" x14ac:dyDescent="0.25">
      <c r="BA188" s="16"/>
      <c r="BB188" s="16"/>
      <c r="BC188" s="16"/>
      <c r="BD188" s="16"/>
      <c r="BE188" s="16"/>
      <c r="BF188" s="16"/>
      <c r="BG188" s="16"/>
      <c r="BH188" s="16"/>
      <c r="BI188" s="16"/>
      <c r="BJ188" s="16"/>
      <c r="BK188" s="16"/>
      <c r="BL188" s="16"/>
      <c r="BM188" s="16"/>
    </row>
    <row r="189" spans="53:65" ht="15.75" customHeight="1" x14ac:dyDescent="0.25">
      <c r="BA189" s="16"/>
      <c r="BB189" s="16"/>
      <c r="BC189" s="16"/>
      <c r="BD189" s="16"/>
      <c r="BE189" s="16"/>
      <c r="BF189" s="16"/>
      <c r="BG189" s="16"/>
      <c r="BH189" s="16"/>
      <c r="BI189" s="16"/>
      <c r="BJ189" s="16"/>
      <c r="BK189" s="16"/>
      <c r="BL189" s="16"/>
      <c r="BM189" s="16"/>
    </row>
    <row r="190" spans="53:65" ht="15.75" customHeight="1" x14ac:dyDescent="0.25">
      <c r="BA190" s="16"/>
      <c r="BB190" s="16"/>
      <c r="BC190" s="16"/>
      <c r="BD190" s="16"/>
      <c r="BE190" s="16"/>
      <c r="BF190" s="16"/>
      <c r="BG190" s="16"/>
      <c r="BH190" s="16"/>
      <c r="BI190" s="16"/>
      <c r="BJ190" s="16"/>
      <c r="BK190" s="16"/>
      <c r="BL190" s="16"/>
      <c r="BM190" s="16"/>
    </row>
    <row r="191" spans="53:65" ht="15.75" customHeight="1" x14ac:dyDescent="0.25">
      <c r="BA191" s="16"/>
      <c r="BB191" s="16"/>
      <c r="BC191" s="16"/>
      <c r="BD191" s="16"/>
      <c r="BE191" s="16"/>
      <c r="BF191" s="16"/>
      <c r="BG191" s="16"/>
      <c r="BH191" s="16"/>
      <c r="BI191" s="16"/>
      <c r="BJ191" s="16"/>
      <c r="BK191" s="16"/>
      <c r="BL191" s="16"/>
      <c r="BM191" s="16"/>
    </row>
    <row r="192" spans="53:65" ht="15.75" customHeight="1" x14ac:dyDescent="0.25">
      <c r="BA192" s="16"/>
      <c r="BB192" s="16"/>
      <c r="BC192" s="16"/>
      <c r="BD192" s="16"/>
      <c r="BE192" s="16"/>
      <c r="BF192" s="16"/>
      <c r="BG192" s="16"/>
      <c r="BH192" s="16"/>
      <c r="BI192" s="16"/>
      <c r="BJ192" s="16"/>
      <c r="BK192" s="16"/>
      <c r="BL192" s="16"/>
      <c r="BM192" s="16"/>
    </row>
    <row r="193" spans="53:65" ht="15.75" customHeight="1" x14ac:dyDescent="0.25">
      <c r="BA193" s="16"/>
      <c r="BB193" s="16"/>
      <c r="BC193" s="16"/>
      <c r="BD193" s="16"/>
      <c r="BE193" s="16"/>
      <c r="BF193" s="16"/>
      <c r="BG193" s="16"/>
      <c r="BH193" s="16"/>
      <c r="BI193" s="16"/>
      <c r="BJ193" s="16"/>
      <c r="BK193" s="16"/>
      <c r="BL193" s="16"/>
      <c r="BM193" s="16"/>
    </row>
    <row r="194" spans="53:65" ht="15.75" customHeight="1" x14ac:dyDescent="0.25">
      <c r="BA194" s="16"/>
      <c r="BB194" s="16"/>
      <c r="BC194" s="16"/>
      <c r="BD194" s="16"/>
      <c r="BE194" s="16"/>
      <c r="BF194" s="16"/>
      <c r="BG194" s="16"/>
      <c r="BH194" s="16"/>
      <c r="BI194" s="16"/>
      <c r="BJ194" s="16"/>
      <c r="BK194" s="16"/>
      <c r="BL194" s="16"/>
      <c r="BM194" s="16"/>
    </row>
    <row r="195" spans="53:65" ht="15.75" customHeight="1" x14ac:dyDescent="0.25">
      <c r="BA195" s="16"/>
      <c r="BB195" s="16"/>
      <c r="BC195" s="16"/>
      <c r="BD195" s="16"/>
      <c r="BE195" s="16"/>
      <c r="BF195" s="16"/>
      <c r="BG195" s="16"/>
      <c r="BH195" s="16"/>
      <c r="BI195" s="16"/>
      <c r="BJ195" s="16"/>
      <c r="BK195" s="16"/>
      <c r="BL195" s="16"/>
      <c r="BM195" s="16"/>
    </row>
    <row r="196" spans="53:65" ht="15.75" customHeight="1" x14ac:dyDescent="0.25">
      <c r="BA196" s="16"/>
      <c r="BB196" s="16"/>
      <c r="BC196" s="16"/>
      <c r="BD196" s="16"/>
      <c r="BE196" s="16"/>
      <c r="BF196" s="16"/>
      <c r="BG196" s="16"/>
      <c r="BH196" s="16"/>
      <c r="BI196" s="16"/>
      <c r="BJ196" s="16"/>
      <c r="BK196" s="16"/>
      <c r="BL196" s="16"/>
      <c r="BM196" s="16"/>
    </row>
    <row r="197" spans="53:65" ht="15.75" customHeight="1" x14ac:dyDescent="0.25">
      <c r="BA197" s="16"/>
      <c r="BB197" s="16"/>
      <c r="BC197" s="16"/>
      <c r="BD197" s="16"/>
      <c r="BE197" s="16"/>
      <c r="BF197" s="16"/>
      <c r="BG197" s="16"/>
      <c r="BH197" s="16"/>
      <c r="BI197" s="16"/>
      <c r="BJ197" s="16"/>
      <c r="BK197" s="16"/>
      <c r="BL197" s="16"/>
      <c r="BM197" s="16"/>
    </row>
    <row r="198" spans="53:65" ht="15.75" customHeight="1" x14ac:dyDescent="0.25">
      <c r="BA198" s="16"/>
      <c r="BB198" s="16"/>
      <c r="BC198" s="16"/>
      <c r="BD198" s="16"/>
      <c r="BE198" s="16"/>
      <c r="BF198" s="16"/>
      <c r="BG198" s="16"/>
      <c r="BH198" s="16"/>
      <c r="BI198" s="16"/>
      <c r="BJ198" s="16"/>
      <c r="BK198" s="16"/>
      <c r="BL198" s="16"/>
      <c r="BM198" s="16"/>
    </row>
    <row r="199" spans="53:65" ht="15.75" customHeight="1" x14ac:dyDescent="0.25">
      <c r="BA199" s="16"/>
      <c r="BB199" s="16"/>
      <c r="BC199" s="16"/>
      <c r="BD199" s="16"/>
      <c r="BE199" s="16"/>
      <c r="BF199" s="16"/>
      <c r="BG199" s="16"/>
      <c r="BH199" s="16"/>
      <c r="BI199" s="16"/>
      <c r="BJ199" s="16"/>
      <c r="BK199" s="16"/>
      <c r="BL199" s="16"/>
      <c r="BM199" s="16"/>
    </row>
    <row r="200" spans="53:65" ht="15.75" customHeight="1" x14ac:dyDescent="0.25">
      <c r="BA200" s="16"/>
      <c r="BB200" s="16"/>
      <c r="BC200" s="16"/>
      <c r="BD200" s="16"/>
      <c r="BE200" s="16"/>
      <c r="BF200" s="16"/>
      <c r="BG200" s="16"/>
      <c r="BH200" s="16"/>
      <c r="BI200" s="16"/>
      <c r="BJ200" s="16"/>
      <c r="BK200" s="16"/>
      <c r="BL200" s="16"/>
      <c r="BM200" s="16"/>
    </row>
    <row r="201" spans="53:65" ht="15.75" customHeight="1" x14ac:dyDescent="0.25">
      <c r="BA201" s="16"/>
      <c r="BB201" s="16"/>
      <c r="BC201" s="16"/>
      <c r="BD201" s="16"/>
      <c r="BE201" s="16"/>
      <c r="BF201" s="16"/>
      <c r="BG201" s="16"/>
      <c r="BH201" s="16"/>
      <c r="BI201" s="16"/>
      <c r="BJ201" s="16"/>
      <c r="BK201" s="16"/>
      <c r="BL201" s="16"/>
      <c r="BM201" s="16"/>
    </row>
    <row r="202" spans="53:65" ht="15.75" customHeight="1" x14ac:dyDescent="0.25">
      <c r="BA202" s="16"/>
      <c r="BB202" s="16"/>
      <c r="BC202" s="16"/>
      <c r="BD202" s="16"/>
      <c r="BE202" s="16"/>
      <c r="BF202" s="16"/>
      <c r="BG202" s="16"/>
      <c r="BH202" s="16"/>
      <c r="BI202" s="16"/>
      <c r="BJ202" s="16"/>
      <c r="BK202" s="16"/>
      <c r="BL202" s="16"/>
      <c r="BM202" s="16"/>
    </row>
    <row r="203" spans="53:65" ht="15.75" customHeight="1" x14ac:dyDescent="0.25">
      <c r="BA203" s="16"/>
      <c r="BB203" s="16"/>
      <c r="BC203" s="16"/>
      <c r="BD203" s="16"/>
      <c r="BE203" s="16"/>
      <c r="BF203" s="16"/>
      <c r="BG203" s="16"/>
      <c r="BH203" s="16"/>
      <c r="BI203" s="16"/>
      <c r="BJ203" s="16"/>
      <c r="BK203" s="16"/>
      <c r="BL203" s="16"/>
      <c r="BM203" s="16"/>
    </row>
    <row r="204" spans="53:65" ht="15.75" customHeight="1" x14ac:dyDescent="0.25">
      <c r="BA204" s="16"/>
      <c r="BB204" s="16"/>
      <c r="BC204" s="16"/>
      <c r="BD204" s="16"/>
      <c r="BE204" s="16"/>
      <c r="BF204" s="16"/>
      <c r="BG204" s="16"/>
      <c r="BH204" s="16"/>
      <c r="BI204" s="16"/>
      <c r="BJ204" s="16"/>
      <c r="BK204" s="16"/>
      <c r="BL204" s="16"/>
      <c r="BM204" s="16"/>
    </row>
    <row r="205" spans="53:65" ht="15.75" customHeight="1" x14ac:dyDescent="0.25">
      <c r="BA205" s="16"/>
      <c r="BB205" s="16"/>
      <c r="BC205" s="16"/>
      <c r="BD205" s="16"/>
      <c r="BE205" s="16"/>
      <c r="BF205" s="16"/>
      <c r="BG205" s="16"/>
      <c r="BH205" s="16"/>
      <c r="BI205" s="16"/>
      <c r="BJ205" s="16"/>
      <c r="BK205" s="16"/>
      <c r="BL205" s="16"/>
      <c r="BM205" s="16"/>
    </row>
    <row r="206" spans="53:65" ht="15.75" customHeight="1" x14ac:dyDescent="0.25">
      <c r="BA206" s="16"/>
      <c r="BB206" s="16"/>
      <c r="BC206" s="16"/>
      <c r="BD206" s="16"/>
      <c r="BE206" s="16"/>
      <c r="BF206" s="16"/>
      <c r="BG206" s="16"/>
      <c r="BH206" s="16"/>
      <c r="BI206" s="16"/>
      <c r="BJ206" s="16"/>
      <c r="BK206" s="16"/>
      <c r="BL206" s="16"/>
      <c r="BM206" s="16"/>
    </row>
    <row r="207" spans="53:65" ht="15.75" customHeight="1" x14ac:dyDescent="0.25">
      <c r="BA207" s="16"/>
      <c r="BB207" s="16"/>
      <c r="BC207" s="16"/>
      <c r="BD207" s="16"/>
      <c r="BE207" s="16"/>
      <c r="BF207" s="16"/>
      <c r="BG207" s="16"/>
      <c r="BH207" s="16"/>
      <c r="BI207" s="16"/>
      <c r="BJ207" s="16"/>
      <c r="BK207" s="16"/>
      <c r="BL207" s="16"/>
      <c r="BM207" s="16"/>
    </row>
    <row r="208" spans="53:65" ht="15.75" customHeight="1" x14ac:dyDescent="0.25">
      <c r="BA208" s="16"/>
      <c r="BB208" s="16"/>
      <c r="BC208" s="16"/>
      <c r="BD208" s="16"/>
      <c r="BE208" s="16"/>
      <c r="BF208" s="16"/>
      <c r="BG208" s="16"/>
      <c r="BH208" s="16"/>
      <c r="BI208" s="16"/>
      <c r="BJ208" s="16"/>
      <c r="BK208" s="16"/>
      <c r="BL208" s="16"/>
      <c r="BM208" s="16"/>
    </row>
    <row r="209" spans="53:65" ht="15.75" customHeight="1" x14ac:dyDescent="0.25">
      <c r="BA209" s="16"/>
      <c r="BB209" s="16"/>
      <c r="BC209" s="16"/>
      <c r="BD209" s="16"/>
      <c r="BE209" s="16"/>
      <c r="BF209" s="16"/>
      <c r="BG209" s="16"/>
      <c r="BH209" s="16"/>
      <c r="BI209" s="16"/>
      <c r="BJ209" s="16"/>
      <c r="BK209" s="16"/>
      <c r="BL209" s="16"/>
      <c r="BM209" s="16"/>
    </row>
    <row r="210" spans="53:65" ht="15.75" customHeight="1" x14ac:dyDescent="0.25">
      <c r="BA210" s="16"/>
      <c r="BB210" s="16"/>
      <c r="BC210" s="16"/>
      <c r="BD210" s="16"/>
      <c r="BE210" s="16"/>
      <c r="BF210" s="16"/>
      <c r="BG210" s="16"/>
      <c r="BH210" s="16"/>
      <c r="BI210" s="16"/>
      <c r="BJ210" s="16"/>
      <c r="BK210" s="16"/>
      <c r="BL210" s="16"/>
      <c r="BM210" s="16"/>
    </row>
    <row r="211" spans="53:65" ht="15.75" customHeight="1" x14ac:dyDescent="0.25">
      <c r="BA211" s="16"/>
      <c r="BB211" s="16"/>
      <c r="BC211" s="16"/>
      <c r="BD211" s="16"/>
      <c r="BE211" s="16"/>
      <c r="BF211" s="16"/>
      <c r="BG211" s="16"/>
      <c r="BH211" s="16"/>
      <c r="BI211" s="16"/>
      <c r="BJ211" s="16"/>
      <c r="BK211" s="16"/>
      <c r="BL211" s="16"/>
      <c r="BM211" s="16"/>
    </row>
    <row r="212" spans="53:65" ht="15.75" customHeight="1" x14ac:dyDescent="0.25">
      <c r="BA212" s="16"/>
      <c r="BB212" s="16"/>
      <c r="BC212" s="16"/>
      <c r="BD212" s="16"/>
      <c r="BE212" s="16"/>
      <c r="BF212" s="16"/>
      <c r="BG212" s="16"/>
      <c r="BH212" s="16"/>
      <c r="BI212" s="16"/>
      <c r="BJ212" s="16"/>
      <c r="BK212" s="16"/>
      <c r="BL212" s="16"/>
      <c r="BM212" s="16"/>
    </row>
    <row r="213" spans="53:65" ht="15.75" customHeight="1" x14ac:dyDescent="0.25">
      <c r="BA213" s="16"/>
      <c r="BB213" s="16"/>
      <c r="BC213" s="16"/>
      <c r="BD213" s="16"/>
      <c r="BE213" s="16"/>
      <c r="BF213" s="16"/>
      <c r="BG213" s="16"/>
      <c r="BH213" s="16"/>
      <c r="BI213" s="16"/>
      <c r="BJ213" s="16"/>
      <c r="BK213" s="16"/>
      <c r="BL213" s="16"/>
      <c r="BM213" s="16"/>
    </row>
    <row r="214" spans="53:65" ht="15.75" customHeight="1" x14ac:dyDescent="0.25">
      <c r="BA214" s="16"/>
      <c r="BB214" s="16"/>
      <c r="BC214" s="16"/>
      <c r="BD214" s="16"/>
      <c r="BE214" s="16"/>
      <c r="BF214" s="16"/>
      <c r="BG214" s="16"/>
      <c r="BH214" s="16"/>
      <c r="BI214" s="16"/>
      <c r="BJ214" s="16"/>
      <c r="BK214" s="16"/>
      <c r="BL214" s="16"/>
      <c r="BM214" s="16"/>
    </row>
    <row r="215" spans="53:65" ht="15.75" customHeight="1" x14ac:dyDescent="0.25">
      <c r="BA215" s="16"/>
      <c r="BB215" s="16"/>
      <c r="BC215" s="16"/>
      <c r="BD215" s="16"/>
      <c r="BE215" s="16"/>
      <c r="BF215" s="16"/>
      <c r="BG215" s="16"/>
      <c r="BH215" s="16"/>
      <c r="BI215" s="16"/>
      <c r="BJ215" s="16"/>
      <c r="BK215" s="16"/>
      <c r="BL215" s="16"/>
      <c r="BM215" s="16"/>
    </row>
    <row r="216" spans="53:65" ht="15.75" customHeight="1" x14ac:dyDescent="0.25">
      <c r="BA216" s="16"/>
      <c r="BB216" s="16"/>
      <c r="BC216" s="16"/>
      <c r="BD216" s="16"/>
      <c r="BE216" s="16"/>
      <c r="BF216" s="16"/>
      <c r="BG216" s="16"/>
      <c r="BH216" s="16"/>
      <c r="BI216" s="16"/>
      <c r="BJ216" s="16"/>
      <c r="BK216" s="16"/>
      <c r="BL216" s="16"/>
      <c r="BM216" s="16"/>
    </row>
    <row r="217" spans="53:65" ht="15.75" customHeight="1" x14ac:dyDescent="0.25">
      <c r="BA217" s="16"/>
      <c r="BB217" s="16"/>
      <c r="BC217" s="16"/>
      <c r="BD217" s="16"/>
      <c r="BE217" s="16"/>
      <c r="BF217" s="16"/>
      <c r="BG217" s="16"/>
      <c r="BH217" s="16"/>
      <c r="BI217" s="16"/>
      <c r="BJ217" s="16"/>
      <c r="BK217" s="16"/>
      <c r="BL217" s="16"/>
      <c r="BM217" s="16"/>
    </row>
    <row r="218" spans="53:65" ht="15.75" customHeight="1" x14ac:dyDescent="0.25">
      <c r="BA218" s="16"/>
      <c r="BB218" s="16"/>
      <c r="BC218" s="16"/>
      <c r="BD218" s="16"/>
      <c r="BE218" s="16"/>
      <c r="BF218" s="16"/>
      <c r="BG218" s="16"/>
      <c r="BH218" s="16"/>
      <c r="BI218" s="16"/>
      <c r="BJ218" s="16"/>
      <c r="BK218" s="16"/>
      <c r="BL218" s="16"/>
      <c r="BM218" s="16"/>
    </row>
    <row r="219" spans="53:65" ht="15.75" customHeight="1" x14ac:dyDescent="0.25">
      <c r="BA219" s="16"/>
      <c r="BB219" s="16"/>
      <c r="BC219" s="16"/>
      <c r="BD219" s="16"/>
      <c r="BE219" s="16"/>
      <c r="BF219" s="16"/>
      <c r="BG219" s="16"/>
      <c r="BH219" s="16"/>
      <c r="BI219" s="16"/>
      <c r="BJ219" s="16"/>
      <c r="BK219" s="16"/>
      <c r="BL219" s="16"/>
      <c r="BM219" s="16"/>
    </row>
    <row r="220" spans="53:65" ht="15.75" customHeight="1" x14ac:dyDescent="0.25">
      <c r="BA220" s="16"/>
      <c r="BB220" s="16"/>
      <c r="BC220" s="16"/>
      <c r="BD220" s="16"/>
      <c r="BE220" s="16"/>
      <c r="BF220" s="16"/>
      <c r="BG220" s="16"/>
      <c r="BH220" s="16"/>
      <c r="BI220" s="16"/>
      <c r="BJ220" s="16"/>
      <c r="BK220" s="16"/>
      <c r="BL220" s="16"/>
      <c r="BM220" s="16"/>
    </row>
    <row r="221" spans="53:65" ht="15.75" customHeight="1" x14ac:dyDescent="0.25">
      <c r="BA221" s="16"/>
      <c r="BB221" s="16"/>
      <c r="BC221" s="16"/>
      <c r="BD221" s="16"/>
      <c r="BE221" s="16"/>
      <c r="BF221" s="16"/>
      <c r="BG221" s="16"/>
      <c r="BH221" s="16"/>
      <c r="BI221" s="16"/>
      <c r="BJ221" s="16"/>
      <c r="BK221" s="16"/>
      <c r="BL221" s="16"/>
      <c r="BM221" s="16"/>
    </row>
    <row r="222" spans="53:65" ht="15.75" customHeight="1" x14ac:dyDescent="0.25">
      <c r="BA222" s="16"/>
      <c r="BB222" s="16"/>
      <c r="BC222" s="16"/>
      <c r="BD222" s="16"/>
      <c r="BE222" s="16"/>
      <c r="BF222" s="16"/>
      <c r="BG222" s="16"/>
      <c r="BH222" s="16"/>
      <c r="BI222" s="16"/>
      <c r="BJ222" s="16"/>
      <c r="BK222" s="16"/>
      <c r="BL222" s="16"/>
      <c r="BM222" s="16"/>
    </row>
    <row r="223" spans="53:65" ht="15.75" customHeight="1" x14ac:dyDescent="0.25">
      <c r="BA223" s="16"/>
      <c r="BB223" s="16"/>
      <c r="BC223" s="16"/>
      <c r="BD223" s="16"/>
      <c r="BE223" s="16"/>
      <c r="BF223" s="16"/>
      <c r="BG223" s="16"/>
      <c r="BH223" s="16"/>
      <c r="BI223" s="16"/>
      <c r="BJ223" s="16"/>
      <c r="BK223" s="16"/>
      <c r="BL223" s="16"/>
      <c r="BM223" s="16"/>
    </row>
    <row r="224" spans="53:65" ht="15.75" customHeight="1" x14ac:dyDescent="0.25">
      <c r="BA224" s="16"/>
      <c r="BB224" s="16"/>
      <c r="BC224" s="16"/>
      <c r="BD224" s="16"/>
      <c r="BE224" s="16"/>
      <c r="BF224" s="16"/>
      <c r="BG224" s="16"/>
      <c r="BH224" s="16"/>
      <c r="BI224" s="16"/>
      <c r="BJ224" s="16"/>
      <c r="BK224" s="16"/>
      <c r="BL224" s="16"/>
      <c r="BM224" s="16"/>
    </row>
    <row r="225" spans="53:65" ht="15.75" customHeight="1" x14ac:dyDescent="0.25">
      <c r="BA225" s="16"/>
      <c r="BB225" s="16"/>
      <c r="BC225" s="16"/>
      <c r="BD225" s="16"/>
      <c r="BE225" s="16"/>
      <c r="BF225" s="16"/>
      <c r="BG225" s="16"/>
      <c r="BH225" s="16"/>
      <c r="BI225" s="16"/>
      <c r="BJ225" s="16"/>
      <c r="BK225" s="16"/>
      <c r="BL225" s="16"/>
      <c r="BM225" s="16"/>
    </row>
    <row r="226" spans="53:65" ht="15.75" customHeight="1" x14ac:dyDescent="0.25">
      <c r="BA226" s="16"/>
      <c r="BB226" s="16"/>
      <c r="BC226" s="16"/>
      <c r="BD226" s="16"/>
      <c r="BE226" s="16"/>
      <c r="BF226" s="16"/>
      <c r="BG226" s="16"/>
      <c r="BH226" s="16"/>
      <c r="BI226" s="16"/>
      <c r="BJ226" s="16"/>
      <c r="BK226" s="16"/>
      <c r="BL226" s="16"/>
      <c r="BM226" s="16"/>
    </row>
    <row r="227" spans="53:65" ht="15.75" customHeight="1" x14ac:dyDescent="0.25">
      <c r="BA227" s="16"/>
      <c r="BB227" s="16"/>
      <c r="BC227" s="16"/>
      <c r="BD227" s="16"/>
      <c r="BE227" s="16"/>
      <c r="BF227" s="16"/>
      <c r="BG227" s="16"/>
      <c r="BH227" s="16"/>
      <c r="BI227" s="16"/>
      <c r="BJ227" s="16"/>
      <c r="BK227" s="16"/>
      <c r="BL227" s="16"/>
      <c r="BM227" s="16"/>
    </row>
    <row r="228" spans="53:65" ht="15.75" customHeight="1" x14ac:dyDescent="0.25">
      <c r="BA228" s="16"/>
      <c r="BB228" s="16"/>
      <c r="BC228" s="16"/>
      <c r="BD228" s="16"/>
      <c r="BE228" s="16"/>
      <c r="BF228" s="16"/>
      <c r="BG228" s="16"/>
      <c r="BH228" s="16"/>
      <c r="BI228" s="16"/>
      <c r="BJ228" s="16"/>
      <c r="BK228" s="16"/>
      <c r="BL228" s="16"/>
      <c r="BM228" s="16"/>
    </row>
    <row r="229" spans="53:65" ht="15.75" customHeight="1" x14ac:dyDescent="0.25">
      <c r="BA229" s="16"/>
      <c r="BB229" s="16"/>
      <c r="BC229" s="16"/>
      <c r="BD229" s="16"/>
      <c r="BE229" s="16"/>
      <c r="BF229" s="16"/>
      <c r="BG229" s="16"/>
      <c r="BH229" s="16"/>
      <c r="BI229" s="16"/>
      <c r="BJ229" s="16"/>
      <c r="BK229" s="16"/>
      <c r="BL229" s="16"/>
      <c r="BM229" s="16"/>
    </row>
    <row r="230" spans="53:65" ht="15.75" customHeight="1" x14ac:dyDescent="0.25">
      <c r="BA230" s="16"/>
      <c r="BB230" s="16"/>
      <c r="BC230" s="16"/>
      <c r="BD230" s="16"/>
      <c r="BE230" s="16"/>
      <c r="BF230" s="16"/>
      <c r="BG230" s="16"/>
      <c r="BH230" s="16"/>
      <c r="BI230" s="16"/>
      <c r="BJ230" s="16"/>
      <c r="BK230" s="16"/>
      <c r="BL230" s="16"/>
      <c r="BM230" s="16"/>
    </row>
    <row r="231" spans="53:65" ht="15.75" customHeight="1" x14ac:dyDescent="0.25">
      <c r="BA231" s="16"/>
      <c r="BB231" s="16"/>
      <c r="BC231" s="16"/>
      <c r="BD231" s="16"/>
      <c r="BE231" s="16"/>
      <c r="BF231" s="16"/>
      <c r="BG231" s="16"/>
      <c r="BH231" s="16"/>
      <c r="BI231" s="16"/>
      <c r="BJ231" s="16"/>
      <c r="BK231" s="16"/>
      <c r="BL231" s="16"/>
      <c r="BM231" s="16"/>
    </row>
    <row r="232" spans="53:65" ht="15.75" customHeight="1" x14ac:dyDescent="0.25">
      <c r="BA232" s="16"/>
      <c r="BB232" s="16"/>
      <c r="BC232" s="16"/>
      <c r="BD232" s="16"/>
      <c r="BE232" s="16"/>
      <c r="BF232" s="16"/>
      <c r="BG232" s="16"/>
      <c r="BH232" s="16"/>
      <c r="BI232" s="16"/>
      <c r="BJ232" s="16"/>
      <c r="BK232" s="16"/>
      <c r="BL232" s="16"/>
      <c r="BM232" s="16"/>
    </row>
    <row r="233" spans="53:65" ht="15.75" customHeight="1" x14ac:dyDescent="0.25">
      <c r="BA233" s="16"/>
      <c r="BB233" s="16"/>
      <c r="BC233" s="16"/>
      <c r="BD233" s="16"/>
      <c r="BE233" s="16"/>
      <c r="BF233" s="16"/>
      <c r="BG233" s="16"/>
      <c r="BH233" s="16"/>
      <c r="BI233" s="16"/>
      <c r="BJ233" s="16"/>
      <c r="BK233" s="16"/>
      <c r="BL233" s="16"/>
      <c r="BM233" s="16"/>
    </row>
    <row r="234" spans="53:65" ht="15.75" customHeight="1" x14ac:dyDescent="0.25">
      <c r="BA234" s="16"/>
      <c r="BB234" s="16"/>
      <c r="BC234" s="16"/>
      <c r="BD234" s="16"/>
      <c r="BE234" s="16"/>
      <c r="BF234" s="16"/>
      <c r="BG234" s="16"/>
      <c r="BH234" s="16"/>
      <c r="BI234" s="16"/>
      <c r="BJ234" s="16"/>
      <c r="BK234" s="16"/>
      <c r="BL234" s="16"/>
      <c r="BM234" s="16"/>
    </row>
    <row r="235" spans="53:65" ht="15.75" customHeight="1" x14ac:dyDescent="0.25">
      <c r="BA235" s="16"/>
      <c r="BB235" s="16"/>
      <c r="BC235" s="16"/>
      <c r="BD235" s="16"/>
      <c r="BE235" s="16"/>
      <c r="BF235" s="16"/>
      <c r="BG235" s="16"/>
      <c r="BH235" s="16"/>
      <c r="BI235" s="16"/>
      <c r="BJ235" s="16"/>
      <c r="BK235" s="16"/>
      <c r="BL235" s="16"/>
      <c r="BM235" s="16"/>
    </row>
    <row r="236" spans="53:65" ht="15.75" customHeight="1" x14ac:dyDescent="0.25">
      <c r="BA236" s="16"/>
      <c r="BB236" s="16"/>
      <c r="BC236" s="16"/>
      <c r="BD236" s="16"/>
      <c r="BE236" s="16"/>
      <c r="BF236" s="16"/>
      <c r="BG236" s="16"/>
      <c r="BH236" s="16"/>
      <c r="BI236" s="16"/>
      <c r="BJ236" s="16"/>
      <c r="BK236" s="16"/>
      <c r="BL236" s="16"/>
      <c r="BM236" s="16"/>
    </row>
    <row r="237" spans="53:65" ht="15.75" customHeight="1" x14ac:dyDescent="0.25">
      <c r="BA237" s="16"/>
      <c r="BB237" s="16"/>
      <c r="BC237" s="16"/>
      <c r="BD237" s="16"/>
      <c r="BE237" s="16"/>
      <c r="BF237" s="16"/>
      <c r="BG237" s="16"/>
      <c r="BH237" s="16"/>
      <c r="BI237" s="16"/>
      <c r="BJ237" s="16"/>
      <c r="BK237" s="16"/>
      <c r="BL237" s="16"/>
      <c r="BM237" s="16"/>
    </row>
    <row r="238" spans="53:65" ht="15.75" customHeight="1" x14ac:dyDescent="0.25">
      <c r="BA238" s="16"/>
      <c r="BB238" s="16"/>
      <c r="BC238" s="16"/>
      <c r="BD238" s="16"/>
      <c r="BE238" s="16"/>
      <c r="BF238" s="16"/>
      <c r="BG238" s="16"/>
      <c r="BH238" s="16"/>
      <c r="BI238" s="16"/>
      <c r="BJ238" s="16"/>
      <c r="BK238" s="16"/>
      <c r="BL238" s="16"/>
      <c r="BM238" s="16"/>
    </row>
    <row r="239" spans="53:65" ht="15.75" customHeight="1" x14ac:dyDescent="0.25">
      <c r="BA239" s="16"/>
      <c r="BB239" s="16"/>
      <c r="BC239" s="16"/>
      <c r="BD239" s="16"/>
      <c r="BE239" s="16"/>
      <c r="BF239" s="16"/>
      <c r="BG239" s="16"/>
      <c r="BH239" s="16"/>
      <c r="BI239" s="16"/>
      <c r="BJ239" s="16"/>
      <c r="BK239" s="16"/>
      <c r="BL239" s="16"/>
      <c r="BM239" s="16"/>
    </row>
    <row r="240" spans="53:65" ht="15.75" customHeight="1" x14ac:dyDescent="0.25">
      <c r="BA240" s="16"/>
      <c r="BB240" s="16"/>
      <c r="BC240" s="16"/>
      <c r="BD240" s="16"/>
      <c r="BE240" s="16"/>
      <c r="BF240" s="16"/>
      <c r="BG240" s="16"/>
      <c r="BH240" s="16"/>
      <c r="BI240" s="16"/>
      <c r="BJ240" s="16"/>
      <c r="BK240" s="16"/>
      <c r="BL240" s="16"/>
      <c r="BM240" s="16"/>
    </row>
    <row r="241" spans="53:65" ht="15.75" customHeight="1" x14ac:dyDescent="0.25">
      <c r="BA241" s="16"/>
      <c r="BB241" s="16"/>
      <c r="BC241" s="16"/>
      <c r="BD241" s="16"/>
      <c r="BE241" s="16"/>
      <c r="BF241" s="16"/>
      <c r="BG241" s="16"/>
      <c r="BH241" s="16"/>
      <c r="BI241" s="16"/>
      <c r="BJ241" s="16"/>
      <c r="BK241" s="16"/>
      <c r="BL241" s="16"/>
      <c r="BM241" s="16"/>
    </row>
    <row r="242" spans="53:65" ht="15.75" customHeight="1" x14ac:dyDescent="0.25">
      <c r="BA242" s="16"/>
      <c r="BB242" s="16"/>
      <c r="BC242" s="16"/>
      <c r="BD242" s="16"/>
      <c r="BE242" s="16"/>
      <c r="BF242" s="16"/>
      <c r="BG242" s="16"/>
      <c r="BH242" s="16"/>
      <c r="BI242" s="16"/>
      <c r="BJ242" s="16"/>
      <c r="BK242" s="16"/>
      <c r="BL242" s="16"/>
      <c r="BM242" s="16"/>
    </row>
    <row r="243" spans="53:65" ht="15.75" customHeight="1" x14ac:dyDescent="0.25">
      <c r="BA243" s="16"/>
      <c r="BB243" s="16"/>
      <c r="BC243" s="16"/>
      <c r="BD243" s="16"/>
      <c r="BE243" s="16"/>
      <c r="BF243" s="16"/>
      <c r="BG243" s="16"/>
      <c r="BH243" s="16"/>
      <c r="BI243" s="16"/>
      <c r="BJ243" s="16"/>
      <c r="BK243" s="16"/>
      <c r="BL243" s="16"/>
      <c r="BM243" s="16"/>
    </row>
    <row r="244" spans="53:65" ht="15.75" customHeight="1" x14ac:dyDescent="0.25">
      <c r="BA244" s="16"/>
      <c r="BB244" s="16"/>
      <c r="BC244" s="16"/>
      <c r="BD244" s="16"/>
      <c r="BE244" s="16"/>
      <c r="BF244" s="16"/>
      <c r="BG244" s="16"/>
      <c r="BH244" s="16"/>
      <c r="BI244" s="16"/>
      <c r="BJ244" s="16"/>
      <c r="BK244" s="16"/>
      <c r="BL244" s="16"/>
      <c r="BM244" s="16"/>
    </row>
    <row r="245" spans="53:65" ht="15.75" customHeight="1" x14ac:dyDescent="0.25">
      <c r="BA245" s="16"/>
      <c r="BB245" s="16"/>
      <c r="BC245" s="16"/>
      <c r="BD245" s="16"/>
      <c r="BE245" s="16"/>
      <c r="BF245" s="16"/>
      <c r="BG245" s="16"/>
      <c r="BH245" s="16"/>
      <c r="BI245" s="16"/>
      <c r="BJ245" s="16"/>
      <c r="BK245" s="16"/>
      <c r="BL245" s="16"/>
      <c r="BM245" s="16"/>
    </row>
    <row r="246" spans="53:65" ht="15.75" customHeight="1" x14ac:dyDescent="0.25">
      <c r="BA246" s="16"/>
      <c r="BB246" s="16"/>
      <c r="BC246" s="16"/>
      <c r="BD246" s="16"/>
      <c r="BE246" s="16"/>
      <c r="BF246" s="16"/>
      <c r="BG246" s="16"/>
      <c r="BH246" s="16"/>
      <c r="BI246" s="16"/>
      <c r="BJ246" s="16"/>
      <c r="BK246" s="16"/>
      <c r="BL246" s="16"/>
      <c r="BM246" s="16"/>
    </row>
    <row r="247" spans="53:65" ht="15.75" customHeight="1" x14ac:dyDescent="0.2"/>
    <row r="248" spans="53:65" ht="15.75" customHeight="1" x14ac:dyDescent="0.2"/>
    <row r="249" spans="53:65" ht="15.75" customHeight="1" x14ac:dyDescent="0.2"/>
    <row r="250" spans="53:65" ht="15.75" customHeight="1" x14ac:dyDescent="0.2"/>
    <row r="251" spans="53:65" ht="15.75" customHeight="1" x14ac:dyDescent="0.2"/>
    <row r="252" spans="53:65" ht="15.75" customHeight="1" x14ac:dyDescent="0.2"/>
    <row r="253" spans="53:65" ht="15.75" customHeight="1" x14ac:dyDescent="0.2"/>
    <row r="254" spans="53:65" ht="15.75" customHeight="1" x14ac:dyDescent="0.2"/>
    <row r="255" spans="53:65" ht="15.75" customHeight="1" x14ac:dyDescent="0.2"/>
    <row r="256" spans="53:65"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BR1000"/>
  <sheetViews>
    <sheetView showGridLines="0" zoomScale="86" zoomScaleNormal="86" workbookViewId="0">
      <pane xSplit="2" ySplit="4" topLeftCell="C5" activePane="bottomRight" state="frozen"/>
      <selection pane="topRight" activeCell="C1" sqref="C1"/>
      <selection pane="bottomLeft" activeCell="A5" sqref="A5"/>
      <selection pane="bottomRight" activeCell="A2" sqref="A2"/>
    </sheetView>
  </sheetViews>
  <sheetFormatPr defaultColWidth="12.625" defaultRowHeight="15" customHeight="1" x14ac:dyDescent="0.2"/>
  <cols>
    <col min="1" max="1" width="29.25" customWidth="1"/>
    <col min="2" max="2" width="11.25" customWidth="1"/>
    <col min="3" max="58" width="10" customWidth="1"/>
    <col min="59" max="70" width="8" customWidth="1"/>
  </cols>
  <sheetData>
    <row r="1" spans="1:70" ht="14.25" x14ac:dyDescent="0.2">
      <c r="A1" s="122"/>
      <c r="B1" s="122"/>
      <c r="C1" s="122"/>
      <c r="D1" s="122"/>
      <c r="E1" s="122"/>
      <c r="F1" s="122"/>
      <c r="G1" s="122"/>
      <c r="H1" s="122"/>
      <c r="I1" s="122"/>
      <c r="J1" s="122"/>
      <c r="K1" s="122"/>
      <c r="L1" s="122"/>
      <c r="M1" s="122"/>
      <c r="N1" s="122"/>
      <c r="O1" s="122"/>
      <c r="P1" s="122"/>
      <c r="Q1" s="122"/>
      <c r="R1" s="122"/>
      <c r="S1" s="122"/>
      <c r="T1" s="122"/>
      <c r="U1" s="122"/>
      <c r="V1" s="244"/>
      <c r="W1" s="244"/>
      <c r="X1" s="122"/>
      <c r="Y1" s="122"/>
      <c r="Z1" s="122"/>
      <c r="AA1" s="122"/>
      <c r="AB1" s="122"/>
      <c r="AC1" s="122"/>
      <c r="AD1" s="122"/>
      <c r="AE1" s="122"/>
      <c r="AF1" s="122"/>
      <c r="AG1" s="122"/>
      <c r="AH1" s="122"/>
      <c r="AI1" s="122"/>
      <c r="AJ1" s="122"/>
      <c r="AK1" s="122"/>
      <c r="AL1" s="122"/>
      <c r="AM1" s="122"/>
      <c r="AN1" s="122"/>
      <c r="AO1" s="122"/>
      <c r="AP1" s="122"/>
      <c r="AQ1" s="122"/>
      <c r="AR1" s="122"/>
      <c r="AS1" s="122"/>
      <c r="AT1" s="122"/>
      <c r="AU1" s="122"/>
      <c r="AV1" s="122"/>
      <c r="AW1" s="122"/>
      <c r="AX1" s="122"/>
      <c r="AY1" s="122"/>
      <c r="AZ1" s="122"/>
      <c r="BA1" s="122"/>
      <c r="BB1" s="122"/>
      <c r="BC1" s="122"/>
      <c r="BD1" s="122"/>
      <c r="BE1" s="122"/>
      <c r="BF1" s="122"/>
      <c r="BG1" s="122"/>
      <c r="BH1" s="122"/>
      <c r="BI1" s="122"/>
      <c r="BJ1" s="122"/>
      <c r="BK1" s="122"/>
      <c r="BL1" s="122"/>
      <c r="BM1" s="122"/>
      <c r="BN1" s="122"/>
      <c r="BO1" s="122"/>
      <c r="BP1" s="122"/>
      <c r="BQ1" s="122"/>
      <c r="BR1" s="122"/>
    </row>
    <row r="2" spans="1:70" ht="121.5" customHeight="1" x14ac:dyDescent="0.2">
      <c r="A2" s="55" t="s">
        <v>20</v>
      </c>
      <c r="B2" s="61" t="s">
        <v>21</v>
      </c>
      <c r="C2" s="178" t="s">
        <v>154</v>
      </c>
      <c r="D2" s="178" t="s">
        <v>155</v>
      </c>
      <c r="E2" s="178" t="s">
        <v>158</v>
      </c>
      <c r="F2" s="178" t="s">
        <v>159</v>
      </c>
      <c r="G2" s="178" t="s">
        <v>157</v>
      </c>
      <c r="H2" s="178" t="s">
        <v>263</v>
      </c>
      <c r="I2" s="178" t="s">
        <v>161</v>
      </c>
      <c r="J2" s="178" t="s">
        <v>264</v>
      </c>
      <c r="K2" s="178" t="s">
        <v>265</v>
      </c>
      <c r="L2" s="178" t="s">
        <v>184</v>
      </c>
      <c r="M2" s="178" t="s">
        <v>185</v>
      </c>
      <c r="N2" s="178" t="s">
        <v>186</v>
      </c>
      <c r="O2" s="178" t="s">
        <v>187</v>
      </c>
      <c r="P2" s="178" t="s">
        <v>188</v>
      </c>
      <c r="Q2" s="178" t="s">
        <v>266</v>
      </c>
      <c r="R2" s="178" t="s">
        <v>267</v>
      </c>
      <c r="S2" s="178" t="s">
        <v>268</v>
      </c>
      <c r="T2" s="178" t="s">
        <v>197</v>
      </c>
      <c r="U2" s="178" t="s">
        <v>269</v>
      </c>
      <c r="V2" s="178" t="s">
        <v>283</v>
      </c>
      <c r="W2" s="178" t="s">
        <v>284</v>
      </c>
      <c r="X2" s="178" t="s">
        <v>202</v>
      </c>
      <c r="Y2" s="178" t="s">
        <v>203</v>
      </c>
      <c r="Z2" s="178" t="s">
        <v>270</v>
      </c>
      <c r="AA2" s="178" t="s">
        <v>210</v>
      </c>
      <c r="AB2" s="178" t="s">
        <v>211</v>
      </c>
      <c r="AC2" s="178" t="s">
        <v>208</v>
      </c>
      <c r="AD2" s="178" t="s">
        <v>271</v>
      </c>
      <c r="AE2" s="178" t="s">
        <v>272</v>
      </c>
      <c r="AF2" s="178" t="s">
        <v>217</v>
      </c>
      <c r="AG2" s="178" t="s">
        <v>218</v>
      </c>
      <c r="AH2" s="178" t="s">
        <v>221</v>
      </c>
      <c r="AI2" s="178" t="s">
        <v>273</v>
      </c>
      <c r="AJ2" s="178" t="s">
        <v>274</v>
      </c>
      <c r="AK2" s="178" t="s">
        <v>222</v>
      </c>
      <c r="AL2" s="178" t="s">
        <v>223</v>
      </c>
      <c r="AM2" s="178" t="s">
        <v>275</v>
      </c>
      <c r="AN2" s="178" t="s">
        <v>276</v>
      </c>
      <c r="AO2" s="178" t="s">
        <v>228</v>
      </c>
      <c r="AP2" s="178" t="s">
        <v>229</v>
      </c>
      <c r="AQ2" s="178" t="s">
        <v>230</v>
      </c>
      <c r="AR2" s="178" t="s">
        <v>231</v>
      </c>
      <c r="AS2" s="178" t="s">
        <v>232</v>
      </c>
      <c r="AT2" s="178" t="s">
        <v>277</v>
      </c>
      <c r="AU2" s="178" t="s">
        <v>278</v>
      </c>
      <c r="AV2" s="178" t="s">
        <v>279</v>
      </c>
      <c r="AW2" s="178" t="s">
        <v>280</v>
      </c>
      <c r="AX2" s="178" t="s">
        <v>237</v>
      </c>
      <c r="AY2" s="178" t="s">
        <v>238</v>
      </c>
      <c r="AZ2" s="178" t="s">
        <v>239</v>
      </c>
      <c r="BA2" s="178" t="s">
        <v>281</v>
      </c>
      <c r="BB2" s="178" t="s">
        <v>244</v>
      </c>
      <c r="BC2" s="178" t="s">
        <v>245</v>
      </c>
      <c r="BD2" s="178" t="s">
        <v>546</v>
      </c>
      <c r="BE2" s="178" t="s">
        <v>247</v>
      </c>
      <c r="BF2" s="178" t="s">
        <v>248</v>
      </c>
      <c r="BG2" s="178" t="s">
        <v>282</v>
      </c>
      <c r="BH2" s="178" t="s">
        <v>285</v>
      </c>
      <c r="BI2" s="178" t="s">
        <v>256</v>
      </c>
      <c r="BJ2" s="178" t="s">
        <v>257</v>
      </c>
      <c r="BK2" s="178" t="s">
        <v>254</v>
      </c>
      <c r="BL2" s="178" t="s">
        <v>255</v>
      </c>
      <c r="BM2" s="178" t="s">
        <v>260</v>
      </c>
      <c r="BN2" s="178" t="s">
        <v>259</v>
      </c>
      <c r="BO2" s="178" t="s">
        <v>286</v>
      </c>
      <c r="BP2" s="178" t="s">
        <v>287</v>
      </c>
      <c r="BQ2" s="178" t="s">
        <v>588</v>
      </c>
      <c r="BR2" s="178" t="s">
        <v>289</v>
      </c>
    </row>
    <row r="3" spans="1:70" ht="14.25" x14ac:dyDescent="0.2">
      <c r="A3" s="88" t="s">
        <v>290</v>
      </c>
      <c r="B3" s="61"/>
      <c r="C3" s="241">
        <v>2015</v>
      </c>
      <c r="D3" s="241">
        <v>2015</v>
      </c>
      <c r="E3" s="241" t="s">
        <v>291</v>
      </c>
      <c r="F3" s="241" t="s">
        <v>291</v>
      </c>
      <c r="G3" s="241">
        <v>2015</v>
      </c>
      <c r="H3" s="241" t="s">
        <v>590</v>
      </c>
      <c r="I3" s="241" t="s">
        <v>293</v>
      </c>
      <c r="J3" s="241" t="s">
        <v>767</v>
      </c>
      <c r="K3" s="241" t="s">
        <v>767</v>
      </c>
      <c r="L3" s="241" t="s">
        <v>294</v>
      </c>
      <c r="M3" s="241" t="s">
        <v>294</v>
      </c>
      <c r="N3" s="241" t="s">
        <v>294</v>
      </c>
      <c r="O3" s="241">
        <v>2020</v>
      </c>
      <c r="P3" s="241">
        <v>2020</v>
      </c>
      <c r="Q3" s="241" t="s">
        <v>294</v>
      </c>
      <c r="R3" s="241">
        <v>2019</v>
      </c>
      <c r="S3" s="241">
        <v>2019</v>
      </c>
      <c r="T3" s="241" t="s">
        <v>295</v>
      </c>
      <c r="U3" s="241" t="s">
        <v>296</v>
      </c>
      <c r="V3" s="245">
        <v>2018</v>
      </c>
      <c r="W3" s="245">
        <v>2018</v>
      </c>
      <c r="X3" s="241" t="s">
        <v>297</v>
      </c>
      <c r="Y3" s="241">
        <v>2019</v>
      </c>
      <c r="Z3" s="241" t="s">
        <v>298</v>
      </c>
      <c r="AA3" s="241" t="s">
        <v>293</v>
      </c>
      <c r="AB3" s="241" t="s">
        <v>293</v>
      </c>
      <c r="AC3" s="241">
        <v>2020</v>
      </c>
      <c r="AD3" s="241">
        <v>2020</v>
      </c>
      <c r="AE3" s="241">
        <v>2019</v>
      </c>
      <c r="AF3" s="241" t="s">
        <v>299</v>
      </c>
      <c r="AG3" s="241" t="s">
        <v>300</v>
      </c>
      <c r="AH3" s="241">
        <v>2020</v>
      </c>
      <c r="AI3" s="241">
        <v>2019</v>
      </c>
      <c r="AJ3" s="241" t="s">
        <v>301</v>
      </c>
      <c r="AK3" s="241" t="s">
        <v>294</v>
      </c>
      <c r="AL3" s="241" t="s">
        <v>303</v>
      </c>
      <c r="AM3" s="241" t="s">
        <v>304</v>
      </c>
      <c r="AN3" s="241">
        <v>2020</v>
      </c>
      <c r="AO3" s="241" t="s">
        <v>294</v>
      </c>
      <c r="AP3" s="241" t="s">
        <v>294</v>
      </c>
      <c r="AQ3" s="241" t="s">
        <v>294</v>
      </c>
      <c r="AR3" s="241" t="s">
        <v>597</v>
      </c>
      <c r="AS3" s="241">
        <v>2020</v>
      </c>
      <c r="AT3" s="241" t="s">
        <v>304</v>
      </c>
      <c r="AU3" s="241" t="s">
        <v>304</v>
      </c>
      <c r="AV3" s="241" t="s">
        <v>304</v>
      </c>
      <c r="AW3" s="241" t="s">
        <v>300</v>
      </c>
      <c r="AX3" s="241" t="s">
        <v>304</v>
      </c>
      <c r="AY3" s="241" t="s">
        <v>302</v>
      </c>
      <c r="AZ3" s="241" t="s">
        <v>306</v>
      </c>
      <c r="BA3" s="241">
        <v>2019</v>
      </c>
      <c r="BB3" s="241" t="s">
        <v>307</v>
      </c>
      <c r="BC3" s="241" t="s">
        <v>307</v>
      </c>
      <c r="BD3" s="241" t="s">
        <v>304</v>
      </c>
      <c r="BE3" s="241">
        <v>2018</v>
      </c>
      <c r="BF3" s="241" t="s">
        <v>304</v>
      </c>
      <c r="BG3" s="241">
        <v>2020</v>
      </c>
      <c r="BH3" s="241">
        <v>2021</v>
      </c>
      <c r="BI3" s="241" t="s">
        <v>294</v>
      </c>
      <c r="BJ3" s="241" t="s">
        <v>297</v>
      </c>
      <c r="BK3" s="241" t="s">
        <v>294</v>
      </c>
      <c r="BL3" s="241" t="s">
        <v>294</v>
      </c>
      <c r="BM3" s="241" t="s">
        <v>294</v>
      </c>
      <c r="BN3" s="241">
        <v>2019</v>
      </c>
      <c r="BO3" s="241">
        <v>2020</v>
      </c>
      <c r="BP3" s="241" t="s">
        <v>294</v>
      </c>
      <c r="BQ3" s="241">
        <v>2015</v>
      </c>
      <c r="BR3" s="241" t="s">
        <v>296</v>
      </c>
    </row>
    <row r="4" spans="1:70" ht="25.5" x14ac:dyDescent="0.2">
      <c r="A4" s="131" t="s">
        <v>598</v>
      </c>
      <c r="B4" s="61"/>
      <c r="C4" s="188" t="s">
        <v>309</v>
      </c>
      <c r="D4" s="188" t="s">
        <v>309</v>
      </c>
      <c r="E4" s="188" t="s">
        <v>310</v>
      </c>
      <c r="F4" s="188" t="s">
        <v>310</v>
      </c>
      <c r="G4" s="188" t="s">
        <v>309</v>
      </c>
      <c r="H4" s="188" t="s">
        <v>311</v>
      </c>
      <c r="I4" s="188" t="s">
        <v>309</v>
      </c>
      <c r="J4" s="188" t="s">
        <v>309</v>
      </c>
      <c r="K4" s="188" t="s">
        <v>312</v>
      </c>
      <c r="L4" s="188" t="s">
        <v>313</v>
      </c>
      <c r="M4" s="188" t="s">
        <v>313</v>
      </c>
      <c r="N4" s="188" t="s">
        <v>313</v>
      </c>
      <c r="O4" s="188" t="s">
        <v>311</v>
      </c>
      <c r="P4" s="188" t="s">
        <v>311</v>
      </c>
      <c r="Q4" s="188" t="s">
        <v>314</v>
      </c>
      <c r="R4" s="188" t="s">
        <v>311</v>
      </c>
      <c r="S4" s="188" t="s">
        <v>311</v>
      </c>
      <c r="T4" s="188" t="s">
        <v>310</v>
      </c>
      <c r="U4" s="188" t="s">
        <v>311</v>
      </c>
      <c r="V4" s="188" t="s">
        <v>311</v>
      </c>
      <c r="W4" s="188" t="s">
        <v>311</v>
      </c>
      <c r="X4" s="188" t="s">
        <v>310</v>
      </c>
      <c r="Y4" s="188" t="s">
        <v>311</v>
      </c>
      <c r="Z4" s="188" t="s">
        <v>311</v>
      </c>
      <c r="AA4" s="188" t="s">
        <v>309</v>
      </c>
      <c r="AB4" s="188" t="s">
        <v>311</v>
      </c>
      <c r="AC4" s="188" t="s">
        <v>311</v>
      </c>
      <c r="AD4" s="188" t="s">
        <v>311</v>
      </c>
      <c r="AE4" s="188" t="s">
        <v>315</v>
      </c>
      <c r="AF4" s="188" t="s">
        <v>315</v>
      </c>
      <c r="AG4" s="188" t="s">
        <v>311</v>
      </c>
      <c r="AH4" s="188" t="s">
        <v>316</v>
      </c>
      <c r="AI4" s="188" t="s">
        <v>315</v>
      </c>
      <c r="AJ4" s="188" t="s">
        <v>315</v>
      </c>
      <c r="AK4" s="188" t="s">
        <v>311</v>
      </c>
      <c r="AL4" s="188"/>
      <c r="AM4" s="188" t="s">
        <v>311</v>
      </c>
      <c r="AN4" s="188" t="s">
        <v>311</v>
      </c>
      <c r="AO4" s="188"/>
      <c r="AP4" s="188" t="s">
        <v>311</v>
      </c>
      <c r="AQ4" s="188" t="s">
        <v>313</v>
      </c>
      <c r="AR4" s="188" t="s">
        <v>318</v>
      </c>
      <c r="AS4" s="188" t="s">
        <v>311</v>
      </c>
      <c r="AT4" s="188" t="s">
        <v>310</v>
      </c>
      <c r="AU4" s="188" t="s">
        <v>310</v>
      </c>
      <c r="AV4" s="188" t="s">
        <v>317</v>
      </c>
      <c r="AW4" s="188" t="s">
        <v>315</v>
      </c>
      <c r="AX4" s="188" t="s">
        <v>311</v>
      </c>
      <c r="AY4" s="188" t="s">
        <v>311</v>
      </c>
      <c r="AZ4" s="188" t="s">
        <v>311</v>
      </c>
      <c r="BA4" s="188" t="s">
        <v>315</v>
      </c>
      <c r="BB4" s="188" t="s">
        <v>311</v>
      </c>
      <c r="BC4" s="188" t="s">
        <v>311</v>
      </c>
      <c r="BD4" s="188"/>
      <c r="BE4" s="188" t="s">
        <v>310</v>
      </c>
      <c r="BF4" s="188"/>
      <c r="BG4" s="189" t="s">
        <v>310</v>
      </c>
      <c r="BH4" s="189" t="s">
        <v>321</v>
      </c>
      <c r="BI4" s="188" t="s">
        <v>311</v>
      </c>
      <c r="BJ4" s="188" t="s">
        <v>311</v>
      </c>
      <c r="BK4" s="188" t="s">
        <v>313</v>
      </c>
      <c r="BL4" s="188" t="s">
        <v>313</v>
      </c>
      <c r="BM4" s="188" t="s">
        <v>313</v>
      </c>
      <c r="BN4" s="188" t="s">
        <v>311</v>
      </c>
      <c r="BO4" s="189" t="s">
        <v>322</v>
      </c>
      <c r="BP4" s="189" t="s">
        <v>310</v>
      </c>
      <c r="BQ4" s="189" t="s">
        <v>310</v>
      </c>
      <c r="BR4" s="189" t="s">
        <v>317</v>
      </c>
    </row>
    <row r="5" spans="1:70" ht="14.25" x14ac:dyDescent="0.2">
      <c r="A5" s="55" t="s">
        <v>64</v>
      </c>
      <c r="B5" s="61" t="s">
        <v>65</v>
      </c>
      <c r="C5" s="75" t="s">
        <v>599</v>
      </c>
      <c r="D5" s="75" t="s">
        <v>599</v>
      </c>
      <c r="E5" s="75" t="s">
        <v>600</v>
      </c>
      <c r="F5" s="75" t="s">
        <v>600</v>
      </c>
      <c r="G5" s="75" t="s">
        <v>601</v>
      </c>
      <c r="H5" s="137" t="s">
        <v>392</v>
      </c>
      <c r="I5" s="75" t="s">
        <v>396</v>
      </c>
      <c r="J5" s="75" t="s">
        <v>602</v>
      </c>
      <c r="K5" s="75" t="s">
        <v>602</v>
      </c>
      <c r="L5" s="75" t="s">
        <v>509</v>
      </c>
      <c r="M5" s="75" t="s">
        <v>509</v>
      </c>
      <c r="N5" s="75" t="s">
        <v>509</v>
      </c>
      <c r="O5" s="75" t="s">
        <v>509</v>
      </c>
      <c r="P5" s="75" t="s">
        <v>509</v>
      </c>
      <c r="Q5" s="75" t="s">
        <v>583</v>
      </c>
      <c r="R5" s="75" t="s">
        <v>413</v>
      </c>
      <c r="S5" s="75" t="s">
        <v>413</v>
      </c>
      <c r="T5" s="75" t="s">
        <v>583</v>
      </c>
      <c r="U5" s="75" t="s">
        <v>583</v>
      </c>
      <c r="V5" s="75" t="s">
        <v>583</v>
      </c>
      <c r="W5" s="75" t="s">
        <v>583</v>
      </c>
      <c r="X5" s="75" t="s">
        <v>603</v>
      </c>
      <c r="Y5" s="75" t="s">
        <v>442</v>
      </c>
      <c r="Z5" s="75" t="s">
        <v>583</v>
      </c>
      <c r="AA5" s="75" t="s">
        <v>604</v>
      </c>
      <c r="AB5" s="75" t="s">
        <v>604</v>
      </c>
      <c r="AC5" s="137" t="s">
        <v>605</v>
      </c>
      <c r="AD5" s="137" t="s">
        <v>605</v>
      </c>
      <c r="AE5" s="140" t="s">
        <v>606</v>
      </c>
      <c r="AF5" s="140" t="s">
        <v>607</v>
      </c>
      <c r="AG5" s="75" t="s">
        <v>583</v>
      </c>
      <c r="AH5" s="137" t="s">
        <v>413</v>
      </c>
      <c r="AI5" s="75" t="s">
        <v>606</v>
      </c>
      <c r="AJ5" s="140" t="s">
        <v>413</v>
      </c>
      <c r="AK5" s="75" t="s">
        <v>583</v>
      </c>
      <c r="AL5" s="75" t="s">
        <v>583</v>
      </c>
      <c r="AM5" s="182" t="s">
        <v>492</v>
      </c>
      <c r="AN5" s="144" t="s">
        <v>323</v>
      </c>
      <c r="AO5" s="75" t="s">
        <v>509</v>
      </c>
      <c r="AP5" s="75" t="s">
        <v>509</v>
      </c>
      <c r="AQ5" s="75" t="s">
        <v>509</v>
      </c>
      <c r="AR5" s="75" t="s">
        <v>509</v>
      </c>
      <c r="AS5" s="75" t="s">
        <v>522</v>
      </c>
      <c r="AT5" s="75" t="s">
        <v>608</v>
      </c>
      <c r="AU5" s="75" t="s">
        <v>608</v>
      </c>
      <c r="AV5" s="75" t="s">
        <v>608</v>
      </c>
      <c r="AW5" s="144" t="s">
        <v>392</v>
      </c>
      <c r="AX5" s="144" t="s">
        <v>609</v>
      </c>
      <c r="AY5" s="144" t="s">
        <v>610</v>
      </c>
      <c r="AZ5" s="75" t="s">
        <v>583</v>
      </c>
      <c r="BA5" s="144" t="s">
        <v>413</v>
      </c>
      <c r="BB5" s="144" t="s">
        <v>611</v>
      </c>
      <c r="BC5" s="144" t="s">
        <v>611</v>
      </c>
      <c r="BD5" s="144" t="s">
        <v>611</v>
      </c>
      <c r="BE5" s="144" t="s">
        <v>611</v>
      </c>
      <c r="BF5" s="144" t="s">
        <v>611</v>
      </c>
      <c r="BG5" s="144" t="s">
        <v>612</v>
      </c>
      <c r="BH5" s="144" t="s">
        <v>613</v>
      </c>
      <c r="BI5" s="75" t="s">
        <v>509</v>
      </c>
      <c r="BJ5" s="75" t="s">
        <v>509</v>
      </c>
      <c r="BK5" s="75" t="s">
        <v>509</v>
      </c>
      <c r="BL5" s="75" t="s">
        <v>509</v>
      </c>
      <c r="BM5" s="75" t="s">
        <v>509</v>
      </c>
      <c r="BN5" s="75" t="s">
        <v>323</v>
      </c>
      <c r="BO5" s="75" t="s">
        <v>583</v>
      </c>
      <c r="BP5" s="75" t="s">
        <v>583</v>
      </c>
      <c r="BQ5" s="141" t="s">
        <v>614</v>
      </c>
      <c r="BR5" s="75" t="s">
        <v>583</v>
      </c>
    </row>
    <row r="6" spans="1:70" ht="14.25" x14ac:dyDescent="0.2">
      <c r="A6" s="55" t="s">
        <v>66</v>
      </c>
      <c r="B6" s="61" t="s">
        <v>67</v>
      </c>
      <c r="C6" s="75" t="s">
        <v>599</v>
      </c>
      <c r="D6" s="75" t="s">
        <v>599</v>
      </c>
      <c r="E6" s="75" t="s">
        <v>600</v>
      </c>
      <c r="F6" s="75" t="s">
        <v>600</v>
      </c>
      <c r="G6" s="75" t="s">
        <v>601</v>
      </c>
      <c r="H6" s="137" t="s">
        <v>392</v>
      </c>
      <c r="I6" s="75" t="s">
        <v>396</v>
      </c>
      <c r="J6" s="75" t="s">
        <v>602</v>
      </c>
      <c r="K6" s="75" t="s">
        <v>602</v>
      </c>
      <c r="L6" s="75" t="s">
        <v>509</v>
      </c>
      <c r="M6" s="75" t="s">
        <v>509</v>
      </c>
      <c r="N6" s="75" t="s">
        <v>509</v>
      </c>
      <c r="O6" s="75" t="s">
        <v>509</v>
      </c>
      <c r="P6" s="75" t="s">
        <v>509</v>
      </c>
      <c r="Q6" s="75" t="s">
        <v>583</v>
      </c>
      <c r="R6" s="75" t="s">
        <v>413</v>
      </c>
      <c r="S6" s="75" t="s">
        <v>413</v>
      </c>
      <c r="T6" s="75" t="s">
        <v>583</v>
      </c>
      <c r="U6" s="75" t="s">
        <v>583</v>
      </c>
      <c r="V6" s="75" t="s">
        <v>583</v>
      </c>
      <c r="W6" s="75" t="s">
        <v>583</v>
      </c>
      <c r="X6" s="75" t="s">
        <v>603</v>
      </c>
      <c r="Y6" s="75" t="s">
        <v>442</v>
      </c>
      <c r="Z6" s="75" t="s">
        <v>583</v>
      </c>
      <c r="AA6" s="75" t="s">
        <v>604</v>
      </c>
      <c r="AB6" s="75" t="s">
        <v>604</v>
      </c>
      <c r="AC6" s="137" t="s">
        <v>605</v>
      </c>
      <c r="AD6" s="137" t="s">
        <v>605</v>
      </c>
      <c r="AE6" s="140" t="s">
        <v>606</v>
      </c>
      <c r="AF6" s="140" t="s">
        <v>607</v>
      </c>
      <c r="AG6" s="75" t="s">
        <v>583</v>
      </c>
      <c r="AH6" s="137" t="s">
        <v>413</v>
      </c>
      <c r="AI6" s="75" t="s">
        <v>606</v>
      </c>
      <c r="AJ6" s="140" t="s">
        <v>413</v>
      </c>
      <c r="AK6" s="75" t="s">
        <v>583</v>
      </c>
      <c r="AL6" s="75" t="s">
        <v>583</v>
      </c>
      <c r="AM6" s="182" t="s">
        <v>492</v>
      </c>
      <c r="AN6" s="144" t="s">
        <v>323</v>
      </c>
      <c r="AO6" s="75" t="s">
        <v>509</v>
      </c>
      <c r="AP6" s="75" t="s">
        <v>509</v>
      </c>
      <c r="AQ6" s="75" t="s">
        <v>509</v>
      </c>
      <c r="AR6" s="75" t="s">
        <v>509</v>
      </c>
      <c r="AS6" s="75" t="s">
        <v>522</v>
      </c>
      <c r="AT6" s="75" t="s">
        <v>608</v>
      </c>
      <c r="AU6" s="75" t="s">
        <v>608</v>
      </c>
      <c r="AV6" s="75" t="s">
        <v>608</v>
      </c>
      <c r="AW6" s="144" t="s">
        <v>392</v>
      </c>
      <c r="AX6" s="144" t="s">
        <v>609</v>
      </c>
      <c r="AY6" s="144" t="s">
        <v>610</v>
      </c>
      <c r="AZ6" s="75" t="s">
        <v>583</v>
      </c>
      <c r="BA6" s="144" t="s">
        <v>413</v>
      </c>
      <c r="BB6" s="144" t="s">
        <v>611</v>
      </c>
      <c r="BC6" s="144" t="s">
        <v>611</v>
      </c>
      <c r="BD6" s="144" t="s">
        <v>611</v>
      </c>
      <c r="BE6" s="144" t="s">
        <v>611</v>
      </c>
      <c r="BF6" s="144" t="s">
        <v>611</v>
      </c>
      <c r="BG6" s="144" t="s">
        <v>612</v>
      </c>
      <c r="BH6" s="144" t="s">
        <v>613</v>
      </c>
      <c r="BI6" s="75" t="s">
        <v>509</v>
      </c>
      <c r="BJ6" s="75" t="s">
        <v>509</v>
      </c>
      <c r="BK6" s="75" t="s">
        <v>509</v>
      </c>
      <c r="BL6" s="75" t="s">
        <v>509</v>
      </c>
      <c r="BM6" s="75" t="s">
        <v>509</v>
      </c>
      <c r="BN6" s="75" t="s">
        <v>323</v>
      </c>
      <c r="BO6" s="75" t="s">
        <v>583</v>
      </c>
      <c r="BP6" s="75" t="s">
        <v>583</v>
      </c>
      <c r="BQ6" s="141" t="s">
        <v>614</v>
      </c>
      <c r="BR6" s="75" t="s">
        <v>583</v>
      </c>
    </row>
    <row r="7" spans="1:70" ht="14.25" x14ac:dyDescent="0.2">
      <c r="A7" s="55" t="s">
        <v>68</v>
      </c>
      <c r="B7" s="61" t="s">
        <v>69</v>
      </c>
      <c r="C7" s="75" t="s">
        <v>599</v>
      </c>
      <c r="D7" s="75" t="s">
        <v>599</v>
      </c>
      <c r="E7" s="75" t="s">
        <v>600</v>
      </c>
      <c r="F7" s="75" t="s">
        <v>600</v>
      </c>
      <c r="G7" s="75" t="s">
        <v>601</v>
      </c>
      <c r="H7" s="137" t="s">
        <v>392</v>
      </c>
      <c r="I7" s="75" t="s">
        <v>396</v>
      </c>
      <c r="J7" s="75" t="s">
        <v>602</v>
      </c>
      <c r="K7" s="75" t="s">
        <v>602</v>
      </c>
      <c r="L7" s="75" t="s">
        <v>509</v>
      </c>
      <c r="M7" s="75" t="s">
        <v>509</v>
      </c>
      <c r="N7" s="75" t="s">
        <v>509</v>
      </c>
      <c r="O7" s="75" t="s">
        <v>509</v>
      </c>
      <c r="P7" s="75" t="s">
        <v>509</v>
      </c>
      <c r="Q7" s="75" t="s">
        <v>583</v>
      </c>
      <c r="R7" s="75" t="s">
        <v>413</v>
      </c>
      <c r="S7" s="75" t="s">
        <v>413</v>
      </c>
      <c r="T7" s="75" t="s">
        <v>583</v>
      </c>
      <c r="U7" s="75" t="s">
        <v>583</v>
      </c>
      <c r="V7" s="75" t="s">
        <v>583</v>
      </c>
      <c r="W7" s="75" t="s">
        <v>583</v>
      </c>
      <c r="X7" s="75" t="s">
        <v>603</v>
      </c>
      <c r="Y7" s="75" t="s">
        <v>442</v>
      </c>
      <c r="Z7" s="75" t="s">
        <v>583</v>
      </c>
      <c r="AA7" s="75" t="s">
        <v>604</v>
      </c>
      <c r="AB7" s="75" t="s">
        <v>604</v>
      </c>
      <c r="AC7" s="137" t="s">
        <v>605</v>
      </c>
      <c r="AD7" s="137" t="s">
        <v>605</v>
      </c>
      <c r="AE7" s="140" t="s">
        <v>606</v>
      </c>
      <c r="AF7" s="140" t="s">
        <v>607</v>
      </c>
      <c r="AG7" s="75" t="s">
        <v>583</v>
      </c>
      <c r="AH7" s="137" t="s">
        <v>413</v>
      </c>
      <c r="AI7" s="75" t="s">
        <v>606</v>
      </c>
      <c r="AJ7" s="140" t="s">
        <v>413</v>
      </c>
      <c r="AK7" s="75" t="s">
        <v>583</v>
      </c>
      <c r="AL7" s="75" t="s">
        <v>583</v>
      </c>
      <c r="AM7" s="182" t="s">
        <v>492</v>
      </c>
      <c r="AN7" s="144" t="s">
        <v>323</v>
      </c>
      <c r="AO7" s="75" t="s">
        <v>509</v>
      </c>
      <c r="AP7" s="75" t="s">
        <v>509</v>
      </c>
      <c r="AQ7" s="75" t="s">
        <v>509</v>
      </c>
      <c r="AR7" s="75" t="s">
        <v>509</v>
      </c>
      <c r="AS7" s="75" t="s">
        <v>522</v>
      </c>
      <c r="AT7" s="75" t="s">
        <v>608</v>
      </c>
      <c r="AU7" s="75" t="s">
        <v>608</v>
      </c>
      <c r="AV7" s="75" t="s">
        <v>608</v>
      </c>
      <c r="AW7" s="144" t="s">
        <v>392</v>
      </c>
      <c r="AX7" s="144" t="s">
        <v>609</v>
      </c>
      <c r="AY7" s="144" t="s">
        <v>610</v>
      </c>
      <c r="AZ7" s="75" t="s">
        <v>583</v>
      </c>
      <c r="BA7" s="144" t="s">
        <v>413</v>
      </c>
      <c r="BB7" s="144" t="s">
        <v>611</v>
      </c>
      <c r="BC7" s="144" t="s">
        <v>611</v>
      </c>
      <c r="BD7" s="144" t="s">
        <v>611</v>
      </c>
      <c r="BE7" s="144" t="s">
        <v>611</v>
      </c>
      <c r="BF7" s="144" t="s">
        <v>611</v>
      </c>
      <c r="BG7" s="144" t="s">
        <v>612</v>
      </c>
      <c r="BH7" s="144" t="s">
        <v>613</v>
      </c>
      <c r="BI7" s="75" t="s">
        <v>509</v>
      </c>
      <c r="BJ7" s="75" t="s">
        <v>509</v>
      </c>
      <c r="BK7" s="75" t="s">
        <v>509</v>
      </c>
      <c r="BL7" s="75" t="s">
        <v>509</v>
      </c>
      <c r="BM7" s="75" t="s">
        <v>509</v>
      </c>
      <c r="BN7" s="75" t="s">
        <v>323</v>
      </c>
      <c r="BO7" s="75" t="s">
        <v>583</v>
      </c>
      <c r="BP7" s="75" t="s">
        <v>583</v>
      </c>
      <c r="BQ7" s="141" t="s">
        <v>614</v>
      </c>
      <c r="BR7" s="75" t="s">
        <v>583</v>
      </c>
    </row>
    <row r="8" spans="1:70" ht="14.25" x14ac:dyDescent="0.2">
      <c r="A8" s="55" t="s">
        <v>70</v>
      </c>
      <c r="B8" s="61" t="s">
        <v>71</v>
      </c>
      <c r="C8" s="75" t="s">
        <v>599</v>
      </c>
      <c r="D8" s="75" t="s">
        <v>599</v>
      </c>
      <c r="E8" s="75" t="s">
        <v>600</v>
      </c>
      <c r="F8" s="75" t="s">
        <v>600</v>
      </c>
      <c r="G8" s="75" t="s">
        <v>601</v>
      </c>
      <c r="H8" s="137" t="s">
        <v>392</v>
      </c>
      <c r="I8" s="75" t="s">
        <v>396</v>
      </c>
      <c r="J8" s="75" t="s">
        <v>602</v>
      </c>
      <c r="K8" s="75" t="s">
        <v>602</v>
      </c>
      <c r="L8" s="75" t="s">
        <v>509</v>
      </c>
      <c r="M8" s="75" t="s">
        <v>509</v>
      </c>
      <c r="N8" s="75" t="s">
        <v>509</v>
      </c>
      <c r="O8" s="75" t="s">
        <v>509</v>
      </c>
      <c r="P8" s="75" t="s">
        <v>509</v>
      </c>
      <c r="Q8" s="75" t="s">
        <v>583</v>
      </c>
      <c r="R8" s="75" t="s">
        <v>413</v>
      </c>
      <c r="S8" s="75" t="s">
        <v>413</v>
      </c>
      <c r="T8" s="75" t="s">
        <v>583</v>
      </c>
      <c r="U8" s="75" t="s">
        <v>583</v>
      </c>
      <c r="V8" s="75" t="s">
        <v>583</v>
      </c>
      <c r="W8" s="75" t="s">
        <v>583</v>
      </c>
      <c r="X8" s="75" t="s">
        <v>603</v>
      </c>
      <c r="Y8" s="75" t="s">
        <v>442</v>
      </c>
      <c r="Z8" s="75" t="s">
        <v>583</v>
      </c>
      <c r="AA8" s="75" t="s">
        <v>604</v>
      </c>
      <c r="AB8" s="75" t="s">
        <v>604</v>
      </c>
      <c r="AC8" s="137" t="s">
        <v>605</v>
      </c>
      <c r="AD8" s="137" t="s">
        <v>605</v>
      </c>
      <c r="AE8" s="140" t="s">
        <v>606</v>
      </c>
      <c r="AF8" s="140" t="s">
        <v>607</v>
      </c>
      <c r="AG8" s="75" t="s">
        <v>583</v>
      </c>
      <c r="AH8" s="137" t="s">
        <v>413</v>
      </c>
      <c r="AI8" s="75" t="s">
        <v>606</v>
      </c>
      <c r="AJ8" s="140" t="s">
        <v>413</v>
      </c>
      <c r="AK8" s="75" t="s">
        <v>583</v>
      </c>
      <c r="AL8" s="75" t="s">
        <v>583</v>
      </c>
      <c r="AM8" s="182" t="s">
        <v>492</v>
      </c>
      <c r="AN8" s="144" t="s">
        <v>323</v>
      </c>
      <c r="AO8" s="75" t="s">
        <v>509</v>
      </c>
      <c r="AP8" s="75" t="s">
        <v>509</v>
      </c>
      <c r="AQ8" s="75" t="s">
        <v>509</v>
      </c>
      <c r="AR8" s="75" t="s">
        <v>509</v>
      </c>
      <c r="AS8" s="75" t="s">
        <v>522</v>
      </c>
      <c r="AT8" s="75" t="s">
        <v>608</v>
      </c>
      <c r="AU8" s="75" t="s">
        <v>608</v>
      </c>
      <c r="AV8" s="75" t="s">
        <v>608</v>
      </c>
      <c r="AW8" s="144" t="s">
        <v>392</v>
      </c>
      <c r="AX8" s="144" t="s">
        <v>609</v>
      </c>
      <c r="AY8" s="144" t="s">
        <v>610</v>
      </c>
      <c r="AZ8" s="75" t="s">
        <v>583</v>
      </c>
      <c r="BA8" s="144" t="s">
        <v>413</v>
      </c>
      <c r="BB8" s="144" t="s">
        <v>611</v>
      </c>
      <c r="BC8" s="144" t="s">
        <v>611</v>
      </c>
      <c r="BD8" s="144" t="s">
        <v>611</v>
      </c>
      <c r="BE8" s="144" t="s">
        <v>611</v>
      </c>
      <c r="BF8" s="144" t="s">
        <v>611</v>
      </c>
      <c r="BG8" s="144" t="s">
        <v>612</v>
      </c>
      <c r="BH8" s="144" t="s">
        <v>613</v>
      </c>
      <c r="BI8" s="75" t="s">
        <v>509</v>
      </c>
      <c r="BJ8" s="75" t="s">
        <v>509</v>
      </c>
      <c r="BK8" s="75" t="s">
        <v>509</v>
      </c>
      <c r="BL8" s="75" t="s">
        <v>509</v>
      </c>
      <c r="BM8" s="75" t="s">
        <v>509</v>
      </c>
      <c r="BN8" s="75" t="s">
        <v>323</v>
      </c>
      <c r="BO8" s="75" t="s">
        <v>583</v>
      </c>
      <c r="BP8" s="75" t="s">
        <v>583</v>
      </c>
      <c r="BQ8" s="141" t="s">
        <v>614</v>
      </c>
      <c r="BR8" s="75" t="s">
        <v>583</v>
      </c>
    </row>
    <row r="9" spans="1:70" ht="14.25" x14ac:dyDescent="0.2">
      <c r="A9" s="55" t="s">
        <v>72</v>
      </c>
      <c r="B9" s="61" t="s">
        <v>73</v>
      </c>
      <c r="C9" s="75" t="s">
        <v>599</v>
      </c>
      <c r="D9" s="75" t="s">
        <v>599</v>
      </c>
      <c r="E9" s="75" t="s">
        <v>600</v>
      </c>
      <c r="F9" s="75" t="s">
        <v>600</v>
      </c>
      <c r="G9" s="75" t="s">
        <v>601</v>
      </c>
      <c r="H9" s="137" t="s">
        <v>392</v>
      </c>
      <c r="I9" s="75" t="s">
        <v>396</v>
      </c>
      <c r="J9" s="75" t="s">
        <v>602</v>
      </c>
      <c r="K9" s="75" t="s">
        <v>602</v>
      </c>
      <c r="L9" s="75" t="s">
        <v>509</v>
      </c>
      <c r="M9" s="75" t="s">
        <v>509</v>
      </c>
      <c r="N9" s="75" t="s">
        <v>509</v>
      </c>
      <c r="O9" s="75" t="s">
        <v>509</v>
      </c>
      <c r="P9" s="75" t="s">
        <v>509</v>
      </c>
      <c r="Q9" s="75" t="s">
        <v>583</v>
      </c>
      <c r="R9" s="75" t="s">
        <v>413</v>
      </c>
      <c r="S9" s="75" t="s">
        <v>413</v>
      </c>
      <c r="T9" s="75" t="s">
        <v>583</v>
      </c>
      <c r="U9" s="75" t="s">
        <v>583</v>
      </c>
      <c r="V9" s="75" t="s">
        <v>583</v>
      </c>
      <c r="W9" s="75" t="s">
        <v>583</v>
      </c>
      <c r="X9" s="75" t="s">
        <v>603</v>
      </c>
      <c r="Y9" s="75" t="s">
        <v>442</v>
      </c>
      <c r="Z9" s="75" t="s">
        <v>583</v>
      </c>
      <c r="AA9" s="75" t="s">
        <v>604</v>
      </c>
      <c r="AB9" s="75" t="s">
        <v>604</v>
      </c>
      <c r="AC9" s="137" t="s">
        <v>605</v>
      </c>
      <c r="AD9" s="137" t="s">
        <v>605</v>
      </c>
      <c r="AE9" s="140" t="s">
        <v>606</v>
      </c>
      <c r="AF9" s="140" t="s">
        <v>607</v>
      </c>
      <c r="AG9" s="75" t="s">
        <v>583</v>
      </c>
      <c r="AH9" s="137" t="s">
        <v>413</v>
      </c>
      <c r="AI9" s="75" t="s">
        <v>606</v>
      </c>
      <c r="AJ9" s="140" t="s">
        <v>413</v>
      </c>
      <c r="AK9" s="75" t="s">
        <v>583</v>
      </c>
      <c r="AL9" s="75" t="s">
        <v>583</v>
      </c>
      <c r="AM9" s="182" t="s">
        <v>492</v>
      </c>
      <c r="AN9" s="144" t="s">
        <v>323</v>
      </c>
      <c r="AO9" s="75" t="s">
        <v>509</v>
      </c>
      <c r="AP9" s="75" t="s">
        <v>509</v>
      </c>
      <c r="AQ9" s="75" t="s">
        <v>509</v>
      </c>
      <c r="AR9" s="75" t="s">
        <v>509</v>
      </c>
      <c r="AS9" s="75" t="s">
        <v>522</v>
      </c>
      <c r="AT9" s="75" t="s">
        <v>608</v>
      </c>
      <c r="AU9" s="75" t="s">
        <v>608</v>
      </c>
      <c r="AV9" s="75" t="s">
        <v>608</v>
      </c>
      <c r="AW9" s="144" t="s">
        <v>392</v>
      </c>
      <c r="AX9" s="144" t="s">
        <v>609</v>
      </c>
      <c r="AY9" s="144" t="s">
        <v>610</v>
      </c>
      <c r="AZ9" s="75" t="s">
        <v>583</v>
      </c>
      <c r="BA9" s="144" t="s">
        <v>413</v>
      </c>
      <c r="BB9" s="144" t="s">
        <v>611</v>
      </c>
      <c r="BC9" s="144" t="s">
        <v>611</v>
      </c>
      <c r="BD9" s="144" t="s">
        <v>611</v>
      </c>
      <c r="BE9" s="144" t="s">
        <v>611</v>
      </c>
      <c r="BF9" s="144" t="s">
        <v>611</v>
      </c>
      <c r="BG9" s="144" t="s">
        <v>612</v>
      </c>
      <c r="BH9" s="144" t="s">
        <v>613</v>
      </c>
      <c r="BI9" s="75" t="s">
        <v>509</v>
      </c>
      <c r="BJ9" s="75" t="s">
        <v>509</v>
      </c>
      <c r="BK9" s="75" t="s">
        <v>509</v>
      </c>
      <c r="BL9" s="75" t="s">
        <v>509</v>
      </c>
      <c r="BM9" s="75" t="s">
        <v>509</v>
      </c>
      <c r="BN9" s="75" t="s">
        <v>323</v>
      </c>
      <c r="BO9" s="75" t="s">
        <v>583</v>
      </c>
      <c r="BP9" s="75" t="s">
        <v>583</v>
      </c>
      <c r="BQ9" s="141" t="s">
        <v>614</v>
      </c>
      <c r="BR9" s="75" t="s">
        <v>583</v>
      </c>
    </row>
    <row r="10" spans="1:70" ht="14.25" x14ac:dyDescent="0.2">
      <c r="A10" s="55" t="s">
        <v>74</v>
      </c>
      <c r="B10" s="61" t="s">
        <v>75</v>
      </c>
      <c r="C10" s="75" t="s">
        <v>599</v>
      </c>
      <c r="D10" s="75" t="s">
        <v>599</v>
      </c>
      <c r="E10" s="75" t="s">
        <v>600</v>
      </c>
      <c r="F10" s="75" t="s">
        <v>600</v>
      </c>
      <c r="G10" s="75" t="s">
        <v>601</v>
      </c>
      <c r="H10" s="137" t="s">
        <v>392</v>
      </c>
      <c r="I10" s="75" t="s">
        <v>396</v>
      </c>
      <c r="J10" s="75" t="s">
        <v>602</v>
      </c>
      <c r="K10" s="75" t="s">
        <v>602</v>
      </c>
      <c r="L10" s="75" t="s">
        <v>509</v>
      </c>
      <c r="M10" s="75" t="s">
        <v>509</v>
      </c>
      <c r="N10" s="75" t="s">
        <v>509</v>
      </c>
      <c r="O10" s="75" t="s">
        <v>509</v>
      </c>
      <c r="P10" s="75" t="s">
        <v>509</v>
      </c>
      <c r="Q10" s="75" t="s">
        <v>583</v>
      </c>
      <c r="R10" s="75" t="s">
        <v>413</v>
      </c>
      <c r="S10" s="75" t="s">
        <v>413</v>
      </c>
      <c r="T10" s="75" t="s">
        <v>583</v>
      </c>
      <c r="U10" s="75" t="s">
        <v>583</v>
      </c>
      <c r="V10" s="75" t="s">
        <v>583</v>
      </c>
      <c r="W10" s="75" t="s">
        <v>583</v>
      </c>
      <c r="X10" s="75" t="s">
        <v>603</v>
      </c>
      <c r="Y10" s="75" t="s">
        <v>442</v>
      </c>
      <c r="Z10" s="75" t="s">
        <v>583</v>
      </c>
      <c r="AA10" s="75" t="s">
        <v>604</v>
      </c>
      <c r="AB10" s="75" t="s">
        <v>604</v>
      </c>
      <c r="AC10" s="137" t="s">
        <v>605</v>
      </c>
      <c r="AD10" s="137" t="s">
        <v>605</v>
      </c>
      <c r="AE10" s="140" t="s">
        <v>606</v>
      </c>
      <c r="AF10" s="140" t="s">
        <v>607</v>
      </c>
      <c r="AG10" s="75" t="s">
        <v>583</v>
      </c>
      <c r="AH10" s="137" t="s">
        <v>413</v>
      </c>
      <c r="AI10" s="75" t="s">
        <v>606</v>
      </c>
      <c r="AJ10" s="140" t="s">
        <v>413</v>
      </c>
      <c r="AK10" s="75" t="s">
        <v>583</v>
      </c>
      <c r="AL10" s="75" t="s">
        <v>583</v>
      </c>
      <c r="AM10" s="182" t="s">
        <v>492</v>
      </c>
      <c r="AN10" s="144" t="s">
        <v>323</v>
      </c>
      <c r="AO10" s="75" t="s">
        <v>509</v>
      </c>
      <c r="AP10" s="75" t="s">
        <v>509</v>
      </c>
      <c r="AQ10" s="75" t="s">
        <v>509</v>
      </c>
      <c r="AR10" s="75" t="s">
        <v>509</v>
      </c>
      <c r="AS10" s="75" t="s">
        <v>522</v>
      </c>
      <c r="AT10" s="75" t="s">
        <v>608</v>
      </c>
      <c r="AU10" s="75" t="s">
        <v>608</v>
      </c>
      <c r="AV10" s="75" t="s">
        <v>608</v>
      </c>
      <c r="AW10" s="144" t="s">
        <v>392</v>
      </c>
      <c r="AX10" s="144" t="s">
        <v>609</v>
      </c>
      <c r="AY10" s="144" t="s">
        <v>610</v>
      </c>
      <c r="AZ10" s="75" t="s">
        <v>583</v>
      </c>
      <c r="BA10" s="144" t="s">
        <v>413</v>
      </c>
      <c r="BB10" s="144" t="s">
        <v>611</v>
      </c>
      <c r="BC10" s="144" t="s">
        <v>611</v>
      </c>
      <c r="BD10" s="144" t="s">
        <v>611</v>
      </c>
      <c r="BE10" s="144" t="s">
        <v>611</v>
      </c>
      <c r="BF10" s="144" t="s">
        <v>611</v>
      </c>
      <c r="BG10" s="144" t="s">
        <v>612</v>
      </c>
      <c r="BH10" s="144" t="s">
        <v>613</v>
      </c>
      <c r="BI10" s="75" t="s">
        <v>509</v>
      </c>
      <c r="BJ10" s="75" t="s">
        <v>509</v>
      </c>
      <c r="BK10" s="75" t="s">
        <v>509</v>
      </c>
      <c r="BL10" s="75" t="s">
        <v>509</v>
      </c>
      <c r="BM10" s="75" t="s">
        <v>509</v>
      </c>
      <c r="BN10" s="75" t="s">
        <v>323</v>
      </c>
      <c r="BO10" s="75" t="s">
        <v>583</v>
      </c>
      <c r="BP10" s="75" t="s">
        <v>583</v>
      </c>
      <c r="BQ10" s="141" t="s">
        <v>614</v>
      </c>
      <c r="BR10" s="75" t="s">
        <v>583</v>
      </c>
    </row>
    <row r="11" spans="1:70" ht="14.25" x14ac:dyDescent="0.2">
      <c r="A11" s="55" t="s">
        <v>76</v>
      </c>
      <c r="B11" s="61" t="s">
        <v>77</v>
      </c>
      <c r="C11" s="75" t="s">
        <v>599</v>
      </c>
      <c r="D11" s="75" t="s">
        <v>599</v>
      </c>
      <c r="E11" s="75" t="s">
        <v>600</v>
      </c>
      <c r="F11" s="75" t="s">
        <v>600</v>
      </c>
      <c r="G11" s="75" t="s">
        <v>601</v>
      </c>
      <c r="H11" s="137" t="s">
        <v>392</v>
      </c>
      <c r="I11" s="75" t="s">
        <v>396</v>
      </c>
      <c r="J11" s="75" t="s">
        <v>602</v>
      </c>
      <c r="K11" s="75" t="s">
        <v>602</v>
      </c>
      <c r="L11" s="75" t="s">
        <v>509</v>
      </c>
      <c r="M11" s="75" t="s">
        <v>509</v>
      </c>
      <c r="N11" s="75" t="s">
        <v>509</v>
      </c>
      <c r="O11" s="75" t="s">
        <v>509</v>
      </c>
      <c r="P11" s="75" t="s">
        <v>509</v>
      </c>
      <c r="Q11" s="75" t="s">
        <v>583</v>
      </c>
      <c r="R11" s="75" t="s">
        <v>413</v>
      </c>
      <c r="S11" s="75" t="s">
        <v>413</v>
      </c>
      <c r="T11" s="75" t="s">
        <v>583</v>
      </c>
      <c r="U11" s="75" t="s">
        <v>583</v>
      </c>
      <c r="V11" s="75" t="s">
        <v>583</v>
      </c>
      <c r="W11" s="75" t="s">
        <v>583</v>
      </c>
      <c r="X11" s="75" t="s">
        <v>603</v>
      </c>
      <c r="Y11" s="75" t="s">
        <v>442</v>
      </c>
      <c r="Z11" s="75" t="s">
        <v>583</v>
      </c>
      <c r="AA11" s="75" t="s">
        <v>604</v>
      </c>
      <c r="AB11" s="75" t="s">
        <v>604</v>
      </c>
      <c r="AC11" s="137" t="s">
        <v>605</v>
      </c>
      <c r="AD11" s="137" t="s">
        <v>605</v>
      </c>
      <c r="AE11" s="140" t="s">
        <v>606</v>
      </c>
      <c r="AF11" s="140" t="s">
        <v>607</v>
      </c>
      <c r="AG11" s="75" t="s">
        <v>583</v>
      </c>
      <c r="AH11" s="137" t="s">
        <v>413</v>
      </c>
      <c r="AI11" s="75" t="s">
        <v>606</v>
      </c>
      <c r="AJ11" s="140" t="s">
        <v>413</v>
      </c>
      <c r="AK11" s="75" t="s">
        <v>583</v>
      </c>
      <c r="AL11" s="75" t="s">
        <v>583</v>
      </c>
      <c r="AM11" s="182" t="s">
        <v>492</v>
      </c>
      <c r="AN11" s="144" t="s">
        <v>323</v>
      </c>
      <c r="AO11" s="75" t="s">
        <v>509</v>
      </c>
      <c r="AP11" s="75" t="s">
        <v>509</v>
      </c>
      <c r="AQ11" s="75" t="s">
        <v>509</v>
      </c>
      <c r="AR11" s="75" t="s">
        <v>509</v>
      </c>
      <c r="AS11" s="75" t="s">
        <v>522</v>
      </c>
      <c r="AT11" s="75" t="s">
        <v>608</v>
      </c>
      <c r="AU11" s="75" t="s">
        <v>608</v>
      </c>
      <c r="AV11" s="75" t="s">
        <v>608</v>
      </c>
      <c r="AW11" s="144" t="s">
        <v>392</v>
      </c>
      <c r="AX11" s="144" t="s">
        <v>609</v>
      </c>
      <c r="AY11" s="144" t="s">
        <v>610</v>
      </c>
      <c r="AZ11" s="75" t="s">
        <v>583</v>
      </c>
      <c r="BA11" s="144" t="s">
        <v>413</v>
      </c>
      <c r="BB11" s="144" t="s">
        <v>611</v>
      </c>
      <c r="BC11" s="144" t="s">
        <v>611</v>
      </c>
      <c r="BD11" s="144" t="s">
        <v>611</v>
      </c>
      <c r="BE11" s="144" t="s">
        <v>611</v>
      </c>
      <c r="BF11" s="144" t="s">
        <v>611</v>
      </c>
      <c r="BG11" s="144" t="s">
        <v>612</v>
      </c>
      <c r="BH11" s="144" t="s">
        <v>613</v>
      </c>
      <c r="BI11" s="75" t="s">
        <v>509</v>
      </c>
      <c r="BJ11" s="75" t="s">
        <v>509</v>
      </c>
      <c r="BK11" s="75" t="s">
        <v>509</v>
      </c>
      <c r="BL11" s="75" t="s">
        <v>509</v>
      </c>
      <c r="BM11" s="75" t="s">
        <v>509</v>
      </c>
      <c r="BN11" s="75" t="s">
        <v>323</v>
      </c>
      <c r="BO11" s="75" t="s">
        <v>583</v>
      </c>
      <c r="BP11" s="75" t="s">
        <v>583</v>
      </c>
      <c r="BQ11" s="141" t="s">
        <v>614</v>
      </c>
      <c r="BR11" s="75" t="s">
        <v>583</v>
      </c>
    </row>
    <row r="12" spans="1:70" ht="14.25" x14ac:dyDescent="0.2">
      <c r="A12" s="55" t="s">
        <v>78</v>
      </c>
      <c r="B12" s="61" t="s">
        <v>79</v>
      </c>
      <c r="C12" s="75" t="s">
        <v>599</v>
      </c>
      <c r="D12" s="75" t="s">
        <v>599</v>
      </c>
      <c r="E12" s="75" t="s">
        <v>600</v>
      </c>
      <c r="F12" s="75" t="s">
        <v>600</v>
      </c>
      <c r="G12" s="75" t="s">
        <v>601</v>
      </c>
      <c r="H12" s="137" t="s">
        <v>392</v>
      </c>
      <c r="I12" s="75" t="s">
        <v>396</v>
      </c>
      <c r="J12" s="75" t="s">
        <v>602</v>
      </c>
      <c r="K12" s="75" t="s">
        <v>602</v>
      </c>
      <c r="L12" s="75" t="s">
        <v>509</v>
      </c>
      <c r="M12" s="75" t="s">
        <v>509</v>
      </c>
      <c r="N12" s="75" t="s">
        <v>509</v>
      </c>
      <c r="O12" s="75" t="s">
        <v>509</v>
      </c>
      <c r="P12" s="75" t="s">
        <v>509</v>
      </c>
      <c r="Q12" s="75" t="s">
        <v>583</v>
      </c>
      <c r="R12" s="75" t="s">
        <v>413</v>
      </c>
      <c r="S12" s="75" t="s">
        <v>413</v>
      </c>
      <c r="T12" s="75" t="s">
        <v>583</v>
      </c>
      <c r="U12" s="75" t="s">
        <v>583</v>
      </c>
      <c r="V12" s="75" t="s">
        <v>583</v>
      </c>
      <c r="W12" s="75" t="s">
        <v>583</v>
      </c>
      <c r="X12" s="75" t="s">
        <v>603</v>
      </c>
      <c r="Y12" s="75" t="s">
        <v>442</v>
      </c>
      <c r="Z12" s="75" t="s">
        <v>583</v>
      </c>
      <c r="AA12" s="75" t="s">
        <v>604</v>
      </c>
      <c r="AB12" s="75" t="s">
        <v>604</v>
      </c>
      <c r="AC12" s="137" t="s">
        <v>605</v>
      </c>
      <c r="AD12" s="137" t="s">
        <v>605</v>
      </c>
      <c r="AE12" s="140" t="s">
        <v>606</v>
      </c>
      <c r="AF12" s="140" t="s">
        <v>607</v>
      </c>
      <c r="AG12" s="75" t="s">
        <v>583</v>
      </c>
      <c r="AH12" s="137" t="s">
        <v>413</v>
      </c>
      <c r="AI12" s="75" t="s">
        <v>606</v>
      </c>
      <c r="AJ12" s="140" t="s">
        <v>413</v>
      </c>
      <c r="AK12" s="75" t="s">
        <v>583</v>
      </c>
      <c r="AL12" s="75" t="s">
        <v>583</v>
      </c>
      <c r="AM12" s="182" t="s">
        <v>492</v>
      </c>
      <c r="AN12" s="144" t="s">
        <v>323</v>
      </c>
      <c r="AO12" s="75" t="s">
        <v>509</v>
      </c>
      <c r="AP12" s="75" t="s">
        <v>509</v>
      </c>
      <c r="AQ12" s="75" t="s">
        <v>509</v>
      </c>
      <c r="AR12" s="75" t="s">
        <v>509</v>
      </c>
      <c r="AS12" s="75" t="s">
        <v>522</v>
      </c>
      <c r="AT12" s="75" t="s">
        <v>608</v>
      </c>
      <c r="AU12" s="75" t="s">
        <v>608</v>
      </c>
      <c r="AV12" s="75" t="s">
        <v>608</v>
      </c>
      <c r="AW12" s="144" t="s">
        <v>392</v>
      </c>
      <c r="AX12" s="144" t="s">
        <v>609</v>
      </c>
      <c r="AY12" s="144" t="s">
        <v>610</v>
      </c>
      <c r="AZ12" s="75" t="s">
        <v>583</v>
      </c>
      <c r="BA12" s="144" t="s">
        <v>413</v>
      </c>
      <c r="BB12" s="144" t="s">
        <v>611</v>
      </c>
      <c r="BC12" s="144" t="s">
        <v>611</v>
      </c>
      <c r="BD12" s="144" t="s">
        <v>611</v>
      </c>
      <c r="BE12" s="144" t="s">
        <v>611</v>
      </c>
      <c r="BF12" s="144" t="s">
        <v>611</v>
      </c>
      <c r="BG12" s="144" t="s">
        <v>612</v>
      </c>
      <c r="BH12" s="144" t="s">
        <v>613</v>
      </c>
      <c r="BI12" s="75" t="s">
        <v>509</v>
      </c>
      <c r="BJ12" s="75" t="s">
        <v>509</v>
      </c>
      <c r="BK12" s="75" t="s">
        <v>509</v>
      </c>
      <c r="BL12" s="75" t="s">
        <v>509</v>
      </c>
      <c r="BM12" s="75" t="s">
        <v>509</v>
      </c>
      <c r="BN12" s="75" t="s">
        <v>323</v>
      </c>
      <c r="BO12" s="75" t="s">
        <v>583</v>
      </c>
      <c r="BP12" s="75" t="s">
        <v>583</v>
      </c>
      <c r="BQ12" s="141" t="s">
        <v>614</v>
      </c>
      <c r="BR12" s="75" t="s">
        <v>583</v>
      </c>
    </row>
    <row r="13" spans="1:70" ht="14.25" x14ac:dyDescent="0.2">
      <c r="A13" s="55" t="s">
        <v>80</v>
      </c>
      <c r="B13" s="61" t="s">
        <v>81</v>
      </c>
      <c r="C13" s="75" t="s">
        <v>599</v>
      </c>
      <c r="D13" s="75" t="s">
        <v>599</v>
      </c>
      <c r="E13" s="75" t="s">
        <v>600</v>
      </c>
      <c r="F13" s="75" t="s">
        <v>600</v>
      </c>
      <c r="G13" s="75" t="s">
        <v>601</v>
      </c>
      <c r="H13" s="137" t="s">
        <v>392</v>
      </c>
      <c r="I13" s="75" t="s">
        <v>396</v>
      </c>
      <c r="J13" s="75" t="s">
        <v>602</v>
      </c>
      <c r="K13" s="75" t="s">
        <v>602</v>
      </c>
      <c r="L13" s="75" t="s">
        <v>509</v>
      </c>
      <c r="M13" s="75" t="s">
        <v>509</v>
      </c>
      <c r="N13" s="75" t="s">
        <v>509</v>
      </c>
      <c r="O13" s="75" t="s">
        <v>509</v>
      </c>
      <c r="P13" s="75" t="s">
        <v>509</v>
      </c>
      <c r="Q13" s="75" t="s">
        <v>583</v>
      </c>
      <c r="R13" s="75" t="s">
        <v>413</v>
      </c>
      <c r="S13" s="75" t="s">
        <v>413</v>
      </c>
      <c r="T13" s="75" t="s">
        <v>583</v>
      </c>
      <c r="U13" s="75" t="s">
        <v>583</v>
      </c>
      <c r="V13" s="75" t="s">
        <v>583</v>
      </c>
      <c r="W13" s="75" t="s">
        <v>583</v>
      </c>
      <c r="X13" s="75" t="s">
        <v>603</v>
      </c>
      <c r="Y13" s="75" t="s">
        <v>442</v>
      </c>
      <c r="Z13" s="75" t="s">
        <v>583</v>
      </c>
      <c r="AA13" s="75" t="s">
        <v>604</v>
      </c>
      <c r="AB13" s="75" t="s">
        <v>604</v>
      </c>
      <c r="AC13" s="137" t="s">
        <v>605</v>
      </c>
      <c r="AD13" s="137" t="s">
        <v>605</v>
      </c>
      <c r="AE13" s="140" t="s">
        <v>606</v>
      </c>
      <c r="AF13" s="140" t="s">
        <v>607</v>
      </c>
      <c r="AG13" s="75" t="s">
        <v>583</v>
      </c>
      <c r="AH13" s="137" t="s">
        <v>413</v>
      </c>
      <c r="AI13" s="75" t="s">
        <v>606</v>
      </c>
      <c r="AJ13" s="140" t="s">
        <v>413</v>
      </c>
      <c r="AK13" s="75" t="s">
        <v>583</v>
      </c>
      <c r="AL13" s="75" t="s">
        <v>583</v>
      </c>
      <c r="AM13" s="182" t="s">
        <v>492</v>
      </c>
      <c r="AN13" s="144" t="s">
        <v>323</v>
      </c>
      <c r="AO13" s="75" t="s">
        <v>509</v>
      </c>
      <c r="AP13" s="75" t="s">
        <v>509</v>
      </c>
      <c r="AQ13" s="75" t="s">
        <v>509</v>
      </c>
      <c r="AR13" s="75" t="s">
        <v>509</v>
      </c>
      <c r="AS13" s="75" t="s">
        <v>522</v>
      </c>
      <c r="AT13" s="75" t="s">
        <v>608</v>
      </c>
      <c r="AU13" s="75" t="s">
        <v>608</v>
      </c>
      <c r="AV13" s="75" t="s">
        <v>608</v>
      </c>
      <c r="AW13" s="144" t="s">
        <v>392</v>
      </c>
      <c r="AX13" s="144" t="s">
        <v>609</v>
      </c>
      <c r="AY13" s="144" t="s">
        <v>610</v>
      </c>
      <c r="AZ13" s="75" t="s">
        <v>583</v>
      </c>
      <c r="BA13" s="144" t="s">
        <v>413</v>
      </c>
      <c r="BB13" s="144" t="s">
        <v>611</v>
      </c>
      <c r="BC13" s="144" t="s">
        <v>611</v>
      </c>
      <c r="BD13" s="144" t="s">
        <v>611</v>
      </c>
      <c r="BE13" s="144" t="s">
        <v>611</v>
      </c>
      <c r="BF13" s="144" t="s">
        <v>611</v>
      </c>
      <c r="BG13" s="144" t="s">
        <v>612</v>
      </c>
      <c r="BH13" s="144" t="s">
        <v>613</v>
      </c>
      <c r="BI13" s="75" t="s">
        <v>509</v>
      </c>
      <c r="BJ13" s="75" t="s">
        <v>509</v>
      </c>
      <c r="BK13" s="75" t="s">
        <v>509</v>
      </c>
      <c r="BL13" s="75" t="s">
        <v>509</v>
      </c>
      <c r="BM13" s="75" t="s">
        <v>509</v>
      </c>
      <c r="BN13" s="75" t="s">
        <v>323</v>
      </c>
      <c r="BO13" s="75" t="s">
        <v>583</v>
      </c>
      <c r="BP13" s="75" t="s">
        <v>583</v>
      </c>
      <c r="BQ13" s="141" t="s">
        <v>614</v>
      </c>
      <c r="BR13" s="75" t="s">
        <v>583</v>
      </c>
    </row>
    <row r="14" spans="1:70" ht="14.25" x14ac:dyDescent="0.2">
      <c r="A14" s="55" t="s">
        <v>82</v>
      </c>
      <c r="B14" s="61" t="s">
        <v>83</v>
      </c>
      <c r="C14" s="75" t="s">
        <v>599</v>
      </c>
      <c r="D14" s="75" t="s">
        <v>599</v>
      </c>
      <c r="E14" s="75" t="s">
        <v>600</v>
      </c>
      <c r="F14" s="75" t="s">
        <v>600</v>
      </c>
      <c r="G14" s="75" t="s">
        <v>601</v>
      </c>
      <c r="H14" s="137" t="s">
        <v>392</v>
      </c>
      <c r="I14" s="75" t="s">
        <v>396</v>
      </c>
      <c r="J14" s="75" t="s">
        <v>602</v>
      </c>
      <c r="K14" s="75" t="s">
        <v>602</v>
      </c>
      <c r="L14" s="75" t="s">
        <v>509</v>
      </c>
      <c r="M14" s="75" t="s">
        <v>509</v>
      </c>
      <c r="N14" s="75" t="s">
        <v>509</v>
      </c>
      <c r="O14" s="75" t="s">
        <v>509</v>
      </c>
      <c r="P14" s="75" t="s">
        <v>509</v>
      </c>
      <c r="Q14" s="75" t="s">
        <v>583</v>
      </c>
      <c r="R14" s="75" t="s">
        <v>413</v>
      </c>
      <c r="S14" s="75" t="s">
        <v>413</v>
      </c>
      <c r="T14" s="75" t="s">
        <v>583</v>
      </c>
      <c r="U14" s="75" t="s">
        <v>583</v>
      </c>
      <c r="V14" s="75" t="s">
        <v>583</v>
      </c>
      <c r="W14" s="75" t="s">
        <v>583</v>
      </c>
      <c r="X14" s="75" t="s">
        <v>603</v>
      </c>
      <c r="Y14" s="75" t="s">
        <v>442</v>
      </c>
      <c r="Z14" s="75" t="s">
        <v>583</v>
      </c>
      <c r="AA14" s="75" t="s">
        <v>604</v>
      </c>
      <c r="AB14" s="75" t="s">
        <v>604</v>
      </c>
      <c r="AC14" s="137" t="s">
        <v>605</v>
      </c>
      <c r="AD14" s="137" t="s">
        <v>605</v>
      </c>
      <c r="AE14" s="140" t="s">
        <v>606</v>
      </c>
      <c r="AF14" s="140" t="s">
        <v>607</v>
      </c>
      <c r="AG14" s="75" t="s">
        <v>583</v>
      </c>
      <c r="AH14" s="137" t="s">
        <v>413</v>
      </c>
      <c r="AI14" s="75" t="s">
        <v>606</v>
      </c>
      <c r="AJ14" s="140" t="s">
        <v>413</v>
      </c>
      <c r="AK14" s="75" t="s">
        <v>583</v>
      </c>
      <c r="AL14" s="75" t="s">
        <v>583</v>
      </c>
      <c r="AM14" s="182" t="s">
        <v>492</v>
      </c>
      <c r="AN14" s="144" t="s">
        <v>323</v>
      </c>
      <c r="AO14" s="75" t="s">
        <v>509</v>
      </c>
      <c r="AP14" s="75" t="s">
        <v>509</v>
      </c>
      <c r="AQ14" s="75" t="s">
        <v>509</v>
      </c>
      <c r="AR14" s="75" t="s">
        <v>509</v>
      </c>
      <c r="AS14" s="75" t="s">
        <v>522</v>
      </c>
      <c r="AT14" s="75" t="s">
        <v>608</v>
      </c>
      <c r="AU14" s="75" t="s">
        <v>608</v>
      </c>
      <c r="AV14" s="75" t="s">
        <v>608</v>
      </c>
      <c r="AW14" s="144" t="s">
        <v>392</v>
      </c>
      <c r="AX14" s="144" t="s">
        <v>609</v>
      </c>
      <c r="AY14" s="144" t="s">
        <v>538</v>
      </c>
      <c r="AZ14" s="75" t="s">
        <v>583</v>
      </c>
      <c r="BA14" s="144" t="s">
        <v>413</v>
      </c>
      <c r="BB14" s="144" t="s">
        <v>611</v>
      </c>
      <c r="BC14" s="144" t="s">
        <v>611</v>
      </c>
      <c r="BD14" s="144" t="s">
        <v>611</v>
      </c>
      <c r="BE14" s="144" t="s">
        <v>611</v>
      </c>
      <c r="BF14" s="144" t="s">
        <v>611</v>
      </c>
      <c r="BG14" s="144" t="s">
        <v>612</v>
      </c>
      <c r="BH14" s="144" t="s">
        <v>613</v>
      </c>
      <c r="BI14" s="75" t="s">
        <v>509</v>
      </c>
      <c r="BJ14" s="75" t="s">
        <v>509</v>
      </c>
      <c r="BK14" s="75" t="s">
        <v>509</v>
      </c>
      <c r="BL14" s="75" t="s">
        <v>509</v>
      </c>
      <c r="BM14" s="75" t="s">
        <v>509</v>
      </c>
      <c r="BN14" s="75" t="s">
        <v>323</v>
      </c>
      <c r="BO14" s="75" t="s">
        <v>583</v>
      </c>
      <c r="BP14" s="75" t="s">
        <v>583</v>
      </c>
      <c r="BQ14" s="141" t="s">
        <v>614</v>
      </c>
      <c r="BR14" s="75" t="s">
        <v>583</v>
      </c>
    </row>
    <row r="15" spans="1:70" ht="14.25" x14ac:dyDescent="0.2">
      <c r="A15" s="55" t="s">
        <v>84</v>
      </c>
      <c r="B15" s="61" t="s">
        <v>85</v>
      </c>
      <c r="C15" s="75" t="s">
        <v>599</v>
      </c>
      <c r="D15" s="75" t="s">
        <v>599</v>
      </c>
      <c r="E15" s="75" t="s">
        <v>600</v>
      </c>
      <c r="F15" s="75" t="s">
        <v>600</v>
      </c>
      <c r="G15" s="75" t="s">
        <v>601</v>
      </c>
      <c r="H15" s="137" t="s">
        <v>392</v>
      </c>
      <c r="I15" s="75" t="s">
        <v>396</v>
      </c>
      <c r="J15" s="75" t="s">
        <v>602</v>
      </c>
      <c r="K15" s="75" t="s">
        <v>602</v>
      </c>
      <c r="L15" s="75" t="s">
        <v>509</v>
      </c>
      <c r="M15" s="75" t="s">
        <v>509</v>
      </c>
      <c r="N15" s="75" t="s">
        <v>509</v>
      </c>
      <c r="O15" s="75" t="s">
        <v>509</v>
      </c>
      <c r="P15" s="75" t="s">
        <v>509</v>
      </c>
      <c r="Q15" s="75" t="s">
        <v>583</v>
      </c>
      <c r="R15" s="75" t="s">
        <v>413</v>
      </c>
      <c r="S15" s="75" t="s">
        <v>413</v>
      </c>
      <c r="T15" s="75" t="s">
        <v>583</v>
      </c>
      <c r="U15" s="75" t="s">
        <v>583</v>
      </c>
      <c r="V15" s="75" t="s">
        <v>583</v>
      </c>
      <c r="W15" s="75" t="s">
        <v>583</v>
      </c>
      <c r="X15" s="75" t="s">
        <v>603</v>
      </c>
      <c r="Y15" s="75" t="s">
        <v>442</v>
      </c>
      <c r="Z15" s="75" t="s">
        <v>583</v>
      </c>
      <c r="AA15" s="75" t="s">
        <v>604</v>
      </c>
      <c r="AB15" s="75" t="s">
        <v>604</v>
      </c>
      <c r="AC15" s="137" t="s">
        <v>605</v>
      </c>
      <c r="AD15" s="137" t="s">
        <v>605</v>
      </c>
      <c r="AE15" s="140" t="s">
        <v>606</v>
      </c>
      <c r="AF15" s="140" t="s">
        <v>607</v>
      </c>
      <c r="AG15" s="75" t="s">
        <v>583</v>
      </c>
      <c r="AH15" s="137" t="s">
        <v>413</v>
      </c>
      <c r="AI15" s="75" t="s">
        <v>606</v>
      </c>
      <c r="AJ15" s="140" t="s">
        <v>413</v>
      </c>
      <c r="AK15" s="75" t="s">
        <v>583</v>
      </c>
      <c r="AL15" s="75" t="s">
        <v>583</v>
      </c>
      <c r="AM15" s="182" t="s">
        <v>492</v>
      </c>
      <c r="AN15" s="144" t="s">
        <v>323</v>
      </c>
      <c r="AO15" s="75" t="s">
        <v>509</v>
      </c>
      <c r="AP15" s="75" t="s">
        <v>509</v>
      </c>
      <c r="AQ15" s="75" t="s">
        <v>509</v>
      </c>
      <c r="AR15" s="75" t="s">
        <v>509</v>
      </c>
      <c r="AS15" s="75" t="s">
        <v>522</v>
      </c>
      <c r="AT15" s="75" t="s">
        <v>608</v>
      </c>
      <c r="AU15" s="75" t="s">
        <v>608</v>
      </c>
      <c r="AV15" s="75" t="s">
        <v>608</v>
      </c>
      <c r="AW15" s="144" t="s">
        <v>392</v>
      </c>
      <c r="AX15" s="144" t="s">
        <v>609</v>
      </c>
      <c r="AY15" s="144" t="s">
        <v>538</v>
      </c>
      <c r="AZ15" s="75" t="s">
        <v>583</v>
      </c>
      <c r="BA15" s="144" t="s">
        <v>413</v>
      </c>
      <c r="BB15" s="144" t="s">
        <v>611</v>
      </c>
      <c r="BC15" s="144" t="s">
        <v>611</v>
      </c>
      <c r="BD15" s="144" t="s">
        <v>611</v>
      </c>
      <c r="BE15" s="144" t="s">
        <v>611</v>
      </c>
      <c r="BF15" s="144" t="s">
        <v>611</v>
      </c>
      <c r="BG15" s="144" t="s">
        <v>612</v>
      </c>
      <c r="BH15" s="144" t="s">
        <v>613</v>
      </c>
      <c r="BI15" s="75" t="s">
        <v>509</v>
      </c>
      <c r="BJ15" s="75" t="s">
        <v>509</v>
      </c>
      <c r="BK15" s="75" t="s">
        <v>509</v>
      </c>
      <c r="BL15" s="75" t="s">
        <v>509</v>
      </c>
      <c r="BM15" s="75" t="s">
        <v>509</v>
      </c>
      <c r="BN15" s="75" t="s">
        <v>323</v>
      </c>
      <c r="BO15" s="75" t="s">
        <v>583</v>
      </c>
      <c r="BP15" s="75" t="s">
        <v>583</v>
      </c>
      <c r="BQ15" s="141" t="s">
        <v>614</v>
      </c>
      <c r="BR15" s="75" t="s">
        <v>583</v>
      </c>
    </row>
    <row r="16" spans="1:70" ht="14.25" x14ac:dyDescent="0.2">
      <c r="A16" s="55" t="s">
        <v>86</v>
      </c>
      <c r="B16" s="61" t="s">
        <v>87</v>
      </c>
      <c r="C16" s="75" t="s">
        <v>599</v>
      </c>
      <c r="D16" s="75" t="s">
        <v>599</v>
      </c>
      <c r="E16" s="75" t="s">
        <v>600</v>
      </c>
      <c r="F16" s="75" t="s">
        <v>600</v>
      </c>
      <c r="G16" s="75" t="s">
        <v>601</v>
      </c>
      <c r="H16" s="137" t="s">
        <v>392</v>
      </c>
      <c r="I16" s="75" t="s">
        <v>396</v>
      </c>
      <c r="J16" s="75" t="s">
        <v>602</v>
      </c>
      <c r="K16" s="75" t="s">
        <v>602</v>
      </c>
      <c r="L16" s="75" t="s">
        <v>509</v>
      </c>
      <c r="M16" s="75" t="s">
        <v>509</v>
      </c>
      <c r="N16" s="75" t="s">
        <v>509</v>
      </c>
      <c r="O16" s="75" t="s">
        <v>509</v>
      </c>
      <c r="P16" s="75" t="s">
        <v>509</v>
      </c>
      <c r="Q16" s="75" t="s">
        <v>583</v>
      </c>
      <c r="R16" s="75" t="s">
        <v>413</v>
      </c>
      <c r="S16" s="75" t="s">
        <v>413</v>
      </c>
      <c r="T16" s="75" t="s">
        <v>583</v>
      </c>
      <c r="U16" s="75" t="s">
        <v>583</v>
      </c>
      <c r="V16" s="75" t="s">
        <v>583</v>
      </c>
      <c r="W16" s="75" t="s">
        <v>583</v>
      </c>
      <c r="X16" s="75" t="s">
        <v>603</v>
      </c>
      <c r="Y16" s="75" t="s">
        <v>442</v>
      </c>
      <c r="Z16" s="75" t="s">
        <v>583</v>
      </c>
      <c r="AA16" s="75" t="s">
        <v>604</v>
      </c>
      <c r="AB16" s="75" t="s">
        <v>604</v>
      </c>
      <c r="AC16" s="137" t="s">
        <v>605</v>
      </c>
      <c r="AD16" s="137" t="s">
        <v>605</v>
      </c>
      <c r="AE16" s="140" t="s">
        <v>606</v>
      </c>
      <c r="AF16" s="140" t="s">
        <v>607</v>
      </c>
      <c r="AG16" s="75" t="s">
        <v>583</v>
      </c>
      <c r="AH16" s="137" t="s">
        <v>413</v>
      </c>
      <c r="AI16" s="75" t="s">
        <v>606</v>
      </c>
      <c r="AJ16" s="140" t="s">
        <v>413</v>
      </c>
      <c r="AK16" s="75" t="s">
        <v>583</v>
      </c>
      <c r="AL16" s="75" t="s">
        <v>583</v>
      </c>
      <c r="AM16" s="182" t="s">
        <v>492</v>
      </c>
      <c r="AN16" s="144" t="s">
        <v>323</v>
      </c>
      <c r="AO16" s="75" t="s">
        <v>509</v>
      </c>
      <c r="AP16" s="75" t="s">
        <v>509</v>
      </c>
      <c r="AQ16" s="75" t="s">
        <v>509</v>
      </c>
      <c r="AR16" s="75" t="s">
        <v>509</v>
      </c>
      <c r="AS16" s="75" t="s">
        <v>522</v>
      </c>
      <c r="AT16" s="75" t="s">
        <v>608</v>
      </c>
      <c r="AU16" s="75" t="s">
        <v>608</v>
      </c>
      <c r="AV16" s="75" t="s">
        <v>608</v>
      </c>
      <c r="AW16" s="144" t="s">
        <v>392</v>
      </c>
      <c r="AX16" s="144" t="s">
        <v>609</v>
      </c>
      <c r="AY16" s="144" t="s">
        <v>538</v>
      </c>
      <c r="AZ16" s="75" t="s">
        <v>583</v>
      </c>
      <c r="BA16" s="144" t="s">
        <v>413</v>
      </c>
      <c r="BB16" s="144" t="s">
        <v>611</v>
      </c>
      <c r="BC16" s="144" t="s">
        <v>611</v>
      </c>
      <c r="BD16" s="144" t="s">
        <v>611</v>
      </c>
      <c r="BE16" s="144" t="s">
        <v>611</v>
      </c>
      <c r="BF16" s="144" t="s">
        <v>611</v>
      </c>
      <c r="BG16" s="144" t="s">
        <v>612</v>
      </c>
      <c r="BH16" s="144" t="s">
        <v>613</v>
      </c>
      <c r="BI16" s="75" t="s">
        <v>509</v>
      </c>
      <c r="BJ16" s="75" t="s">
        <v>509</v>
      </c>
      <c r="BK16" s="75" t="s">
        <v>509</v>
      </c>
      <c r="BL16" s="75" t="s">
        <v>509</v>
      </c>
      <c r="BM16" s="75" t="s">
        <v>509</v>
      </c>
      <c r="BN16" s="75" t="s">
        <v>323</v>
      </c>
      <c r="BO16" s="75" t="s">
        <v>583</v>
      </c>
      <c r="BP16" s="75" t="s">
        <v>583</v>
      </c>
      <c r="BQ16" s="141" t="s">
        <v>614</v>
      </c>
      <c r="BR16" s="75" t="s">
        <v>583</v>
      </c>
    </row>
    <row r="17" spans="1:70" ht="14.25" x14ac:dyDescent="0.2">
      <c r="A17" s="55" t="s">
        <v>89</v>
      </c>
      <c r="B17" s="61" t="s">
        <v>90</v>
      </c>
      <c r="C17" s="75" t="s">
        <v>599</v>
      </c>
      <c r="D17" s="75" t="s">
        <v>599</v>
      </c>
      <c r="E17" s="75" t="s">
        <v>600</v>
      </c>
      <c r="F17" s="75" t="s">
        <v>600</v>
      </c>
      <c r="G17" s="75" t="s">
        <v>601</v>
      </c>
      <c r="H17" s="137" t="s">
        <v>392</v>
      </c>
      <c r="I17" s="75" t="s">
        <v>323</v>
      </c>
      <c r="J17" s="75" t="s">
        <v>602</v>
      </c>
      <c r="K17" s="75" t="s">
        <v>602</v>
      </c>
      <c r="L17" s="75" t="s">
        <v>509</v>
      </c>
      <c r="M17" s="75" t="s">
        <v>509</v>
      </c>
      <c r="N17" s="75" t="s">
        <v>509</v>
      </c>
      <c r="O17" s="75" t="s">
        <v>509</v>
      </c>
      <c r="P17" s="75" t="s">
        <v>509</v>
      </c>
      <c r="Q17" s="75" t="s">
        <v>583</v>
      </c>
      <c r="R17" s="75" t="s">
        <v>413</v>
      </c>
      <c r="S17" s="75" t="s">
        <v>413</v>
      </c>
      <c r="T17" s="75" t="s">
        <v>583</v>
      </c>
      <c r="U17" s="75" t="s">
        <v>583</v>
      </c>
      <c r="V17" s="75" t="s">
        <v>583</v>
      </c>
      <c r="W17" s="75" t="s">
        <v>583</v>
      </c>
      <c r="X17" s="75" t="s">
        <v>603</v>
      </c>
      <c r="Y17" s="75" t="s">
        <v>442</v>
      </c>
      <c r="Z17" s="75" t="s">
        <v>583</v>
      </c>
      <c r="AA17" s="75" t="s">
        <v>604</v>
      </c>
      <c r="AB17" s="75" t="s">
        <v>604</v>
      </c>
      <c r="AC17" s="137" t="s">
        <v>605</v>
      </c>
      <c r="AD17" s="137" t="s">
        <v>605</v>
      </c>
      <c r="AE17" s="140" t="s">
        <v>606</v>
      </c>
      <c r="AF17" s="140" t="s">
        <v>615</v>
      </c>
      <c r="AG17" s="75" t="s">
        <v>583</v>
      </c>
      <c r="AH17" s="137" t="s">
        <v>413</v>
      </c>
      <c r="AI17" s="75" t="s">
        <v>606</v>
      </c>
      <c r="AJ17" s="140" t="s">
        <v>413</v>
      </c>
      <c r="AK17" s="75" t="s">
        <v>583</v>
      </c>
      <c r="AL17" s="75" t="s">
        <v>583</v>
      </c>
      <c r="AM17" s="182" t="s">
        <v>492</v>
      </c>
      <c r="AN17" s="144" t="s">
        <v>492</v>
      </c>
      <c r="AO17" s="75" t="s">
        <v>616</v>
      </c>
      <c r="AP17" s="75" t="s">
        <v>616</v>
      </c>
      <c r="AQ17" s="75" t="s">
        <v>509</v>
      </c>
      <c r="AR17" s="75"/>
      <c r="AS17" s="75" t="s">
        <v>522</v>
      </c>
      <c r="AT17" s="182" t="s">
        <v>323</v>
      </c>
      <c r="AU17" s="182" t="s">
        <v>323</v>
      </c>
      <c r="AV17" s="75" t="s">
        <v>396</v>
      </c>
      <c r="AW17" s="144" t="s">
        <v>392</v>
      </c>
      <c r="AX17" s="144" t="s">
        <v>617</v>
      </c>
      <c r="AY17" s="144" t="s">
        <v>538</v>
      </c>
      <c r="AZ17" s="75" t="s">
        <v>583</v>
      </c>
      <c r="BA17" s="144" t="s">
        <v>413</v>
      </c>
      <c r="BB17" s="144" t="s">
        <v>611</v>
      </c>
      <c r="BC17" s="144" t="s">
        <v>611</v>
      </c>
      <c r="BD17" s="144" t="s">
        <v>611</v>
      </c>
      <c r="BE17" s="141" t="s">
        <v>323</v>
      </c>
      <c r="BF17" s="144" t="s">
        <v>611</v>
      </c>
      <c r="BG17" s="144" t="s">
        <v>612</v>
      </c>
      <c r="BH17" s="144" t="s">
        <v>613</v>
      </c>
      <c r="BI17" s="75" t="s">
        <v>509</v>
      </c>
      <c r="BJ17" s="75" t="s">
        <v>509</v>
      </c>
      <c r="BK17" s="75" t="s">
        <v>509</v>
      </c>
      <c r="BL17" s="75" t="s">
        <v>509</v>
      </c>
      <c r="BM17" s="75" t="s">
        <v>323</v>
      </c>
      <c r="BN17" s="75" t="s">
        <v>323</v>
      </c>
      <c r="BO17" s="75" t="s">
        <v>583</v>
      </c>
      <c r="BP17" s="75" t="s">
        <v>583</v>
      </c>
      <c r="BQ17" s="141" t="s">
        <v>614</v>
      </c>
      <c r="BR17" s="75" t="s">
        <v>583</v>
      </c>
    </row>
    <row r="18" spans="1:70" ht="14.25" x14ac:dyDescent="0.2">
      <c r="A18" s="55" t="s">
        <v>91</v>
      </c>
      <c r="B18" s="61" t="s">
        <v>92</v>
      </c>
      <c r="C18" s="75" t="s">
        <v>599</v>
      </c>
      <c r="D18" s="75" t="s">
        <v>599</v>
      </c>
      <c r="E18" s="75" t="s">
        <v>600</v>
      </c>
      <c r="F18" s="75" t="s">
        <v>600</v>
      </c>
      <c r="G18" s="75" t="s">
        <v>601</v>
      </c>
      <c r="H18" s="137" t="s">
        <v>392</v>
      </c>
      <c r="I18" s="75" t="s">
        <v>323</v>
      </c>
      <c r="J18" s="75" t="s">
        <v>602</v>
      </c>
      <c r="K18" s="75" t="s">
        <v>602</v>
      </c>
      <c r="L18" s="75" t="s">
        <v>509</v>
      </c>
      <c r="M18" s="75" t="s">
        <v>509</v>
      </c>
      <c r="N18" s="75" t="s">
        <v>509</v>
      </c>
      <c r="O18" s="75" t="s">
        <v>509</v>
      </c>
      <c r="P18" s="75" t="s">
        <v>509</v>
      </c>
      <c r="Q18" s="75" t="s">
        <v>583</v>
      </c>
      <c r="R18" s="75" t="s">
        <v>413</v>
      </c>
      <c r="S18" s="75" t="s">
        <v>413</v>
      </c>
      <c r="T18" s="75" t="s">
        <v>583</v>
      </c>
      <c r="U18" s="75" t="s">
        <v>583</v>
      </c>
      <c r="V18" s="75" t="s">
        <v>583</v>
      </c>
      <c r="W18" s="75" t="s">
        <v>583</v>
      </c>
      <c r="X18" s="75" t="s">
        <v>603</v>
      </c>
      <c r="Y18" s="75" t="s">
        <v>442</v>
      </c>
      <c r="Z18" s="75" t="s">
        <v>583</v>
      </c>
      <c r="AA18" s="75" t="s">
        <v>604</v>
      </c>
      <c r="AB18" s="75" t="s">
        <v>604</v>
      </c>
      <c r="AC18" s="137" t="s">
        <v>605</v>
      </c>
      <c r="AD18" s="137" t="s">
        <v>605</v>
      </c>
      <c r="AE18" s="140" t="s">
        <v>606</v>
      </c>
      <c r="AF18" s="140" t="s">
        <v>615</v>
      </c>
      <c r="AG18" s="75" t="s">
        <v>583</v>
      </c>
      <c r="AH18" s="137" t="s">
        <v>413</v>
      </c>
      <c r="AI18" s="75" t="s">
        <v>606</v>
      </c>
      <c r="AJ18" s="140" t="s">
        <v>413</v>
      </c>
      <c r="AK18" s="75" t="s">
        <v>583</v>
      </c>
      <c r="AL18" s="75" t="s">
        <v>583</v>
      </c>
      <c r="AM18" s="182" t="s">
        <v>492</v>
      </c>
      <c r="AN18" s="144" t="s">
        <v>492</v>
      </c>
      <c r="AO18" s="75" t="s">
        <v>616</v>
      </c>
      <c r="AP18" s="75" t="s">
        <v>616</v>
      </c>
      <c r="AQ18" s="75" t="s">
        <v>509</v>
      </c>
      <c r="AR18" s="75"/>
      <c r="AS18" s="75" t="s">
        <v>522</v>
      </c>
      <c r="AT18" s="182" t="s">
        <v>323</v>
      </c>
      <c r="AU18" s="182" t="s">
        <v>323</v>
      </c>
      <c r="AV18" s="182" t="s">
        <v>323</v>
      </c>
      <c r="AW18" s="144" t="s">
        <v>392</v>
      </c>
      <c r="AX18" s="144" t="s">
        <v>617</v>
      </c>
      <c r="AY18" s="144" t="s">
        <v>538</v>
      </c>
      <c r="AZ18" s="75" t="s">
        <v>583</v>
      </c>
      <c r="BA18" s="144" t="s">
        <v>413</v>
      </c>
      <c r="BB18" s="144" t="s">
        <v>611</v>
      </c>
      <c r="BC18" s="144" t="s">
        <v>611</v>
      </c>
      <c r="BD18" s="144" t="s">
        <v>611</v>
      </c>
      <c r="BE18" s="141" t="s">
        <v>323</v>
      </c>
      <c r="BF18" s="144" t="s">
        <v>611</v>
      </c>
      <c r="BG18" s="144" t="s">
        <v>612</v>
      </c>
      <c r="BH18" s="144" t="s">
        <v>613</v>
      </c>
      <c r="BI18" s="75" t="s">
        <v>509</v>
      </c>
      <c r="BJ18" s="75" t="s">
        <v>509</v>
      </c>
      <c r="BK18" s="75" t="s">
        <v>509</v>
      </c>
      <c r="BL18" s="75" t="s">
        <v>509</v>
      </c>
      <c r="BM18" s="75" t="s">
        <v>509</v>
      </c>
      <c r="BN18" s="75" t="s">
        <v>323</v>
      </c>
      <c r="BO18" s="75" t="s">
        <v>583</v>
      </c>
      <c r="BP18" s="75" t="s">
        <v>583</v>
      </c>
      <c r="BQ18" s="141" t="s">
        <v>614</v>
      </c>
      <c r="BR18" s="75" t="s">
        <v>583</v>
      </c>
    </row>
    <row r="19" spans="1:70" ht="14.25" x14ac:dyDescent="0.2">
      <c r="A19" s="55" t="s">
        <v>93</v>
      </c>
      <c r="B19" s="61" t="s">
        <v>94</v>
      </c>
      <c r="C19" s="75" t="s">
        <v>599</v>
      </c>
      <c r="D19" s="75" t="s">
        <v>599</v>
      </c>
      <c r="E19" s="75" t="s">
        <v>600</v>
      </c>
      <c r="F19" s="75" t="s">
        <v>600</v>
      </c>
      <c r="G19" s="75" t="s">
        <v>601</v>
      </c>
      <c r="H19" s="137" t="s">
        <v>392</v>
      </c>
      <c r="I19" s="75" t="s">
        <v>323</v>
      </c>
      <c r="J19" s="75" t="s">
        <v>602</v>
      </c>
      <c r="K19" s="75" t="s">
        <v>602</v>
      </c>
      <c r="L19" s="75" t="s">
        <v>509</v>
      </c>
      <c r="M19" s="75" t="s">
        <v>509</v>
      </c>
      <c r="N19" s="75" t="s">
        <v>509</v>
      </c>
      <c r="O19" s="75" t="s">
        <v>509</v>
      </c>
      <c r="P19" s="75" t="s">
        <v>509</v>
      </c>
      <c r="Q19" s="75" t="s">
        <v>583</v>
      </c>
      <c r="R19" s="75" t="s">
        <v>413</v>
      </c>
      <c r="S19" s="75" t="s">
        <v>413</v>
      </c>
      <c r="T19" s="75" t="s">
        <v>583</v>
      </c>
      <c r="U19" s="75" t="s">
        <v>583</v>
      </c>
      <c r="V19" s="75" t="s">
        <v>583</v>
      </c>
      <c r="W19" s="75" t="s">
        <v>583</v>
      </c>
      <c r="X19" s="75" t="s">
        <v>603</v>
      </c>
      <c r="Y19" s="75" t="s">
        <v>442</v>
      </c>
      <c r="Z19" s="75" t="s">
        <v>583</v>
      </c>
      <c r="AA19" s="75" t="s">
        <v>604</v>
      </c>
      <c r="AB19" s="75" t="s">
        <v>604</v>
      </c>
      <c r="AC19" s="137" t="s">
        <v>605</v>
      </c>
      <c r="AD19" s="137" t="s">
        <v>605</v>
      </c>
      <c r="AE19" s="140" t="s">
        <v>606</v>
      </c>
      <c r="AF19" s="140" t="s">
        <v>615</v>
      </c>
      <c r="AG19" s="75" t="s">
        <v>583</v>
      </c>
      <c r="AH19" s="137" t="s">
        <v>413</v>
      </c>
      <c r="AI19" s="75" t="s">
        <v>606</v>
      </c>
      <c r="AJ19" s="140" t="s">
        <v>413</v>
      </c>
      <c r="AK19" s="75" t="s">
        <v>583</v>
      </c>
      <c r="AL19" s="75" t="s">
        <v>583</v>
      </c>
      <c r="AM19" s="182" t="s">
        <v>492</v>
      </c>
      <c r="AN19" s="144" t="s">
        <v>492</v>
      </c>
      <c r="AO19" s="75" t="s">
        <v>616</v>
      </c>
      <c r="AP19" s="75" t="s">
        <v>616</v>
      </c>
      <c r="AQ19" s="75" t="s">
        <v>509</v>
      </c>
      <c r="AR19" s="75"/>
      <c r="AS19" s="75" t="s">
        <v>522</v>
      </c>
      <c r="AT19" s="182" t="s">
        <v>323</v>
      </c>
      <c r="AU19" s="182" t="s">
        <v>323</v>
      </c>
      <c r="AV19" s="182" t="s">
        <v>323</v>
      </c>
      <c r="AW19" s="144" t="s">
        <v>392</v>
      </c>
      <c r="AX19" s="144" t="s">
        <v>617</v>
      </c>
      <c r="AY19" s="144" t="s">
        <v>538</v>
      </c>
      <c r="AZ19" s="75" t="s">
        <v>583</v>
      </c>
      <c r="BA19" s="144" t="s">
        <v>413</v>
      </c>
      <c r="BB19" s="144" t="s">
        <v>611</v>
      </c>
      <c r="BC19" s="144" t="s">
        <v>611</v>
      </c>
      <c r="BD19" s="144" t="s">
        <v>611</v>
      </c>
      <c r="BE19" s="141" t="s">
        <v>323</v>
      </c>
      <c r="BF19" s="144" t="s">
        <v>611</v>
      </c>
      <c r="BG19" s="144" t="s">
        <v>612</v>
      </c>
      <c r="BH19" s="144" t="s">
        <v>613</v>
      </c>
      <c r="BI19" s="75" t="s">
        <v>509</v>
      </c>
      <c r="BJ19" s="75" t="s">
        <v>509</v>
      </c>
      <c r="BK19" s="75" t="s">
        <v>509</v>
      </c>
      <c r="BL19" s="75" t="s">
        <v>509</v>
      </c>
      <c r="BM19" s="75" t="s">
        <v>509</v>
      </c>
      <c r="BN19" s="75" t="s">
        <v>323</v>
      </c>
      <c r="BO19" s="75" t="s">
        <v>583</v>
      </c>
      <c r="BP19" s="75" t="s">
        <v>583</v>
      </c>
      <c r="BQ19" s="141" t="s">
        <v>614</v>
      </c>
      <c r="BR19" s="75" t="s">
        <v>583</v>
      </c>
    </row>
    <row r="20" spans="1:70" ht="14.25" x14ac:dyDescent="0.2">
      <c r="A20" s="55" t="s">
        <v>95</v>
      </c>
      <c r="B20" s="61" t="s">
        <v>96</v>
      </c>
      <c r="C20" s="75" t="s">
        <v>599</v>
      </c>
      <c r="D20" s="75" t="s">
        <v>599</v>
      </c>
      <c r="E20" s="75" t="s">
        <v>600</v>
      </c>
      <c r="F20" s="75" t="s">
        <v>600</v>
      </c>
      <c r="G20" s="75" t="s">
        <v>601</v>
      </c>
      <c r="H20" s="137" t="s">
        <v>392</v>
      </c>
      <c r="I20" s="75" t="s">
        <v>323</v>
      </c>
      <c r="J20" s="75" t="s">
        <v>602</v>
      </c>
      <c r="K20" s="75" t="s">
        <v>602</v>
      </c>
      <c r="L20" s="75" t="s">
        <v>509</v>
      </c>
      <c r="M20" s="75" t="s">
        <v>509</v>
      </c>
      <c r="N20" s="75" t="s">
        <v>509</v>
      </c>
      <c r="O20" s="75" t="s">
        <v>509</v>
      </c>
      <c r="P20" s="75" t="s">
        <v>509</v>
      </c>
      <c r="Q20" s="75" t="s">
        <v>583</v>
      </c>
      <c r="R20" s="75" t="s">
        <v>413</v>
      </c>
      <c r="S20" s="75" t="s">
        <v>413</v>
      </c>
      <c r="T20" s="75" t="s">
        <v>583</v>
      </c>
      <c r="U20" s="75" t="s">
        <v>583</v>
      </c>
      <c r="V20" s="75" t="s">
        <v>583</v>
      </c>
      <c r="W20" s="75" t="s">
        <v>583</v>
      </c>
      <c r="X20" s="75" t="s">
        <v>603</v>
      </c>
      <c r="Y20" s="75" t="s">
        <v>442</v>
      </c>
      <c r="Z20" s="75" t="s">
        <v>583</v>
      </c>
      <c r="AA20" s="75" t="s">
        <v>604</v>
      </c>
      <c r="AB20" s="75" t="s">
        <v>604</v>
      </c>
      <c r="AC20" s="137" t="s">
        <v>605</v>
      </c>
      <c r="AD20" s="137" t="s">
        <v>605</v>
      </c>
      <c r="AE20" s="140" t="s">
        <v>606</v>
      </c>
      <c r="AF20" s="140" t="s">
        <v>615</v>
      </c>
      <c r="AG20" s="75" t="s">
        <v>583</v>
      </c>
      <c r="AH20" s="137" t="s">
        <v>413</v>
      </c>
      <c r="AI20" s="75" t="s">
        <v>606</v>
      </c>
      <c r="AJ20" s="140" t="s">
        <v>413</v>
      </c>
      <c r="AK20" s="75" t="s">
        <v>583</v>
      </c>
      <c r="AL20" s="75" t="s">
        <v>583</v>
      </c>
      <c r="AM20" s="182" t="s">
        <v>492</v>
      </c>
      <c r="AN20" s="144" t="s">
        <v>492</v>
      </c>
      <c r="AO20" s="75" t="s">
        <v>616</v>
      </c>
      <c r="AP20" s="75" t="s">
        <v>616</v>
      </c>
      <c r="AQ20" s="75" t="s">
        <v>509</v>
      </c>
      <c r="AR20" s="75"/>
      <c r="AS20" s="75" t="s">
        <v>522</v>
      </c>
      <c r="AT20" s="182" t="s">
        <v>323</v>
      </c>
      <c r="AU20" s="182" t="s">
        <v>323</v>
      </c>
      <c r="AV20" s="182" t="s">
        <v>323</v>
      </c>
      <c r="AW20" s="144" t="s">
        <v>392</v>
      </c>
      <c r="AX20" s="144" t="s">
        <v>617</v>
      </c>
      <c r="AY20" s="144" t="s">
        <v>538</v>
      </c>
      <c r="AZ20" s="75" t="s">
        <v>583</v>
      </c>
      <c r="BA20" s="144" t="s">
        <v>413</v>
      </c>
      <c r="BB20" s="144" t="s">
        <v>611</v>
      </c>
      <c r="BC20" s="144" t="s">
        <v>611</v>
      </c>
      <c r="BD20" s="144" t="s">
        <v>611</v>
      </c>
      <c r="BE20" s="141" t="s">
        <v>323</v>
      </c>
      <c r="BF20" s="144" t="s">
        <v>611</v>
      </c>
      <c r="BG20" s="144" t="s">
        <v>612</v>
      </c>
      <c r="BH20" s="144" t="s">
        <v>613</v>
      </c>
      <c r="BI20" s="75" t="s">
        <v>509</v>
      </c>
      <c r="BJ20" s="75" t="s">
        <v>509</v>
      </c>
      <c r="BK20" s="75" t="s">
        <v>509</v>
      </c>
      <c r="BL20" s="75" t="s">
        <v>509</v>
      </c>
      <c r="BM20" s="75" t="s">
        <v>509</v>
      </c>
      <c r="BN20" s="75" t="s">
        <v>323</v>
      </c>
      <c r="BO20" s="75" t="s">
        <v>583</v>
      </c>
      <c r="BP20" s="75" t="s">
        <v>583</v>
      </c>
      <c r="BQ20" s="141" t="s">
        <v>614</v>
      </c>
      <c r="BR20" s="75" t="s">
        <v>583</v>
      </c>
    </row>
    <row r="21" spans="1:70" ht="15.75" customHeight="1" x14ac:dyDescent="0.2">
      <c r="A21" s="55" t="s">
        <v>97</v>
      </c>
      <c r="B21" s="61" t="s">
        <v>98</v>
      </c>
      <c r="C21" s="75" t="s">
        <v>599</v>
      </c>
      <c r="D21" s="75" t="s">
        <v>599</v>
      </c>
      <c r="E21" s="75" t="s">
        <v>600</v>
      </c>
      <c r="F21" s="75" t="s">
        <v>600</v>
      </c>
      <c r="G21" s="75" t="s">
        <v>601</v>
      </c>
      <c r="H21" s="137" t="s">
        <v>392</v>
      </c>
      <c r="I21" s="75" t="s">
        <v>323</v>
      </c>
      <c r="J21" s="75" t="s">
        <v>602</v>
      </c>
      <c r="K21" s="75" t="s">
        <v>602</v>
      </c>
      <c r="L21" s="75" t="s">
        <v>509</v>
      </c>
      <c r="M21" s="75" t="s">
        <v>509</v>
      </c>
      <c r="N21" s="75" t="s">
        <v>509</v>
      </c>
      <c r="O21" s="75" t="s">
        <v>509</v>
      </c>
      <c r="P21" s="75" t="s">
        <v>509</v>
      </c>
      <c r="Q21" s="75" t="s">
        <v>583</v>
      </c>
      <c r="R21" s="75" t="s">
        <v>413</v>
      </c>
      <c r="S21" s="75" t="s">
        <v>413</v>
      </c>
      <c r="T21" s="75" t="s">
        <v>583</v>
      </c>
      <c r="U21" s="75" t="s">
        <v>583</v>
      </c>
      <c r="V21" s="75" t="s">
        <v>583</v>
      </c>
      <c r="W21" s="75" t="s">
        <v>583</v>
      </c>
      <c r="X21" s="75" t="s">
        <v>603</v>
      </c>
      <c r="Y21" s="75" t="s">
        <v>442</v>
      </c>
      <c r="Z21" s="75" t="s">
        <v>583</v>
      </c>
      <c r="AA21" s="75" t="s">
        <v>604</v>
      </c>
      <c r="AB21" s="75" t="s">
        <v>604</v>
      </c>
      <c r="AC21" s="137" t="s">
        <v>605</v>
      </c>
      <c r="AD21" s="137" t="s">
        <v>605</v>
      </c>
      <c r="AE21" s="140" t="s">
        <v>606</v>
      </c>
      <c r="AF21" s="140" t="s">
        <v>615</v>
      </c>
      <c r="AG21" s="75" t="s">
        <v>583</v>
      </c>
      <c r="AH21" s="137" t="s">
        <v>413</v>
      </c>
      <c r="AI21" s="75" t="s">
        <v>606</v>
      </c>
      <c r="AJ21" s="140" t="s">
        <v>413</v>
      </c>
      <c r="AK21" s="75" t="s">
        <v>583</v>
      </c>
      <c r="AL21" s="75" t="s">
        <v>583</v>
      </c>
      <c r="AM21" s="182" t="s">
        <v>492</v>
      </c>
      <c r="AN21" s="144" t="s">
        <v>492</v>
      </c>
      <c r="AO21" s="75" t="s">
        <v>616</v>
      </c>
      <c r="AP21" s="75" t="s">
        <v>616</v>
      </c>
      <c r="AQ21" s="75" t="s">
        <v>509</v>
      </c>
      <c r="AR21" s="75"/>
      <c r="AS21" s="75" t="s">
        <v>522</v>
      </c>
      <c r="AT21" s="182" t="s">
        <v>323</v>
      </c>
      <c r="AU21" s="182" t="s">
        <v>323</v>
      </c>
      <c r="AV21" s="182" t="s">
        <v>323</v>
      </c>
      <c r="AW21" s="144" t="s">
        <v>392</v>
      </c>
      <c r="AX21" s="144" t="s">
        <v>617</v>
      </c>
      <c r="AY21" s="144" t="s">
        <v>538</v>
      </c>
      <c r="AZ21" s="75" t="s">
        <v>583</v>
      </c>
      <c r="BA21" s="144" t="s">
        <v>413</v>
      </c>
      <c r="BB21" s="144" t="s">
        <v>611</v>
      </c>
      <c r="BC21" s="144" t="s">
        <v>611</v>
      </c>
      <c r="BD21" s="144" t="s">
        <v>611</v>
      </c>
      <c r="BE21" s="141" t="s">
        <v>323</v>
      </c>
      <c r="BF21" s="144" t="s">
        <v>611</v>
      </c>
      <c r="BG21" s="144" t="s">
        <v>612</v>
      </c>
      <c r="BH21" s="144" t="s">
        <v>613</v>
      </c>
      <c r="BI21" s="75" t="s">
        <v>509</v>
      </c>
      <c r="BJ21" s="75" t="s">
        <v>509</v>
      </c>
      <c r="BK21" s="75" t="s">
        <v>509</v>
      </c>
      <c r="BL21" s="75" t="s">
        <v>509</v>
      </c>
      <c r="BM21" s="75" t="s">
        <v>323</v>
      </c>
      <c r="BN21" s="75" t="s">
        <v>323</v>
      </c>
      <c r="BO21" s="75" t="s">
        <v>583</v>
      </c>
      <c r="BP21" s="75" t="s">
        <v>583</v>
      </c>
      <c r="BQ21" s="141" t="s">
        <v>614</v>
      </c>
      <c r="BR21" s="75" t="s">
        <v>583</v>
      </c>
    </row>
    <row r="22" spans="1:70" ht="15.75" customHeight="1" x14ac:dyDescent="0.2">
      <c r="A22" s="55" t="s">
        <v>99</v>
      </c>
      <c r="B22" s="61" t="s">
        <v>100</v>
      </c>
      <c r="C22" s="75" t="s">
        <v>599</v>
      </c>
      <c r="D22" s="75" t="s">
        <v>599</v>
      </c>
      <c r="E22" s="75" t="s">
        <v>600</v>
      </c>
      <c r="F22" s="75" t="s">
        <v>600</v>
      </c>
      <c r="G22" s="75" t="s">
        <v>601</v>
      </c>
      <c r="H22" s="137" t="s">
        <v>392</v>
      </c>
      <c r="I22" s="75" t="s">
        <v>323</v>
      </c>
      <c r="J22" s="75" t="s">
        <v>602</v>
      </c>
      <c r="K22" s="75" t="s">
        <v>602</v>
      </c>
      <c r="L22" s="75" t="s">
        <v>509</v>
      </c>
      <c r="M22" s="75" t="s">
        <v>509</v>
      </c>
      <c r="N22" s="75" t="s">
        <v>509</v>
      </c>
      <c r="O22" s="75" t="s">
        <v>509</v>
      </c>
      <c r="P22" s="75" t="s">
        <v>509</v>
      </c>
      <c r="Q22" s="75" t="s">
        <v>583</v>
      </c>
      <c r="R22" s="75" t="s">
        <v>413</v>
      </c>
      <c r="S22" s="75" t="s">
        <v>413</v>
      </c>
      <c r="T22" s="75" t="s">
        <v>583</v>
      </c>
      <c r="U22" s="75" t="s">
        <v>583</v>
      </c>
      <c r="V22" s="75" t="s">
        <v>583</v>
      </c>
      <c r="W22" s="75" t="s">
        <v>583</v>
      </c>
      <c r="X22" s="75" t="s">
        <v>603</v>
      </c>
      <c r="Y22" s="75" t="s">
        <v>442</v>
      </c>
      <c r="Z22" s="75" t="s">
        <v>583</v>
      </c>
      <c r="AA22" s="75" t="s">
        <v>604</v>
      </c>
      <c r="AB22" s="75" t="s">
        <v>604</v>
      </c>
      <c r="AC22" s="137" t="s">
        <v>605</v>
      </c>
      <c r="AD22" s="137" t="s">
        <v>605</v>
      </c>
      <c r="AE22" s="140" t="s">
        <v>606</v>
      </c>
      <c r="AF22" s="140" t="s">
        <v>615</v>
      </c>
      <c r="AG22" s="75" t="s">
        <v>583</v>
      </c>
      <c r="AH22" s="137" t="s">
        <v>413</v>
      </c>
      <c r="AI22" s="75" t="s">
        <v>606</v>
      </c>
      <c r="AJ22" s="140" t="s">
        <v>413</v>
      </c>
      <c r="AK22" s="75" t="s">
        <v>583</v>
      </c>
      <c r="AL22" s="75" t="s">
        <v>583</v>
      </c>
      <c r="AM22" s="182" t="s">
        <v>492</v>
      </c>
      <c r="AN22" s="144" t="s">
        <v>492</v>
      </c>
      <c r="AO22" s="75" t="s">
        <v>616</v>
      </c>
      <c r="AP22" s="75" t="s">
        <v>616</v>
      </c>
      <c r="AQ22" s="75" t="s">
        <v>509</v>
      </c>
      <c r="AR22" s="75"/>
      <c r="AS22" s="75" t="s">
        <v>522</v>
      </c>
      <c r="AT22" s="182" t="s">
        <v>323</v>
      </c>
      <c r="AU22" s="182" t="s">
        <v>323</v>
      </c>
      <c r="AV22" s="182" t="s">
        <v>323</v>
      </c>
      <c r="AW22" s="144" t="s">
        <v>392</v>
      </c>
      <c r="AX22" s="144" t="s">
        <v>617</v>
      </c>
      <c r="AY22" s="144" t="s">
        <v>538</v>
      </c>
      <c r="AZ22" s="75" t="s">
        <v>583</v>
      </c>
      <c r="BA22" s="144" t="s">
        <v>413</v>
      </c>
      <c r="BB22" s="144" t="s">
        <v>611</v>
      </c>
      <c r="BC22" s="144" t="s">
        <v>611</v>
      </c>
      <c r="BD22" s="144" t="s">
        <v>611</v>
      </c>
      <c r="BE22" s="141" t="s">
        <v>323</v>
      </c>
      <c r="BF22" s="144" t="s">
        <v>611</v>
      </c>
      <c r="BG22" s="144" t="s">
        <v>612</v>
      </c>
      <c r="BH22" s="144" t="s">
        <v>613</v>
      </c>
      <c r="BI22" s="75" t="s">
        <v>509</v>
      </c>
      <c r="BJ22" s="75" t="s">
        <v>509</v>
      </c>
      <c r="BK22" s="75" t="s">
        <v>509</v>
      </c>
      <c r="BL22" s="75" t="s">
        <v>509</v>
      </c>
      <c r="BM22" s="75" t="s">
        <v>509</v>
      </c>
      <c r="BN22" s="75" t="s">
        <v>323</v>
      </c>
      <c r="BO22" s="75" t="s">
        <v>583</v>
      </c>
      <c r="BP22" s="75" t="s">
        <v>583</v>
      </c>
      <c r="BQ22" s="141" t="s">
        <v>614</v>
      </c>
      <c r="BR22" s="75" t="s">
        <v>583</v>
      </c>
    </row>
    <row r="23" spans="1:70" ht="15.75" customHeight="1" x14ac:dyDescent="0.2">
      <c r="A23" s="55" t="s">
        <v>101</v>
      </c>
      <c r="B23" s="61" t="s">
        <v>102</v>
      </c>
      <c r="C23" s="75" t="s">
        <v>599</v>
      </c>
      <c r="D23" s="75" t="s">
        <v>599</v>
      </c>
      <c r="E23" s="75" t="s">
        <v>600</v>
      </c>
      <c r="F23" s="75" t="s">
        <v>600</v>
      </c>
      <c r="G23" s="75" t="s">
        <v>601</v>
      </c>
      <c r="H23" s="137" t="s">
        <v>392</v>
      </c>
      <c r="I23" s="75" t="s">
        <v>323</v>
      </c>
      <c r="J23" s="75" t="s">
        <v>602</v>
      </c>
      <c r="K23" s="75" t="s">
        <v>602</v>
      </c>
      <c r="L23" s="75" t="s">
        <v>509</v>
      </c>
      <c r="M23" s="75" t="s">
        <v>509</v>
      </c>
      <c r="N23" s="75" t="s">
        <v>509</v>
      </c>
      <c r="O23" s="75" t="s">
        <v>509</v>
      </c>
      <c r="P23" s="75" t="s">
        <v>509</v>
      </c>
      <c r="Q23" s="75" t="s">
        <v>583</v>
      </c>
      <c r="R23" s="75" t="s">
        <v>413</v>
      </c>
      <c r="S23" s="75" t="s">
        <v>413</v>
      </c>
      <c r="T23" s="75" t="s">
        <v>583</v>
      </c>
      <c r="U23" s="75" t="s">
        <v>583</v>
      </c>
      <c r="V23" s="75" t="s">
        <v>583</v>
      </c>
      <c r="W23" s="75" t="s">
        <v>583</v>
      </c>
      <c r="X23" s="75" t="s">
        <v>603</v>
      </c>
      <c r="Y23" s="75" t="s">
        <v>442</v>
      </c>
      <c r="Z23" s="75" t="s">
        <v>583</v>
      </c>
      <c r="AA23" s="75" t="s">
        <v>604</v>
      </c>
      <c r="AB23" s="75" t="s">
        <v>604</v>
      </c>
      <c r="AC23" s="137" t="s">
        <v>605</v>
      </c>
      <c r="AD23" s="137" t="s">
        <v>605</v>
      </c>
      <c r="AE23" s="140" t="s">
        <v>606</v>
      </c>
      <c r="AF23" s="140" t="s">
        <v>615</v>
      </c>
      <c r="AG23" s="75" t="s">
        <v>583</v>
      </c>
      <c r="AH23" s="137" t="s">
        <v>413</v>
      </c>
      <c r="AI23" s="75" t="s">
        <v>606</v>
      </c>
      <c r="AJ23" s="140" t="s">
        <v>413</v>
      </c>
      <c r="AK23" s="75" t="s">
        <v>583</v>
      </c>
      <c r="AL23" s="75" t="s">
        <v>583</v>
      </c>
      <c r="AM23" s="182" t="s">
        <v>492</v>
      </c>
      <c r="AN23" s="144" t="s">
        <v>492</v>
      </c>
      <c r="AO23" s="75" t="s">
        <v>616</v>
      </c>
      <c r="AP23" s="75" t="s">
        <v>616</v>
      </c>
      <c r="AQ23" s="75" t="s">
        <v>509</v>
      </c>
      <c r="AR23" s="75"/>
      <c r="AS23" s="75" t="s">
        <v>522</v>
      </c>
      <c r="AT23" s="182" t="s">
        <v>323</v>
      </c>
      <c r="AU23" s="182" t="s">
        <v>323</v>
      </c>
      <c r="AV23" s="182" t="s">
        <v>323</v>
      </c>
      <c r="AW23" s="144" t="s">
        <v>392</v>
      </c>
      <c r="AX23" s="144" t="s">
        <v>617</v>
      </c>
      <c r="AY23" s="144" t="s">
        <v>538</v>
      </c>
      <c r="AZ23" s="75" t="s">
        <v>583</v>
      </c>
      <c r="BA23" s="144" t="s">
        <v>413</v>
      </c>
      <c r="BB23" s="144" t="s">
        <v>611</v>
      </c>
      <c r="BC23" s="144" t="s">
        <v>611</v>
      </c>
      <c r="BD23" s="144" t="s">
        <v>611</v>
      </c>
      <c r="BE23" s="141" t="s">
        <v>323</v>
      </c>
      <c r="BF23" s="144" t="s">
        <v>611</v>
      </c>
      <c r="BG23" s="144" t="s">
        <v>612</v>
      </c>
      <c r="BH23" s="144" t="s">
        <v>613</v>
      </c>
      <c r="BI23" s="75" t="s">
        <v>509</v>
      </c>
      <c r="BJ23" s="75" t="s">
        <v>509</v>
      </c>
      <c r="BK23" s="75" t="s">
        <v>509</v>
      </c>
      <c r="BL23" s="75" t="s">
        <v>509</v>
      </c>
      <c r="BM23" s="75" t="s">
        <v>323</v>
      </c>
      <c r="BN23" s="75" t="s">
        <v>323</v>
      </c>
      <c r="BO23" s="75" t="s">
        <v>583</v>
      </c>
      <c r="BP23" s="75" t="s">
        <v>583</v>
      </c>
      <c r="BQ23" s="141" t="s">
        <v>614</v>
      </c>
      <c r="BR23" s="75" t="s">
        <v>583</v>
      </c>
    </row>
    <row r="24" spans="1:70" ht="15.75" customHeight="1" x14ac:dyDescent="0.2">
      <c r="A24" s="55" t="s">
        <v>103</v>
      </c>
      <c r="B24" s="61" t="s">
        <v>104</v>
      </c>
      <c r="C24" s="75" t="s">
        <v>599</v>
      </c>
      <c r="D24" s="75" t="s">
        <v>599</v>
      </c>
      <c r="E24" s="75" t="s">
        <v>600</v>
      </c>
      <c r="F24" s="75" t="s">
        <v>600</v>
      </c>
      <c r="G24" s="75" t="s">
        <v>601</v>
      </c>
      <c r="H24" s="137" t="s">
        <v>392</v>
      </c>
      <c r="I24" s="75" t="s">
        <v>323</v>
      </c>
      <c r="J24" s="75" t="s">
        <v>602</v>
      </c>
      <c r="K24" s="75" t="s">
        <v>602</v>
      </c>
      <c r="L24" s="75" t="s">
        <v>509</v>
      </c>
      <c r="M24" s="75" t="s">
        <v>509</v>
      </c>
      <c r="N24" s="75" t="s">
        <v>509</v>
      </c>
      <c r="O24" s="75" t="s">
        <v>509</v>
      </c>
      <c r="P24" s="75" t="s">
        <v>509</v>
      </c>
      <c r="Q24" s="75" t="s">
        <v>583</v>
      </c>
      <c r="R24" s="75" t="s">
        <v>413</v>
      </c>
      <c r="S24" s="75" t="s">
        <v>413</v>
      </c>
      <c r="T24" s="75" t="s">
        <v>583</v>
      </c>
      <c r="U24" s="75" t="s">
        <v>583</v>
      </c>
      <c r="V24" s="75" t="s">
        <v>583</v>
      </c>
      <c r="W24" s="75" t="s">
        <v>583</v>
      </c>
      <c r="X24" s="75" t="s">
        <v>603</v>
      </c>
      <c r="Y24" s="75" t="s">
        <v>442</v>
      </c>
      <c r="Z24" s="75" t="s">
        <v>583</v>
      </c>
      <c r="AA24" s="75" t="s">
        <v>604</v>
      </c>
      <c r="AB24" s="75" t="s">
        <v>604</v>
      </c>
      <c r="AC24" s="137" t="s">
        <v>605</v>
      </c>
      <c r="AD24" s="137" t="s">
        <v>605</v>
      </c>
      <c r="AE24" s="140" t="s">
        <v>606</v>
      </c>
      <c r="AF24" s="140" t="s">
        <v>615</v>
      </c>
      <c r="AG24" s="75" t="s">
        <v>583</v>
      </c>
      <c r="AH24" s="137" t="s">
        <v>413</v>
      </c>
      <c r="AI24" s="75" t="s">
        <v>606</v>
      </c>
      <c r="AJ24" s="140" t="s">
        <v>413</v>
      </c>
      <c r="AK24" s="75" t="s">
        <v>583</v>
      </c>
      <c r="AL24" s="75" t="s">
        <v>583</v>
      </c>
      <c r="AM24" s="182" t="s">
        <v>492</v>
      </c>
      <c r="AN24" s="144" t="s">
        <v>492</v>
      </c>
      <c r="AO24" s="75" t="s">
        <v>616</v>
      </c>
      <c r="AP24" s="75" t="s">
        <v>616</v>
      </c>
      <c r="AQ24" s="75" t="s">
        <v>509</v>
      </c>
      <c r="AR24" s="75"/>
      <c r="AS24" s="75" t="s">
        <v>522</v>
      </c>
      <c r="AT24" s="182" t="s">
        <v>323</v>
      </c>
      <c r="AU24" s="75" t="s">
        <v>396</v>
      </c>
      <c r="AV24" s="75" t="s">
        <v>396</v>
      </c>
      <c r="AW24" s="144" t="s">
        <v>392</v>
      </c>
      <c r="AX24" s="144" t="s">
        <v>617</v>
      </c>
      <c r="AY24" s="144" t="s">
        <v>538</v>
      </c>
      <c r="AZ24" s="75" t="s">
        <v>583</v>
      </c>
      <c r="BA24" s="144" t="s">
        <v>413</v>
      </c>
      <c r="BB24" s="144" t="s">
        <v>611</v>
      </c>
      <c r="BC24" s="144" t="s">
        <v>611</v>
      </c>
      <c r="BD24" s="144" t="s">
        <v>611</v>
      </c>
      <c r="BE24" s="141" t="s">
        <v>323</v>
      </c>
      <c r="BF24" s="144" t="s">
        <v>611</v>
      </c>
      <c r="BG24" s="144" t="s">
        <v>612</v>
      </c>
      <c r="BH24" s="144" t="s">
        <v>613</v>
      </c>
      <c r="BI24" s="75" t="s">
        <v>509</v>
      </c>
      <c r="BJ24" s="75" t="s">
        <v>509</v>
      </c>
      <c r="BK24" s="75" t="s">
        <v>509</v>
      </c>
      <c r="BL24" s="75" t="s">
        <v>509</v>
      </c>
      <c r="BM24" s="75" t="s">
        <v>323</v>
      </c>
      <c r="BN24" s="75" t="s">
        <v>323</v>
      </c>
      <c r="BO24" s="75" t="s">
        <v>583</v>
      </c>
      <c r="BP24" s="75" t="s">
        <v>583</v>
      </c>
      <c r="BQ24" s="141" t="s">
        <v>614</v>
      </c>
      <c r="BR24" s="75" t="s">
        <v>583</v>
      </c>
    </row>
    <row r="25" spans="1:70" ht="15.75" customHeight="1" x14ac:dyDescent="0.2">
      <c r="A25" s="55" t="s">
        <v>105</v>
      </c>
      <c r="B25" s="61" t="s">
        <v>106</v>
      </c>
      <c r="C25" s="75" t="s">
        <v>599</v>
      </c>
      <c r="D25" s="75" t="s">
        <v>599</v>
      </c>
      <c r="E25" s="75" t="s">
        <v>600</v>
      </c>
      <c r="F25" s="75" t="s">
        <v>600</v>
      </c>
      <c r="G25" s="75" t="s">
        <v>601</v>
      </c>
      <c r="H25" s="137" t="s">
        <v>392</v>
      </c>
      <c r="I25" s="75" t="s">
        <v>323</v>
      </c>
      <c r="J25" s="75" t="s">
        <v>602</v>
      </c>
      <c r="K25" s="75" t="s">
        <v>602</v>
      </c>
      <c r="L25" s="75" t="s">
        <v>509</v>
      </c>
      <c r="M25" s="75" t="s">
        <v>509</v>
      </c>
      <c r="N25" s="75" t="s">
        <v>509</v>
      </c>
      <c r="O25" s="75" t="s">
        <v>509</v>
      </c>
      <c r="P25" s="75" t="s">
        <v>509</v>
      </c>
      <c r="Q25" s="75" t="s">
        <v>583</v>
      </c>
      <c r="R25" s="75" t="s">
        <v>413</v>
      </c>
      <c r="S25" s="75" t="s">
        <v>413</v>
      </c>
      <c r="T25" s="75" t="s">
        <v>583</v>
      </c>
      <c r="U25" s="75" t="s">
        <v>583</v>
      </c>
      <c r="V25" s="75" t="s">
        <v>583</v>
      </c>
      <c r="W25" s="75" t="s">
        <v>583</v>
      </c>
      <c r="X25" s="75" t="s">
        <v>603</v>
      </c>
      <c r="Y25" s="75" t="s">
        <v>442</v>
      </c>
      <c r="Z25" s="75" t="s">
        <v>583</v>
      </c>
      <c r="AA25" s="75" t="s">
        <v>604</v>
      </c>
      <c r="AB25" s="75" t="s">
        <v>604</v>
      </c>
      <c r="AC25" s="137" t="s">
        <v>605</v>
      </c>
      <c r="AD25" s="137" t="s">
        <v>605</v>
      </c>
      <c r="AE25" s="140" t="s">
        <v>606</v>
      </c>
      <c r="AF25" s="140" t="s">
        <v>615</v>
      </c>
      <c r="AG25" s="75" t="s">
        <v>583</v>
      </c>
      <c r="AH25" s="137" t="s">
        <v>413</v>
      </c>
      <c r="AI25" s="75" t="s">
        <v>606</v>
      </c>
      <c r="AJ25" s="140" t="s">
        <v>413</v>
      </c>
      <c r="AK25" s="75" t="s">
        <v>583</v>
      </c>
      <c r="AL25" s="75" t="s">
        <v>583</v>
      </c>
      <c r="AM25" s="182" t="s">
        <v>492</v>
      </c>
      <c r="AN25" s="144" t="s">
        <v>492</v>
      </c>
      <c r="AO25" s="75" t="s">
        <v>616</v>
      </c>
      <c r="AP25" s="75" t="s">
        <v>616</v>
      </c>
      <c r="AQ25" s="75" t="s">
        <v>509</v>
      </c>
      <c r="AR25" s="75"/>
      <c r="AS25" s="75" t="s">
        <v>522</v>
      </c>
      <c r="AT25" s="182" t="s">
        <v>323</v>
      </c>
      <c r="AU25" s="182" t="s">
        <v>323</v>
      </c>
      <c r="AV25" s="75" t="s">
        <v>396</v>
      </c>
      <c r="AW25" s="144" t="s">
        <v>392</v>
      </c>
      <c r="AX25" s="144" t="s">
        <v>617</v>
      </c>
      <c r="AY25" s="144" t="s">
        <v>538</v>
      </c>
      <c r="AZ25" s="75" t="s">
        <v>583</v>
      </c>
      <c r="BA25" s="144" t="s">
        <v>413</v>
      </c>
      <c r="BB25" s="144" t="s">
        <v>611</v>
      </c>
      <c r="BC25" s="144" t="s">
        <v>611</v>
      </c>
      <c r="BD25" s="144" t="s">
        <v>611</v>
      </c>
      <c r="BE25" s="141" t="s">
        <v>323</v>
      </c>
      <c r="BF25" s="144" t="s">
        <v>611</v>
      </c>
      <c r="BG25" s="144" t="s">
        <v>612</v>
      </c>
      <c r="BH25" s="144" t="s">
        <v>613</v>
      </c>
      <c r="BI25" s="75" t="s">
        <v>509</v>
      </c>
      <c r="BJ25" s="75" t="s">
        <v>509</v>
      </c>
      <c r="BK25" s="75" t="s">
        <v>509</v>
      </c>
      <c r="BL25" s="75" t="s">
        <v>509</v>
      </c>
      <c r="BM25" s="75" t="s">
        <v>323</v>
      </c>
      <c r="BN25" s="75" t="s">
        <v>323</v>
      </c>
      <c r="BO25" s="75" t="s">
        <v>583</v>
      </c>
      <c r="BP25" s="75" t="s">
        <v>583</v>
      </c>
      <c r="BQ25" s="141" t="s">
        <v>614</v>
      </c>
      <c r="BR25" s="75" t="s">
        <v>583</v>
      </c>
    </row>
    <row r="26" spans="1:70" ht="15.75" customHeight="1" x14ac:dyDescent="0.2">
      <c r="A26" s="55" t="s">
        <v>107</v>
      </c>
      <c r="B26" s="61" t="s">
        <v>108</v>
      </c>
      <c r="C26" s="75" t="s">
        <v>599</v>
      </c>
      <c r="D26" s="75" t="s">
        <v>599</v>
      </c>
      <c r="E26" s="75" t="s">
        <v>600</v>
      </c>
      <c r="F26" s="75" t="s">
        <v>600</v>
      </c>
      <c r="G26" s="75" t="s">
        <v>601</v>
      </c>
      <c r="H26" s="137" t="s">
        <v>392</v>
      </c>
      <c r="I26" s="75" t="s">
        <v>323</v>
      </c>
      <c r="J26" s="75" t="s">
        <v>602</v>
      </c>
      <c r="K26" s="75" t="s">
        <v>602</v>
      </c>
      <c r="L26" s="75" t="s">
        <v>509</v>
      </c>
      <c r="M26" s="75" t="s">
        <v>509</v>
      </c>
      <c r="N26" s="75" t="s">
        <v>509</v>
      </c>
      <c r="O26" s="75" t="s">
        <v>509</v>
      </c>
      <c r="P26" s="75" t="s">
        <v>509</v>
      </c>
      <c r="Q26" s="75" t="s">
        <v>583</v>
      </c>
      <c r="R26" s="75" t="s">
        <v>413</v>
      </c>
      <c r="S26" s="75" t="s">
        <v>413</v>
      </c>
      <c r="T26" s="75" t="s">
        <v>583</v>
      </c>
      <c r="U26" s="75" t="s">
        <v>583</v>
      </c>
      <c r="V26" s="75" t="s">
        <v>583</v>
      </c>
      <c r="W26" s="75" t="s">
        <v>583</v>
      </c>
      <c r="X26" s="75" t="s">
        <v>603</v>
      </c>
      <c r="Y26" s="75" t="s">
        <v>442</v>
      </c>
      <c r="Z26" s="75" t="s">
        <v>583</v>
      </c>
      <c r="AA26" s="75" t="s">
        <v>604</v>
      </c>
      <c r="AB26" s="75" t="s">
        <v>604</v>
      </c>
      <c r="AC26" s="137" t="s">
        <v>605</v>
      </c>
      <c r="AD26" s="137" t="s">
        <v>605</v>
      </c>
      <c r="AE26" s="140" t="s">
        <v>606</v>
      </c>
      <c r="AF26" s="140" t="s">
        <v>615</v>
      </c>
      <c r="AG26" s="75" t="s">
        <v>583</v>
      </c>
      <c r="AH26" s="137" t="s">
        <v>413</v>
      </c>
      <c r="AI26" s="75" t="s">
        <v>606</v>
      </c>
      <c r="AJ26" s="140" t="s">
        <v>413</v>
      </c>
      <c r="AK26" s="75" t="s">
        <v>583</v>
      </c>
      <c r="AL26" s="75" t="s">
        <v>583</v>
      </c>
      <c r="AM26" s="182" t="s">
        <v>492</v>
      </c>
      <c r="AN26" s="144" t="s">
        <v>492</v>
      </c>
      <c r="AO26" s="75" t="s">
        <v>616</v>
      </c>
      <c r="AP26" s="75" t="s">
        <v>616</v>
      </c>
      <c r="AQ26" s="75" t="s">
        <v>509</v>
      </c>
      <c r="AR26" s="75"/>
      <c r="AS26" s="75" t="s">
        <v>522</v>
      </c>
      <c r="AT26" s="182" t="s">
        <v>323</v>
      </c>
      <c r="AU26" s="182" t="s">
        <v>323</v>
      </c>
      <c r="AV26" s="182" t="s">
        <v>323</v>
      </c>
      <c r="AW26" s="144" t="s">
        <v>392</v>
      </c>
      <c r="AX26" s="144" t="s">
        <v>617</v>
      </c>
      <c r="AY26" s="144" t="s">
        <v>538</v>
      </c>
      <c r="AZ26" s="75" t="s">
        <v>583</v>
      </c>
      <c r="BA26" s="144" t="s">
        <v>413</v>
      </c>
      <c r="BB26" s="144" t="s">
        <v>611</v>
      </c>
      <c r="BC26" s="144" t="s">
        <v>611</v>
      </c>
      <c r="BD26" s="144" t="s">
        <v>611</v>
      </c>
      <c r="BE26" s="141" t="s">
        <v>323</v>
      </c>
      <c r="BF26" s="144" t="s">
        <v>611</v>
      </c>
      <c r="BG26" s="144" t="s">
        <v>612</v>
      </c>
      <c r="BH26" s="144" t="s">
        <v>613</v>
      </c>
      <c r="BI26" s="75" t="s">
        <v>509</v>
      </c>
      <c r="BJ26" s="75" t="s">
        <v>509</v>
      </c>
      <c r="BK26" s="75" t="s">
        <v>509</v>
      </c>
      <c r="BL26" s="75" t="s">
        <v>509</v>
      </c>
      <c r="BM26" s="75" t="s">
        <v>509</v>
      </c>
      <c r="BN26" s="75" t="s">
        <v>323</v>
      </c>
      <c r="BO26" s="75" t="s">
        <v>583</v>
      </c>
      <c r="BP26" s="75" t="s">
        <v>583</v>
      </c>
      <c r="BQ26" s="141" t="s">
        <v>614</v>
      </c>
      <c r="BR26" s="75" t="s">
        <v>583</v>
      </c>
    </row>
    <row r="27" spans="1:70" ht="15.75" customHeight="1" x14ac:dyDescent="0.2">
      <c r="A27" s="55" t="s">
        <v>109</v>
      </c>
      <c r="B27" s="61" t="s">
        <v>110</v>
      </c>
      <c r="C27" s="75" t="s">
        <v>599</v>
      </c>
      <c r="D27" s="75" t="s">
        <v>599</v>
      </c>
      <c r="E27" s="75" t="s">
        <v>600</v>
      </c>
      <c r="F27" s="75" t="s">
        <v>600</v>
      </c>
      <c r="G27" s="75" t="s">
        <v>601</v>
      </c>
      <c r="H27" s="137" t="s">
        <v>392</v>
      </c>
      <c r="I27" s="75" t="s">
        <v>323</v>
      </c>
      <c r="J27" s="75" t="s">
        <v>602</v>
      </c>
      <c r="K27" s="75" t="s">
        <v>602</v>
      </c>
      <c r="L27" s="75" t="s">
        <v>509</v>
      </c>
      <c r="M27" s="75" t="s">
        <v>509</v>
      </c>
      <c r="N27" s="75" t="s">
        <v>509</v>
      </c>
      <c r="O27" s="75" t="s">
        <v>509</v>
      </c>
      <c r="P27" s="75" t="s">
        <v>509</v>
      </c>
      <c r="Q27" s="75" t="s">
        <v>583</v>
      </c>
      <c r="R27" s="75" t="s">
        <v>413</v>
      </c>
      <c r="S27" s="75" t="s">
        <v>413</v>
      </c>
      <c r="T27" s="75" t="s">
        <v>583</v>
      </c>
      <c r="U27" s="75" t="s">
        <v>583</v>
      </c>
      <c r="V27" s="75" t="s">
        <v>583</v>
      </c>
      <c r="W27" s="75" t="s">
        <v>583</v>
      </c>
      <c r="X27" s="75" t="s">
        <v>603</v>
      </c>
      <c r="Y27" s="75" t="s">
        <v>442</v>
      </c>
      <c r="Z27" s="75" t="s">
        <v>583</v>
      </c>
      <c r="AA27" s="75" t="s">
        <v>604</v>
      </c>
      <c r="AB27" s="75" t="s">
        <v>604</v>
      </c>
      <c r="AC27" s="137" t="s">
        <v>605</v>
      </c>
      <c r="AD27" s="137" t="s">
        <v>605</v>
      </c>
      <c r="AE27" s="140" t="s">
        <v>606</v>
      </c>
      <c r="AF27" s="140" t="s">
        <v>615</v>
      </c>
      <c r="AG27" s="75" t="s">
        <v>583</v>
      </c>
      <c r="AH27" s="137" t="s">
        <v>413</v>
      </c>
      <c r="AI27" s="75" t="s">
        <v>606</v>
      </c>
      <c r="AJ27" s="140" t="s">
        <v>413</v>
      </c>
      <c r="AK27" s="75" t="s">
        <v>583</v>
      </c>
      <c r="AL27" s="75" t="s">
        <v>583</v>
      </c>
      <c r="AM27" s="182" t="s">
        <v>492</v>
      </c>
      <c r="AN27" s="144" t="s">
        <v>492</v>
      </c>
      <c r="AO27" s="75" t="s">
        <v>616</v>
      </c>
      <c r="AP27" s="75" t="s">
        <v>616</v>
      </c>
      <c r="AQ27" s="75" t="s">
        <v>509</v>
      </c>
      <c r="AR27" s="75"/>
      <c r="AS27" s="75" t="s">
        <v>522</v>
      </c>
      <c r="AT27" s="182" t="s">
        <v>323</v>
      </c>
      <c r="AU27" s="182" t="s">
        <v>323</v>
      </c>
      <c r="AV27" s="182" t="s">
        <v>323</v>
      </c>
      <c r="AW27" s="144" t="s">
        <v>392</v>
      </c>
      <c r="AX27" s="144" t="s">
        <v>617</v>
      </c>
      <c r="AY27" s="144" t="s">
        <v>538</v>
      </c>
      <c r="AZ27" s="75" t="s">
        <v>583</v>
      </c>
      <c r="BA27" s="144" t="s">
        <v>413</v>
      </c>
      <c r="BB27" s="144" t="s">
        <v>611</v>
      </c>
      <c r="BC27" s="144" t="s">
        <v>611</v>
      </c>
      <c r="BD27" s="144" t="s">
        <v>611</v>
      </c>
      <c r="BE27" s="141" t="s">
        <v>323</v>
      </c>
      <c r="BF27" s="144" t="s">
        <v>611</v>
      </c>
      <c r="BG27" s="144" t="s">
        <v>612</v>
      </c>
      <c r="BH27" s="144" t="s">
        <v>613</v>
      </c>
      <c r="BI27" s="75" t="s">
        <v>509</v>
      </c>
      <c r="BJ27" s="75" t="s">
        <v>509</v>
      </c>
      <c r="BK27" s="75" t="s">
        <v>509</v>
      </c>
      <c r="BL27" s="75" t="s">
        <v>509</v>
      </c>
      <c r="BM27" s="75" t="s">
        <v>509</v>
      </c>
      <c r="BN27" s="75" t="s">
        <v>323</v>
      </c>
      <c r="BO27" s="75" t="s">
        <v>583</v>
      </c>
      <c r="BP27" s="75" t="s">
        <v>583</v>
      </c>
      <c r="BQ27" s="141" t="s">
        <v>614</v>
      </c>
      <c r="BR27" s="75" t="s">
        <v>583</v>
      </c>
    </row>
    <row r="28" spans="1:70" ht="15.75" customHeight="1" x14ac:dyDescent="0.2">
      <c r="A28" s="55" t="s">
        <v>111</v>
      </c>
      <c r="B28" s="61" t="s">
        <v>112</v>
      </c>
      <c r="C28" s="75" t="s">
        <v>599</v>
      </c>
      <c r="D28" s="75" t="s">
        <v>599</v>
      </c>
      <c r="E28" s="75" t="s">
        <v>600</v>
      </c>
      <c r="F28" s="75" t="s">
        <v>600</v>
      </c>
      <c r="G28" s="75" t="s">
        <v>601</v>
      </c>
      <c r="H28" s="137" t="s">
        <v>392</v>
      </c>
      <c r="I28" s="75" t="s">
        <v>323</v>
      </c>
      <c r="J28" s="75" t="s">
        <v>602</v>
      </c>
      <c r="K28" s="75" t="s">
        <v>602</v>
      </c>
      <c r="L28" s="75" t="s">
        <v>509</v>
      </c>
      <c r="M28" s="75" t="s">
        <v>509</v>
      </c>
      <c r="N28" s="75" t="s">
        <v>509</v>
      </c>
      <c r="O28" s="75" t="s">
        <v>509</v>
      </c>
      <c r="P28" s="75" t="s">
        <v>509</v>
      </c>
      <c r="Q28" s="75" t="s">
        <v>583</v>
      </c>
      <c r="R28" s="75" t="s">
        <v>413</v>
      </c>
      <c r="S28" s="75" t="s">
        <v>413</v>
      </c>
      <c r="T28" s="75" t="s">
        <v>583</v>
      </c>
      <c r="U28" s="75" t="s">
        <v>583</v>
      </c>
      <c r="V28" s="75" t="s">
        <v>583</v>
      </c>
      <c r="W28" s="75" t="s">
        <v>583</v>
      </c>
      <c r="X28" s="75" t="s">
        <v>603</v>
      </c>
      <c r="Y28" s="75" t="s">
        <v>442</v>
      </c>
      <c r="Z28" s="75" t="s">
        <v>583</v>
      </c>
      <c r="AA28" s="75" t="s">
        <v>604</v>
      </c>
      <c r="AB28" s="75" t="s">
        <v>604</v>
      </c>
      <c r="AC28" s="137" t="s">
        <v>605</v>
      </c>
      <c r="AD28" s="137" t="s">
        <v>605</v>
      </c>
      <c r="AE28" s="140" t="s">
        <v>606</v>
      </c>
      <c r="AF28" s="140" t="s">
        <v>615</v>
      </c>
      <c r="AG28" s="75" t="s">
        <v>583</v>
      </c>
      <c r="AH28" s="137" t="s">
        <v>413</v>
      </c>
      <c r="AI28" s="75" t="s">
        <v>606</v>
      </c>
      <c r="AJ28" s="140" t="s">
        <v>413</v>
      </c>
      <c r="AK28" s="75" t="s">
        <v>583</v>
      </c>
      <c r="AL28" s="75" t="s">
        <v>583</v>
      </c>
      <c r="AM28" s="182" t="s">
        <v>492</v>
      </c>
      <c r="AN28" s="144" t="s">
        <v>492</v>
      </c>
      <c r="AO28" s="75" t="s">
        <v>616</v>
      </c>
      <c r="AP28" s="75" t="s">
        <v>616</v>
      </c>
      <c r="AQ28" s="75" t="s">
        <v>509</v>
      </c>
      <c r="AR28" s="75"/>
      <c r="AS28" s="75" t="s">
        <v>522</v>
      </c>
      <c r="AT28" s="182" t="s">
        <v>323</v>
      </c>
      <c r="AU28" s="182" t="s">
        <v>323</v>
      </c>
      <c r="AV28" s="182" t="s">
        <v>323</v>
      </c>
      <c r="AW28" s="144" t="s">
        <v>392</v>
      </c>
      <c r="AX28" s="144" t="s">
        <v>617</v>
      </c>
      <c r="AY28" s="144" t="s">
        <v>538</v>
      </c>
      <c r="AZ28" s="75" t="s">
        <v>583</v>
      </c>
      <c r="BA28" s="144" t="s">
        <v>413</v>
      </c>
      <c r="BB28" s="144" t="s">
        <v>611</v>
      </c>
      <c r="BC28" s="144" t="s">
        <v>611</v>
      </c>
      <c r="BD28" s="144" t="s">
        <v>611</v>
      </c>
      <c r="BE28" s="141" t="s">
        <v>323</v>
      </c>
      <c r="BF28" s="144" t="s">
        <v>611</v>
      </c>
      <c r="BG28" s="144" t="s">
        <v>612</v>
      </c>
      <c r="BH28" s="144" t="s">
        <v>613</v>
      </c>
      <c r="BI28" s="75" t="s">
        <v>509</v>
      </c>
      <c r="BJ28" s="75" t="s">
        <v>509</v>
      </c>
      <c r="BK28" s="75" t="s">
        <v>509</v>
      </c>
      <c r="BL28" s="75" t="s">
        <v>509</v>
      </c>
      <c r="BM28" s="75" t="s">
        <v>509</v>
      </c>
      <c r="BN28" s="75" t="s">
        <v>323</v>
      </c>
      <c r="BO28" s="75" t="s">
        <v>583</v>
      </c>
      <c r="BP28" s="75" t="s">
        <v>583</v>
      </c>
      <c r="BQ28" s="141" t="s">
        <v>614</v>
      </c>
      <c r="BR28" s="75" t="s">
        <v>583</v>
      </c>
    </row>
    <row r="29" spans="1:70" ht="15.75" customHeight="1" x14ac:dyDescent="0.2">
      <c r="A29" s="55" t="s">
        <v>113</v>
      </c>
      <c r="B29" s="61" t="s">
        <v>114</v>
      </c>
      <c r="C29" s="75" t="s">
        <v>599</v>
      </c>
      <c r="D29" s="75" t="s">
        <v>599</v>
      </c>
      <c r="E29" s="75" t="s">
        <v>600</v>
      </c>
      <c r="F29" s="75" t="s">
        <v>600</v>
      </c>
      <c r="G29" s="75" t="s">
        <v>601</v>
      </c>
      <c r="H29" s="137" t="s">
        <v>392</v>
      </c>
      <c r="I29" s="75" t="s">
        <v>323</v>
      </c>
      <c r="J29" s="75" t="s">
        <v>602</v>
      </c>
      <c r="K29" s="75" t="s">
        <v>602</v>
      </c>
      <c r="L29" s="75" t="s">
        <v>509</v>
      </c>
      <c r="M29" s="75" t="s">
        <v>509</v>
      </c>
      <c r="N29" s="75" t="s">
        <v>509</v>
      </c>
      <c r="O29" s="75" t="s">
        <v>509</v>
      </c>
      <c r="P29" s="75" t="s">
        <v>509</v>
      </c>
      <c r="Q29" s="75" t="s">
        <v>583</v>
      </c>
      <c r="R29" s="75" t="s">
        <v>413</v>
      </c>
      <c r="S29" s="75" t="s">
        <v>413</v>
      </c>
      <c r="T29" s="75" t="s">
        <v>583</v>
      </c>
      <c r="U29" s="75" t="s">
        <v>583</v>
      </c>
      <c r="V29" s="75" t="s">
        <v>583</v>
      </c>
      <c r="W29" s="75" t="s">
        <v>583</v>
      </c>
      <c r="X29" s="75" t="s">
        <v>603</v>
      </c>
      <c r="Y29" s="75" t="s">
        <v>442</v>
      </c>
      <c r="Z29" s="75" t="s">
        <v>583</v>
      </c>
      <c r="AA29" s="75" t="s">
        <v>604</v>
      </c>
      <c r="AB29" s="75" t="s">
        <v>604</v>
      </c>
      <c r="AC29" s="137" t="s">
        <v>605</v>
      </c>
      <c r="AD29" s="137" t="s">
        <v>605</v>
      </c>
      <c r="AE29" s="140" t="s">
        <v>606</v>
      </c>
      <c r="AF29" s="140" t="s">
        <v>615</v>
      </c>
      <c r="AG29" s="75" t="s">
        <v>583</v>
      </c>
      <c r="AH29" s="137" t="s">
        <v>413</v>
      </c>
      <c r="AI29" s="75" t="s">
        <v>606</v>
      </c>
      <c r="AJ29" s="140" t="s">
        <v>413</v>
      </c>
      <c r="AK29" s="75" t="s">
        <v>583</v>
      </c>
      <c r="AL29" s="75" t="s">
        <v>583</v>
      </c>
      <c r="AM29" s="182" t="s">
        <v>492</v>
      </c>
      <c r="AN29" s="144" t="s">
        <v>492</v>
      </c>
      <c r="AO29" s="75" t="s">
        <v>616</v>
      </c>
      <c r="AP29" s="75" t="s">
        <v>616</v>
      </c>
      <c r="AQ29" s="75" t="s">
        <v>509</v>
      </c>
      <c r="AR29" s="75"/>
      <c r="AS29" s="75" t="s">
        <v>522</v>
      </c>
      <c r="AT29" s="182" t="s">
        <v>323</v>
      </c>
      <c r="AU29" s="182" t="s">
        <v>323</v>
      </c>
      <c r="AV29" s="75" t="s">
        <v>396</v>
      </c>
      <c r="AW29" s="144" t="s">
        <v>392</v>
      </c>
      <c r="AX29" s="144" t="s">
        <v>617</v>
      </c>
      <c r="AY29" s="144" t="s">
        <v>538</v>
      </c>
      <c r="AZ29" s="75" t="s">
        <v>583</v>
      </c>
      <c r="BA29" s="144" t="s">
        <v>413</v>
      </c>
      <c r="BB29" s="144" t="s">
        <v>611</v>
      </c>
      <c r="BC29" s="144" t="s">
        <v>611</v>
      </c>
      <c r="BD29" s="144" t="s">
        <v>611</v>
      </c>
      <c r="BE29" s="141" t="s">
        <v>323</v>
      </c>
      <c r="BF29" s="144" t="s">
        <v>611</v>
      </c>
      <c r="BG29" s="144" t="s">
        <v>612</v>
      </c>
      <c r="BH29" s="144" t="s">
        <v>613</v>
      </c>
      <c r="BI29" s="75" t="s">
        <v>509</v>
      </c>
      <c r="BJ29" s="75" t="s">
        <v>509</v>
      </c>
      <c r="BK29" s="75" t="s">
        <v>509</v>
      </c>
      <c r="BL29" s="75" t="s">
        <v>509</v>
      </c>
      <c r="BM29" s="75" t="s">
        <v>509</v>
      </c>
      <c r="BN29" s="75" t="s">
        <v>323</v>
      </c>
      <c r="BO29" s="75" t="s">
        <v>583</v>
      </c>
      <c r="BP29" s="75" t="s">
        <v>583</v>
      </c>
      <c r="BQ29" s="141" t="s">
        <v>614</v>
      </c>
      <c r="BR29" s="75" t="s">
        <v>583</v>
      </c>
    </row>
    <row r="30" spans="1:70" ht="15.75" customHeight="1" x14ac:dyDescent="0.2">
      <c r="A30" s="55" t="s">
        <v>115</v>
      </c>
      <c r="B30" s="61" t="s">
        <v>116</v>
      </c>
      <c r="C30" s="75" t="s">
        <v>599</v>
      </c>
      <c r="D30" s="75" t="s">
        <v>599</v>
      </c>
      <c r="E30" s="75" t="s">
        <v>600</v>
      </c>
      <c r="F30" s="75" t="s">
        <v>600</v>
      </c>
      <c r="G30" s="75" t="s">
        <v>601</v>
      </c>
      <c r="H30" s="137" t="s">
        <v>392</v>
      </c>
      <c r="I30" s="75" t="s">
        <v>396</v>
      </c>
      <c r="J30" s="75" t="s">
        <v>602</v>
      </c>
      <c r="K30" s="75" t="s">
        <v>602</v>
      </c>
      <c r="L30" s="75" t="s">
        <v>509</v>
      </c>
      <c r="M30" s="75" t="s">
        <v>509</v>
      </c>
      <c r="N30" s="75" t="s">
        <v>509</v>
      </c>
      <c r="O30" s="75" t="s">
        <v>509</v>
      </c>
      <c r="P30" s="75" t="s">
        <v>509</v>
      </c>
      <c r="Q30" s="75" t="s">
        <v>583</v>
      </c>
      <c r="R30" s="75" t="s">
        <v>413</v>
      </c>
      <c r="S30" s="75" t="s">
        <v>413</v>
      </c>
      <c r="T30" s="75" t="s">
        <v>583</v>
      </c>
      <c r="U30" s="75" t="s">
        <v>583</v>
      </c>
      <c r="V30" s="75" t="s">
        <v>583</v>
      </c>
      <c r="W30" s="75" t="s">
        <v>583</v>
      </c>
      <c r="X30" s="75" t="s">
        <v>603</v>
      </c>
      <c r="Y30" s="75" t="s">
        <v>442</v>
      </c>
      <c r="Z30" s="75" t="s">
        <v>583</v>
      </c>
      <c r="AA30" s="75" t="s">
        <v>604</v>
      </c>
      <c r="AB30" s="75" t="s">
        <v>604</v>
      </c>
      <c r="AC30" s="137" t="s">
        <v>605</v>
      </c>
      <c r="AD30" s="137" t="s">
        <v>605</v>
      </c>
      <c r="AE30" s="140" t="s">
        <v>606</v>
      </c>
      <c r="AF30" s="140" t="s">
        <v>615</v>
      </c>
      <c r="AG30" s="75" t="s">
        <v>583</v>
      </c>
      <c r="AH30" s="137" t="s">
        <v>413</v>
      </c>
      <c r="AI30" s="75" t="s">
        <v>606</v>
      </c>
      <c r="AJ30" s="140" t="s">
        <v>413</v>
      </c>
      <c r="AK30" s="75" t="s">
        <v>583</v>
      </c>
      <c r="AL30" s="75" t="s">
        <v>583</v>
      </c>
      <c r="AM30" s="182" t="s">
        <v>492</v>
      </c>
      <c r="AN30" s="144" t="s">
        <v>492</v>
      </c>
      <c r="AO30" s="75" t="s">
        <v>616</v>
      </c>
      <c r="AP30" s="75" t="s">
        <v>616</v>
      </c>
      <c r="AQ30" s="75" t="s">
        <v>509</v>
      </c>
      <c r="AR30" s="75"/>
      <c r="AS30" s="75" t="s">
        <v>522</v>
      </c>
      <c r="AT30" s="182" t="s">
        <v>323</v>
      </c>
      <c r="AU30" s="182" t="s">
        <v>323</v>
      </c>
      <c r="AV30" s="182" t="s">
        <v>323</v>
      </c>
      <c r="AW30" s="144" t="s">
        <v>392</v>
      </c>
      <c r="AX30" s="144" t="s">
        <v>617</v>
      </c>
      <c r="AY30" s="144" t="s">
        <v>538</v>
      </c>
      <c r="AZ30" s="75" t="s">
        <v>583</v>
      </c>
      <c r="BA30" s="144" t="s">
        <v>413</v>
      </c>
      <c r="BB30" s="144" t="s">
        <v>611</v>
      </c>
      <c r="BC30" s="144" t="s">
        <v>611</v>
      </c>
      <c r="BD30" s="144" t="s">
        <v>611</v>
      </c>
      <c r="BE30" s="141" t="s">
        <v>323</v>
      </c>
      <c r="BF30" s="144" t="s">
        <v>611</v>
      </c>
      <c r="BG30" s="144" t="s">
        <v>612</v>
      </c>
      <c r="BH30" s="144" t="s">
        <v>613</v>
      </c>
      <c r="BI30" s="75" t="s">
        <v>509</v>
      </c>
      <c r="BJ30" s="75" t="s">
        <v>509</v>
      </c>
      <c r="BK30" s="75" t="s">
        <v>509</v>
      </c>
      <c r="BL30" s="75" t="s">
        <v>509</v>
      </c>
      <c r="BM30" s="75" t="s">
        <v>509</v>
      </c>
      <c r="BN30" s="75" t="s">
        <v>323</v>
      </c>
      <c r="BO30" s="75" t="s">
        <v>583</v>
      </c>
      <c r="BP30" s="75" t="s">
        <v>583</v>
      </c>
      <c r="BQ30" s="141" t="s">
        <v>614</v>
      </c>
      <c r="BR30" s="75" t="s">
        <v>583</v>
      </c>
    </row>
    <row r="31" spans="1:70" ht="15.75" customHeight="1" x14ac:dyDescent="0.2">
      <c r="A31" s="55" t="s">
        <v>117</v>
      </c>
      <c r="B31" s="61" t="s">
        <v>118</v>
      </c>
      <c r="C31" s="75" t="s">
        <v>599</v>
      </c>
      <c r="D31" s="75" t="s">
        <v>599</v>
      </c>
      <c r="E31" s="75" t="s">
        <v>600</v>
      </c>
      <c r="F31" s="75" t="s">
        <v>600</v>
      </c>
      <c r="G31" s="75" t="s">
        <v>601</v>
      </c>
      <c r="H31" s="137" t="s">
        <v>392</v>
      </c>
      <c r="I31" s="75" t="s">
        <v>323</v>
      </c>
      <c r="J31" s="75" t="s">
        <v>602</v>
      </c>
      <c r="K31" s="75" t="s">
        <v>602</v>
      </c>
      <c r="L31" s="75" t="s">
        <v>509</v>
      </c>
      <c r="M31" s="75" t="s">
        <v>509</v>
      </c>
      <c r="N31" s="75" t="s">
        <v>509</v>
      </c>
      <c r="O31" s="75" t="s">
        <v>509</v>
      </c>
      <c r="P31" s="75" t="s">
        <v>509</v>
      </c>
      <c r="Q31" s="75" t="s">
        <v>583</v>
      </c>
      <c r="R31" s="75" t="s">
        <v>413</v>
      </c>
      <c r="S31" s="75" t="s">
        <v>413</v>
      </c>
      <c r="T31" s="75" t="s">
        <v>583</v>
      </c>
      <c r="U31" s="75" t="s">
        <v>583</v>
      </c>
      <c r="V31" s="75" t="s">
        <v>583</v>
      </c>
      <c r="W31" s="75" t="s">
        <v>583</v>
      </c>
      <c r="X31" s="75" t="s">
        <v>603</v>
      </c>
      <c r="Y31" s="75" t="s">
        <v>442</v>
      </c>
      <c r="Z31" s="75" t="s">
        <v>583</v>
      </c>
      <c r="AA31" s="75" t="s">
        <v>604</v>
      </c>
      <c r="AB31" s="75" t="s">
        <v>604</v>
      </c>
      <c r="AC31" s="137" t="s">
        <v>605</v>
      </c>
      <c r="AD31" s="137" t="s">
        <v>605</v>
      </c>
      <c r="AE31" s="140" t="s">
        <v>606</v>
      </c>
      <c r="AF31" s="140" t="s">
        <v>615</v>
      </c>
      <c r="AG31" s="75" t="s">
        <v>583</v>
      </c>
      <c r="AH31" s="137" t="s">
        <v>413</v>
      </c>
      <c r="AI31" s="75" t="s">
        <v>606</v>
      </c>
      <c r="AJ31" s="140" t="s">
        <v>413</v>
      </c>
      <c r="AK31" s="75" t="s">
        <v>583</v>
      </c>
      <c r="AL31" s="75" t="s">
        <v>583</v>
      </c>
      <c r="AM31" s="182" t="s">
        <v>492</v>
      </c>
      <c r="AN31" s="144" t="s">
        <v>492</v>
      </c>
      <c r="AO31" s="75" t="s">
        <v>616</v>
      </c>
      <c r="AP31" s="75" t="s">
        <v>616</v>
      </c>
      <c r="AQ31" s="75" t="s">
        <v>509</v>
      </c>
      <c r="AR31" s="75"/>
      <c r="AS31" s="75" t="s">
        <v>522</v>
      </c>
      <c r="AT31" s="182" t="s">
        <v>323</v>
      </c>
      <c r="AU31" s="182" t="s">
        <v>323</v>
      </c>
      <c r="AV31" s="182" t="s">
        <v>323</v>
      </c>
      <c r="AW31" s="144" t="s">
        <v>392</v>
      </c>
      <c r="AX31" s="144" t="s">
        <v>617</v>
      </c>
      <c r="AY31" s="144" t="s">
        <v>538</v>
      </c>
      <c r="AZ31" s="75" t="s">
        <v>583</v>
      </c>
      <c r="BA31" s="144" t="s">
        <v>413</v>
      </c>
      <c r="BB31" s="144" t="s">
        <v>611</v>
      </c>
      <c r="BC31" s="144" t="s">
        <v>611</v>
      </c>
      <c r="BD31" s="144" t="s">
        <v>611</v>
      </c>
      <c r="BE31" s="141" t="s">
        <v>323</v>
      </c>
      <c r="BF31" s="144" t="s">
        <v>611</v>
      </c>
      <c r="BG31" s="144" t="s">
        <v>612</v>
      </c>
      <c r="BH31" s="144" t="s">
        <v>613</v>
      </c>
      <c r="BI31" s="75" t="s">
        <v>509</v>
      </c>
      <c r="BJ31" s="75" t="s">
        <v>509</v>
      </c>
      <c r="BK31" s="75" t="s">
        <v>509</v>
      </c>
      <c r="BL31" s="75" t="s">
        <v>509</v>
      </c>
      <c r="BM31" s="75" t="s">
        <v>509</v>
      </c>
      <c r="BN31" s="75" t="s">
        <v>323</v>
      </c>
      <c r="BO31" s="75" t="s">
        <v>583</v>
      </c>
      <c r="BP31" s="75" t="s">
        <v>583</v>
      </c>
      <c r="BQ31" s="141" t="s">
        <v>614</v>
      </c>
      <c r="BR31" s="75" t="s">
        <v>583</v>
      </c>
    </row>
    <row r="32" spans="1:70" ht="15.75" customHeight="1" x14ac:dyDescent="0.2">
      <c r="A32" s="55" t="s">
        <v>119</v>
      </c>
      <c r="B32" s="61" t="s">
        <v>120</v>
      </c>
      <c r="C32" s="75" t="s">
        <v>599</v>
      </c>
      <c r="D32" s="75" t="s">
        <v>599</v>
      </c>
      <c r="E32" s="75" t="s">
        <v>600</v>
      </c>
      <c r="F32" s="75" t="s">
        <v>600</v>
      </c>
      <c r="G32" s="75" t="s">
        <v>601</v>
      </c>
      <c r="H32" s="137" t="s">
        <v>392</v>
      </c>
      <c r="I32" s="75" t="s">
        <v>323</v>
      </c>
      <c r="J32" s="75" t="s">
        <v>602</v>
      </c>
      <c r="K32" s="75" t="s">
        <v>602</v>
      </c>
      <c r="L32" s="75" t="s">
        <v>509</v>
      </c>
      <c r="M32" s="75" t="s">
        <v>509</v>
      </c>
      <c r="N32" s="75" t="s">
        <v>509</v>
      </c>
      <c r="O32" s="75" t="s">
        <v>509</v>
      </c>
      <c r="P32" s="75" t="s">
        <v>509</v>
      </c>
      <c r="Q32" s="75" t="s">
        <v>583</v>
      </c>
      <c r="R32" s="75" t="s">
        <v>413</v>
      </c>
      <c r="S32" s="75" t="s">
        <v>413</v>
      </c>
      <c r="T32" s="75" t="s">
        <v>583</v>
      </c>
      <c r="U32" s="75" t="s">
        <v>583</v>
      </c>
      <c r="V32" s="75" t="s">
        <v>583</v>
      </c>
      <c r="W32" s="75" t="s">
        <v>583</v>
      </c>
      <c r="X32" s="75" t="s">
        <v>603</v>
      </c>
      <c r="Y32" s="75" t="s">
        <v>442</v>
      </c>
      <c r="Z32" s="75" t="s">
        <v>583</v>
      </c>
      <c r="AA32" s="75" t="s">
        <v>604</v>
      </c>
      <c r="AB32" s="75" t="s">
        <v>604</v>
      </c>
      <c r="AC32" s="137" t="s">
        <v>605</v>
      </c>
      <c r="AD32" s="137" t="s">
        <v>605</v>
      </c>
      <c r="AE32" s="140" t="s">
        <v>606</v>
      </c>
      <c r="AF32" s="140" t="s">
        <v>615</v>
      </c>
      <c r="AG32" s="75" t="s">
        <v>583</v>
      </c>
      <c r="AH32" s="137" t="s">
        <v>413</v>
      </c>
      <c r="AI32" s="75" t="s">
        <v>606</v>
      </c>
      <c r="AJ32" s="140" t="s">
        <v>413</v>
      </c>
      <c r="AK32" s="75" t="s">
        <v>583</v>
      </c>
      <c r="AL32" s="75" t="s">
        <v>583</v>
      </c>
      <c r="AM32" s="182" t="s">
        <v>492</v>
      </c>
      <c r="AN32" s="144" t="s">
        <v>492</v>
      </c>
      <c r="AO32" s="75" t="s">
        <v>616</v>
      </c>
      <c r="AP32" s="75" t="s">
        <v>616</v>
      </c>
      <c r="AQ32" s="75" t="s">
        <v>509</v>
      </c>
      <c r="AR32" s="75"/>
      <c r="AS32" s="75" t="s">
        <v>522</v>
      </c>
      <c r="AT32" s="182" t="s">
        <v>323</v>
      </c>
      <c r="AU32" s="182" t="s">
        <v>323</v>
      </c>
      <c r="AV32" s="75" t="s">
        <v>396</v>
      </c>
      <c r="AW32" s="144" t="s">
        <v>392</v>
      </c>
      <c r="AX32" s="144" t="s">
        <v>617</v>
      </c>
      <c r="AY32" s="144" t="s">
        <v>538</v>
      </c>
      <c r="AZ32" s="75" t="s">
        <v>583</v>
      </c>
      <c r="BA32" s="144" t="s">
        <v>413</v>
      </c>
      <c r="BB32" s="144" t="s">
        <v>611</v>
      </c>
      <c r="BC32" s="144" t="s">
        <v>611</v>
      </c>
      <c r="BD32" s="144" t="s">
        <v>611</v>
      </c>
      <c r="BE32" s="141" t="s">
        <v>323</v>
      </c>
      <c r="BF32" s="144" t="s">
        <v>611</v>
      </c>
      <c r="BG32" s="144" t="s">
        <v>612</v>
      </c>
      <c r="BH32" s="144" t="s">
        <v>613</v>
      </c>
      <c r="BI32" s="75" t="s">
        <v>509</v>
      </c>
      <c r="BJ32" s="75" t="s">
        <v>509</v>
      </c>
      <c r="BK32" s="75" t="s">
        <v>509</v>
      </c>
      <c r="BL32" s="75" t="s">
        <v>509</v>
      </c>
      <c r="BM32" s="75" t="s">
        <v>509</v>
      </c>
      <c r="BN32" s="75" t="s">
        <v>323</v>
      </c>
      <c r="BO32" s="75" t="s">
        <v>583</v>
      </c>
      <c r="BP32" s="75" t="s">
        <v>583</v>
      </c>
      <c r="BQ32" s="141" t="s">
        <v>614</v>
      </c>
      <c r="BR32" s="75" t="s">
        <v>583</v>
      </c>
    </row>
    <row r="33" spans="1:70" ht="15.75" customHeight="1" x14ac:dyDescent="0.2">
      <c r="A33" s="55" t="s">
        <v>121</v>
      </c>
      <c r="B33" s="61" t="s">
        <v>122</v>
      </c>
      <c r="C33" s="75" t="s">
        <v>599</v>
      </c>
      <c r="D33" s="75" t="s">
        <v>599</v>
      </c>
      <c r="E33" s="75" t="s">
        <v>600</v>
      </c>
      <c r="F33" s="75" t="s">
        <v>600</v>
      </c>
      <c r="G33" s="75" t="s">
        <v>601</v>
      </c>
      <c r="H33" s="137" t="s">
        <v>392</v>
      </c>
      <c r="I33" s="75" t="s">
        <v>323</v>
      </c>
      <c r="J33" s="75" t="s">
        <v>602</v>
      </c>
      <c r="K33" s="75" t="s">
        <v>602</v>
      </c>
      <c r="L33" s="75" t="s">
        <v>509</v>
      </c>
      <c r="M33" s="75" t="s">
        <v>509</v>
      </c>
      <c r="N33" s="75" t="s">
        <v>509</v>
      </c>
      <c r="O33" s="75" t="s">
        <v>509</v>
      </c>
      <c r="P33" s="75" t="s">
        <v>509</v>
      </c>
      <c r="Q33" s="75" t="s">
        <v>583</v>
      </c>
      <c r="R33" s="75" t="s">
        <v>413</v>
      </c>
      <c r="S33" s="75" t="s">
        <v>413</v>
      </c>
      <c r="T33" s="75" t="s">
        <v>583</v>
      </c>
      <c r="U33" s="75" t="s">
        <v>583</v>
      </c>
      <c r="V33" s="75" t="s">
        <v>583</v>
      </c>
      <c r="W33" s="75" t="s">
        <v>583</v>
      </c>
      <c r="X33" s="75" t="s">
        <v>603</v>
      </c>
      <c r="Y33" s="75" t="s">
        <v>442</v>
      </c>
      <c r="Z33" s="75" t="s">
        <v>583</v>
      </c>
      <c r="AA33" s="75" t="s">
        <v>604</v>
      </c>
      <c r="AB33" s="75" t="s">
        <v>604</v>
      </c>
      <c r="AC33" s="137" t="s">
        <v>605</v>
      </c>
      <c r="AD33" s="137" t="s">
        <v>605</v>
      </c>
      <c r="AE33" s="140" t="s">
        <v>606</v>
      </c>
      <c r="AF33" s="140" t="s">
        <v>615</v>
      </c>
      <c r="AG33" s="75" t="s">
        <v>583</v>
      </c>
      <c r="AH33" s="137" t="s">
        <v>413</v>
      </c>
      <c r="AI33" s="75" t="s">
        <v>606</v>
      </c>
      <c r="AJ33" s="140" t="s">
        <v>413</v>
      </c>
      <c r="AK33" s="75" t="s">
        <v>583</v>
      </c>
      <c r="AL33" s="75" t="s">
        <v>583</v>
      </c>
      <c r="AM33" s="182" t="s">
        <v>492</v>
      </c>
      <c r="AN33" s="144" t="s">
        <v>492</v>
      </c>
      <c r="AO33" s="75" t="s">
        <v>616</v>
      </c>
      <c r="AP33" s="75" t="s">
        <v>616</v>
      </c>
      <c r="AQ33" s="75" t="s">
        <v>509</v>
      </c>
      <c r="AR33" s="75"/>
      <c r="AS33" s="75" t="s">
        <v>522</v>
      </c>
      <c r="AT33" s="182" t="s">
        <v>323</v>
      </c>
      <c r="AU33" s="182" t="s">
        <v>323</v>
      </c>
      <c r="AV33" s="75" t="s">
        <v>396</v>
      </c>
      <c r="AW33" s="144" t="s">
        <v>392</v>
      </c>
      <c r="AX33" s="144" t="s">
        <v>617</v>
      </c>
      <c r="AY33" s="144" t="s">
        <v>538</v>
      </c>
      <c r="AZ33" s="75" t="s">
        <v>583</v>
      </c>
      <c r="BA33" s="144" t="s">
        <v>413</v>
      </c>
      <c r="BB33" s="144" t="s">
        <v>611</v>
      </c>
      <c r="BC33" s="144" t="s">
        <v>611</v>
      </c>
      <c r="BD33" s="144" t="s">
        <v>611</v>
      </c>
      <c r="BE33" s="141" t="s">
        <v>323</v>
      </c>
      <c r="BF33" s="144" t="s">
        <v>611</v>
      </c>
      <c r="BG33" s="144" t="s">
        <v>612</v>
      </c>
      <c r="BH33" s="144" t="s">
        <v>613</v>
      </c>
      <c r="BI33" s="75" t="s">
        <v>509</v>
      </c>
      <c r="BJ33" s="75" t="s">
        <v>509</v>
      </c>
      <c r="BK33" s="75" t="s">
        <v>509</v>
      </c>
      <c r="BL33" s="75" t="s">
        <v>509</v>
      </c>
      <c r="BM33" s="75" t="s">
        <v>509</v>
      </c>
      <c r="BN33" s="75" t="s">
        <v>323</v>
      </c>
      <c r="BO33" s="75" t="s">
        <v>583</v>
      </c>
      <c r="BP33" s="75" t="s">
        <v>583</v>
      </c>
      <c r="BQ33" s="141" t="s">
        <v>614</v>
      </c>
      <c r="BR33" s="75" t="s">
        <v>583</v>
      </c>
    </row>
    <row r="34" spans="1:70" ht="15.75" customHeight="1" x14ac:dyDescent="0.2">
      <c r="A34" s="55" t="s">
        <v>123</v>
      </c>
      <c r="B34" s="61" t="s">
        <v>124</v>
      </c>
      <c r="C34" s="75" t="s">
        <v>599</v>
      </c>
      <c r="D34" s="75" t="s">
        <v>599</v>
      </c>
      <c r="E34" s="75" t="s">
        <v>600</v>
      </c>
      <c r="F34" s="75" t="s">
        <v>600</v>
      </c>
      <c r="G34" s="75" t="s">
        <v>601</v>
      </c>
      <c r="H34" s="137" t="s">
        <v>392</v>
      </c>
      <c r="I34" s="75" t="s">
        <v>323</v>
      </c>
      <c r="J34" s="75" t="s">
        <v>602</v>
      </c>
      <c r="K34" s="75" t="s">
        <v>602</v>
      </c>
      <c r="L34" s="75" t="s">
        <v>509</v>
      </c>
      <c r="M34" s="75" t="s">
        <v>509</v>
      </c>
      <c r="N34" s="75" t="s">
        <v>509</v>
      </c>
      <c r="O34" s="75" t="s">
        <v>509</v>
      </c>
      <c r="P34" s="75" t="s">
        <v>509</v>
      </c>
      <c r="Q34" s="75" t="s">
        <v>583</v>
      </c>
      <c r="R34" s="75" t="s">
        <v>413</v>
      </c>
      <c r="S34" s="75" t="s">
        <v>413</v>
      </c>
      <c r="T34" s="75" t="s">
        <v>583</v>
      </c>
      <c r="U34" s="75" t="s">
        <v>583</v>
      </c>
      <c r="V34" s="75" t="s">
        <v>583</v>
      </c>
      <c r="W34" s="75" t="s">
        <v>583</v>
      </c>
      <c r="X34" s="75" t="s">
        <v>603</v>
      </c>
      <c r="Y34" s="75" t="s">
        <v>442</v>
      </c>
      <c r="Z34" s="75" t="s">
        <v>583</v>
      </c>
      <c r="AA34" s="75" t="s">
        <v>604</v>
      </c>
      <c r="AB34" s="75" t="s">
        <v>604</v>
      </c>
      <c r="AC34" s="137" t="s">
        <v>605</v>
      </c>
      <c r="AD34" s="137" t="s">
        <v>605</v>
      </c>
      <c r="AE34" s="140" t="s">
        <v>606</v>
      </c>
      <c r="AF34" s="140" t="s">
        <v>615</v>
      </c>
      <c r="AG34" s="75" t="s">
        <v>583</v>
      </c>
      <c r="AH34" s="137" t="s">
        <v>413</v>
      </c>
      <c r="AI34" s="75" t="s">
        <v>606</v>
      </c>
      <c r="AJ34" s="140" t="s">
        <v>413</v>
      </c>
      <c r="AK34" s="75" t="s">
        <v>583</v>
      </c>
      <c r="AL34" s="75" t="s">
        <v>583</v>
      </c>
      <c r="AM34" s="182" t="s">
        <v>492</v>
      </c>
      <c r="AN34" s="144" t="s">
        <v>492</v>
      </c>
      <c r="AO34" s="75" t="s">
        <v>616</v>
      </c>
      <c r="AP34" s="75" t="s">
        <v>616</v>
      </c>
      <c r="AQ34" s="75" t="s">
        <v>509</v>
      </c>
      <c r="AR34" s="75"/>
      <c r="AS34" s="75" t="s">
        <v>522</v>
      </c>
      <c r="AT34" s="182" t="s">
        <v>323</v>
      </c>
      <c r="AU34" s="182" t="s">
        <v>323</v>
      </c>
      <c r="AV34" s="182" t="s">
        <v>323</v>
      </c>
      <c r="AW34" s="144" t="s">
        <v>392</v>
      </c>
      <c r="AX34" s="144" t="s">
        <v>617</v>
      </c>
      <c r="AY34" s="144" t="s">
        <v>538</v>
      </c>
      <c r="AZ34" s="75" t="s">
        <v>583</v>
      </c>
      <c r="BA34" s="144" t="s">
        <v>413</v>
      </c>
      <c r="BB34" s="144" t="s">
        <v>611</v>
      </c>
      <c r="BC34" s="144" t="s">
        <v>611</v>
      </c>
      <c r="BD34" s="144" t="s">
        <v>611</v>
      </c>
      <c r="BE34" s="141" t="s">
        <v>323</v>
      </c>
      <c r="BF34" s="144" t="s">
        <v>611</v>
      </c>
      <c r="BG34" s="144" t="s">
        <v>612</v>
      </c>
      <c r="BH34" s="144" t="s">
        <v>613</v>
      </c>
      <c r="BI34" s="75" t="s">
        <v>509</v>
      </c>
      <c r="BJ34" s="75" t="s">
        <v>509</v>
      </c>
      <c r="BK34" s="75" t="s">
        <v>509</v>
      </c>
      <c r="BL34" s="75" t="s">
        <v>509</v>
      </c>
      <c r="BM34" s="75" t="s">
        <v>323</v>
      </c>
      <c r="BN34" s="75" t="s">
        <v>323</v>
      </c>
      <c r="BO34" s="75" t="s">
        <v>583</v>
      </c>
      <c r="BP34" s="75" t="s">
        <v>583</v>
      </c>
      <c r="BQ34" s="141" t="s">
        <v>614</v>
      </c>
      <c r="BR34" s="75" t="s">
        <v>583</v>
      </c>
    </row>
    <row r="35" spans="1:70" ht="15.75" customHeight="1" x14ac:dyDescent="0.2">
      <c r="A35" s="55" t="s">
        <v>125</v>
      </c>
      <c r="B35" s="61" t="s">
        <v>126</v>
      </c>
      <c r="C35" s="75" t="s">
        <v>599</v>
      </c>
      <c r="D35" s="75" t="s">
        <v>599</v>
      </c>
      <c r="E35" s="75" t="s">
        <v>600</v>
      </c>
      <c r="F35" s="75" t="s">
        <v>600</v>
      </c>
      <c r="G35" s="75" t="s">
        <v>601</v>
      </c>
      <c r="H35" s="137" t="s">
        <v>392</v>
      </c>
      <c r="I35" s="75" t="s">
        <v>323</v>
      </c>
      <c r="J35" s="75" t="s">
        <v>602</v>
      </c>
      <c r="K35" s="75" t="s">
        <v>602</v>
      </c>
      <c r="L35" s="75" t="s">
        <v>509</v>
      </c>
      <c r="M35" s="75" t="s">
        <v>509</v>
      </c>
      <c r="N35" s="75" t="s">
        <v>509</v>
      </c>
      <c r="O35" s="75" t="s">
        <v>509</v>
      </c>
      <c r="P35" s="75" t="s">
        <v>509</v>
      </c>
      <c r="Q35" s="75" t="s">
        <v>583</v>
      </c>
      <c r="R35" s="75" t="s">
        <v>413</v>
      </c>
      <c r="S35" s="75" t="s">
        <v>413</v>
      </c>
      <c r="T35" s="75" t="s">
        <v>583</v>
      </c>
      <c r="U35" s="75" t="s">
        <v>583</v>
      </c>
      <c r="V35" s="75" t="s">
        <v>583</v>
      </c>
      <c r="W35" s="75" t="s">
        <v>583</v>
      </c>
      <c r="X35" s="75" t="s">
        <v>603</v>
      </c>
      <c r="Y35" s="75" t="s">
        <v>442</v>
      </c>
      <c r="Z35" s="75" t="s">
        <v>583</v>
      </c>
      <c r="AA35" s="75" t="s">
        <v>604</v>
      </c>
      <c r="AB35" s="75" t="s">
        <v>604</v>
      </c>
      <c r="AC35" s="137" t="s">
        <v>605</v>
      </c>
      <c r="AD35" s="137" t="s">
        <v>605</v>
      </c>
      <c r="AE35" s="140" t="s">
        <v>606</v>
      </c>
      <c r="AF35" s="140" t="s">
        <v>615</v>
      </c>
      <c r="AG35" s="75" t="s">
        <v>583</v>
      </c>
      <c r="AH35" s="137" t="s">
        <v>413</v>
      </c>
      <c r="AI35" s="75" t="s">
        <v>606</v>
      </c>
      <c r="AJ35" s="140" t="s">
        <v>413</v>
      </c>
      <c r="AK35" s="75" t="s">
        <v>583</v>
      </c>
      <c r="AL35" s="75" t="s">
        <v>583</v>
      </c>
      <c r="AM35" s="182" t="s">
        <v>492</v>
      </c>
      <c r="AN35" s="144" t="s">
        <v>492</v>
      </c>
      <c r="AO35" s="75" t="s">
        <v>616</v>
      </c>
      <c r="AP35" s="75" t="s">
        <v>616</v>
      </c>
      <c r="AQ35" s="75" t="s">
        <v>509</v>
      </c>
      <c r="AR35" s="75"/>
      <c r="AS35" s="75" t="s">
        <v>522</v>
      </c>
      <c r="AT35" s="182" t="s">
        <v>323</v>
      </c>
      <c r="AU35" s="182" t="s">
        <v>323</v>
      </c>
      <c r="AV35" s="182" t="s">
        <v>323</v>
      </c>
      <c r="AW35" s="144" t="s">
        <v>392</v>
      </c>
      <c r="AX35" s="144" t="s">
        <v>617</v>
      </c>
      <c r="AY35" s="144" t="s">
        <v>538</v>
      </c>
      <c r="AZ35" s="75" t="s">
        <v>583</v>
      </c>
      <c r="BA35" s="144" t="s">
        <v>413</v>
      </c>
      <c r="BB35" s="144" t="s">
        <v>611</v>
      </c>
      <c r="BC35" s="144" t="s">
        <v>611</v>
      </c>
      <c r="BD35" s="144" t="s">
        <v>611</v>
      </c>
      <c r="BE35" s="141" t="s">
        <v>323</v>
      </c>
      <c r="BF35" s="144" t="s">
        <v>611</v>
      </c>
      <c r="BG35" s="144" t="s">
        <v>612</v>
      </c>
      <c r="BH35" s="144" t="s">
        <v>613</v>
      </c>
      <c r="BI35" s="75" t="s">
        <v>509</v>
      </c>
      <c r="BJ35" s="75" t="s">
        <v>509</v>
      </c>
      <c r="BK35" s="75" t="s">
        <v>509</v>
      </c>
      <c r="BL35" s="75" t="s">
        <v>509</v>
      </c>
      <c r="BM35" s="75" t="s">
        <v>323</v>
      </c>
      <c r="BN35" s="75" t="s">
        <v>323</v>
      </c>
      <c r="BO35" s="75" t="s">
        <v>583</v>
      </c>
      <c r="BP35" s="75" t="s">
        <v>583</v>
      </c>
      <c r="BQ35" s="141" t="s">
        <v>614</v>
      </c>
      <c r="BR35" s="75" t="s">
        <v>583</v>
      </c>
    </row>
    <row r="36" spans="1:70" ht="15.75" customHeight="1" x14ac:dyDescent="0.2">
      <c r="A36" s="55" t="s">
        <v>127</v>
      </c>
      <c r="B36" s="61" t="s">
        <v>128</v>
      </c>
      <c r="C36" s="75" t="s">
        <v>599</v>
      </c>
      <c r="D36" s="75" t="s">
        <v>599</v>
      </c>
      <c r="E36" s="75" t="s">
        <v>600</v>
      </c>
      <c r="F36" s="75" t="s">
        <v>600</v>
      </c>
      <c r="G36" s="75" t="s">
        <v>601</v>
      </c>
      <c r="H36" s="137" t="s">
        <v>392</v>
      </c>
      <c r="I36" s="75" t="s">
        <v>323</v>
      </c>
      <c r="J36" s="75" t="s">
        <v>602</v>
      </c>
      <c r="K36" s="75" t="s">
        <v>602</v>
      </c>
      <c r="L36" s="75" t="s">
        <v>509</v>
      </c>
      <c r="M36" s="75" t="s">
        <v>509</v>
      </c>
      <c r="N36" s="75" t="s">
        <v>509</v>
      </c>
      <c r="O36" s="75" t="s">
        <v>509</v>
      </c>
      <c r="P36" s="75" t="s">
        <v>509</v>
      </c>
      <c r="Q36" s="75" t="s">
        <v>583</v>
      </c>
      <c r="R36" s="75" t="s">
        <v>413</v>
      </c>
      <c r="S36" s="75" t="s">
        <v>413</v>
      </c>
      <c r="T36" s="75" t="s">
        <v>583</v>
      </c>
      <c r="U36" s="75" t="s">
        <v>583</v>
      </c>
      <c r="V36" s="75" t="s">
        <v>583</v>
      </c>
      <c r="W36" s="75" t="s">
        <v>583</v>
      </c>
      <c r="X36" s="75" t="s">
        <v>603</v>
      </c>
      <c r="Y36" s="75" t="s">
        <v>442</v>
      </c>
      <c r="Z36" s="75" t="s">
        <v>583</v>
      </c>
      <c r="AA36" s="75" t="s">
        <v>604</v>
      </c>
      <c r="AB36" s="75" t="s">
        <v>604</v>
      </c>
      <c r="AC36" s="137" t="s">
        <v>605</v>
      </c>
      <c r="AD36" s="137" t="s">
        <v>605</v>
      </c>
      <c r="AE36" s="140" t="s">
        <v>606</v>
      </c>
      <c r="AF36" s="140" t="s">
        <v>615</v>
      </c>
      <c r="AG36" s="75" t="s">
        <v>583</v>
      </c>
      <c r="AH36" s="137" t="s">
        <v>413</v>
      </c>
      <c r="AI36" s="75" t="s">
        <v>606</v>
      </c>
      <c r="AJ36" s="140" t="s">
        <v>413</v>
      </c>
      <c r="AK36" s="75" t="s">
        <v>583</v>
      </c>
      <c r="AL36" s="75" t="s">
        <v>583</v>
      </c>
      <c r="AM36" s="182" t="s">
        <v>492</v>
      </c>
      <c r="AN36" s="144" t="s">
        <v>492</v>
      </c>
      <c r="AO36" s="75" t="s">
        <v>616</v>
      </c>
      <c r="AP36" s="75" t="s">
        <v>616</v>
      </c>
      <c r="AQ36" s="75" t="s">
        <v>509</v>
      </c>
      <c r="AR36" s="75"/>
      <c r="AS36" s="75" t="s">
        <v>522</v>
      </c>
      <c r="AT36" s="182" t="s">
        <v>323</v>
      </c>
      <c r="AU36" s="182" t="s">
        <v>323</v>
      </c>
      <c r="AV36" s="182" t="s">
        <v>323</v>
      </c>
      <c r="AW36" s="144" t="s">
        <v>392</v>
      </c>
      <c r="AX36" s="144" t="s">
        <v>617</v>
      </c>
      <c r="AY36" s="144" t="s">
        <v>538</v>
      </c>
      <c r="AZ36" s="75" t="s">
        <v>583</v>
      </c>
      <c r="BA36" s="144" t="s">
        <v>413</v>
      </c>
      <c r="BB36" s="144" t="s">
        <v>611</v>
      </c>
      <c r="BC36" s="144" t="s">
        <v>611</v>
      </c>
      <c r="BD36" s="144" t="s">
        <v>611</v>
      </c>
      <c r="BE36" s="141" t="s">
        <v>323</v>
      </c>
      <c r="BF36" s="144" t="s">
        <v>611</v>
      </c>
      <c r="BG36" s="144" t="s">
        <v>612</v>
      </c>
      <c r="BH36" s="144" t="s">
        <v>613</v>
      </c>
      <c r="BI36" s="75" t="s">
        <v>509</v>
      </c>
      <c r="BJ36" s="75" t="s">
        <v>509</v>
      </c>
      <c r="BK36" s="75" t="s">
        <v>509</v>
      </c>
      <c r="BL36" s="75" t="s">
        <v>509</v>
      </c>
      <c r="BM36" s="75" t="s">
        <v>509</v>
      </c>
      <c r="BN36" s="75" t="s">
        <v>323</v>
      </c>
      <c r="BO36" s="75" t="s">
        <v>583</v>
      </c>
      <c r="BP36" s="75" t="s">
        <v>583</v>
      </c>
      <c r="BQ36" s="141" t="s">
        <v>614</v>
      </c>
      <c r="BR36" s="75" t="s">
        <v>583</v>
      </c>
    </row>
    <row r="37" spans="1:70" ht="15.75" customHeight="1" x14ac:dyDescent="0.2">
      <c r="A37" s="55" t="s">
        <v>129</v>
      </c>
      <c r="B37" s="61" t="s">
        <v>130</v>
      </c>
      <c r="C37" s="75" t="s">
        <v>599</v>
      </c>
      <c r="D37" s="75" t="s">
        <v>599</v>
      </c>
      <c r="E37" s="75" t="s">
        <v>600</v>
      </c>
      <c r="F37" s="75" t="s">
        <v>600</v>
      </c>
      <c r="G37" s="75" t="s">
        <v>601</v>
      </c>
      <c r="H37" s="137" t="s">
        <v>392</v>
      </c>
      <c r="I37" s="75" t="s">
        <v>323</v>
      </c>
      <c r="J37" s="75" t="s">
        <v>602</v>
      </c>
      <c r="K37" s="75" t="s">
        <v>602</v>
      </c>
      <c r="L37" s="75" t="s">
        <v>509</v>
      </c>
      <c r="M37" s="75" t="s">
        <v>509</v>
      </c>
      <c r="N37" s="75" t="s">
        <v>509</v>
      </c>
      <c r="O37" s="75" t="s">
        <v>509</v>
      </c>
      <c r="P37" s="75" t="s">
        <v>509</v>
      </c>
      <c r="Q37" s="75" t="s">
        <v>583</v>
      </c>
      <c r="R37" s="75" t="s">
        <v>413</v>
      </c>
      <c r="S37" s="75" t="s">
        <v>413</v>
      </c>
      <c r="T37" s="75" t="s">
        <v>583</v>
      </c>
      <c r="U37" s="75" t="s">
        <v>583</v>
      </c>
      <c r="V37" s="75" t="s">
        <v>583</v>
      </c>
      <c r="W37" s="75" t="s">
        <v>583</v>
      </c>
      <c r="X37" s="75" t="s">
        <v>603</v>
      </c>
      <c r="Y37" s="75" t="s">
        <v>442</v>
      </c>
      <c r="Z37" s="75" t="s">
        <v>583</v>
      </c>
      <c r="AA37" s="75" t="s">
        <v>604</v>
      </c>
      <c r="AB37" s="75" t="s">
        <v>604</v>
      </c>
      <c r="AC37" s="137" t="s">
        <v>605</v>
      </c>
      <c r="AD37" s="137" t="s">
        <v>605</v>
      </c>
      <c r="AE37" s="140" t="s">
        <v>606</v>
      </c>
      <c r="AF37" s="140" t="s">
        <v>615</v>
      </c>
      <c r="AG37" s="75" t="s">
        <v>583</v>
      </c>
      <c r="AH37" s="137" t="s">
        <v>413</v>
      </c>
      <c r="AI37" s="75" t="s">
        <v>606</v>
      </c>
      <c r="AJ37" s="140" t="s">
        <v>413</v>
      </c>
      <c r="AK37" s="75" t="s">
        <v>583</v>
      </c>
      <c r="AL37" s="75" t="s">
        <v>583</v>
      </c>
      <c r="AM37" s="182" t="s">
        <v>492</v>
      </c>
      <c r="AN37" s="144" t="s">
        <v>492</v>
      </c>
      <c r="AO37" s="75" t="s">
        <v>616</v>
      </c>
      <c r="AP37" s="75" t="s">
        <v>616</v>
      </c>
      <c r="AQ37" s="75" t="s">
        <v>509</v>
      </c>
      <c r="AR37" s="75"/>
      <c r="AS37" s="75" t="s">
        <v>522</v>
      </c>
      <c r="AT37" s="182" t="s">
        <v>323</v>
      </c>
      <c r="AU37" s="182" t="s">
        <v>323</v>
      </c>
      <c r="AV37" s="182" t="s">
        <v>323</v>
      </c>
      <c r="AW37" s="144" t="s">
        <v>392</v>
      </c>
      <c r="AX37" s="144" t="s">
        <v>617</v>
      </c>
      <c r="AY37" s="144" t="s">
        <v>538</v>
      </c>
      <c r="AZ37" s="75" t="s">
        <v>583</v>
      </c>
      <c r="BA37" s="144" t="s">
        <v>413</v>
      </c>
      <c r="BB37" s="144" t="s">
        <v>611</v>
      </c>
      <c r="BC37" s="144" t="s">
        <v>611</v>
      </c>
      <c r="BD37" s="144" t="s">
        <v>611</v>
      </c>
      <c r="BE37" s="141" t="s">
        <v>323</v>
      </c>
      <c r="BF37" s="144" t="s">
        <v>611</v>
      </c>
      <c r="BG37" s="144" t="s">
        <v>612</v>
      </c>
      <c r="BH37" s="144" t="s">
        <v>613</v>
      </c>
      <c r="BI37" s="75" t="s">
        <v>509</v>
      </c>
      <c r="BJ37" s="75" t="s">
        <v>509</v>
      </c>
      <c r="BK37" s="75" t="s">
        <v>509</v>
      </c>
      <c r="BL37" s="75" t="s">
        <v>509</v>
      </c>
      <c r="BM37" s="75" t="s">
        <v>323</v>
      </c>
      <c r="BN37" s="75" t="s">
        <v>323</v>
      </c>
      <c r="BO37" s="75" t="s">
        <v>583</v>
      </c>
      <c r="BP37" s="75" t="s">
        <v>583</v>
      </c>
      <c r="BQ37" s="141" t="s">
        <v>614</v>
      </c>
      <c r="BR37" s="75" t="s">
        <v>583</v>
      </c>
    </row>
    <row r="38" spans="1:70" ht="15.75" customHeight="1" x14ac:dyDescent="0.2">
      <c r="A38" s="55" t="s">
        <v>131</v>
      </c>
      <c r="B38" s="61" t="s">
        <v>132</v>
      </c>
      <c r="C38" s="75" t="s">
        <v>599</v>
      </c>
      <c r="D38" s="75" t="s">
        <v>599</v>
      </c>
      <c r="E38" s="75" t="s">
        <v>600</v>
      </c>
      <c r="F38" s="75" t="s">
        <v>600</v>
      </c>
      <c r="G38" s="75" t="s">
        <v>601</v>
      </c>
      <c r="H38" s="137" t="s">
        <v>323</v>
      </c>
      <c r="I38" s="75" t="s">
        <v>323</v>
      </c>
      <c r="J38" s="75" t="s">
        <v>602</v>
      </c>
      <c r="K38" s="75" t="s">
        <v>602</v>
      </c>
      <c r="L38" s="75" t="s">
        <v>509</v>
      </c>
      <c r="M38" s="75" t="s">
        <v>509</v>
      </c>
      <c r="N38" s="75" t="s">
        <v>509</v>
      </c>
      <c r="O38" s="75" t="s">
        <v>509</v>
      </c>
      <c r="P38" s="75" t="s">
        <v>509</v>
      </c>
      <c r="Q38" s="75" t="s">
        <v>583</v>
      </c>
      <c r="R38" s="75" t="s">
        <v>413</v>
      </c>
      <c r="S38" s="75" t="s">
        <v>413</v>
      </c>
      <c r="T38" s="75" t="s">
        <v>323</v>
      </c>
      <c r="U38" s="75" t="s">
        <v>583</v>
      </c>
      <c r="V38" s="75" t="s">
        <v>583</v>
      </c>
      <c r="W38" s="75" t="s">
        <v>583</v>
      </c>
      <c r="X38" s="75" t="s">
        <v>603</v>
      </c>
      <c r="Y38" s="75" t="s">
        <v>442</v>
      </c>
      <c r="Z38" s="75" t="s">
        <v>583</v>
      </c>
      <c r="AA38" s="75" t="s">
        <v>604</v>
      </c>
      <c r="AB38" s="75" t="s">
        <v>604</v>
      </c>
      <c r="AC38" s="137" t="s">
        <v>605</v>
      </c>
      <c r="AD38" s="137" t="s">
        <v>605</v>
      </c>
      <c r="AE38" s="140" t="s">
        <v>606</v>
      </c>
      <c r="AF38" s="140" t="s">
        <v>615</v>
      </c>
      <c r="AG38" s="75" t="s">
        <v>583</v>
      </c>
      <c r="AH38" s="137" t="s">
        <v>413</v>
      </c>
      <c r="AI38" s="75" t="s">
        <v>606</v>
      </c>
      <c r="AJ38" s="140" t="s">
        <v>413</v>
      </c>
      <c r="AK38" s="75" t="s">
        <v>583</v>
      </c>
      <c r="AL38" s="75" t="s">
        <v>583</v>
      </c>
      <c r="AM38" s="182" t="s">
        <v>492</v>
      </c>
      <c r="AN38" s="144" t="s">
        <v>492</v>
      </c>
      <c r="AO38" s="75" t="s">
        <v>616</v>
      </c>
      <c r="AP38" s="75" t="s">
        <v>616</v>
      </c>
      <c r="AQ38" s="75" t="s">
        <v>509</v>
      </c>
      <c r="AR38" s="75"/>
      <c r="AS38" s="75" t="s">
        <v>522</v>
      </c>
      <c r="AT38" s="182" t="s">
        <v>323</v>
      </c>
      <c r="AU38" s="182" t="s">
        <v>323</v>
      </c>
      <c r="AV38" s="182" t="s">
        <v>323</v>
      </c>
      <c r="AW38" s="144" t="s">
        <v>392</v>
      </c>
      <c r="AX38" s="144" t="s">
        <v>617</v>
      </c>
      <c r="AY38" s="144" t="s">
        <v>538</v>
      </c>
      <c r="AZ38" s="75" t="s">
        <v>583</v>
      </c>
      <c r="BA38" s="144" t="s">
        <v>413</v>
      </c>
      <c r="BB38" s="144" t="s">
        <v>611</v>
      </c>
      <c r="BC38" s="144" t="s">
        <v>611</v>
      </c>
      <c r="BD38" s="144" t="s">
        <v>611</v>
      </c>
      <c r="BE38" s="141" t="s">
        <v>323</v>
      </c>
      <c r="BF38" s="144" t="s">
        <v>611</v>
      </c>
      <c r="BG38" s="144" t="s">
        <v>612</v>
      </c>
      <c r="BH38" s="144" t="s">
        <v>613</v>
      </c>
      <c r="BI38" s="75" t="s">
        <v>509</v>
      </c>
      <c r="BJ38" s="75" t="s">
        <v>509</v>
      </c>
      <c r="BK38" s="75" t="s">
        <v>509</v>
      </c>
      <c r="BL38" s="75" t="s">
        <v>509</v>
      </c>
      <c r="BM38" s="75" t="s">
        <v>323</v>
      </c>
      <c r="BN38" s="75" t="s">
        <v>323</v>
      </c>
      <c r="BO38" s="75" t="s">
        <v>583</v>
      </c>
      <c r="BP38" s="75" t="s">
        <v>583</v>
      </c>
      <c r="BQ38" s="141" t="s">
        <v>614</v>
      </c>
      <c r="BR38" s="75" t="s">
        <v>583</v>
      </c>
    </row>
    <row r="39" spans="1:70" ht="15.75" customHeight="1" x14ac:dyDescent="0.2">
      <c r="A39" s="55" t="s">
        <v>133</v>
      </c>
      <c r="B39" s="61" t="s">
        <v>134</v>
      </c>
      <c r="C39" s="75" t="s">
        <v>599</v>
      </c>
      <c r="D39" s="75" t="s">
        <v>599</v>
      </c>
      <c r="E39" s="75" t="s">
        <v>600</v>
      </c>
      <c r="F39" s="75" t="s">
        <v>600</v>
      </c>
      <c r="G39" s="75" t="s">
        <v>601</v>
      </c>
      <c r="H39" s="137" t="s">
        <v>323</v>
      </c>
      <c r="I39" s="75" t="s">
        <v>323</v>
      </c>
      <c r="J39" s="75" t="s">
        <v>602</v>
      </c>
      <c r="K39" s="75" t="s">
        <v>602</v>
      </c>
      <c r="L39" s="75" t="s">
        <v>509</v>
      </c>
      <c r="M39" s="75" t="s">
        <v>509</v>
      </c>
      <c r="N39" s="75" t="s">
        <v>509</v>
      </c>
      <c r="O39" s="75" t="s">
        <v>509</v>
      </c>
      <c r="P39" s="75" t="s">
        <v>509</v>
      </c>
      <c r="Q39" s="75" t="s">
        <v>583</v>
      </c>
      <c r="R39" s="75" t="s">
        <v>413</v>
      </c>
      <c r="S39" s="75" t="s">
        <v>413</v>
      </c>
      <c r="T39" s="75" t="s">
        <v>323</v>
      </c>
      <c r="U39" s="75" t="s">
        <v>583</v>
      </c>
      <c r="V39" s="75" t="s">
        <v>583</v>
      </c>
      <c r="W39" s="75" t="s">
        <v>583</v>
      </c>
      <c r="X39" s="75" t="s">
        <v>603</v>
      </c>
      <c r="Y39" s="75" t="s">
        <v>442</v>
      </c>
      <c r="Z39" s="75" t="s">
        <v>583</v>
      </c>
      <c r="AA39" s="75" t="s">
        <v>604</v>
      </c>
      <c r="AB39" s="75" t="s">
        <v>604</v>
      </c>
      <c r="AC39" s="137" t="s">
        <v>605</v>
      </c>
      <c r="AD39" s="137" t="s">
        <v>605</v>
      </c>
      <c r="AE39" s="140" t="s">
        <v>606</v>
      </c>
      <c r="AF39" s="140" t="s">
        <v>615</v>
      </c>
      <c r="AG39" s="75" t="s">
        <v>583</v>
      </c>
      <c r="AH39" s="137" t="s">
        <v>413</v>
      </c>
      <c r="AI39" s="75" t="s">
        <v>606</v>
      </c>
      <c r="AJ39" s="140" t="s">
        <v>413</v>
      </c>
      <c r="AK39" s="75" t="s">
        <v>583</v>
      </c>
      <c r="AL39" s="75" t="s">
        <v>583</v>
      </c>
      <c r="AM39" s="182" t="s">
        <v>492</v>
      </c>
      <c r="AN39" s="144" t="s">
        <v>492</v>
      </c>
      <c r="AO39" s="75" t="s">
        <v>616</v>
      </c>
      <c r="AP39" s="75" t="s">
        <v>616</v>
      </c>
      <c r="AQ39" s="75" t="s">
        <v>509</v>
      </c>
      <c r="AR39" s="75"/>
      <c r="AS39" s="75" t="s">
        <v>522</v>
      </c>
      <c r="AT39" s="182" t="s">
        <v>323</v>
      </c>
      <c r="AU39" s="182" t="s">
        <v>323</v>
      </c>
      <c r="AV39" s="182" t="s">
        <v>323</v>
      </c>
      <c r="AW39" s="144" t="s">
        <v>392</v>
      </c>
      <c r="AX39" s="144" t="s">
        <v>617</v>
      </c>
      <c r="AY39" s="144" t="s">
        <v>538</v>
      </c>
      <c r="AZ39" s="75" t="s">
        <v>583</v>
      </c>
      <c r="BA39" s="144" t="s">
        <v>413</v>
      </c>
      <c r="BB39" s="144" t="s">
        <v>611</v>
      </c>
      <c r="BC39" s="144" t="s">
        <v>611</v>
      </c>
      <c r="BD39" s="144" t="s">
        <v>611</v>
      </c>
      <c r="BE39" s="141" t="s">
        <v>323</v>
      </c>
      <c r="BF39" s="144" t="s">
        <v>611</v>
      </c>
      <c r="BG39" s="144" t="s">
        <v>612</v>
      </c>
      <c r="BH39" s="144" t="s">
        <v>613</v>
      </c>
      <c r="BI39" s="75" t="s">
        <v>509</v>
      </c>
      <c r="BJ39" s="75" t="s">
        <v>509</v>
      </c>
      <c r="BK39" s="75" t="s">
        <v>509</v>
      </c>
      <c r="BL39" s="75" t="s">
        <v>509</v>
      </c>
      <c r="BM39" s="75" t="s">
        <v>323</v>
      </c>
      <c r="BN39" s="75" t="s">
        <v>323</v>
      </c>
      <c r="BO39" s="75" t="s">
        <v>583</v>
      </c>
      <c r="BP39" s="75" t="s">
        <v>583</v>
      </c>
      <c r="BQ39" s="141" t="s">
        <v>614</v>
      </c>
      <c r="BR39" s="75" t="s">
        <v>583</v>
      </c>
    </row>
    <row r="40" spans="1:70" ht="15.75" customHeight="1" x14ac:dyDescent="0.2">
      <c r="A40" s="55" t="s">
        <v>135</v>
      </c>
      <c r="B40" s="61" t="s">
        <v>136</v>
      </c>
      <c r="C40" s="75" t="s">
        <v>599</v>
      </c>
      <c r="D40" s="75" t="s">
        <v>599</v>
      </c>
      <c r="E40" s="75" t="s">
        <v>600</v>
      </c>
      <c r="F40" s="75" t="s">
        <v>600</v>
      </c>
      <c r="G40" s="75" t="s">
        <v>601</v>
      </c>
      <c r="H40" s="137" t="s">
        <v>323</v>
      </c>
      <c r="I40" s="75" t="s">
        <v>323</v>
      </c>
      <c r="J40" s="75" t="s">
        <v>602</v>
      </c>
      <c r="K40" s="75" t="s">
        <v>602</v>
      </c>
      <c r="L40" s="75" t="s">
        <v>509</v>
      </c>
      <c r="M40" s="75" t="s">
        <v>509</v>
      </c>
      <c r="N40" s="75" t="s">
        <v>509</v>
      </c>
      <c r="O40" s="75" t="s">
        <v>509</v>
      </c>
      <c r="P40" s="75" t="s">
        <v>509</v>
      </c>
      <c r="Q40" s="75" t="s">
        <v>323</v>
      </c>
      <c r="R40" s="75" t="s">
        <v>413</v>
      </c>
      <c r="S40" s="75" t="s">
        <v>413</v>
      </c>
      <c r="T40" s="75" t="s">
        <v>323</v>
      </c>
      <c r="U40" s="75" t="s">
        <v>583</v>
      </c>
      <c r="V40" s="75" t="s">
        <v>583</v>
      </c>
      <c r="W40" s="75" t="s">
        <v>583</v>
      </c>
      <c r="X40" s="75" t="s">
        <v>603</v>
      </c>
      <c r="Y40" s="75" t="s">
        <v>442</v>
      </c>
      <c r="Z40" s="75" t="s">
        <v>583</v>
      </c>
      <c r="AA40" s="75" t="s">
        <v>604</v>
      </c>
      <c r="AB40" s="75" t="s">
        <v>604</v>
      </c>
      <c r="AC40" s="137" t="s">
        <v>605</v>
      </c>
      <c r="AD40" s="137" t="s">
        <v>605</v>
      </c>
      <c r="AE40" s="140" t="s">
        <v>606</v>
      </c>
      <c r="AF40" s="140" t="s">
        <v>615</v>
      </c>
      <c r="AG40" s="75" t="s">
        <v>583</v>
      </c>
      <c r="AH40" s="137" t="s">
        <v>413</v>
      </c>
      <c r="AI40" s="75" t="s">
        <v>606</v>
      </c>
      <c r="AJ40" s="140" t="s">
        <v>413</v>
      </c>
      <c r="AK40" s="75" t="s">
        <v>583</v>
      </c>
      <c r="AL40" s="75" t="s">
        <v>323</v>
      </c>
      <c r="AM40" s="182" t="s">
        <v>492</v>
      </c>
      <c r="AN40" s="144" t="s">
        <v>492</v>
      </c>
      <c r="AO40" s="75" t="s">
        <v>616</v>
      </c>
      <c r="AP40" s="75" t="s">
        <v>616</v>
      </c>
      <c r="AQ40" s="75" t="s">
        <v>509</v>
      </c>
      <c r="AR40" s="75"/>
      <c r="AS40" s="75" t="s">
        <v>522</v>
      </c>
      <c r="AT40" s="182" t="s">
        <v>323</v>
      </c>
      <c r="AU40" s="182" t="s">
        <v>323</v>
      </c>
      <c r="AV40" s="75" t="s">
        <v>396</v>
      </c>
      <c r="AW40" s="144" t="s">
        <v>392</v>
      </c>
      <c r="AX40" s="144" t="s">
        <v>617</v>
      </c>
      <c r="AY40" s="144" t="s">
        <v>538</v>
      </c>
      <c r="AZ40" s="75" t="s">
        <v>583</v>
      </c>
      <c r="BA40" s="144" t="s">
        <v>413</v>
      </c>
      <c r="BB40" s="144" t="s">
        <v>611</v>
      </c>
      <c r="BC40" s="144" t="s">
        <v>611</v>
      </c>
      <c r="BD40" s="144" t="s">
        <v>611</v>
      </c>
      <c r="BE40" s="141" t="s">
        <v>323</v>
      </c>
      <c r="BF40" s="144" t="s">
        <v>611</v>
      </c>
      <c r="BG40" s="144" t="s">
        <v>612</v>
      </c>
      <c r="BH40" s="144" t="s">
        <v>613</v>
      </c>
      <c r="BI40" s="75" t="s">
        <v>509</v>
      </c>
      <c r="BJ40" s="75" t="s">
        <v>509</v>
      </c>
      <c r="BK40" s="75" t="s">
        <v>509</v>
      </c>
      <c r="BL40" s="75" t="s">
        <v>509</v>
      </c>
      <c r="BM40" s="75" t="s">
        <v>323</v>
      </c>
      <c r="BN40" s="75" t="s">
        <v>323</v>
      </c>
      <c r="BO40" s="75" t="s">
        <v>613</v>
      </c>
      <c r="BP40" s="75" t="s">
        <v>583</v>
      </c>
      <c r="BQ40" s="141" t="s">
        <v>614</v>
      </c>
      <c r="BR40" s="75" t="s">
        <v>583</v>
      </c>
    </row>
    <row r="41" spans="1:70" ht="15.75" customHeight="1" x14ac:dyDescent="0.2">
      <c r="A41" s="55" t="s">
        <v>138</v>
      </c>
      <c r="B41" s="61" t="s">
        <v>139</v>
      </c>
      <c r="C41" s="75" t="s">
        <v>599</v>
      </c>
      <c r="D41" s="75" t="s">
        <v>599</v>
      </c>
      <c r="E41" s="75" t="s">
        <v>600</v>
      </c>
      <c r="F41" s="75" t="s">
        <v>600</v>
      </c>
      <c r="G41" s="75" t="s">
        <v>601</v>
      </c>
      <c r="H41" s="137" t="s">
        <v>392</v>
      </c>
      <c r="I41" s="75" t="s">
        <v>323</v>
      </c>
      <c r="J41" s="75" t="s">
        <v>323</v>
      </c>
      <c r="K41" s="75" t="s">
        <v>323</v>
      </c>
      <c r="L41" s="75" t="s">
        <v>509</v>
      </c>
      <c r="M41" s="75" t="s">
        <v>509</v>
      </c>
      <c r="N41" s="75" t="s">
        <v>509</v>
      </c>
      <c r="O41" s="75" t="s">
        <v>509</v>
      </c>
      <c r="P41" s="75" t="s">
        <v>509</v>
      </c>
      <c r="Q41" s="75" t="s">
        <v>583</v>
      </c>
      <c r="R41" s="75" t="s">
        <v>413</v>
      </c>
      <c r="S41" s="75" t="s">
        <v>413</v>
      </c>
      <c r="T41" s="75" t="s">
        <v>583</v>
      </c>
      <c r="U41" s="75" t="s">
        <v>583</v>
      </c>
      <c r="V41" s="75" t="s">
        <v>583</v>
      </c>
      <c r="W41" s="75" t="s">
        <v>583</v>
      </c>
      <c r="X41" s="75" t="s">
        <v>603</v>
      </c>
      <c r="Y41" s="75" t="s">
        <v>442</v>
      </c>
      <c r="Z41" s="75" t="s">
        <v>583</v>
      </c>
      <c r="AA41" s="75" t="s">
        <v>604</v>
      </c>
      <c r="AB41" s="75" t="s">
        <v>604</v>
      </c>
      <c r="AC41" s="137" t="s">
        <v>605</v>
      </c>
      <c r="AD41" s="137" t="s">
        <v>605</v>
      </c>
      <c r="AE41" s="140" t="s">
        <v>606</v>
      </c>
      <c r="AF41" s="140" t="s">
        <v>615</v>
      </c>
      <c r="AG41" s="75" t="s">
        <v>583</v>
      </c>
      <c r="AH41" s="137" t="s">
        <v>413</v>
      </c>
      <c r="AI41" s="75" t="s">
        <v>606</v>
      </c>
      <c r="AJ41" s="140" t="s">
        <v>413</v>
      </c>
      <c r="AK41" s="75" t="s">
        <v>583</v>
      </c>
      <c r="AL41" s="75" t="s">
        <v>583</v>
      </c>
      <c r="AM41" s="182" t="s">
        <v>492</v>
      </c>
      <c r="AN41" s="144" t="s">
        <v>492</v>
      </c>
      <c r="AO41" s="75" t="s">
        <v>509</v>
      </c>
      <c r="AP41" s="75" t="s">
        <v>509</v>
      </c>
      <c r="AQ41" s="75" t="s">
        <v>509</v>
      </c>
      <c r="AR41" s="75" t="s">
        <v>509</v>
      </c>
      <c r="AS41" s="75" t="s">
        <v>522</v>
      </c>
      <c r="AT41" s="182" t="s">
        <v>323</v>
      </c>
      <c r="AU41" s="182" t="s">
        <v>323</v>
      </c>
      <c r="AV41" s="182" t="s">
        <v>323</v>
      </c>
      <c r="AW41" s="144" t="s">
        <v>392</v>
      </c>
      <c r="AX41" s="144" t="s">
        <v>618</v>
      </c>
      <c r="AY41" s="144" t="s">
        <v>538</v>
      </c>
      <c r="AZ41" s="75" t="s">
        <v>323</v>
      </c>
      <c r="BA41" s="144" t="s">
        <v>413</v>
      </c>
      <c r="BB41" s="141" t="s">
        <v>323</v>
      </c>
      <c r="BC41" s="141" t="s">
        <v>323</v>
      </c>
      <c r="BD41" s="141" t="s">
        <v>323</v>
      </c>
      <c r="BE41" s="141" t="s">
        <v>323</v>
      </c>
      <c r="BF41" s="141" t="s">
        <v>323</v>
      </c>
      <c r="BG41" s="144" t="s">
        <v>612</v>
      </c>
      <c r="BH41" s="144" t="s">
        <v>613</v>
      </c>
      <c r="BI41" s="75" t="s">
        <v>509</v>
      </c>
      <c r="BJ41" s="75" t="s">
        <v>509</v>
      </c>
      <c r="BK41" s="75" t="s">
        <v>509</v>
      </c>
      <c r="BL41" s="75" t="s">
        <v>509</v>
      </c>
      <c r="BM41" s="75" t="s">
        <v>509</v>
      </c>
      <c r="BN41" s="75" t="s">
        <v>509</v>
      </c>
      <c r="BO41" s="75" t="s">
        <v>583</v>
      </c>
      <c r="BP41" s="75" t="s">
        <v>583</v>
      </c>
      <c r="BQ41" s="141" t="s">
        <v>614</v>
      </c>
      <c r="BR41" s="75" t="s">
        <v>583</v>
      </c>
    </row>
    <row r="42" spans="1:70" ht="15.75" customHeight="1" x14ac:dyDescent="0.2">
      <c r="A42" s="55" t="s">
        <v>140</v>
      </c>
      <c r="B42" s="61" t="s">
        <v>141</v>
      </c>
      <c r="C42" s="75" t="s">
        <v>599</v>
      </c>
      <c r="D42" s="75" t="s">
        <v>599</v>
      </c>
      <c r="E42" s="75" t="s">
        <v>600</v>
      </c>
      <c r="F42" s="75" t="s">
        <v>600</v>
      </c>
      <c r="G42" s="75" t="s">
        <v>601</v>
      </c>
      <c r="H42" s="137" t="s">
        <v>392</v>
      </c>
      <c r="I42" s="75" t="s">
        <v>323</v>
      </c>
      <c r="J42" s="75" t="s">
        <v>323</v>
      </c>
      <c r="K42" s="75" t="s">
        <v>323</v>
      </c>
      <c r="L42" s="75" t="s">
        <v>509</v>
      </c>
      <c r="M42" s="75" t="s">
        <v>509</v>
      </c>
      <c r="N42" s="75" t="s">
        <v>509</v>
      </c>
      <c r="O42" s="75" t="s">
        <v>509</v>
      </c>
      <c r="P42" s="75" t="s">
        <v>509</v>
      </c>
      <c r="Q42" s="75" t="s">
        <v>583</v>
      </c>
      <c r="R42" s="75" t="s">
        <v>413</v>
      </c>
      <c r="S42" s="75" t="s">
        <v>413</v>
      </c>
      <c r="T42" s="75" t="s">
        <v>583</v>
      </c>
      <c r="U42" s="75" t="s">
        <v>583</v>
      </c>
      <c r="V42" s="75" t="s">
        <v>583</v>
      </c>
      <c r="W42" s="75" t="s">
        <v>583</v>
      </c>
      <c r="X42" s="75" t="s">
        <v>603</v>
      </c>
      <c r="Y42" s="75" t="s">
        <v>442</v>
      </c>
      <c r="Z42" s="75" t="s">
        <v>583</v>
      </c>
      <c r="AA42" s="75" t="s">
        <v>604</v>
      </c>
      <c r="AB42" s="75" t="s">
        <v>604</v>
      </c>
      <c r="AC42" s="137" t="s">
        <v>605</v>
      </c>
      <c r="AD42" s="137" t="s">
        <v>605</v>
      </c>
      <c r="AE42" s="140" t="s">
        <v>606</v>
      </c>
      <c r="AF42" s="140" t="s">
        <v>615</v>
      </c>
      <c r="AG42" s="75" t="s">
        <v>583</v>
      </c>
      <c r="AH42" s="137" t="s">
        <v>413</v>
      </c>
      <c r="AI42" s="75" t="s">
        <v>606</v>
      </c>
      <c r="AJ42" s="140" t="s">
        <v>413</v>
      </c>
      <c r="AK42" s="75" t="s">
        <v>583</v>
      </c>
      <c r="AL42" s="75" t="s">
        <v>583</v>
      </c>
      <c r="AM42" s="182" t="s">
        <v>492</v>
      </c>
      <c r="AN42" s="144" t="s">
        <v>492</v>
      </c>
      <c r="AO42" s="75" t="s">
        <v>509</v>
      </c>
      <c r="AP42" s="75" t="s">
        <v>509</v>
      </c>
      <c r="AQ42" s="75" t="s">
        <v>509</v>
      </c>
      <c r="AR42" s="75" t="s">
        <v>509</v>
      </c>
      <c r="AS42" s="75" t="s">
        <v>522</v>
      </c>
      <c r="AT42" s="182" t="s">
        <v>323</v>
      </c>
      <c r="AU42" s="182" t="s">
        <v>323</v>
      </c>
      <c r="AV42" s="182" t="s">
        <v>323</v>
      </c>
      <c r="AW42" s="144" t="s">
        <v>392</v>
      </c>
      <c r="AX42" s="144" t="s">
        <v>618</v>
      </c>
      <c r="AY42" s="144" t="s">
        <v>538</v>
      </c>
      <c r="AZ42" s="75" t="s">
        <v>323</v>
      </c>
      <c r="BA42" s="144" t="s">
        <v>413</v>
      </c>
      <c r="BB42" s="141" t="s">
        <v>323</v>
      </c>
      <c r="BC42" s="141" t="s">
        <v>323</v>
      </c>
      <c r="BD42" s="141" t="s">
        <v>323</v>
      </c>
      <c r="BE42" s="141" t="s">
        <v>323</v>
      </c>
      <c r="BF42" s="141" t="s">
        <v>323</v>
      </c>
      <c r="BG42" s="144" t="s">
        <v>612</v>
      </c>
      <c r="BH42" s="144" t="s">
        <v>613</v>
      </c>
      <c r="BI42" s="75" t="s">
        <v>509</v>
      </c>
      <c r="BJ42" s="75" t="s">
        <v>509</v>
      </c>
      <c r="BK42" s="75" t="s">
        <v>509</v>
      </c>
      <c r="BL42" s="75" t="s">
        <v>509</v>
      </c>
      <c r="BM42" s="75" t="s">
        <v>509</v>
      </c>
      <c r="BN42" s="75" t="s">
        <v>509</v>
      </c>
      <c r="BO42" s="75" t="s">
        <v>583</v>
      </c>
      <c r="BP42" s="75" t="s">
        <v>583</v>
      </c>
      <c r="BQ42" s="141" t="s">
        <v>614</v>
      </c>
      <c r="BR42" s="75" t="s">
        <v>583</v>
      </c>
    </row>
    <row r="43" spans="1:70" ht="15.75" customHeight="1" x14ac:dyDescent="0.2">
      <c r="A43" s="55" t="s">
        <v>142</v>
      </c>
      <c r="B43" s="61" t="s">
        <v>143</v>
      </c>
      <c r="C43" s="75" t="s">
        <v>599</v>
      </c>
      <c r="D43" s="75" t="s">
        <v>599</v>
      </c>
      <c r="E43" s="75" t="s">
        <v>600</v>
      </c>
      <c r="F43" s="75" t="s">
        <v>600</v>
      </c>
      <c r="G43" s="75" t="s">
        <v>601</v>
      </c>
      <c r="H43" s="137" t="s">
        <v>392</v>
      </c>
      <c r="I43" s="75" t="s">
        <v>323</v>
      </c>
      <c r="J43" s="75" t="s">
        <v>323</v>
      </c>
      <c r="K43" s="75" t="s">
        <v>323</v>
      </c>
      <c r="L43" s="75" t="s">
        <v>509</v>
      </c>
      <c r="M43" s="75" t="s">
        <v>509</v>
      </c>
      <c r="N43" s="75" t="s">
        <v>509</v>
      </c>
      <c r="O43" s="75" t="s">
        <v>509</v>
      </c>
      <c r="P43" s="75" t="s">
        <v>509</v>
      </c>
      <c r="Q43" s="75" t="s">
        <v>583</v>
      </c>
      <c r="R43" s="75" t="s">
        <v>413</v>
      </c>
      <c r="S43" s="75" t="s">
        <v>413</v>
      </c>
      <c r="T43" s="75" t="s">
        <v>583</v>
      </c>
      <c r="U43" s="75" t="s">
        <v>583</v>
      </c>
      <c r="V43" s="75" t="s">
        <v>583</v>
      </c>
      <c r="W43" s="75" t="s">
        <v>583</v>
      </c>
      <c r="X43" s="75" t="s">
        <v>603</v>
      </c>
      <c r="Y43" s="75" t="s">
        <v>442</v>
      </c>
      <c r="Z43" s="75" t="s">
        <v>583</v>
      </c>
      <c r="AA43" s="75" t="s">
        <v>604</v>
      </c>
      <c r="AB43" s="75" t="s">
        <v>604</v>
      </c>
      <c r="AC43" s="137" t="s">
        <v>605</v>
      </c>
      <c r="AD43" s="137" t="s">
        <v>605</v>
      </c>
      <c r="AE43" s="140" t="s">
        <v>606</v>
      </c>
      <c r="AF43" s="140" t="s">
        <v>615</v>
      </c>
      <c r="AG43" s="75" t="s">
        <v>583</v>
      </c>
      <c r="AH43" s="137" t="s">
        <v>413</v>
      </c>
      <c r="AI43" s="75" t="s">
        <v>606</v>
      </c>
      <c r="AJ43" s="140" t="s">
        <v>413</v>
      </c>
      <c r="AK43" s="75" t="s">
        <v>583</v>
      </c>
      <c r="AL43" s="75" t="s">
        <v>583</v>
      </c>
      <c r="AM43" s="182" t="s">
        <v>492</v>
      </c>
      <c r="AN43" s="144" t="s">
        <v>492</v>
      </c>
      <c r="AO43" s="75" t="s">
        <v>509</v>
      </c>
      <c r="AP43" s="75" t="s">
        <v>509</v>
      </c>
      <c r="AQ43" s="75" t="s">
        <v>509</v>
      </c>
      <c r="AR43" s="75" t="s">
        <v>509</v>
      </c>
      <c r="AS43" s="75" t="s">
        <v>522</v>
      </c>
      <c r="AT43" s="182" t="s">
        <v>323</v>
      </c>
      <c r="AU43" s="182" t="s">
        <v>323</v>
      </c>
      <c r="AV43" s="182" t="s">
        <v>323</v>
      </c>
      <c r="AW43" s="144" t="s">
        <v>392</v>
      </c>
      <c r="AX43" s="144" t="s">
        <v>618</v>
      </c>
      <c r="AY43" s="144" t="s">
        <v>538</v>
      </c>
      <c r="AZ43" s="75" t="s">
        <v>323</v>
      </c>
      <c r="BA43" s="144" t="s">
        <v>413</v>
      </c>
      <c r="BB43" s="141" t="s">
        <v>323</v>
      </c>
      <c r="BC43" s="141" t="s">
        <v>323</v>
      </c>
      <c r="BD43" s="141" t="s">
        <v>323</v>
      </c>
      <c r="BE43" s="141" t="s">
        <v>323</v>
      </c>
      <c r="BF43" s="141" t="s">
        <v>323</v>
      </c>
      <c r="BG43" s="144" t="s">
        <v>612</v>
      </c>
      <c r="BH43" s="144" t="s">
        <v>613</v>
      </c>
      <c r="BI43" s="75" t="s">
        <v>509</v>
      </c>
      <c r="BJ43" s="75" t="s">
        <v>509</v>
      </c>
      <c r="BK43" s="75" t="s">
        <v>509</v>
      </c>
      <c r="BL43" s="75" t="s">
        <v>509</v>
      </c>
      <c r="BM43" s="75" t="s">
        <v>509</v>
      </c>
      <c r="BN43" s="75" t="s">
        <v>509</v>
      </c>
      <c r="BO43" s="75" t="s">
        <v>583</v>
      </c>
      <c r="BP43" s="75" t="s">
        <v>583</v>
      </c>
      <c r="BQ43" s="141" t="s">
        <v>614</v>
      </c>
      <c r="BR43" s="75" t="s">
        <v>583</v>
      </c>
    </row>
    <row r="44" spans="1:70" ht="15.75" customHeight="1" x14ac:dyDescent="0.2">
      <c r="A44" s="55" t="s">
        <v>144</v>
      </c>
      <c r="B44" s="61" t="s">
        <v>145</v>
      </c>
      <c r="C44" s="75" t="s">
        <v>599</v>
      </c>
      <c r="D44" s="75" t="s">
        <v>599</v>
      </c>
      <c r="E44" s="75" t="s">
        <v>600</v>
      </c>
      <c r="F44" s="75" t="s">
        <v>600</v>
      </c>
      <c r="G44" s="75" t="s">
        <v>601</v>
      </c>
      <c r="H44" s="137" t="s">
        <v>392</v>
      </c>
      <c r="I44" s="75" t="s">
        <v>323</v>
      </c>
      <c r="J44" s="75" t="s">
        <v>323</v>
      </c>
      <c r="K44" s="75" t="s">
        <v>323</v>
      </c>
      <c r="L44" s="75" t="s">
        <v>509</v>
      </c>
      <c r="M44" s="75" t="s">
        <v>509</v>
      </c>
      <c r="N44" s="75" t="s">
        <v>509</v>
      </c>
      <c r="O44" s="75" t="s">
        <v>509</v>
      </c>
      <c r="P44" s="75" t="s">
        <v>509</v>
      </c>
      <c r="Q44" s="75" t="s">
        <v>583</v>
      </c>
      <c r="R44" s="75" t="s">
        <v>413</v>
      </c>
      <c r="S44" s="75" t="s">
        <v>413</v>
      </c>
      <c r="T44" s="75" t="s">
        <v>583</v>
      </c>
      <c r="U44" s="75" t="s">
        <v>583</v>
      </c>
      <c r="V44" s="75" t="s">
        <v>583</v>
      </c>
      <c r="W44" s="75" t="s">
        <v>583</v>
      </c>
      <c r="X44" s="75" t="s">
        <v>603</v>
      </c>
      <c r="Y44" s="75" t="s">
        <v>442</v>
      </c>
      <c r="Z44" s="75" t="s">
        <v>583</v>
      </c>
      <c r="AA44" s="75" t="s">
        <v>604</v>
      </c>
      <c r="AB44" s="75" t="s">
        <v>604</v>
      </c>
      <c r="AC44" s="137" t="s">
        <v>605</v>
      </c>
      <c r="AD44" s="137" t="s">
        <v>605</v>
      </c>
      <c r="AE44" s="140" t="s">
        <v>606</v>
      </c>
      <c r="AF44" s="140" t="s">
        <v>615</v>
      </c>
      <c r="AG44" s="75" t="s">
        <v>583</v>
      </c>
      <c r="AH44" s="137" t="s">
        <v>413</v>
      </c>
      <c r="AI44" s="75" t="s">
        <v>606</v>
      </c>
      <c r="AJ44" s="140" t="s">
        <v>413</v>
      </c>
      <c r="AK44" s="75" t="s">
        <v>583</v>
      </c>
      <c r="AL44" s="75" t="s">
        <v>583</v>
      </c>
      <c r="AM44" s="182" t="s">
        <v>492</v>
      </c>
      <c r="AN44" s="144" t="s">
        <v>492</v>
      </c>
      <c r="AO44" s="75" t="s">
        <v>509</v>
      </c>
      <c r="AP44" s="75" t="s">
        <v>509</v>
      </c>
      <c r="AQ44" s="75" t="s">
        <v>509</v>
      </c>
      <c r="AR44" s="75" t="s">
        <v>509</v>
      </c>
      <c r="AS44" s="75" t="s">
        <v>522</v>
      </c>
      <c r="AT44" s="182" t="s">
        <v>323</v>
      </c>
      <c r="AU44" s="182" t="s">
        <v>323</v>
      </c>
      <c r="AV44" s="182" t="s">
        <v>323</v>
      </c>
      <c r="AW44" s="144" t="s">
        <v>392</v>
      </c>
      <c r="AX44" s="144" t="s">
        <v>618</v>
      </c>
      <c r="AY44" s="144" t="s">
        <v>538</v>
      </c>
      <c r="AZ44" s="75" t="s">
        <v>323</v>
      </c>
      <c r="BA44" s="144" t="s">
        <v>413</v>
      </c>
      <c r="BB44" s="141" t="s">
        <v>323</v>
      </c>
      <c r="BC44" s="141" t="s">
        <v>323</v>
      </c>
      <c r="BD44" s="141" t="s">
        <v>323</v>
      </c>
      <c r="BE44" s="141" t="s">
        <v>323</v>
      </c>
      <c r="BF44" s="141" t="s">
        <v>323</v>
      </c>
      <c r="BG44" s="144" t="s">
        <v>612</v>
      </c>
      <c r="BH44" s="144" t="s">
        <v>613</v>
      </c>
      <c r="BI44" s="75" t="s">
        <v>509</v>
      </c>
      <c r="BJ44" s="75" t="s">
        <v>509</v>
      </c>
      <c r="BK44" s="75" t="s">
        <v>509</v>
      </c>
      <c r="BL44" s="75" t="s">
        <v>509</v>
      </c>
      <c r="BM44" s="75" t="s">
        <v>509</v>
      </c>
      <c r="BN44" s="75" t="s">
        <v>509</v>
      </c>
      <c r="BO44" s="75" t="s">
        <v>583</v>
      </c>
      <c r="BP44" s="75" t="s">
        <v>583</v>
      </c>
      <c r="BQ44" s="141" t="s">
        <v>614</v>
      </c>
      <c r="BR44" s="75" t="s">
        <v>583</v>
      </c>
    </row>
    <row r="45" spans="1:70" ht="15.75" customHeight="1" x14ac:dyDescent="0.2">
      <c r="A45" s="55" t="s">
        <v>146</v>
      </c>
      <c r="B45" s="61" t="s">
        <v>147</v>
      </c>
      <c r="C45" s="75" t="s">
        <v>599</v>
      </c>
      <c r="D45" s="75" t="s">
        <v>599</v>
      </c>
      <c r="E45" s="75" t="s">
        <v>600</v>
      </c>
      <c r="F45" s="75" t="s">
        <v>600</v>
      </c>
      <c r="G45" s="75" t="s">
        <v>601</v>
      </c>
      <c r="H45" s="137" t="s">
        <v>392</v>
      </c>
      <c r="I45" s="75" t="s">
        <v>323</v>
      </c>
      <c r="J45" s="75" t="s">
        <v>323</v>
      </c>
      <c r="K45" s="75" t="s">
        <v>323</v>
      </c>
      <c r="L45" s="75" t="s">
        <v>509</v>
      </c>
      <c r="M45" s="75" t="s">
        <v>509</v>
      </c>
      <c r="N45" s="75" t="s">
        <v>509</v>
      </c>
      <c r="O45" s="75" t="s">
        <v>509</v>
      </c>
      <c r="P45" s="75" t="s">
        <v>509</v>
      </c>
      <c r="Q45" s="75" t="s">
        <v>583</v>
      </c>
      <c r="R45" s="75" t="s">
        <v>413</v>
      </c>
      <c r="S45" s="75" t="s">
        <v>413</v>
      </c>
      <c r="T45" s="75" t="s">
        <v>583</v>
      </c>
      <c r="U45" s="75" t="s">
        <v>583</v>
      </c>
      <c r="V45" s="75" t="s">
        <v>583</v>
      </c>
      <c r="W45" s="75" t="s">
        <v>583</v>
      </c>
      <c r="X45" s="75" t="s">
        <v>603</v>
      </c>
      <c r="Y45" s="75" t="s">
        <v>442</v>
      </c>
      <c r="Z45" s="75" t="s">
        <v>583</v>
      </c>
      <c r="AA45" s="75" t="s">
        <v>604</v>
      </c>
      <c r="AB45" s="75" t="s">
        <v>604</v>
      </c>
      <c r="AC45" s="137" t="s">
        <v>605</v>
      </c>
      <c r="AD45" s="137" t="s">
        <v>605</v>
      </c>
      <c r="AE45" s="140" t="s">
        <v>606</v>
      </c>
      <c r="AF45" s="140" t="s">
        <v>615</v>
      </c>
      <c r="AG45" s="75" t="s">
        <v>583</v>
      </c>
      <c r="AH45" s="137" t="s">
        <v>413</v>
      </c>
      <c r="AI45" s="75" t="s">
        <v>606</v>
      </c>
      <c r="AJ45" s="140" t="s">
        <v>413</v>
      </c>
      <c r="AK45" s="75" t="s">
        <v>583</v>
      </c>
      <c r="AL45" s="75" t="s">
        <v>583</v>
      </c>
      <c r="AM45" s="182" t="s">
        <v>492</v>
      </c>
      <c r="AN45" s="144" t="s">
        <v>492</v>
      </c>
      <c r="AO45" s="75" t="s">
        <v>509</v>
      </c>
      <c r="AP45" s="75" t="s">
        <v>509</v>
      </c>
      <c r="AQ45" s="75" t="s">
        <v>509</v>
      </c>
      <c r="AR45" s="75" t="s">
        <v>509</v>
      </c>
      <c r="AS45" s="75" t="s">
        <v>522</v>
      </c>
      <c r="AT45" s="182" t="s">
        <v>323</v>
      </c>
      <c r="AU45" s="182" t="s">
        <v>323</v>
      </c>
      <c r="AV45" s="182" t="s">
        <v>323</v>
      </c>
      <c r="AW45" s="144" t="s">
        <v>392</v>
      </c>
      <c r="AX45" s="144" t="s">
        <v>618</v>
      </c>
      <c r="AY45" s="144" t="s">
        <v>538</v>
      </c>
      <c r="AZ45" s="75" t="s">
        <v>323</v>
      </c>
      <c r="BA45" s="144" t="s">
        <v>413</v>
      </c>
      <c r="BB45" s="141" t="s">
        <v>323</v>
      </c>
      <c r="BC45" s="141" t="s">
        <v>323</v>
      </c>
      <c r="BD45" s="141" t="s">
        <v>323</v>
      </c>
      <c r="BE45" s="141" t="s">
        <v>323</v>
      </c>
      <c r="BF45" s="141" t="s">
        <v>323</v>
      </c>
      <c r="BG45" s="144" t="s">
        <v>612</v>
      </c>
      <c r="BH45" s="144" t="s">
        <v>613</v>
      </c>
      <c r="BI45" s="75" t="s">
        <v>509</v>
      </c>
      <c r="BJ45" s="75" t="s">
        <v>509</v>
      </c>
      <c r="BK45" s="75" t="s">
        <v>509</v>
      </c>
      <c r="BL45" s="75" t="s">
        <v>509</v>
      </c>
      <c r="BM45" s="75" t="s">
        <v>509</v>
      </c>
      <c r="BN45" s="75" t="s">
        <v>509</v>
      </c>
      <c r="BO45" s="75" t="s">
        <v>583</v>
      </c>
      <c r="BP45" s="75" t="s">
        <v>583</v>
      </c>
      <c r="BQ45" s="141" t="s">
        <v>614</v>
      </c>
      <c r="BR45" s="75" t="s">
        <v>583</v>
      </c>
    </row>
    <row r="46" spans="1:70" ht="15.75" customHeight="1" x14ac:dyDescent="0.2">
      <c r="A46" s="55" t="s">
        <v>148</v>
      </c>
      <c r="B46" s="61" t="s">
        <v>149</v>
      </c>
      <c r="C46" s="75" t="s">
        <v>599</v>
      </c>
      <c r="D46" s="75" t="s">
        <v>599</v>
      </c>
      <c r="E46" s="75" t="s">
        <v>600</v>
      </c>
      <c r="F46" s="75" t="s">
        <v>600</v>
      </c>
      <c r="G46" s="75" t="s">
        <v>601</v>
      </c>
      <c r="H46" s="137" t="s">
        <v>392</v>
      </c>
      <c r="I46" s="75" t="s">
        <v>323</v>
      </c>
      <c r="J46" s="75" t="s">
        <v>323</v>
      </c>
      <c r="K46" s="75" t="s">
        <v>323</v>
      </c>
      <c r="L46" s="75" t="s">
        <v>509</v>
      </c>
      <c r="M46" s="75" t="s">
        <v>509</v>
      </c>
      <c r="N46" s="75" t="s">
        <v>509</v>
      </c>
      <c r="O46" s="75" t="s">
        <v>509</v>
      </c>
      <c r="P46" s="75" t="s">
        <v>509</v>
      </c>
      <c r="Q46" s="75" t="s">
        <v>583</v>
      </c>
      <c r="R46" s="75" t="s">
        <v>413</v>
      </c>
      <c r="S46" s="75" t="s">
        <v>413</v>
      </c>
      <c r="T46" s="75" t="s">
        <v>583</v>
      </c>
      <c r="U46" s="75" t="s">
        <v>583</v>
      </c>
      <c r="V46" s="75" t="s">
        <v>583</v>
      </c>
      <c r="W46" s="75" t="s">
        <v>583</v>
      </c>
      <c r="X46" s="75" t="s">
        <v>603</v>
      </c>
      <c r="Y46" s="75" t="s">
        <v>442</v>
      </c>
      <c r="Z46" s="75" t="s">
        <v>583</v>
      </c>
      <c r="AA46" s="75" t="s">
        <v>604</v>
      </c>
      <c r="AB46" s="75" t="s">
        <v>604</v>
      </c>
      <c r="AC46" s="137" t="s">
        <v>605</v>
      </c>
      <c r="AD46" s="137" t="s">
        <v>605</v>
      </c>
      <c r="AE46" s="140" t="s">
        <v>606</v>
      </c>
      <c r="AF46" s="140" t="s">
        <v>615</v>
      </c>
      <c r="AG46" s="75" t="s">
        <v>583</v>
      </c>
      <c r="AH46" s="137" t="s">
        <v>413</v>
      </c>
      <c r="AI46" s="75" t="s">
        <v>606</v>
      </c>
      <c r="AJ46" s="140" t="s">
        <v>413</v>
      </c>
      <c r="AK46" s="75" t="s">
        <v>583</v>
      </c>
      <c r="AL46" s="75" t="s">
        <v>583</v>
      </c>
      <c r="AM46" s="182" t="s">
        <v>492</v>
      </c>
      <c r="AN46" s="144" t="s">
        <v>492</v>
      </c>
      <c r="AO46" s="75" t="s">
        <v>509</v>
      </c>
      <c r="AP46" s="75" t="s">
        <v>509</v>
      </c>
      <c r="AQ46" s="75" t="s">
        <v>509</v>
      </c>
      <c r="AR46" s="75" t="s">
        <v>509</v>
      </c>
      <c r="AS46" s="75" t="s">
        <v>522</v>
      </c>
      <c r="AT46" s="182" t="s">
        <v>323</v>
      </c>
      <c r="AU46" s="182" t="s">
        <v>323</v>
      </c>
      <c r="AV46" s="182" t="s">
        <v>323</v>
      </c>
      <c r="AW46" s="144" t="s">
        <v>392</v>
      </c>
      <c r="AX46" s="144" t="s">
        <v>618</v>
      </c>
      <c r="AY46" s="144" t="s">
        <v>538</v>
      </c>
      <c r="AZ46" s="75" t="s">
        <v>323</v>
      </c>
      <c r="BA46" s="144" t="s">
        <v>413</v>
      </c>
      <c r="BB46" s="141" t="s">
        <v>323</v>
      </c>
      <c r="BC46" s="141" t="s">
        <v>323</v>
      </c>
      <c r="BD46" s="141" t="s">
        <v>323</v>
      </c>
      <c r="BE46" s="141" t="s">
        <v>323</v>
      </c>
      <c r="BF46" s="141" t="s">
        <v>323</v>
      </c>
      <c r="BG46" s="144" t="s">
        <v>612</v>
      </c>
      <c r="BH46" s="144" t="s">
        <v>613</v>
      </c>
      <c r="BI46" s="75" t="s">
        <v>509</v>
      </c>
      <c r="BJ46" s="75" t="s">
        <v>509</v>
      </c>
      <c r="BK46" s="75" t="s">
        <v>509</v>
      </c>
      <c r="BL46" s="75" t="s">
        <v>509</v>
      </c>
      <c r="BM46" s="75" t="s">
        <v>509</v>
      </c>
      <c r="BN46" s="75" t="s">
        <v>509</v>
      </c>
      <c r="BO46" s="75" t="s">
        <v>583</v>
      </c>
      <c r="BP46" s="75" t="s">
        <v>583</v>
      </c>
      <c r="BQ46" s="141" t="s">
        <v>614</v>
      </c>
      <c r="BR46" s="75" t="s">
        <v>583</v>
      </c>
    </row>
    <row r="47" spans="1:70" ht="15.75" customHeight="1" x14ac:dyDescent="0.2">
      <c r="A47" s="55" t="s">
        <v>150</v>
      </c>
      <c r="B47" s="61" t="s">
        <v>151</v>
      </c>
      <c r="C47" s="75" t="s">
        <v>599</v>
      </c>
      <c r="D47" s="75" t="s">
        <v>599</v>
      </c>
      <c r="E47" s="75" t="s">
        <v>600</v>
      </c>
      <c r="F47" s="75" t="s">
        <v>600</v>
      </c>
      <c r="G47" s="75" t="s">
        <v>601</v>
      </c>
      <c r="H47" s="137" t="s">
        <v>392</v>
      </c>
      <c r="I47" s="75" t="s">
        <v>323</v>
      </c>
      <c r="J47" s="75" t="s">
        <v>323</v>
      </c>
      <c r="K47" s="75" t="s">
        <v>323</v>
      </c>
      <c r="L47" s="75" t="s">
        <v>509</v>
      </c>
      <c r="M47" s="75" t="s">
        <v>509</v>
      </c>
      <c r="N47" s="75" t="s">
        <v>509</v>
      </c>
      <c r="O47" s="75" t="s">
        <v>509</v>
      </c>
      <c r="P47" s="75" t="s">
        <v>509</v>
      </c>
      <c r="Q47" s="75" t="s">
        <v>583</v>
      </c>
      <c r="R47" s="75" t="s">
        <v>413</v>
      </c>
      <c r="S47" s="75" t="s">
        <v>413</v>
      </c>
      <c r="T47" s="75" t="s">
        <v>583</v>
      </c>
      <c r="U47" s="75" t="s">
        <v>583</v>
      </c>
      <c r="V47" s="75" t="s">
        <v>583</v>
      </c>
      <c r="W47" s="75" t="s">
        <v>583</v>
      </c>
      <c r="X47" s="75" t="s">
        <v>603</v>
      </c>
      <c r="Y47" s="75" t="s">
        <v>442</v>
      </c>
      <c r="Z47" s="75" t="s">
        <v>583</v>
      </c>
      <c r="AA47" s="75" t="s">
        <v>604</v>
      </c>
      <c r="AB47" s="75" t="s">
        <v>604</v>
      </c>
      <c r="AC47" s="137" t="s">
        <v>605</v>
      </c>
      <c r="AD47" s="137" t="s">
        <v>605</v>
      </c>
      <c r="AE47" s="140" t="s">
        <v>606</v>
      </c>
      <c r="AF47" s="140" t="s">
        <v>615</v>
      </c>
      <c r="AG47" s="75" t="s">
        <v>583</v>
      </c>
      <c r="AH47" s="137" t="s">
        <v>413</v>
      </c>
      <c r="AI47" s="75" t="s">
        <v>606</v>
      </c>
      <c r="AJ47" s="140" t="s">
        <v>413</v>
      </c>
      <c r="AK47" s="75" t="s">
        <v>583</v>
      </c>
      <c r="AL47" s="75" t="s">
        <v>583</v>
      </c>
      <c r="AM47" s="182" t="s">
        <v>492</v>
      </c>
      <c r="AN47" s="144" t="s">
        <v>492</v>
      </c>
      <c r="AO47" s="75" t="s">
        <v>509</v>
      </c>
      <c r="AP47" s="75" t="s">
        <v>509</v>
      </c>
      <c r="AQ47" s="75" t="s">
        <v>509</v>
      </c>
      <c r="AR47" s="75" t="s">
        <v>509</v>
      </c>
      <c r="AS47" s="75" t="s">
        <v>522</v>
      </c>
      <c r="AT47" s="182" t="s">
        <v>323</v>
      </c>
      <c r="AU47" s="182" t="s">
        <v>323</v>
      </c>
      <c r="AV47" s="182" t="s">
        <v>323</v>
      </c>
      <c r="AW47" s="144" t="s">
        <v>392</v>
      </c>
      <c r="AX47" s="144" t="s">
        <v>618</v>
      </c>
      <c r="AY47" s="144" t="s">
        <v>538</v>
      </c>
      <c r="AZ47" s="75" t="s">
        <v>323</v>
      </c>
      <c r="BA47" s="144" t="s">
        <v>413</v>
      </c>
      <c r="BB47" s="141" t="s">
        <v>323</v>
      </c>
      <c r="BC47" s="141" t="s">
        <v>323</v>
      </c>
      <c r="BD47" s="141" t="s">
        <v>323</v>
      </c>
      <c r="BE47" s="141" t="s">
        <v>323</v>
      </c>
      <c r="BF47" s="141" t="s">
        <v>323</v>
      </c>
      <c r="BG47" s="144" t="s">
        <v>612</v>
      </c>
      <c r="BH47" s="144" t="s">
        <v>613</v>
      </c>
      <c r="BI47" s="75" t="s">
        <v>509</v>
      </c>
      <c r="BJ47" s="75" t="s">
        <v>509</v>
      </c>
      <c r="BK47" s="75" t="s">
        <v>509</v>
      </c>
      <c r="BL47" s="75" t="s">
        <v>509</v>
      </c>
      <c r="BM47" s="75" t="s">
        <v>509</v>
      </c>
      <c r="BN47" s="75" t="s">
        <v>509</v>
      </c>
      <c r="BO47" s="75" t="s">
        <v>583</v>
      </c>
      <c r="BP47" s="75" t="s">
        <v>583</v>
      </c>
      <c r="BQ47" s="141" t="s">
        <v>614</v>
      </c>
      <c r="BR47" s="75" t="s">
        <v>583</v>
      </c>
    </row>
    <row r="48" spans="1:70" ht="15.75" customHeight="1" x14ac:dyDescent="0.2">
      <c r="A48" s="55" t="s">
        <v>152</v>
      </c>
      <c r="B48" s="61" t="s">
        <v>153</v>
      </c>
      <c r="C48" s="75" t="s">
        <v>599</v>
      </c>
      <c r="D48" s="75" t="s">
        <v>599</v>
      </c>
      <c r="E48" s="75" t="s">
        <v>600</v>
      </c>
      <c r="F48" s="75" t="s">
        <v>600</v>
      </c>
      <c r="G48" s="75" t="s">
        <v>601</v>
      </c>
      <c r="H48" s="137" t="s">
        <v>392</v>
      </c>
      <c r="I48" s="75" t="s">
        <v>323</v>
      </c>
      <c r="J48" s="75" t="s">
        <v>323</v>
      </c>
      <c r="K48" s="75" t="s">
        <v>323</v>
      </c>
      <c r="L48" s="75" t="s">
        <v>509</v>
      </c>
      <c r="M48" s="75" t="s">
        <v>509</v>
      </c>
      <c r="N48" s="75" t="s">
        <v>509</v>
      </c>
      <c r="O48" s="75" t="s">
        <v>509</v>
      </c>
      <c r="P48" s="75" t="s">
        <v>509</v>
      </c>
      <c r="Q48" s="75" t="s">
        <v>583</v>
      </c>
      <c r="R48" s="75" t="s">
        <v>413</v>
      </c>
      <c r="S48" s="75" t="s">
        <v>413</v>
      </c>
      <c r="T48" s="75" t="s">
        <v>583</v>
      </c>
      <c r="U48" s="75" t="s">
        <v>583</v>
      </c>
      <c r="V48" s="75" t="s">
        <v>583</v>
      </c>
      <c r="W48" s="75" t="s">
        <v>583</v>
      </c>
      <c r="X48" s="75" t="s">
        <v>603</v>
      </c>
      <c r="Y48" s="75" t="s">
        <v>442</v>
      </c>
      <c r="Z48" s="75" t="s">
        <v>583</v>
      </c>
      <c r="AA48" s="75" t="s">
        <v>604</v>
      </c>
      <c r="AB48" s="75" t="s">
        <v>604</v>
      </c>
      <c r="AC48" s="137" t="s">
        <v>605</v>
      </c>
      <c r="AD48" s="137" t="s">
        <v>605</v>
      </c>
      <c r="AE48" s="140" t="s">
        <v>606</v>
      </c>
      <c r="AF48" s="140" t="s">
        <v>615</v>
      </c>
      <c r="AG48" s="75" t="s">
        <v>583</v>
      </c>
      <c r="AH48" s="137" t="s">
        <v>413</v>
      </c>
      <c r="AI48" s="75" t="s">
        <v>606</v>
      </c>
      <c r="AJ48" s="140" t="s">
        <v>413</v>
      </c>
      <c r="AK48" s="75" t="s">
        <v>583</v>
      </c>
      <c r="AL48" s="75" t="s">
        <v>583</v>
      </c>
      <c r="AM48" s="182" t="s">
        <v>492</v>
      </c>
      <c r="AN48" s="144" t="s">
        <v>492</v>
      </c>
      <c r="AO48" s="75" t="s">
        <v>509</v>
      </c>
      <c r="AP48" s="75" t="s">
        <v>509</v>
      </c>
      <c r="AQ48" s="75" t="s">
        <v>509</v>
      </c>
      <c r="AR48" s="75" t="s">
        <v>509</v>
      </c>
      <c r="AS48" s="75" t="s">
        <v>522</v>
      </c>
      <c r="AT48" s="182" t="s">
        <v>323</v>
      </c>
      <c r="AU48" s="182" t="s">
        <v>323</v>
      </c>
      <c r="AV48" s="182" t="s">
        <v>323</v>
      </c>
      <c r="AW48" s="144" t="s">
        <v>392</v>
      </c>
      <c r="AX48" s="144" t="s">
        <v>618</v>
      </c>
      <c r="AY48" s="144" t="s">
        <v>538</v>
      </c>
      <c r="AZ48" s="75" t="s">
        <v>323</v>
      </c>
      <c r="BA48" s="144" t="s">
        <v>413</v>
      </c>
      <c r="BB48" s="141" t="s">
        <v>323</v>
      </c>
      <c r="BC48" s="141" t="s">
        <v>323</v>
      </c>
      <c r="BD48" s="141" t="s">
        <v>323</v>
      </c>
      <c r="BE48" s="141" t="s">
        <v>323</v>
      </c>
      <c r="BF48" s="141" t="s">
        <v>323</v>
      </c>
      <c r="BG48" s="144" t="s">
        <v>612</v>
      </c>
      <c r="BH48" s="144" t="s">
        <v>613</v>
      </c>
      <c r="BI48" s="75" t="s">
        <v>509</v>
      </c>
      <c r="BJ48" s="75" t="s">
        <v>509</v>
      </c>
      <c r="BK48" s="75" t="s">
        <v>509</v>
      </c>
      <c r="BL48" s="75" t="s">
        <v>509</v>
      </c>
      <c r="BM48" s="75" t="s">
        <v>509</v>
      </c>
      <c r="BN48" s="75" t="s">
        <v>509</v>
      </c>
      <c r="BO48" s="75" t="s">
        <v>583</v>
      </c>
      <c r="BP48" s="75" t="s">
        <v>583</v>
      </c>
      <c r="BQ48" s="141" t="s">
        <v>614</v>
      </c>
      <c r="BR48" s="75" t="s">
        <v>583</v>
      </c>
    </row>
    <row r="49" spans="1:70" ht="15.75" customHeight="1" x14ac:dyDescent="0.25">
      <c r="A49" s="1"/>
      <c r="B49" s="1"/>
      <c r="C49" s="1"/>
      <c r="D49" s="1"/>
      <c r="E49" s="1"/>
      <c r="F49" s="1"/>
      <c r="G49" s="1"/>
      <c r="H49" s="1"/>
      <c r="I49" s="1"/>
      <c r="J49" s="1"/>
      <c r="K49" s="1"/>
      <c r="L49" s="1"/>
      <c r="M49" s="1"/>
      <c r="N49" s="1"/>
      <c r="O49" s="1"/>
      <c r="P49" s="1"/>
      <c r="Q49" s="1"/>
      <c r="R49" s="1"/>
      <c r="S49" s="1"/>
      <c r="T49" s="1"/>
      <c r="U49" s="1"/>
      <c r="V49" s="239"/>
      <c r="W49" s="239"/>
      <c r="X49" s="1"/>
      <c r="Y49" s="1"/>
      <c r="Z49" s="1"/>
      <c r="AA49" s="1"/>
      <c r="AB49" s="1"/>
      <c r="AC49" s="1"/>
      <c r="AD49" s="1"/>
      <c r="AE49" s="1"/>
      <c r="AF49" s="1"/>
      <c r="AG49" s="1"/>
      <c r="AH49" s="1"/>
      <c r="AI49" s="1"/>
      <c r="AJ49" s="1"/>
      <c r="AK49" s="1"/>
      <c r="AL49" s="1"/>
      <c r="AM49" s="183"/>
      <c r="AN49" s="1"/>
      <c r="AO49" s="1"/>
      <c r="AP49" s="1"/>
      <c r="AQ49" s="1"/>
      <c r="AR49" s="1"/>
      <c r="AS49" s="1"/>
      <c r="AT49" s="1"/>
      <c r="AU49" s="1"/>
      <c r="AV49" s="1"/>
      <c r="AW49" s="1"/>
      <c r="AX49" s="1"/>
      <c r="AY49" s="1"/>
      <c r="AZ49" s="1"/>
      <c r="BA49" s="1"/>
      <c r="BB49" s="16"/>
      <c r="BC49" s="16"/>
      <c r="BD49" s="16"/>
      <c r="BE49" s="16"/>
      <c r="BF49" s="16"/>
      <c r="BG49" s="1"/>
      <c r="BH49" s="1"/>
      <c r="BI49" s="16"/>
      <c r="BJ49" s="16"/>
      <c r="BK49" s="16"/>
      <c r="BL49" s="16"/>
      <c r="BM49" s="16"/>
      <c r="BN49" s="16"/>
      <c r="BO49" s="1"/>
      <c r="BP49" s="1"/>
      <c r="BQ49" s="1"/>
      <c r="BR49" s="1"/>
    </row>
    <row r="50" spans="1:70" ht="15.75" customHeight="1" x14ac:dyDescent="0.25">
      <c r="A50" s="1"/>
      <c r="B50" s="1"/>
      <c r="C50" s="1"/>
      <c r="D50" s="1"/>
      <c r="E50" s="1"/>
      <c r="F50" s="1"/>
      <c r="G50" s="1"/>
      <c r="H50" s="1"/>
      <c r="I50" s="1"/>
      <c r="J50" s="1"/>
      <c r="K50" s="1"/>
      <c r="L50" s="1"/>
      <c r="M50" s="1"/>
      <c r="N50" s="1"/>
      <c r="O50" s="1"/>
      <c r="P50" s="1"/>
      <c r="Q50" s="1"/>
      <c r="R50" s="1"/>
      <c r="S50" s="1"/>
      <c r="T50" s="1"/>
      <c r="U50" s="1"/>
      <c r="V50" s="239"/>
      <c r="W50" s="239"/>
      <c r="X50" s="1"/>
      <c r="Y50" s="1"/>
      <c r="Z50" s="1"/>
      <c r="AA50" s="1"/>
      <c r="AB50" s="1"/>
      <c r="AC50" s="1"/>
      <c r="AD50" s="1"/>
      <c r="AE50" s="1"/>
      <c r="AF50" s="1"/>
      <c r="AG50" s="1"/>
      <c r="AH50" s="1"/>
      <c r="AI50" s="1"/>
      <c r="AJ50" s="1"/>
      <c r="AK50" s="1"/>
      <c r="AL50" s="1"/>
      <c r="AM50" s="183"/>
      <c r="AN50" s="1"/>
      <c r="AO50" s="1"/>
      <c r="AP50" s="1"/>
      <c r="AQ50" s="1"/>
      <c r="AR50" s="1"/>
      <c r="AS50" s="1"/>
      <c r="AT50" s="1"/>
      <c r="AU50" s="1"/>
      <c r="AV50" s="1"/>
      <c r="AW50" s="1"/>
      <c r="AX50" s="1"/>
      <c r="AY50" s="1"/>
      <c r="AZ50" s="1"/>
      <c r="BA50" s="1"/>
      <c r="BB50" s="16"/>
      <c r="BC50" s="16"/>
      <c r="BD50" s="16"/>
      <c r="BE50" s="16"/>
      <c r="BF50" s="16"/>
      <c r="BG50" s="1"/>
      <c r="BH50" s="1"/>
      <c r="BI50" s="16"/>
      <c r="BJ50" s="16"/>
      <c r="BK50" s="16"/>
      <c r="BL50" s="16"/>
      <c r="BM50" s="16"/>
      <c r="BN50" s="16"/>
      <c r="BO50" s="1"/>
      <c r="BP50" s="1"/>
      <c r="BQ50" s="1"/>
      <c r="BR50" s="1"/>
    </row>
    <row r="51" spans="1:70" ht="15.75" customHeight="1" x14ac:dyDescent="0.25">
      <c r="A51" s="1"/>
      <c r="B51" s="1"/>
      <c r="C51" s="1"/>
      <c r="D51" s="1"/>
      <c r="E51" s="1"/>
      <c r="F51" s="1"/>
      <c r="G51" s="1"/>
      <c r="H51" s="1"/>
      <c r="I51" s="1"/>
      <c r="J51" s="1"/>
      <c r="K51" s="1"/>
      <c r="L51" s="1"/>
      <c r="M51" s="1"/>
      <c r="N51" s="1"/>
      <c r="O51" s="1"/>
      <c r="P51" s="1"/>
      <c r="Q51" s="1"/>
      <c r="R51" s="1"/>
      <c r="S51" s="1"/>
      <c r="T51" s="1"/>
      <c r="U51" s="1"/>
      <c r="V51" s="239"/>
      <c r="W51" s="239"/>
      <c r="X51" s="1"/>
      <c r="Y51" s="1"/>
      <c r="Z51" s="1"/>
      <c r="AA51" s="1"/>
      <c r="AB51" s="1"/>
      <c r="AC51" s="1"/>
      <c r="AD51" s="1"/>
      <c r="AE51" s="1"/>
      <c r="AF51" s="1"/>
      <c r="AG51" s="1"/>
      <c r="AH51" s="1"/>
      <c r="AI51" s="1"/>
      <c r="AJ51" s="1"/>
      <c r="AK51" s="1"/>
      <c r="AL51" s="1"/>
      <c r="AM51" s="183"/>
      <c r="AN51" s="1"/>
      <c r="AO51" s="1"/>
      <c r="AP51" s="1"/>
      <c r="AQ51" s="1"/>
      <c r="AR51" s="1"/>
      <c r="AS51" s="1"/>
      <c r="AT51" s="1"/>
      <c r="AU51" s="1"/>
      <c r="AV51" s="1"/>
      <c r="AW51" s="1"/>
      <c r="AX51" s="1"/>
      <c r="AY51" s="1"/>
      <c r="AZ51" s="1"/>
      <c r="BA51" s="1"/>
      <c r="BB51" s="16"/>
      <c r="BC51" s="16"/>
      <c r="BD51" s="16"/>
      <c r="BE51" s="16"/>
      <c r="BF51" s="16"/>
      <c r="BG51" s="1"/>
      <c r="BH51" s="1"/>
      <c r="BI51" s="16"/>
      <c r="BJ51" s="16"/>
      <c r="BK51" s="16"/>
      <c r="BL51" s="16"/>
      <c r="BM51" s="16"/>
      <c r="BN51" s="16"/>
      <c r="BO51" s="1"/>
      <c r="BP51" s="1"/>
      <c r="BQ51" s="1"/>
      <c r="BR51" s="1"/>
    </row>
    <row r="52" spans="1:70" ht="15.75" customHeight="1" x14ac:dyDescent="0.25">
      <c r="A52" s="1"/>
      <c r="B52" s="1"/>
      <c r="C52" s="1"/>
      <c r="D52" s="1"/>
      <c r="E52" s="1"/>
      <c r="F52" s="1"/>
      <c r="G52" s="1"/>
      <c r="H52" s="1"/>
      <c r="I52" s="1"/>
      <c r="J52" s="1"/>
      <c r="K52" s="1"/>
      <c r="L52" s="1"/>
      <c r="M52" s="1"/>
      <c r="N52" s="1"/>
      <c r="O52" s="1"/>
      <c r="P52" s="1"/>
      <c r="Q52" s="1"/>
      <c r="R52" s="1"/>
      <c r="S52" s="1"/>
      <c r="T52" s="1"/>
      <c r="U52" s="1"/>
      <c r="V52" s="239"/>
      <c r="W52" s="239"/>
      <c r="X52" s="1"/>
      <c r="Y52" s="1"/>
      <c r="Z52" s="1"/>
      <c r="AA52" s="1"/>
      <c r="AB52" s="1"/>
      <c r="AC52" s="1"/>
      <c r="AD52" s="1"/>
      <c r="AE52" s="1"/>
      <c r="AF52" s="1"/>
      <c r="AG52" s="1"/>
      <c r="AH52" s="1"/>
      <c r="AI52" s="1"/>
      <c r="AJ52" s="1"/>
      <c r="AK52" s="1"/>
      <c r="AL52" s="1"/>
      <c r="AM52" s="183"/>
      <c r="AN52" s="1"/>
      <c r="AO52" s="1"/>
      <c r="AP52" s="1"/>
      <c r="AQ52" s="1"/>
      <c r="AR52" s="1"/>
      <c r="AS52" s="1"/>
      <c r="AT52" s="1"/>
      <c r="AU52" s="1"/>
      <c r="AV52" s="1"/>
      <c r="AW52" s="1"/>
      <c r="AX52" s="1"/>
      <c r="AY52" s="1"/>
      <c r="AZ52" s="1"/>
      <c r="BA52" s="1"/>
      <c r="BB52" s="16"/>
      <c r="BC52" s="16"/>
      <c r="BD52" s="16"/>
      <c r="BE52" s="16"/>
      <c r="BF52" s="16"/>
      <c r="BG52" s="1"/>
      <c r="BH52" s="1"/>
      <c r="BI52" s="16"/>
      <c r="BJ52" s="16"/>
      <c r="BK52" s="16"/>
      <c r="BL52" s="16"/>
      <c r="BM52" s="16"/>
      <c r="BN52" s="16"/>
      <c r="BO52" s="1"/>
      <c r="BP52" s="1"/>
      <c r="BQ52" s="1"/>
      <c r="BR52" s="1"/>
    </row>
    <row r="53" spans="1:70" ht="15.75" customHeight="1" x14ac:dyDescent="0.25">
      <c r="A53" s="1"/>
      <c r="B53" s="1"/>
      <c r="C53" s="1"/>
      <c r="D53" s="1"/>
      <c r="E53" s="1"/>
      <c r="F53" s="1"/>
      <c r="G53" s="1"/>
      <c r="H53" s="1"/>
      <c r="I53" s="1"/>
      <c r="J53" s="1"/>
      <c r="K53" s="1"/>
      <c r="L53" s="1"/>
      <c r="M53" s="1"/>
      <c r="N53" s="1"/>
      <c r="O53" s="1"/>
      <c r="P53" s="1"/>
      <c r="Q53" s="1"/>
      <c r="R53" s="1"/>
      <c r="S53" s="1"/>
      <c r="T53" s="1"/>
      <c r="U53" s="1"/>
      <c r="V53" s="239"/>
      <c r="W53" s="239"/>
      <c r="X53" s="1"/>
      <c r="Y53" s="1"/>
      <c r="Z53" s="1"/>
      <c r="AA53" s="1"/>
      <c r="AB53" s="1"/>
      <c r="AC53" s="1"/>
      <c r="AD53" s="1"/>
      <c r="AE53" s="1"/>
      <c r="AF53" s="1"/>
      <c r="AG53" s="1"/>
      <c r="AH53" s="1"/>
      <c r="AI53" s="1"/>
      <c r="AJ53" s="1"/>
      <c r="AK53" s="1"/>
      <c r="AL53" s="1"/>
      <c r="AM53" s="183"/>
      <c r="AN53" s="1"/>
      <c r="AO53" s="1"/>
      <c r="AP53" s="1"/>
      <c r="AQ53" s="1"/>
      <c r="AR53" s="1"/>
      <c r="AS53" s="1"/>
      <c r="AT53" s="1"/>
      <c r="AU53" s="1"/>
      <c r="AV53" s="1"/>
      <c r="AW53" s="1"/>
      <c r="AX53" s="1"/>
      <c r="AY53" s="1"/>
      <c r="AZ53" s="1"/>
      <c r="BA53" s="1"/>
      <c r="BB53" s="16"/>
      <c r="BC53" s="16"/>
      <c r="BD53" s="16"/>
      <c r="BE53" s="16"/>
      <c r="BF53" s="16"/>
      <c r="BG53" s="1"/>
      <c r="BH53" s="1"/>
      <c r="BI53" s="16"/>
      <c r="BJ53" s="16"/>
      <c r="BK53" s="16"/>
      <c r="BL53" s="16"/>
      <c r="BM53" s="16"/>
      <c r="BN53" s="16"/>
      <c r="BO53" s="1"/>
      <c r="BP53" s="1"/>
      <c r="BQ53" s="1"/>
      <c r="BR53" s="1"/>
    </row>
    <row r="54" spans="1:70" ht="15.75" customHeight="1" x14ac:dyDescent="0.25">
      <c r="A54" s="1"/>
      <c r="B54" s="1"/>
      <c r="C54" s="1"/>
      <c r="D54" s="1"/>
      <c r="E54" s="1"/>
      <c r="F54" s="1"/>
      <c r="G54" s="1"/>
      <c r="H54" s="1"/>
      <c r="I54" s="1"/>
      <c r="J54" s="1"/>
      <c r="K54" s="1"/>
      <c r="L54" s="1"/>
      <c r="M54" s="1"/>
      <c r="N54" s="1"/>
      <c r="O54" s="1"/>
      <c r="P54" s="1"/>
      <c r="Q54" s="1"/>
      <c r="R54" s="1"/>
      <c r="S54" s="1"/>
      <c r="T54" s="1"/>
      <c r="U54" s="1"/>
      <c r="V54" s="239"/>
      <c r="W54" s="239"/>
      <c r="X54" s="1"/>
      <c r="Y54" s="1"/>
      <c r="Z54" s="1"/>
      <c r="AA54" s="1"/>
      <c r="AB54" s="1"/>
      <c r="AC54" s="1"/>
      <c r="AD54" s="1"/>
      <c r="AE54" s="1"/>
      <c r="AF54" s="1"/>
      <c r="AG54" s="1"/>
      <c r="AH54" s="1"/>
      <c r="AI54" s="1"/>
      <c r="AJ54" s="1"/>
      <c r="AK54" s="1"/>
      <c r="AL54" s="1"/>
      <c r="AM54" s="183"/>
      <c r="AN54" s="1"/>
      <c r="AO54" s="1"/>
      <c r="AP54" s="1"/>
      <c r="AQ54" s="1"/>
      <c r="AR54" s="1"/>
      <c r="AS54" s="1"/>
      <c r="AT54" s="1"/>
      <c r="AU54" s="1"/>
      <c r="AV54" s="1"/>
      <c r="AW54" s="1"/>
      <c r="AX54" s="1"/>
      <c r="AY54" s="1"/>
      <c r="AZ54" s="1"/>
      <c r="BA54" s="1"/>
      <c r="BB54" s="16"/>
      <c r="BC54" s="16"/>
      <c r="BD54" s="16"/>
      <c r="BE54" s="16"/>
      <c r="BF54" s="16"/>
      <c r="BG54" s="1"/>
      <c r="BH54" s="1"/>
      <c r="BI54" s="16"/>
      <c r="BJ54" s="16"/>
      <c r="BK54" s="16"/>
      <c r="BL54" s="16"/>
      <c r="BM54" s="16"/>
      <c r="BN54" s="16"/>
      <c r="BO54" s="1"/>
      <c r="BP54" s="1"/>
      <c r="BQ54" s="1"/>
      <c r="BR54" s="1"/>
    </row>
    <row r="55" spans="1:70" ht="15.75" customHeight="1" x14ac:dyDescent="0.25">
      <c r="A55" s="1"/>
      <c r="B55" s="1"/>
      <c r="C55" s="1"/>
      <c r="D55" s="1"/>
      <c r="E55" s="1"/>
      <c r="F55" s="1"/>
      <c r="G55" s="1"/>
      <c r="H55" s="1"/>
      <c r="I55" s="1"/>
      <c r="J55" s="1"/>
      <c r="K55" s="1"/>
      <c r="L55" s="1"/>
      <c r="M55" s="1"/>
      <c r="N55" s="1"/>
      <c r="O55" s="1"/>
      <c r="P55" s="1"/>
      <c r="Q55" s="1"/>
      <c r="R55" s="1"/>
      <c r="S55" s="1"/>
      <c r="T55" s="1"/>
      <c r="U55" s="1"/>
      <c r="V55" s="239"/>
      <c r="W55" s="239"/>
      <c r="X55" s="1"/>
      <c r="Y55" s="1"/>
      <c r="Z55" s="1"/>
      <c r="AA55" s="1"/>
      <c r="AB55" s="1"/>
      <c r="AC55" s="1"/>
      <c r="AD55" s="1"/>
      <c r="AE55" s="1"/>
      <c r="AF55" s="1"/>
      <c r="AG55" s="1"/>
      <c r="AH55" s="1"/>
      <c r="AI55" s="1"/>
      <c r="AJ55" s="1"/>
      <c r="AK55" s="1"/>
      <c r="AL55" s="1"/>
      <c r="AM55" s="183"/>
      <c r="AN55" s="1"/>
      <c r="AO55" s="1"/>
      <c r="AP55" s="1"/>
      <c r="AQ55" s="1"/>
      <c r="AR55" s="1"/>
      <c r="AS55" s="1"/>
      <c r="AT55" s="1"/>
      <c r="AU55" s="1"/>
      <c r="AV55" s="1"/>
      <c r="AW55" s="1"/>
      <c r="AX55" s="1"/>
      <c r="AY55" s="1"/>
      <c r="AZ55" s="1"/>
      <c r="BA55" s="1"/>
      <c r="BB55" s="16"/>
      <c r="BC55" s="16"/>
      <c r="BD55" s="16"/>
      <c r="BE55" s="16"/>
      <c r="BF55" s="16"/>
      <c r="BG55" s="1"/>
      <c r="BH55" s="1"/>
      <c r="BI55" s="16"/>
      <c r="BJ55" s="16"/>
      <c r="BK55" s="16"/>
      <c r="BL55" s="16"/>
      <c r="BM55" s="16"/>
      <c r="BN55" s="16"/>
      <c r="BO55" s="1"/>
      <c r="BP55" s="1"/>
      <c r="BQ55" s="1"/>
      <c r="BR55" s="1"/>
    </row>
    <row r="56" spans="1:70" ht="15.75" customHeight="1" x14ac:dyDescent="0.25">
      <c r="A56" s="1"/>
      <c r="B56" s="1"/>
      <c r="C56" s="1"/>
      <c r="D56" s="1"/>
      <c r="E56" s="1"/>
      <c r="F56" s="1"/>
      <c r="G56" s="1"/>
      <c r="H56" s="1"/>
      <c r="I56" s="1"/>
      <c r="J56" s="1"/>
      <c r="K56" s="1"/>
      <c r="L56" s="1"/>
      <c r="M56" s="1"/>
      <c r="N56" s="1"/>
      <c r="O56" s="1"/>
      <c r="P56" s="1"/>
      <c r="Q56" s="1"/>
      <c r="R56" s="1"/>
      <c r="S56" s="1"/>
      <c r="T56" s="1"/>
      <c r="U56" s="1"/>
      <c r="V56" s="239"/>
      <c r="W56" s="239"/>
      <c r="X56" s="1"/>
      <c r="Y56" s="1"/>
      <c r="Z56" s="1"/>
      <c r="AA56" s="1"/>
      <c r="AB56" s="1"/>
      <c r="AC56" s="1"/>
      <c r="AD56" s="1"/>
      <c r="AE56" s="1"/>
      <c r="AF56" s="1"/>
      <c r="AG56" s="1"/>
      <c r="AH56" s="1"/>
      <c r="AI56" s="1"/>
      <c r="AJ56" s="1"/>
      <c r="AK56" s="1"/>
      <c r="AL56" s="1"/>
      <c r="AM56" s="183"/>
      <c r="AN56" s="1"/>
      <c r="AO56" s="1"/>
      <c r="AP56" s="1"/>
      <c r="AQ56" s="1"/>
      <c r="AR56" s="1"/>
      <c r="AS56" s="1"/>
      <c r="AT56" s="1"/>
      <c r="AU56" s="1"/>
      <c r="AV56" s="1"/>
      <c r="AW56" s="1"/>
      <c r="AX56" s="1"/>
      <c r="AY56" s="1"/>
      <c r="AZ56" s="1"/>
      <c r="BA56" s="1"/>
      <c r="BB56" s="16"/>
      <c r="BC56" s="16"/>
      <c r="BD56" s="16"/>
      <c r="BE56" s="16"/>
      <c r="BF56" s="16"/>
      <c r="BG56" s="1"/>
      <c r="BH56" s="1"/>
      <c r="BI56" s="16"/>
      <c r="BJ56" s="16"/>
      <c r="BK56" s="16"/>
      <c r="BL56" s="16"/>
      <c r="BM56" s="16"/>
      <c r="BN56" s="16"/>
      <c r="BO56" s="1"/>
      <c r="BP56" s="1"/>
      <c r="BQ56" s="1"/>
      <c r="BR56" s="1"/>
    </row>
    <row r="57" spans="1:70" ht="15.75" customHeight="1" x14ac:dyDescent="0.25">
      <c r="A57" s="1"/>
      <c r="B57" s="1"/>
      <c r="C57" s="1"/>
      <c r="D57" s="1"/>
      <c r="E57" s="1"/>
      <c r="F57" s="1"/>
      <c r="G57" s="1"/>
      <c r="H57" s="1"/>
      <c r="I57" s="1"/>
      <c r="J57" s="1"/>
      <c r="K57" s="1"/>
      <c r="L57" s="1"/>
      <c r="M57" s="1"/>
      <c r="N57" s="1"/>
      <c r="O57" s="1"/>
      <c r="P57" s="1"/>
      <c r="Q57" s="1"/>
      <c r="R57" s="1"/>
      <c r="S57" s="1"/>
      <c r="T57" s="1"/>
      <c r="U57" s="1"/>
      <c r="V57" s="239"/>
      <c r="W57" s="239"/>
      <c r="X57" s="1"/>
      <c r="Y57" s="1"/>
      <c r="Z57" s="1"/>
      <c r="AA57" s="1"/>
      <c r="AB57" s="1"/>
      <c r="AC57" s="1"/>
      <c r="AD57" s="1"/>
      <c r="AE57" s="1"/>
      <c r="AF57" s="1"/>
      <c r="AG57" s="1"/>
      <c r="AH57" s="1"/>
      <c r="AI57" s="1"/>
      <c r="AJ57" s="1"/>
      <c r="AK57" s="1"/>
      <c r="AL57" s="1"/>
      <c r="AM57" s="183"/>
      <c r="AN57" s="1"/>
      <c r="AO57" s="1"/>
      <c r="AP57" s="1"/>
      <c r="AQ57" s="1"/>
      <c r="AR57" s="1"/>
      <c r="AS57" s="1"/>
      <c r="AT57" s="1"/>
      <c r="AU57" s="1"/>
      <c r="AV57" s="1"/>
      <c r="AW57" s="1"/>
      <c r="AX57" s="1"/>
      <c r="AY57" s="1"/>
      <c r="AZ57" s="1"/>
      <c r="BA57" s="1"/>
      <c r="BB57" s="16"/>
      <c r="BC57" s="16"/>
      <c r="BD57" s="16"/>
      <c r="BE57" s="16"/>
      <c r="BF57" s="16"/>
      <c r="BG57" s="1"/>
      <c r="BH57" s="1"/>
      <c r="BI57" s="16"/>
      <c r="BJ57" s="16"/>
      <c r="BK57" s="16"/>
      <c r="BL57" s="16"/>
      <c r="BM57" s="16"/>
      <c r="BN57" s="16"/>
      <c r="BO57" s="1"/>
      <c r="BP57" s="1"/>
      <c r="BQ57" s="1"/>
      <c r="BR57" s="1"/>
    </row>
    <row r="58" spans="1:70" ht="15.75" customHeight="1" x14ac:dyDescent="0.25">
      <c r="A58" s="1"/>
      <c r="B58" s="1"/>
      <c r="C58" s="1"/>
      <c r="D58" s="1"/>
      <c r="E58" s="1"/>
      <c r="F58" s="1"/>
      <c r="G58" s="1"/>
      <c r="H58" s="1"/>
      <c r="I58" s="1"/>
      <c r="J58" s="1"/>
      <c r="K58" s="1"/>
      <c r="L58" s="1"/>
      <c r="M58" s="1"/>
      <c r="N58" s="1"/>
      <c r="O58" s="1"/>
      <c r="P58" s="1"/>
      <c r="Q58" s="1"/>
      <c r="R58" s="1"/>
      <c r="S58" s="1"/>
      <c r="T58" s="1"/>
      <c r="U58" s="1"/>
      <c r="V58" s="239"/>
      <c r="W58" s="239"/>
      <c r="X58" s="1"/>
      <c r="Y58" s="1"/>
      <c r="Z58" s="1"/>
      <c r="AA58" s="1"/>
      <c r="AB58" s="1"/>
      <c r="AC58" s="1"/>
      <c r="AD58" s="1"/>
      <c r="AE58" s="1"/>
      <c r="AF58" s="1"/>
      <c r="AG58" s="1"/>
      <c r="AH58" s="1"/>
      <c r="AI58" s="1"/>
      <c r="AJ58" s="1"/>
      <c r="AK58" s="1"/>
      <c r="AL58" s="1"/>
      <c r="AM58" s="183"/>
      <c r="AN58" s="1"/>
      <c r="AO58" s="1"/>
      <c r="AP58" s="1"/>
      <c r="AQ58" s="1"/>
      <c r="AR58" s="1"/>
      <c r="AS58" s="1"/>
      <c r="AT58" s="1"/>
      <c r="AU58" s="1"/>
      <c r="AV58" s="1"/>
      <c r="AW58" s="1"/>
      <c r="AX58" s="1"/>
      <c r="AY58" s="1"/>
      <c r="AZ58" s="1"/>
      <c r="BA58" s="1"/>
      <c r="BB58" s="16"/>
      <c r="BC58" s="16"/>
      <c r="BD58" s="16"/>
      <c r="BE58" s="16"/>
      <c r="BF58" s="16"/>
      <c r="BG58" s="1"/>
      <c r="BH58" s="1"/>
      <c r="BI58" s="16"/>
      <c r="BJ58" s="16"/>
      <c r="BK58" s="16"/>
      <c r="BL58" s="16"/>
      <c r="BM58" s="16"/>
      <c r="BN58" s="16"/>
      <c r="BO58" s="1"/>
      <c r="BP58" s="1"/>
      <c r="BQ58" s="1"/>
      <c r="BR58" s="1"/>
    </row>
    <row r="59" spans="1:70" ht="15.75" customHeight="1" x14ac:dyDescent="0.25">
      <c r="A59" s="1"/>
      <c r="B59" s="1"/>
      <c r="C59" s="1"/>
      <c r="D59" s="1"/>
      <c r="E59" s="1"/>
      <c r="F59" s="1"/>
      <c r="G59" s="1"/>
      <c r="H59" s="1"/>
      <c r="I59" s="1"/>
      <c r="J59" s="1"/>
      <c r="K59" s="1"/>
      <c r="L59" s="1"/>
      <c r="M59" s="1"/>
      <c r="N59" s="1"/>
      <c r="O59" s="1"/>
      <c r="P59" s="1"/>
      <c r="Q59" s="1"/>
      <c r="R59" s="1"/>
      <c r="S59" s="1"/>
      <c r="T59" s="1"/>
      <c r="U59" s="1"/>
      <c r="V59" s="239"/>
      <c r="W59" s="239"/>
      <c r="X59" s="1"/>
      <c r="Y59" s="1"/>
      <c r="Z59" s="1"/>
      <c r="AA59" s="1"/>
      <c r="AB59" s="1"/>
      <c r="AC59" s="1"/>
      <c r="AD59" s="1"/>
      <c r="AE59" s="1"/>
      <c r="AF59" s="1"/>
      <c r="AG59" s="1"/>
      <c r="AH59" s="1"/>
      <c r="AI59" s="1"/>
      <c r="AJ59" s="1"/>
      <c r="AK59" s="1"/>
      <c r="AL59" s="1"/>
      <c r="AM59" s="183"/>
      <c r="AN59" s="1"/>
      <c r="AO59" s="1"/>
      <c r="AP59" s="1"/>
      <c r="AQ59" s="1"/>
      <c r="AR59" s="1"/>
      <c r="AS59" s="1"/>
      <c r="AT59" s="1"/>
      <c r="AU59" s="1"/>
      <c r="AV59" s="1"/>
      <c r="AW59" s="1"/>
      <c r="AX59" s="1"/>
      <c r="AY59" s="1"/>
      <c r="AZ59" s="1"/>
      <c r="BA59" s="1"/>
      <c r="BB59" s="16"/>
      <c r="BC59" s="16"/>
      <c r="BD59" s="16"/>
      <c r="BE59" s="16"/>
      <c r="BF59" s="16"/>
      <c r="BG59" s="1"/>
      <c r="BH59" s="1"/>
      <c r="BI59" s="16"/>
      <c r="BJ59" s="16"/>
      <c r="BK59" s="16"/>
      <c r="BL59" s="16"/>
      <c r="BM59" s="16"/>
      <c r="BN59" s="16"/>
      <c r="BO59" s="1"/>
      <c r="BP59" s="1"/>
      <c r="BQ59" s="1"/>
      <c r="BR59" s="1"/>
    </row>
    <row r="60" spans="1:70" ht="15.75" customHeight="1" x14ac:dyDescent="0.25">
      <c r="A60" s="1"/>
      <c r="B60" s="1"/>
      <c r="C60" s="1"/>
      <c r="D60" s="1"/>
      <c r="E60" s="1"/>
      <c r="F60" s="1"/>
      <c r="G60" s="1"/>
      <c r="H60" s="1"/>
      <c r="I60" s="1"/>
      <c r="J60" s="1"/>
      <c r="K60" s="1"/>
      <c r="L60" s="1"/>
      <c r="M60" s="1"/>
      <c r="N60" s="1"/>
      <c r="O60" s="1"/>
      <c r="P60" s="1"/>
      <c r="Q60" s="1"/>
      <c r="R60" s="1"/>
      <c r="S60" s="1"/>
      <c r="T60" s="1"/>
      <c r="U60" s="1"/>
      <c r="V60" s="239"/>
      <c r="W60" s="239"/>
      <c r="X60" s="1"/>
      <c r="Y60" s="1"/>
      <c r="Z60" s="1"/>
      <c r="AA60" s="1"/>
      <c r="AB60" s="1"/>
      <c r="AC60" s="1"/>
      <c r="AD60" s="1"/>
      <c r="AE60" s="1"/>
      <c r="AF60" s="1"/>
      <c r="AG60" s="1"/>
      <c r="AH60" s="1"/>
      <c r="AI60" s="1"/>
      <c r="AJ60" s="1"/>
      <c r="AK60" s="1"/>
      <c r="AL60" s="1"/>
      <c r="AM60" s="183"/>
      <c r="AN60" s="1"/>
      <c r="AO60" s="1"/>
      <c r="AP60" s="1"/>
      <c r="AQ60" s="1"/>
      <c r="AR60" s="1"/>
      <c r="AS60" s="1"/>
      <c r="AT60" s="1"/>
      <c r="AU60" s="1"/>
      <c r="AV60" s="1"/>
      <c r="AW60" s="1"/>
      <c r="AX60" s="1"/>
      <c r="AY60" s="1"/>
      <c r="AZ60" s="1"/>
      <c r="BA60" s="1"/>
      <c r="BB60" s="16"/>
      <c r="BC60" s="16"/>
      <c r="BD60" s="16"/>
      <c r="BE60" s="16"/>
      <c r="BF60" s="16"/>
      <c r="BG60" s="1"/>
      <c r="BH60" s="1"/>
      <c r="BI60" s="16"/>
      <c r="BJ60" s="16"/>
      <c r="BK60" s="16"/>
      <c r="BL60" s="16"/>
      <c r="BM60" s="16"/>
      <c r="BN60" s="16"/>
      <c r="BO60" s="1"/>
      <c r="BP60" s="1"/>
      <c r="BQ60" s="1"/>
      <c r="BR60" s="1"/>
    </row>
    <row r="61" spans="1:70" ht="15.75" customHeight="1" x14ac:dyDescent="0.25">
      <c r="A61" s="1"/>
      <c r="B61" s="1"/>
      <c r="C61" s="1"/>
      <c r="D61" s="1"/>
      <c r="E61" s="1"/>
      <c r="F61" s="1"/>
      <c r="G61" s="1"/>
      <c r="H61" s="1"/>
      <c r="I61" s="1"/>
      <c r="J61" s="1"/>
      <c r="K61" s="1"/>
      <c r="L61" s="1"/>
      <c r="M61" s="1"/>
      <c r="N61" s="1"/>
      <c r="O61" s="1"/>
      <c r="P61" s="1"/>
      <c r="Q61" s="1"/>
      <c r="R61" s="1"/>
      <c r="S61" s="1"/>
      <c r="T61" s="1"/>
      <c r="U61" s="1"/>
      <c r="V61" s="239"/>
      <c r="W61" s="239"/>
      <c r="X61" s="1"/>
      <c r="Y61" s="1"/>
      <c r="Z61" s="1"/>
      <c r="AA61" s="1"/>
      <c r="AB61" s="1"/>
      <c r="AC61" s="1"/>
      <c r="AD61" s="1"/>
      <c r="AE61" s="1"/>
      <c r="AF61" s="1"/>
      <c r="AG61" s="1"/>
      <c r="AH61" s="1"/>
      <c r="AI61" s="1"/>
      <c r="AJ61" s="1"/>
      <c r="AK61" s="1"/>
      <c r="AL61" s="1"/>
      <c r="AM61" s="183"/>
      <c r="AN61" s="1"/>
      <c r="AO61" s="1"/>
      <c r="AP61" s="1"/>
      <c r="AQ61" s="1"/>
      <c r="AR61" s="1"/>
      <c r="AS61" s="1"/>
      <c r="AT61" s="1"/>
      <c r="AU61" s="1"/>
      <c r="AV61" s="1"/>
      <c r="AW61" s="1"/>
      <c r="AX61" s="1"/>
      <c r="AY61" s="1"/>
      <c r="AZ61" s="1"/>
      <c r="BA61" s="1"/>
      <c r="BB61" s="16"/>
      <c r="BC61" s="16"/>
      <c r="BD61" s="16"/>
      <c r="BE61" s="16"/>
      <c r="BF61" s="16"/>
      <c r="BG61" s="1"/>
      <c r="BH61" s="1"/>
      <c r="BI61" s="16"/>
      <c r="BJ61" s="16"/>
      <c r="BK61" s="16"/>
      <c r="BL61" s="16"/>
      <c r="BM61" s="16"/>
      <c r="BN61" s="16"/>
      <c r="BO61" s="1"/>
      <c r="BP61" s="1"/>
      <c r="BQ61" s="1"/>
      <c r="BR61" s="1"/>
    </row>
    <row r="62" spans="1:70" ht="15.75" customHeight="1" x14ac:dyDescent="0.25">
      <c r="A62" s="1"/>
      <c r="B62" s="1"/>
      <c r="C62" s="1"/>
      <c r="D62" s="1"/>
      <c r="E62" s="1"/>
      <c r="F62" s="1"/>
      <c r="G62" s="1"/>
      <c r="H62" s="1"/>
      <c r="I62" s="1"/>
      <c r="J62" s="1"/>
      <c r="K62" s="1"/>
      <c r="L62" s="1"/>
      <c r="M62" s="1"/>
      <c r="N62" s="1"/>
      <c r="O62" s="1"/>
      <c r="P62" s="1"/>
      <c r="Q62" s="1"/>
      <c r="R62" s="1"/>
      <c r="S62" s="1"/>
      <c r="T62" s="1"/>
      <c r="U62" s="1"/>
      <c r="V62" s="239"/>
      <c r="W62" s="239"/>
      <c r="X62" s="1"/>
      <c r="Y62" s="1"/>
      <c r="Z62" s="1"/>
      <c r="AA62" s="1"/>
      <c r="AB62" s="1"/>
      <c r="AC62" s="1"/>
      <c r="AD62" s="1"/>
      <c r="AE62" s="1"/>
      <c r="AF62" s="1"/>
      <c r="AG62" s="1"/>
      <c r="AH62" s="1"/>
      <c r="AI62" s="1"/>
      <c r="AJ62" s="1"/>
      <c r="AK62" s="1"/>
      <c r="AL62" s="1"/>
      <c r="AM62" s="183"/>
      <c r="AN62" s="1"/>
      <c r="AO62" s="1"/>
      <c r="AP62" s="1"/>
      <c r="AQ62" s="1"/>
      <c r="AR62" s="1"/>
      <c r="AS62" s="1"/>
      <c r="AT62" s="1"/>
      <c r="AU62" s="1"/>
      <c r="AV62" s="1"/>
      <c r="AW62" s="1"/>
      <c r="AX62" s="1"/>
      <c r="AY62" s="1"/>
      <c r="AZ62" s="1"/>
      <c r="BA62" s="1"/>
      <c r="BB62" s="16"/>
      <c r="BC62" s="16"/>
      <c r="BD62" s="16"/>
      <c r="BE62" s="16"/>
      <c r="BF62" s="16"/>
      <c r="BG62" s="1"/>
      <c r="BH62" s="1"/>
      <c r="BI62" s="16"/>
      <c r="BJ62" s="16"/>
      <c r="BK62" s="16"/>
      <c r="BL62" s="16"/>
      <c r="BM62" s="16"/>
      <c r="BN62" s="16"/>
      <c r="BO62" s="1"/>
      <c r="BP62" s="1"/>
      <c r="BQ62" s="1"/>
      <c r="BR62" s="1"/>
    </row>
    <row r="63" spans="1:70" ht="15.75" customHeight="1" x14ac:dyDescent="0.25">
      <c r="A63" s="1"/>
      <c r="B63" s="1"/>
      <c r="C63" s="1"/>
      <c r="D63" s="1"/>
      <c r="E63" s="1"/>
      <c r="F63" s="1"/>
      <c r="G63" s="1"/>
      <c r="H63" s="1"/>
      <c r="I63" s="1"/>
      <c r="J63" s="1"/>
      <c r="K63" s="1"/>
      <c r="L63" s="1"/>
      <c r="M63" s="1"/>
      <c r="N63" s="1"/>
      <c r="O63" s="1"/>
      <c r="P63" s="1"/>
      <c r="Q63" s="1"/>
      <c r="R63" s="1"/>
      <c r="S63" s="1"/>
      <c r="T63" s="1"/>
      <c r="U63" s="1"/>
      <c r="V63" s="239"/>
      <c r="W63" s="239"/>
      <c r="X63" s="1"/>
      <c r="Y63" s="1"/>
      <c r="Z63" s="1"/>
      <c r="AA63" s="1"/>
      <c r="AB63" s="1"/>
      <c r="AC63" s="1"/>
      <c r="AD63" s="1"/>
      <c r="AE63" s="1"/>
      <c r="AF63" s="1"/>
      <c r="AG63" s="1"/>
      <c r="AH63" s="1"/>
      <c r="AI63" s="1"/>
      <c r="AJ63" s="1"/>
      <c r="AK63" s="1"/>
      <c r="AL63" s="1"/>
      <c r="AM63" s="183"/>
      <c r="AN63" s="1"/>
      <c r="AO63" s="1"/>
      <c r="AP63" s="1"/>
      <c r="AQ63" s="1"/>
      <c r="AR63" s="1"/>
      <c r="AS63" s="1"/>
      <c r="AT63" s="1"/>
      <c r="AU63" s="1"/>
      <c r="AV63" s="1"/>
      <c r="AW63" s="1"/>
      <c r="AX63" s="1"/>
      <c r="AY63" s="1"/>
      <c r="AZ63" s="1"/>
      <c r="BA63" s="1"/>
      <c r="BB63" s="16"/>
      <c r="BC63" s="16"/>
      <c r="BD63" s="16"/>
      <c r="BE63" s="16"/>
      <c r="BF63" s="16"/>
      <c r="BG63" s="1"/>
      <c r="BH63" s="1"/>
      <c r="BI63" s="16"/>
      <c r="BJ63" s="16"/>
      <c r="BK63" s="16"/>
      <c r="BL63" s="16"/>
      <c r="BM63" s="16"/>
      <c r="BN63" s="16"/>
      <c r="BO63" s="1"/>
      <c r="BP63" s="1"/>
      <c r="BQ63" s="1"/>
      <c r="BR63" s="1"/>
    </row>
    <row r="64" spans="1:70" ht="15.75" customHeight="1" x14ac:dyDescent="0.25">
      <c r="A64" s="1"/>
      <c r="B64" s="1"/>
      <c r="C64" s="1"/>
      <c r="D64" s="1"/>
      <c r="E64" s="1"/>
      <c r="F64" s="1"/>
      <c r="G64" s="1"/>
      <c r="H64" s="1"/>
      <c r="I64" s="1"/>
      <c r="J64" s="1"/>
      <c r="K64" s="1"/>
      <c r="L64" s="1"/>
      <c r="M64" s="1"/>
      <c r="N64" s="1"/>
      <c r="O64" s="1"/>
      <c r="P64" s="1"/>
      <c r="Q64" s="1"/>
      <c r="R64" s="1"/>
      <c r="S64" s="1"/>
      <c r="T64" s="1"/>
      <c r="U64" s="1"/>
      <c r="V64" s="239"/>
      <c r="W64" s="239"/>
      <c r="X64" s="1"/>
      <c r="Y64" s="1"/>
      <c r="Z64" s="1"/>
      <c r="AA64" s="1"/>
      <c r="AB64" s="1"/>
      <c r="AC64" s="1"/>
      <c r="AD64" s="1"/>
      <c r="AE64" s="1"/>
      <c r="AF64" s="1"/>
      <c r="AG64" s="1"/>
      <c r="AH64" s="1"/>
      <c r="AI64" s="1"/>
      <c r="AJ64" s="1"/>
      <c r="AK64" s="1"/>
      <c r="AL64" s="1"/>
      <c r="AM64" s="183"/>
      <c r="AN64" s="1"/>
      <c r="AO64" s="1"/>
      <c r="AP64" s="1"/>
      <c r="AQ64" s="1"/>
      <c r="AR64" s="1"/>
      <c r="AS64" s="1"/>
      <c r="AT64" s="1"/>
      <c r="AU64" s="1"/>
      <c r="AV64" s="1"/>
      <c r="AW64" s="1"/>
      <c r="AX64" s="1"/>
      <c r="AY64" s="1"/>
      <c r="AZ64" s="1"/>
      <c r="BA64" s="1"/>
      <c r="BB64" s="16"/>
      <c r="BC64" s="16"/>
      <c r="BD64" s="16"/>
      <c r="BE64" s="16"/>
      <c r="BF64" s="16"/>
      <c r="BG64" s="1"/>
      <c r="BH64" s="1"/>
      <c r="BI64" s="16"/>
      <c r="BJ64" s="16"/>
      <c r="BK64" s="16"/>
      <c r="BL64" s="16"/>
      <c r="BM64" s="16"/>
      <c r="BN64" s="16"/>
      <c r="BO64" s="1"/>
      <c r="BP64" s="1"/>
      <c r="BQ64" s="1"/>
      <c r="BR64" s="1"/>
    </row>
    <row r="65" spans="1:70" ht="15.75" customHeight="1" x14ac:dyDescent="0.25">
      <c r="A65" s="1"/>
      <c r="B65" s="1"/>
      <c r="C65" s="1"/>
      <c r="D65" s="1"/>
      <c r="E65" s="1"/>
      <c r="F65" s="1"/>
      <c r="G65" s="1"/>
      <c r="H65" s="1"/>
      <c r="I65" s="1"/>
      <c r="J65" s="1"/>
      <c r="K65" s="1"/>
      <c r="L65" s="1"/>
      <c r="M65" s="1"/>
      <c r="N65" s="1"/>
      <c r="O65" s="1"/>
      <c r="P65" s="1"/>
      <c r="Q65" s="1"/>
      <c r="R65" s="1"/>
      <c r="S65" s="1"/>
      <c r="T65" s="1"/>
      <c r="U65" s="1"/>
      <c r="V65" s="239"/>
      <c r="W65" s="239"/>
      <c r="X65" s="1"/>
      <c r="Y65" s="1"/>
      <c r="Z65" s="1"/>
      <c r="AA65" s="1"/>
      <c r="AB65" s="1"/>
      <c r="AC65" s="1"/>
      <c r="AD65" s="1"/>
      <c r="AE65" s="1"/>
      <c r="AF65" s="1"/>
      <c r="AG65" s="1"/>
      <c r="AH65" s="1"/>
      <c r="AI65" s="1"/>
      <c r="AJ65" s="1"/>
      <c r="AK65" s="1"/>
      <c r="AL65" s="1"/>
      <c r="AM65" s="183"/>
      <c r="AN65" s="1"/>
      <c r="AO65" s="1"/>
      <c r="AP65" s="1"/>
      <c r="AQ65" s="1"/>
      <c r="AR65" s="1"/>
      <c r="AS65" s="1"/>
      <c r="AT65" s="1"/>
      <c r="AU65" s="1"/>
      <c r="AV65" s="1"/>
      <c r="AW65" s="1"/>
      <c r="AX65" s="1"/>
      <c r="AY65" s="1"/>
      <c r="AZ65" s="1"/>
      <c r="BA65" s="1"/>
      <c r="BB65" s="16"/>
      <c r="BC65" s="16"/>
      <c r="BD65" s="16"/>
      <c r="BE65" s="16"/>
      <c r="BF65" s="16"/>
      <c r="BG65" s="1"/>
      <c r="BH65" s="1"/>
      <c r="BI65" s="16"/>
      <c r="BJ65" s="16"/>
      <c r="BK65" s="16"/>
      <c r="BL65" s="16"/>
      <c r="BM65" s="16"/>
      <c r="BN65" s="16"/>
      <c r="BO65" s="1"/>
      <c r="BP65" s="1"/>
      <c r="BQ65" s="1"/>
      <c r="BR65" s="1"/>
    </row>
    <row r="66" spans="1:70" ht="15.75" customHeight="1" x14ac:dyDescent="0.25">
      <c r="A66" s="1"/>
      <c r="B66" s="1"/>
      <c r="C66" s="1"/>
      <c r="D66" s="1"/>
      <c r="E66" s="1"/>
      <c r="F66" s="1"/>
      <c r="G66" s="1"/>
      <c r="H66" s="1"/>
      <c r="I66" s="1"/>
      <c r="J66" s="1"/>
      <c r="K66" s="1"/>
      <c r="L66" s="1"/>
      <c r="M66" s="1"/>
      <c r="N66" s="1"/>
      <c r="O66" s="1"/>
      <c r="P66" s="1"/>
      <c r="Q66" s="1"/>
      <c r="R66" s="1"/>
      <c r="S66" s="1"/>
      <c r="T66" s="1"/>
      <c r="U66" s="1"/>
      <c r="V66" s="239"/>
      <c r="W66" s="239"/>
      <c r="X66" s="1"/>
      <c r="Y66" s="1"/>
      <c r="Z66" s="1"/>
      <c r="AA66" s="1"/>
      <c r="AB66" s="1"/>
      <c r="AC66" s="1"/>
      <c r="AD66" s="1"/>
      <c r="AE66" s="1"/>
      <c r="AF66" s="1"/>
      <c r="AG66" s="1"/>
      <c r="AH66" s="1"/>
      <c r="AI66" s="1"/>
      <c r="AJ66" s="1"/>
      <c r="AK66" s="1"/>
      <c r="AL66" s="1"/>
      <c r="AM66" s="183"/>
      <c r="AN66" s="1"/>
      <c r="AO66" s="1"/>
      <c r="AP66" s="1"/>
      <c r="AQ66" s="1"/>
      <c r="AR66" s="1"/>
      <c r="AS66" s="1"/>
      <c r="AT66" s="1"/>
      <c r="AU66" s="1"/>
      <c r="AV66" s="1"/>
      <c r="AW66" s="1"/>
      <c r="AX66" s="1"/>
      <c r="AY66" s="1"/>
      <c r="AZ66" s="1"/>
      <c r="BA66" s="1"/>
      <c r="BB66" s="16"/>
      <c r="BC66" s="16"/>
      <c r="BD66" s="16"/>
      <c r="BE66" s="16"/>
      <c r="BF66" s="16"/>
      <c r="BG66" s="1"/>
      <c r="BH66" s="1"/>
      <c r="BI66" s="16"/>
      <c r="BJ66" s="16"/>
      <c r="BK66" s="16"/>
      <c r="BL66" s="16"/>
      <c r="BM66" s="16"/>
      <c r="BN66" s="16"/>
      <c r="BO66" s="1"/>
      <c r="BP66" s="1"/>
      <c r="BQ66" s="1"/>
      <c r="BR66" s="1"/>
    </row>
    <row r="67" spans="1:70" ht="15.75" customHeight="1" x14ac:dyDescent="0.25">
      <c r="A67" s="1"/>
      <c r="B67" s="1"/>
      <c r="C67" s="1"/>
      <c r="D67" s="1"/>
      <c r="E67" s="1"/>
      <c r="F67" s="1"/>
      <c r="G67" s="1"/>
      <c r="H67" s="1"/>
      <c r="I67" s="1"/>
      <c r="J67" s="1"/>
      <c r="K67" s="1"/>
      <c r="L67" s="1"/>
      <c r="M67" s="1"/>
      <c r="N67" s="1"/>
      <c r="O67" s="1"/>
      <c r="P67" s="1"/>
      <c r="Q67" s="1"/>
      <c r="R67" s="1"/>
      <c r="S67" s="1"/>
      <c r="T67" s="1"/>
      <c r="U67" s="1"/>
      <c r="V67" s="239"/>
      <c r="W67" s="239"/>
      <c r="X67" s="1"/>
      <c r="Y67" s="1"/>
      <c r="Z67" s="1"/>
      <c r="AA67" s="1"/>
      <c r="AB67" s="1"/>
      <c r="AC67" s="1"/>
      <c r="AD67" s="1"/>
      <c r="AE67" s="1"/>
      <c r="AF67" s="1"/>
      <c r="AG67" s="1"/>
      <c r="AH67" s="1"/>
      <c r="AI67" s="1"/>
      <c r="AJ67" s="1"/>
      <c r="AK67" s="1"/>
      <c r="AL67" s="1"/>
      <c r="AM67" s="183"/>
      <c r="AN67" s="1"/>
      <c r="AO67" s="1"/>
      <c r="AP67" s="1"/>
      <c r="AQ67" s="1"/>
      <c r="AR67" s="1"/>
      <c r="AS67" s="1"/>
      <c r="AT67" s="1"/>
      <c r="AU67" s="1"/>
      <c r="AV67" s="1"/>
      <c r="AW67" s="1"/>
      <c r="AX67" s="1"/>
      <c r="AY67" s="1"/>
      <c r="AZ67" s="1"/>
      <c r="BA67" s="1"/>
      <c r="BB67" s="16"/>
      <c r="BC67" s="16"/>
      <c r="BD67" s="16"/>
      <c r="BE67" s="16"/>
      <c r="BF67" s="16"/>
      <c r="BG67" s="1"/>
      <c r="BH67" s="1"/>
      <c r="BI67" s="16"/>
      <c r="BJ67" s="16"/>
      <c r="BK67" s="16"/>
      <c r="BL67" s="16"/>
      <c r="BM67" s="16"/>
      <c r="BN67" s="16"/>
      <c r="BO67" s="1"/>
      <c r="BP67" s="1"/>
      <c r="BQ67" s="1"/>
      <c r="BR67" s="1"/>
    </row>
    <row r="68" spans="1:70" ht="15.75" customHeight="1" x14ac:dyDescent="0.25">
      <c r="A68" s="1"/>
      <c r="B68" s="1"/>
      <c r="C68" s="1"/>
      <c r="D68" s="1"/>
      <c r="E68" s="1"/>
      <c r="F68" s="1"/>
      <c r="G68" s="1"/>
      <c r="H68" s="1"/>
      <c r="I68" s="1"/>
      <c r="J68" s="1"/>
      <c r="K68" s="1"/>
      <c r="L68" s="1"/>
      <c r="M68" s="1"/>
      <c r="N68" s="1"/>
      <c r="O68" s="1"/>
      <c r="P68" s="1"/>
      <c r="Q68" s="1"/>
      <c r="R68" s="1"/>
      <c r="S68" s="1"/>
      <c r="T68" s="1"/>
      <c r="U68" s="1"/>
      <c r="V68" s="239"/>
      <c r="W68" s="239"/>
      <c r="X68" s="1"/>
      <c r="Y68" s="1"/>
      <c r="Z68" s="1"/>
      <c r="AA68" s="1"/>
      <c r="AB68" s="1"/>
      <c r="AC68" s="1"/>
      <c r="AD68" s="1"/>
      <c r="AE68" s="1"/>
      <c r="AF68" s="1"/>
      <c r="AG68" s="1"/>
      <c r="AH68" s="1"/>
      <c r="AI68" s="1"/>
      <c r="AJ68" s="1"/>
      <c r="AK68" s="1"/>
      <c r="AL68" s="1"/>
      <c r="AM68" s="183"/>
      <c r="AN68" s="1"/>
      <c r="AO68" s="1"/>
      <c r="AP68" s="1"/>
      <c r="AQ68" s="1"/>
      <c r="AR68" s="1"/>
      <c r="AS68" s="1"/>
      <c r="AT68" s="1"/>
      <c r="AU68" s="1"/>
      <c r="AV68" s="1"/>
      <c r="AW68" s="1"/>
      <c r="AX68" s="1"/>
      <c r="AY68" s="1"/>
      <c r="AZ68" s="1"/>
      <c r="BA68" s="1"/>
      <c r="BB68" s="16"/>
      <c r="BC68" s="16"/>
      <c r="BD68" s="16"/>
      <c r="BE68" s="16"/>
      <c r="BF68" s="16"/>
      <c r="BG68" s="1"/>
      <c r="BH68" s="1"/>
      <c r="BI68" s="16"/>
      <c r="BJ68" s="16"/>
      <c r="BK68" s="16"/>
      <c r="BL68" s="16"/>
      <c r="BM68" s="16"/>
      <c r="BN68" s="16"/>
      <c r="BO68" s="1"/>
      <c r="BP68" s="1"/>
      <c r="BQ68" s="1"/>
      <c r="BR68" s="1"/>
    </row>
    <row r="69" spans="1:70" ht="15.75" customHeight="1" x14ac:dyDescent="0.25">
      <c r="A69" s="1"/>
      <c r="B69" s="1"/>
      <c r="C69" s="1"/>
      <c r="D69" s="1"/>
      <c r="E69" s="1"/>
      <c r="F69" s="1"/>
      <c r="G69" s="1"/>
      <c r="H69" s="1"/>
      <c r="I69" s="1"/>
      <c r="J69" s="1"/>
      <c r="K69" s="1"/>
      <c r="L69" s="1"/>
      <c r="M69" s="1"/>
      <c r="N69" s="1"/>
      <c r="O69" s="1"/>
      <c r="P69" s="1"/>
      <c r="Q69" s="1"/>
      <c r="R69" s="1"/>
      <c r="S69" s="1"/>
      <c r="T69" s="1"/>
      <c r="U69" s="1"/>
      <c r="V69" s="239"/>
      <c r="W69" s="239"/>
      <c r="X69" s="1"/>
      <c r="Y69" s="1"/>
      <c r="Z69" s="1"/>
      <c r="AA69" s="1"/>
      <c r="AB69" s="1"/>
      <c r="AC69" s="1"/>
      <c r="AD69" s="1"/>
      <c r="AE69" s="1"/>
      <c r="AF69" s="1"/>
      <c r="AG69" s="1"/>
      <c r="AH69" s="1"/>
      <c r="AI69" s="1"/>
      <c r="AJ69" s="1"/>
      <c r="AK69" s="1"/>
      <c r="AL69" s="1"/>
      <c r="AM69" s="183"/>
      <c r="AN69" s="1"/>
      <c r="AO69" s="1"/>
      <c r="AP69" s="1"/>
      <c r="AQ69" s="1"/>
      <c r="AR69" s="1"/>
      <c r="AS69" s="1"/>
      <c r="AT69" s="1"/>
      <c r="AU69" s="1"/>
      <c r="AV69" s="1"/>
      <c r="AW69" s="1"/>
      <c r="AX69" s="1"/>
      <c r="AY69" s="1"/>
      <c r="AZ69" s="1"/>
      <c r="BA69" s="1"/>
      <c r="BB69" s="16"/>
      <c r="BC69" s="16"/>
      <c r="BD69" s="16"/>
      <c r="BE69" s="16"/>
      <c r="BF69" s="16"/>
      <c r="BG69" s="1"/>
      <c r="BH69" s="1"/>
      <c r="BI69" s="16"/>
      <c r="BJ69" s="16"/>
      <c r="BK69" s="16"/>
      <c r="BL69" s="16"/>
      <c r="BM69" s="16"/>
      <c r="BN69" s="16"/>
      <c r="BO69" s="1"/>
      <c r="BP69" s="1"/>
      <c r="BQ69" s="1"/>
      <c r="BR69" s="1"/>
    </row>
    <row r="70" spans="1:70" ht="15.75" customHeight="1" x14ac:dyDescent="0.25">
      <c r="A70" s="1"/>
      <c r="B70" s="1"/>
      <c r="C70" s="1"/>
      <c r="D70" s="1"/>
      <c r="E70" s="1"/>
      <c r="F70" s="1"/>
      <c r="G70" s="1"/>
      <c r="H70" s="1"/>
      <c r="I70" s="1"/>
      <c r="J70" s="1"/>
      <c r="K70" s="1"/>
      <c r="L70" s="1"/>
      <c r="M70" s="1"/>
      <c r="N70" s="1"/>
      <c r="O70" s="1"/>
      <c r="P70" s="1"/>
      <c r="Q70" s="1"/>
      <c r="R70" s="1"/>
      <c r="S70" s="1"/>
      <c r="T70" s="1"/>
      <c r="U70" s="1"/>
      <c r="V70" s="239"/>
      <c r="W70" s="239"/>
      <c r="X70" s="1"/>
      <c r="Y70" s="1"/>
      <c r="Z70" s="1"/>
      <c r="AA70" s="1"/>
      <c r="AB70" s="1"/>
      <c r="AC70" s="1"/>
      <c r="AD70" s="1"/>
      <c r="AE70" s="1"/>
      <c r="AF70" s="1"/>
      <c r="AG70" s="1"/>
      <c r="AH70" s="1"/>
      <c r="AI70" s="1"/>
      <c r="AJ70" s="1"/>
      <c r="AK70" s="1"/>
      <c r="AL70" s="1"/>
      <c r="AM70" s="183"/>
      <c r="AN70" s="1"/>
      <c r="AO70" s="1"/>
      <c r="AP70" s="1"/>
      <c r="AQ70" s="1"/>
      <c r="AR70" s="1"/>
      <c r="AS70" s="1"/>
      <c r="AT70" s="1"/>
      <c r="AU70" s="1"/>
      <c r="AV70" s="1"/>
      <c r="AW70" s="1"/>
      <c r="AX70" s="1"/>
      <c r="AY70" s="1"/>
      <c r="AZ70" s="1"/>
      <c r="BA70" s="1"/>
      <c r="BB70" s="16"/>
      <c r="BC70" s="16"/>
      <c r="BD70" s="16"/>
      <c r="BE70" s="16"/>
      <c r="BF70" s="16"/>
      <c r="BG70" s="1"/>
      <c r="BH70" s="1"/>
      <c r="BI70" s="16"/>
      <c r="BJ70" s="16"/>
      <c r="BK70" s="16"/>
      <c r="BL70" s="16"/>
      <c r="BM70" s="16"/>
      <c r="BN70" s="16"/>
      <c r="BO70" s="1"/>
      <c r="BP70" s="1"/>
      <c r="BQ70" s="1"/>
      <c r="BR70" s="1"/>
    </row>
    <row r="71" spans="1:70" ht="15.75" customHeight="1" x14ac:dyDescent="0.25">
      <c r="A71" s="1"/>
      <c r="B71" s="1"/>
      <c r="C71" s="1"/>
      <c r="D71" s="1"/>
      <c r="E71" s="1"/>
      <c r="F71" s="1"/>
      <c r="G71" s="1"/>
      <c r="H71" s="1"/>
      <c r="I71" s="1"/>
      <c r="J71" s="1"/>
      <c r="K71" s="1"/>
      <c r="L71" s="1"/>
      <c r="M71" s="1"/>
      <c r="N71" s="1"/>
      <c r="O71" s="1"/>
      <c r="P71" s="1"/>
      <c r="Q71" s="1"/>
      <c r="R71" s="1"/>
      <c r="S71" s="1"/>
      <c r="T71" s="1"/>
      <c r="U71" s="1"/>
      <c r="V71" s="239"/>
      <c r="W71" s="239"/>
      <c r="X71" s="1"/>
      <c r="Y71" s="1"/>
      <c r="Z71" s="1"/>
      <c r="AA71" s="1"/>
      <c r="AB71" s="1"/>
      <c r="AC71" s="1"/>
      <c r="AD71" s="1"/>
      <c r="AE71" s="1"/>
      <c r="AF71" s="1"/>
      <c r="AG71" s="1"/>
      <c r="AH71" s="1"/>
      <c r="AI71" s="1"/>
      <c r="AJ71" s="1"/>
      <c r="AK71" s="1"/>
      <c r="AL71" s="1"/>
      <c r="AM71" s="183"/>
      <c r="AN71" s="1"/>
      <c r="AO71" s="1"/>
      <c r="AP71" s="1"/>
      <c r="AQ71" s="1"/>
      <c r="AR71" s="1"/>
      <c r="AS71" s="1"/>
      <c r="AT71" s="1"/>
      <c r="AU71" s="1"/>
      <c r="AV71" s="1"/>
      <c r="AW71" s="1"/>
      <c r="AX71" s="1"/>
      <c r="AY71" s="1"/>
      <c r="AZ71" s="1"/>
      <c r="BA71" s="1"/>
      <c r="BB71" s="16"/>
      <c r="BC71" s="16"/>
      <c r="BD71" s="16"/>
      <c r="BE71" s="16"/>
      <c r="BF71" s="16"/>
      <c r="BG71" s="1"/>
      <c r="BH71" s="1"/>
      <c r="BI71" s="16"/>
      <c r="BJ71" s="16"/>
      <c r="BK71" s="16"/>
      <c r="BL71" s="16"/>
      <c r="BM71" s="16"/>
      <c r="BN71" s="16"/>
      <c r="BO71" s="1"/>
      <c r="BP71" s="1"/>
      <c r="BQ71" s="1"/>
      <c r="BR71" s="1"/>
    </row>
    <row r="72" spans="1:70" ht="15.75" customHeight="1" x14ac:dyDescent="0.25">
      <c r="A72" s="1"/>
      <c r="B72" s="1"/>
      <c r="C72" s="1"/>
      <c r="D72" s="1"/>
      <c r="E72" s="1"/>
      <c r="F72" s="1"/>
      <c r="G72" s="1"/>
      <c r="H72" s="1"/>
      <c r="I72" s="1"/>
      <c r="J72" s="1"/>
      <c r="K72" s="1"/>
      <c r="L72" s="1"/>
      <c r="M72" s="1"/>
      <c r="N72" s="1"/>
      <c r="O72" s="1"/>
      <c r="P72" s="1"/>
      <c r="Q72" s="1"/>
      <c r="R72" s="1"/>
      <c r="S72" s="1"/>
      <c r="T72" s="1"/>
      <c r="U72" s="1"/>
      <c r="V72" s="239"/>
      <c r="W72" s="239"/>
      <c r="X72" s="1"/>
      <c r="Y72" s="1"/>
      <c r="Z72" s="1"/>
      <c r="AA72" s="1"/>
      <c r="AB72" s="1"/>
      <c r="AC72" s="1"/>
      <c r="AD72" s="1"/>
      <c r="AE72" s="1"/>
      <c r="AF72" s="1"/>
      <c r="AG72" s="1"/>
      <c r="AH72" s="1"/>
      <c r="AI72" s="1"/>
      <c r="AJ72" s="1"/>
      <c r="AK72" s="1"/>
      <c r="AL72" s="1"/>
      <c r="AM72" s="183"/>
      <c r="AN72" s="1"/>
      <c r="AO72" s="1"/>
      <c r="AP72" s="1"/>
      <c r="AQ72" s="1"/>
      <c r="AR72" s="1"/>
      <c r="AS72" s="1"/>
      <c r="AT72" s="1"/>
      <c r="AU72" s="1"/>
      <c r="AV72" s="1"/>
      <c r="AW72" s="1"/>
      <c r="AX72" s="1"/>
      <c r="AY72" s="1"/>
      <c r="AZ72" s="1"/>
      <c r="BA72" s="1"/>
      <c r="BB72" s="16"/>
      <c r="BC72" s="16"/>
      <c r="BD72" s="16"/>
      <c r="BE72" s="16"/>
      <c r="BF72" s="16"/>
      <c r="BG72" s="1"/>
      <c r="BH72" s="1"/>
      <c r="BI72" s="16"/>
      <c r="BJ72" s="16"/>
      <c r="BK72" s="16"/>
      <c r="BL72" s="16"/>
      <c r="BM72" s="16"/>
      <c r="BN72" s="16"/>
      <c r="BO72" s="1"/>
      <c r="BP72" s="1"/>
      <c r="BQ72" s="1"/>
      <c r="BR72" s="1"/>
    </row>
    <row r="73" spans="1:70" ht="15.75" customHeight="1" x14ac:dyDescent="0.25">
      <c r="A73" s="1"/>
      <c r="B73" s="1"/>
      <c r="C73" s="1"/>
      <c r="D73" s="1"/>
      <c r="E73" s="1"/>
      <c r="F73" s="1"/>
      <c r="G73" s="1"/>
      <c r="H73" s="1"/>
      <c r="I73" s="1"/>
      <c r="J73" s="1"/>
      <c r="K73" s="1"/>
      <c r="L73" s="1"/>
      <c r="M73" s="1"/>
      <c r="N73" s="1"/>
      <c r="O73" s="1"/>
      <c r="P73" s="1"/>
      <c r="Q73" s="1"/>
      <c r="R73" s="1"/>
      <c r="S73" s="1"/>
      <c r="T73" s="1"/>
      <c r="U73" s="1"/>
      <c r="V73" s="239"/>
      <c r="W73" s="239"/>
      <c r="X73" s="1"/>
      <c r="Y73" s="1"/>
      <c r="Z73" s="1"/>
      <c r="AA73" s="1"/>
      <c r="AB73" s="1"/>
      <c r="AC73" s="1"/>
      <c r="AD73" s="1"/>
      <c r="AE73" s="1"/>
      <c r="AF73" s="1"/>
      <c r="AG73" s="1"/>
      <c r="AH73" s="1"/>
      <c r="AI73" s="1"/>
      <c r="AJ73" s="1"/>
      <c r="AK73" s="1"/>
      <c r="AL73" s="1"/>
      <c r="AM73" s="183"/>
      <c r="AN73" s="1"/>
      <c r="AO73" s="1"/>
      <c r="AP73" s="1"/>
      <c r="AQ73" s="1"/>
      <c r="AR73" s="1"/>
      <c r="AS73" s="1"/>
      <c r="AT73" s="1"/>
      <c r="AU73" s="1"/>
      <c r="AV73" s="1"/>
      <c r="AW73" s="1"/>
      <c r="AX73" s="1"/>
      <c r="AY73" s="1"/>
      <c r="AZ73" s="1"/>
      <c r="BA73" s="1"/>
      <c r="BB73" s="16"/>
      <c r="BC73" s="16"/>
      <c r="BD73" s="16"/>
      <c r="BE73" s="16"/>
      <c r="BF73" s="16"/>
      <c r="BG73" s="1"/>
      <c r="BH73" s="1"/>
      <c r="BI73" s="16"/>
      <c r="BJ73" s="16"/>
      <c r="BK73" s="16"/>
      <c r="BL73" s="16"/>
      <c r="BM73" s="16"/>
      <c r="BN73" s="16"/>
      <c r="BO73" s="1"/>
      <c r="BP73" s="1"/>
      <c r="BQ73" s="1"/>
      <c r="BR73" s="1"/>
    </row>
    <row r="74" spans="1:70" ht="15.75" customHeight="1" x14ac:dyDescent="0.25">
      <c r="A74" s="1"/>
      <c r="B74" s="1"/>
      <c r="C74" s="1"/>
      <c r="D74" s="1"/>
      <c r="E74" s="1"/>
      <c r="F74" s="1"/>
      <c r="G74" s="1"/>
      <c r="H74" s="1"/>
      <c r="I74" s="1"/>
      <c r="J74" s="1"/>
      <c r="K74" s="1"/>
      <c r="L74" s="1"/>
      <c r="M74" s="1"/>
      <c r="N74" s="1"/>
      <c r="O74" s="1"/>
      <c r="P74" s="1"/>
      <c r="Q74" s="1"/>
      <c r="R74" s="1"/>
      <c r="S74" s="1"/>
      <c r="T74" s="1"/>
      <c r="U74" s="1"/>
      <c r="V74" s="239"/>
      <c r="W74" s="239"/>
      <c r="X74" s="1"/>
      <c r="Y74" s="1"/>
      <c r="Z74" s="1"/>
      <c r="AA74" s="1"/>
      <c r="AB74" s="1"/>
      <c r="AC74" s="1"/>
      <c r="AD74" s="1"/>
      <c r="AE74" s="1"/>
      <c r="AF74" s="1"/>
      <c r="AG74" s="1"/>
      <c r="AH74" s="1"/>
      <c r="AI74" s="1"/>
      <c r="AJ74" s="1"/>
      <c r="AK74" s="1"/>
      <c r="AL74" s="1"/>
      <c r="AM74" s="183"/>
      <c r="AN74" s="1"/>
      <c r="AO74" s="1"/>
      <c r="AP74" s="1"/>
      <c r="AQ74" s="1"/>
      <c r="AR74" s="1"/>
      <c r="AS74" s="1"/>
      <c r="AT74" s="1"/>
      <c r="AU74" s="1"/>
      <c r="AV74" s="1"/>
      <c r="AW74" s="1"/>
      <c r="AX74" s="1"/>
      <c r="AY74" s="1"/>
      <c r="AZ74" s="1"/>
      <c r="BA74" s="1"/>
      <c r="BB74" s="16"/>
      <c r="BC74" s="16"/>
      <c r="BD74" s="16"/>
      <c r="BE74" s="16"/>
      <c r="BF74" s="16"/>
      <c r="BG74" s="1"/>
      <c r="BH74" s="1"/>
      <c r="BI74" s="16"/>
      <c r="BJ74" s="16"/>
      <c r="BK74" s="16"/>
      <c r="BL74" s="16"/>
      <c r="BM74" s="16"/>
      <c r="BN74" s="16"/>
      <c r="BO74" s="1"/>
      <c r="BP74" s="1"/>
      <c r="BQ74" s="1"/>
      <c r="BR74" s="1"/>
    </row>
    <row r="75" spans="1:70" ht="15.75" customHeight="1" x14ac:dyDescent="0.25">
      <c r="A75" s="1"/>
      <c r="B75" s="1"/>
      <c r="C75" s="1"/>
      <c r="D75" s="1"/>
      <c r="E75" s="1"/>
      <c r="F75" s="1"/>
      <c r="G75" s="1"/>
      <c r="H75" s="1"/>
      <c r="I75" s="1"/>
      <c r="J75" s="1"/>
      <c r="K75" s="1"/>
      <c r="L75" s="1"/>
      <c r="M75" s="1"/>
      <c r="N75" s="1"/>
      <c r="O75" s="1"/>
      <c r="P75" s="1"/>
      <c r="Q75" s="1"/>
      <c r="R75" s="1"/>
      <c r="S75" s="1"/>
      <c r="T75" s="1"/>
      <c r="U75" s="1"/>
      <c r="V75" s="239"/>
      <c r="W75" s="239"/>
      <c r="X75" s="1"/>
      <c r="Y75" s="1"/>
      <c r="Z75" s="1"/>
      <c r="AA75" s="1"/>
      <c r="AB75" s="1"/>
      <c r="AC75" s="1"/>
      <c r="AD75" s="1"/>
      <c r="AE75" s="1"/>
      <c r="AF75" s="1"/>
      <c r="AG75" s="1"/>
      <c r="AH75" s="1"/>
      <c r="AI75" s="1"/>
      <c r="AJ75" s="1"/>
      <c r="AK75" s="1"/>
      <c r="AL75" s="1"/>
      <c r="AM75" s="183"/>
      <c r="AN75" s="1"/>
      <c r="AO75" s="1"/>
      <c r="AP75" s="1"/>
      <c r="AQ75" s="1"/>
      <c r="AR75" s="1"/>
      <c r="AS75" s="1"/>
      <c r="AT75" s="1"/>
      <c r="AU75" s="1"/>
      <c r="AV75" s="1"/>
      <c r="AW75" s="1"/>
      <c r="AX75" s="1"/>
      <c r="AY75" s="1"/>
      <c r="AZ75" s="1"/>
      <c r="BA75" s="1"/>
      <c r="BB75" s="16"/>
      <c r="BC75" s="16"/>
      <c r="BD75" s="16"/>
      <c r="BE75" s="16"/>
      <c r="BF75" s="16"/>
      <c r="BG75" s="1"/>
      <c r="BH75" s="1"/>
      <c r="BI75" s="16"/>
      <c r="BJ75" s="16"/>
      <c r="BK75" s="16"/>
      <c r="BL75" s="16"/>
      <c r="BM75" s="16"/>
      <c r="BN75" s="16"/>
      <c r="BO75" s="1"/>
      <c r="BP75" s="1"/>
      <c r="BQ75" s="1"/>
      <c r="BR75" s="1"/>
    </row>
    <row r="76" spans="1:70" ht="15.75" customHeight="1" x14ac:dyDescent="0.25">
      <c r="A76" s="1"/>
      <c r="B76" s="1"/>
      <c r="C76" s="1"/>
      <c r="D76" s="1"/>
      <c r="E76" s="1"/>
      <c r="F76" s="1"/>
      <c r="G76" s="1"/>
      <c r="H76" s="1"/>
      <c r="I76" s="1"/>
      <c r="J76" s="1"/>
      <c r="K76" s="1"/>
      <c r="L76" s="1"/>
      <c r="M76" s="1"/>
      <c r="N76" s="1"/>
      <c r="O76" s="1"/>
      <c r="P76" s="1"/>
      <c r="Q76" s="1"/>
      <c r="R76" s="1"/>
      <c r="S76" s="1"/>
      <c r="T76" s="1"/>
      <c r="U76" s="1"/>
      <c r="V76" s="239"/>
      <c r="W76" s="239"/>
      <c r="X76" s="1"/>
      <c r="Y76" s="1"/>
      <c r="Z76" s="1"/>
      <c r="AA76" s="1"/>
      <c r="AB76" s="1"/>
      <c r="AC76" s="1"/>
      <c r="AD76" s="1"/>
      <c r="AE76" s="1"/>
      <c r="AF76" s="1"/>
      <c r="AG76" s="1"/>
      <c r="AH76" s="1"/>
      <c r="AI76" s="1"/>
      <c r="AJ76" s="1"/>
      <c r="AK76" s="1"/>
      <c r="AL76" s="1"/>
      <c r="AM76" s="183"/>
      <c r="AN76" s="1"/>
      <c r="AO76" s="1"/>
      <c r="AP76" s="1"/>
      <c r="AQ76" s="1"/>
      <c r="AR76" s="1"/>
      <c r="AS76" s="1"/>
      <c r="AT76" s="1"/>
      <c r="AU76" s="1"/>
      <c r="AV76" s="1"/>
      <c r="AW76" s="1"/>
      <c r="AX76" s="1"/>
      <c r="AY76" s="1"/>
      <c r="AZ76" s="1"/>
      <c r="BA76" s="1"/>
      <c r="BB76" s="16"/>
      <c r="BC76" s="16"/>
      <c r="BD76" s="16"/>
      <c r="BE76" s="16"/>
      <c r="BF76" s="16"/>
      <c r="BG76" s="1"/>
      <c r="BH76" s="1"/>
      <c r="BI76" s="16"/>
      <c r="BJ76" s="16"/>
      <c r="BK76" s="16"/>
      <c r="BL76" s="16"/>
      <c r="BM76" s="16"/>
      <c r="BN76" s="16"/>
      <c r="BO76" s="1"/>
      <c r="BP76" s="1"/>
      <c r="BQ76" s="1"/>
      <c r="BR76" s="1"/>
    </row>
    <row r="77" spans="1:70" ht="15.75" customHeight="1" x14ac:dyDescent="0.25">
      <c r="A77" s="1"/>
      <c r="B77" s="1"/>
      <c r="C77" s="1"/>
      <c r="D77" s="1"/>
      <c r="E77" s="1"/>
      <c r="F77" s="1"/>
      <c r="G77" s="1"/>
      <c r="H77" s="1"/>
      <c r="I77" s="1"/>
      <c r="J77" s="1"/>
      <c r="K77" s="1"/>
      <c r="L77" s="1"/>
      <c r="M77" s="1"/>
      <c r="N77" s="1"/>
      <c r="O77" s="1"/>
      <c r="P77" s="1"/>
      <c r="Q77" s="1"/>
      <c r="R77" s="1"/>
      <c r="S77" s="1"/>
      <c r="T77" s="1"/>
      <c r="U77" s="1"/>
      <c r="V77" s="239"/>
      <c r="W77" s="239"/>
      <c r="X77" s="1"/>
      <c r="Y77" s="1"/>
      <c r="Z77" s="1"/>
      <c r="AA77" s="1"/>
      <c r="AB77" s="1"/>
      <c r="AC77" s="1"/>
      <c r="AD77" s="1"/>
      <c r="AE77" s="1"/>
      <c r="AF77" s="1"/>
      <c r="AG77" s="1"/>
      <c r="AH77" s="1"/>
      <c r="AI77" s="1"/>
      <c r="AJ77" s="1"/>
      <c r="AK77" s="1"/>
      <c r="AL77" s="1"/>
      <c r="AM77" s="183"/>
      <c r="AN77" s="1"/>
      <c r="AO77" s="1"/>
      <c r="AP77" s="1"/>
      <c r="AQ77" s="1"/>
      <c r="AR77" s="1"/>
      <c r="AS77" s="1"/>
      <c r="AT77" s="1"/>
      <c r="AU77" s="1"/>
      <c r="AV77" s="1"/>
      <c r="AW77" s="1"/>
      <c r="AX77" s="1"/>
      <c r="AY77" s="1"/>
      <c r="AZ77" s="1"/>
      <c r="BA77" s="1"/>
      <c r="BB77" s="16"/>
      <c r="BC77" s="16"/>
      <c r="BD77" s="16"/>
      <c r="BE77" s="16"/>
      <c r="BF77" s="16"/>
      <c r="BG77" s="1"/>
      <c r="BH77" s="1"/>
      <c r="BI77" s="16"/>
      <c r="BJ77" s="16"/>
      <c r="BK77" s="16"/>
      <c r="BL77" s="16"/>
      <c r="BM77" s="16"/>
      <c r="BN77" s="16"/>
      <c r="BO77" s="1"/>
      <c r="BP77" s="1"/>
      <c r="BQ77" s="1"/>
      <c r="BR77" s="1"/>
    </row>
    <row r="78" spans="1:70" ht="15.75" customHeight="1" x14ac:dyDescent="0.25">
      <c r="A78" s="1"/>
      <c r="B78" s="1"/>
      <c r="C78" s="1"/>
      <c r="D78" s="1"/>
      <c r="E78" s="1"/>
      <c r="F78" s="1"/>
      <c r="G78" s="1"/>
      <c r="H78" s="1"/>
      <c r="I78" s="1"/>
      <c r="J78" s="1"/>
      <c r="K78" s="1"/>
      <c r="L78" s="1"/>
      <c r="M78" s="1"/>
      <c r="N78" s="1"/>
      <c r="O78" s="1"/>
      <c r="P78" s="1"/>
      <c r="Q78" s="1"/>
      <c r="R78" s="1"/>
      <c r="S78" s="1"/>
      <c r="T78" s="1"/>
      <c r="U78" s="1"/>
      <c r="V78" s="239"/>
      <c r="W78" s="239"/>
      <c r="X78" s="1"/>
      <c r="Y78" s="1"/>
      <c r="Z78" s="1"/>
      <c r="AA78" s="1"/>
      <c r="AB78" s="1"/>
      <c r="AC78" s="1"/>
      <c r="AD78" s="1"/>
      <c r="AE78" s="1"/>
      <c r="AF78" s="1"/>
      <c r="AG78" s="1"/>
      <c r="AH78" s="1"/>
      <c r="AI78" s="1"/>
      <c r="AJ78" s="1"/>
      <c r="AK78" s="1"/>
      <c r="AL78" s="1"/>
      <c r="AM78" s="183"/>
      <c r="AN78" s="1"/>
      <c r="AO78" s="1"/>
      <c r="AP78" s="1"/>
      <c r="AQ78" s="1"/>
      <c r="AR78" s="1"/>
      <c r="AS78" s="1"/>
      <c r="AT78" s="1"/>
      <c r="AU78" s="1"/>
      <c r="AV78" s="1"/>
      <c r="AW78" s="1"/>
      <c r="AX78" s="1"/>
      <c r="AY78" s="1"/>
      <c r="AZ78" s="1"/>
      <c r="BA78" s="1"/>
      <c r="BB78" s="16"/>
      <c r="BC78" s="16"/>
      <c r="BD78" s="16"/>
      <c r="BE78" s="16"/>
      <c r="BF78" s="16"/>
      <c r="BG78" s="1"/>
      <c r="BH78" s="1"/>
      <c r="BI78" s="16"/>
      <c r="BJ78" s="16"/>
      <c r="BK78" s="16"/>
      <c r="BL78" s="16"/>
      <c r="BM78" s="16"/>
      <c r="BN78" s="16"/>
      <c r="BO78" s="1"/>
      <c r="BP78" s="1"/>
      <c r="BQ78" s="1"/>
      <c r="BR78" s="1"/>
    </row>
    <row r="79" spans="1:70" ht="15.75" customHeight="1" x14ac:dyDescent="0.25">
      <c r="A79" s="1"/>
      <c r="B79" s="1"/>
      <c r="C79" s="1"/>
      <c r="D79" s="1"/>
      <c r="E79" s="1"/>
      <c r="F79" s="1"/>
      <c r="G79" s="1"/>
      <c r="H79" s="1"/>
      <c r="I79" s="1"/>
      <c r="J79" s="1"/>
      <c r="K79" s="1"/>
      <c r="L79" s="1"/>
      <c r="M79" s="1"/>
      <c r="N79" s="1"/>
      <c r="O79" s="1"/>
      <c r="P79" s="1"/>
      <c r="Q79" s="1"/>
      <c r="R79" s="1"/>
      <c r="S79" s="1"/>
      <c r="T79" s="1"/>
      <c r="U79" s="1"/>
      <c r="V79" s="239"/>
      <c r="W79" s="239"/>
      <c r="X79" s="1"/>
      <c r="Y79" s="1"/>
      <c r="Z79" s="1"/>
      <c r="AA79" s="1"/>
      <c r="AB79" s="1"/>
      <c r="AC79" s="1"/>
      <c r="AD79" s="1"/>
      <c r="AE79" s="1"/>
      <c r="AF79" s="1"/>
      <c r="AG79" s="1"/>
      <c r="AH79" s="1"/>
      <c r="AI79" s="1"/>
      <c r="AJ79" s="1"/>
      <c r="AK79" s="1"/>
      <c r="AL79" s="1"/>
      <c r="AM79" s="183"/>
      <c r="AN79" s="1"/>
      <c r="AO79" s="1"/>
      <c r="AP79" s="1"/>
      <c r="AQ79" s="1"/>
      <c r="AR79" s="1"/>
      <c r="AS79" s="1"/>
      <c r="AT79" s="1"/>
      <c r="AU79" s="1"/>
      <c r="AV79" s="1"/>
      <c r="AW79" s="1"/>
      <c r="AX79" s="1"/>
      <c r="AY79" s="1"/>
      <c r="AZ79" s="1"/>
      <c r="BA79" s="1"/>
      <c r="BB79" s="16"/>
      <c r="BC79" s="16"/>
      <c r="BD79" s="16"/>
      <c r="BE79" s="16"/>
      <c r="BF79" s="16"/>
      <c r="BG79" s="1"/>
      <c r="BH79" s="1"/>
      <c r="BI79" s="16"/>
      <c r="BJ79" s="16"/>
      <c r="BK79" s="16"/>
      <c r="BL79" s="16"/>
      <c r="BM79" s="16"/>
      <c r="BN79" s="16"/>
      <c r="BO79" s="1"/>
      <c r="BP79" s="1"/>
      <c r="BQ79" s="1"/>
      <c r="BR79" s="1"/>
    </row>
    <row r="80" spans="1:70" ht="15.75" customHeight="1" x14ac:dyDescent="0.25">
      <c r="A80" s="1"/>
      <c r="B80" s="1"/>
      <c r="C80" s="1"/>
      <c r="D80" s="1"/>
      <c r="E80" s="1"/>
      <c r="F80" s="1"/>
      <c r="G80" s="1"/>
      <c r="H80" s="1"/>
      <c r="I80" s="1"/>
      <c r="J80" s="1"/>
      <c r="K80" s="1"/>
      <c r="L80" s="1"/>
      <c r="M80" s="1"/>
      <c r="N80" s="1"/>
      <c r="O80" s="1"/>
      <c r="P80" s="1"/>
      <c r="Q80" s="1"/>
      <c r="R80" s="1"/>
      <c r="S80" s="1"/>
      <c r="T80" s="1"/>
      <c r="U80" s="1"/>
      <c r="V80" s="239"/>
      <c r="W80" s="239"/>
      <c r="X80" s="1"/>
      <c r="Y80" s="1"/>
      <c r="Z80" s="1"/>
      <c r="AA80" s="1"/>
      <c r="AB80" s="1"/>
      <c r="AC80" s="1"/>
      <c r="AD80" s="1"/>
      <c r="AE80" s="1"/>
      <c r="AF80" s="1"/>
      <c r="AG80" s="1"/>
      <c r="AH80" s="1"/>
      <c r="AI80" s="1"/>
      <c r="AJ80" s="1"/>
      <c r="AK80" s="1"/>
      <c r="AL80" s="1"/>
      <c r="AM80" s="183"/>
      <c r="AN80" s="1"/>
      <c r="AO80" s="1"/>
      <c r="AP80" s="1"/>
      <c r="AQ80" s="1"/>
      <c r="AR80" s="1"/>
      <c r="AS80" s="1"/>
      <c r="AT80" s="1"/>
      <c r="AU80" s="1"/>
      <c r="AV80" s="1"/>
      <c r="AW80" s="1"/>
      <c r="AX80" s="1"/>
      <c r="AY80" s="1"/>
      <c r="AZ80" s="1"/>
      <c r="BA80" s="1"/>
      <c r="BB80" s="16"/>
      <c r="BC80" s="16"/>
      <c r="BD80" s="16"/>
      <c r="BE80" s="16"/>
      <c r="BF80" s="16"/>
      <c r="BG80" s="1"/>
      <c r="BH80" s="1"/>
      <c r="BI80" s="16"/>
      <c r="BJ80" s="16"/>
      <c r="BK80" s="16"/>
      <c r="BL80" s="16"/>
      <c r="BM80" s="16"/>
      <c r="BN80" s="16"/>
      <c r="BO80" s="1"/>
      <c r="BP80" s="1"/>
      <c r="BQ80" s="1"/>
      <c r="BR80" s="1"/>
    </row>
    <row r="81" spans="1:70" ht="15.75" customHeight="1" x14ac:dyDescent="0.25">
      <c r="A81" s="1"/>
      <c r="B81" s="1"/>
      <c r="C81" s="1"/>
      <c r="D81" s="1"/>
      <c r="E81" s="1"/>
      <c r="F81" s="1"/>
      <c r="G81" s="1"/>
      <c r="H81" s="1"/>
      <c r="I81" s="1"/>
      <c r="J81" s="1"/>
      <c r="K81" s="1"/>
      <c r="L81" s="1"/>
      <c r="M81" s="1"/>
      <c r="N81" s="1"/>
      <c r="O81" s="1"/>
      <c r="P81" s="1"/>
      <c r="Q81" s="1"/>
      <c r="R81" s="1"/>
      <c r="S81" s="1"/>
      <c r="T81" s="1"/>
      <c r="U81" s="1"/>
      <c r="V81" s="239"/>
      <c r="W81" s="239"/>
      <c r="X81" s="1"/>
      <c r="Y81" s="1"/>
      <c r="Z81" s="1"/>
      <c r="AA81" s="1"/>
      <c r="AB81" s="1"/>
      <c r="AC81" s="1"/>
      <c r="AD81" s="1"/>
      <c r="AE81" s="1"/>
      <c r="AF81" s="1"/>
      <c r="AG81" s="1"/>
      <c r="AH81" s="1"/>
      <c r="AI81" s="1"/>
      <c r="AJ81" s="1"/>
      <c r="AK81" s="1"/>
      <c r="AL81" s="1"/>
      <c r="AM81" s="183"/>
      <c r="AN81" s="1"/>
      <c r="AO81" s="1"/>
      <c r="AP81" s="1"/>
      <c r="AQ81" s="1"/>
      <c r="AR81" s="1"/>
      <c r="AS81" s="1"/>
      <c r="AT81" s="1"/>
      <c r="AU81" s="1"/>
      <c r="AV81" s="1"/>
      <c r="AW81" s="1"/>
      <c r="AX81" s="1"/>
      <c r="AY81" s="1"/>
      <c r="AZ81" s="1"/>
      <c r="BA81" s="1"/>
      <c r="BB81" s="16"/>
      <c r="BC81" s="16"/>
      <c r="BD81" s="16"/>
      <c r="BE81" s="16"/>
      <c r="BF81" s="16"/>
      <c r="BG81" s="1"/>
      <c r="BH81" s="1"/>
      <c r="BI81" s="16"/>
      <c r="BJ81" s="16"/>
      <c r="BK81" s="16"/>
      <c r="BL81" s="16"/>
      <c r="BM81" s="16"/>
      <c r="BN81" s="16"/>
      <c r="BO81" s="1"/>
      <c r="BP81" s="1"/>
      <c r="BQ81" s="1"/>
      <c r="BR81" s="1"/>
    </row>
    <row r="82" spans="1:70" ht="15.75" customHeight="1" x14ac:dyDescent="0.25">
      <c r="A82" s="1"/>
      <c r="B82" s="1"/>
      <c r="C82" s="1"/>
      <c r="D82" s="1"/>
      <c r="E82" s="1"/>
      <c r="F82" s="1"/>
      <c r="G82" s="1"/>
      <c r="H82" s="1"/>
      <c r="I82" s="1"/>
      <c r="J82" s="1"/>
      <c r="K82" s="1"/>
      <c r="L82" s="1"/>
      <c r="M82" s="1"/>
      <c r="N82" s="1"/>
      <c r="O82" s="1"/>
      <c r="P82" s="1"/>
      <c r="Q82" s="1"/>
      <c r="R82" s="1"/>
      <c r="S82" s="1"/>
      <c r="T82" s="1"/>
      <c r="U82" s="1"/>
      <c r="V82" s="239"/>
      <c r="W82" s="239"/>
      <c r="X82" s="1"/>
      <c r="Y82" s="1"/>
      <c r="Z82" s="1"/>
      <c r="AA82" s="1"/>
      <c r="AB82" s="1"/>
      <c r="AC82" s="1"/>
      <c r="AD82" s="1"/>
      <c r="AE82" s="1"/>
      <c r="AF82" s="1"/>
      <c r="AG82" s="1"/>
      <c r="AH82" s="1"/>
      <c r="AI82" s="1"/>
      <c r="AJ82" s="1"/>
      <c r="AK82" s="1"/>
      <c r="AL82" s="1"/>
      <c r="AM82" s="183"/>
      <c r="AN82" s="1"/>
      <c r="AO82" s="1"/>
      <c r="AP82" s="1"/>
      <c r="AQ82" s="1"/>
      <c r="AR82" s="1"/>
      <c r="AS82" s="1"/>
      <c r="AT82" s="1"/>
      <c r="AU82" s="1"/>
      <c r="AV82" s="1"/>
      <c r="AW82" s="1"/>
      <c r="AX82" s="1"/>
      <c r="AY82" s="1"/>
      <c r="AZ82" s="1"/>
      <c r="BA82" s="1"/>
      <c r="BB82" s="16"/>
      <c r="BC82" s="16"/>
      <c r="BD82" s="16"/>
      <c r="BE82" s="16"/>
      <c r="BF82" s="16"/>
      <c r="BG82" s="1"/>
      <c r="BH82" s="1"/>
      <c r="BI82" s="16"/>
      <c r="BJ82" s="16"/>
      <c r="BK82" s="16"/>
      <c r="BL82" s="16"/>
      <c r="BM82" s="16"/>
      <c r="BN82" s="16"/>
      <c r="BO82" s="1"/>
      <c r="BP82" s="1"/>
      <c r="BQ82" s="1"/>
      <c r="BR82" s="1"/>
    </row>
    <row r="83" spans="1:70" ht="15.75" customHeight="1" x14ac:dyDescent="0.25">
      <c r="A83" s="1"/>
      <c r="B83" s="1"/>
      <c r="C83" s="1"/>
      <c r="D83" s="1"/>
      <c r="E83" s="1"/>
      <c r="F83" s="1"/>
      <c r="G83" s="1"/>
      <c r="H83" s="1"/>
      <c r="I83" s="1"/>
      <c r="J83" s="1"/>
      <c r="K83" s="1"/>
      <c r="L83" s="1"/>
      <c r="M83" s="1"/>
      <c r="N83" s="1"/>
      <c r="O83" s="1"/>
      <c r="P83" s="1"/>
      <c r="Q83" s="1"/>
      <c r="R83" s="1"/>
      <c r="S83" s="1"/>
      <c r="T83" s="1"/>
      <c r="U83" s="1"/>
      <c r="V83" s="239"/>
      <c r="W83" s="239"/>
      <c r="X83" s="1"/>
      <c r="Y83" s="1"/>
      <c r="Z83" s="1"/>
      <c r="AA83" s="1"/>
      <c r="AB83" s="1"/>
      <c r="AC83" s="1"/>
      <c r="AD83" s="1"/>
      <c r="AE83" s="1"/>
      <c r="AF83" s="1"/>
      <c r="AG83" s="1"/>
      <c r="AH83" s="1"/>
      <c r="AI83" s="1"/>
      <c r="AJ83" s="1"/>
      <c r="AK83" s="1"/>
      <c r="AL83" s="1"/>
      <c r="AM83" s="183"/>
      <c r="AN83" s="1"/>
      <c r="AO83" s="1"/>
      <c r="AP83" s="1"/>
      <c r="AQ83" s="1"/>
      <c r="AR83" s="1"/>
      <c r="AS83" s="1"/>
      <c r="AT83" s="1"/>
      <c r="AU83" s="1"/>
      <c r="AV83" s="1"/>
      <c r="AW83" s="1"/>
      <c r="AX83" s="1"/>
      <c r="AY83" s="1"/>
      <c r="AZ83" s="1"/>
      <c r="BA83" s="1"/>
      <c r="BB83" s="16"/>
      <c r="BC83" s="16"/>
      <c r="BD83" s="16"/>
      <c r="BE83" s="16"/>
      <c r="BF83" s="16"/>
      <c r="BG83" s="1"/>
      <c r="BH83" s="1"/>
      <c r="BI83" s="16"/>
      <c r="BJ83" s="16"/>
      <c r="BK83" s="16"/>
      <c r="BL83" s="16"/>
      <c r="BM83" s="16"/>
      <c r="BN83" s="16"/>
      <c r="BO83" s="1"/>
      <c r="BP83" s="1"/>
      <c r="BQ83" s="1"/>
      <c r="BR83" s="1"/>
    </row>
    <row r="84" spans="1:70" ht="15.75" customHeight="1" x14ac:dyDescent="0.25">
      <c r="A84" s="1"/>
      <c r="B84" s="1"/>
      <c r="C84" s="1"/>
      <c r="D84" s="1"/>
      <c r="E84" s="1"/>
      <c r="F84" s="1"/>
      <c r="G84" s="1"/>
      <c r="H84" s="1"/>
      <c r="I84" s="1"/>
      <c r="J84" s="1"/>
      <c r="K84" s="1"/>
      <c r="L84" s="1"/>
      <c r="M84" s="1"/>
      <c r="N84" s="1"/>
      <c r="O84" s="1"/>
      <c r="P84" s="1"/>
      <c r="Q84" s="1"/>
      <c r="R84" s="1"/>
      <c r="S84" s="1"/>
      <c r="T84" s="1"/>
      <c r="U84" s="1"/>
      <c r="V84" s="239"/>
      <c r="W84" s="239"/>
      <c r="X84" s="1"/>
      <c r="Y84" s="1"/>
      <c r="Z84" s="1"/>
      <c r="AA84" s="1"/>
      <c r="AB84" s="1"/>
      <c r="AC84" s="1"/>
      <c r="AD84" s="1"/>
      <c r="AE84" s="1"/>
      <c r="AF84" s="1"/>
      <c r="AG84" s="1"/>
      <c r="AH84" s="1"/>
      <c r="AI84" s="1"/>
      <c r="AJ84" s="1"/>
      <c r="AK84" s="1"/>
      <c r="AL84" s="1"/>
      <c r="AM84" s="183"/>
      <c r="AN84" s="1"/>
      <c r="AO84" s="1"/>
      <c r="AP84" s="1"/>
      <c r="AQ84" s="1"/>
      <c r="AR84" s="1"/>
      <c r="AS84" s="1"/>
      <c r="AT84" s="1"/>
      <c r="AU84" s="1"/>
      <c r="AV84" s="1"/>
      <c r="AW84" s="1"/>
      <c r="AX84" s="1"/>
      <c r="AY84" s="1"/>
      <c r="AZ84" s="1"/>
      <c r="BA84" s="1"/>
      <c r="BB84" s="16"/>
      <c r="BC84" s="16"/>
      <c r="BD84" s="16"/>
      <c r="BE84" s="16"/>
      <c r="BF84" s="16"/>
      <c r="BG84" s="1"/>
      <c r="BH84" s="1"/>
      <c r="BI84" s="16"/>
      <c r="BJ84" s="16"/>
      <c r="BK84" s="16"/>
      <c r="BL84" s="16"/>
      <c r="BM84" s="16"/>
      <c r="BN84" s="16"/>
      <c r="BO84" s="1"/>
      <c r="BP84" s="1"/>
      <c r="BQ84" s="1"/>
      <c r="BR84" s="1"/>
    </row>
    <row r="85" spans="1:70" ht="15.75" customHeight="1" x14ac:dyDescent="0.25">
      <c r="A85" s="1"/>
      <c r="B85" s="1"/>
      <c r="C85" s="1"/>
      <c r="D85" s="1"/>
      <c r="E85" s="1"/>
      <c r="F85" s="1"/>
      <c r="G85" s="1"/>
      <c r="H85" s="1"/>
      <c r="I85" s="1"/>
      <c r="J85" s="1"/>
      <c r="K85" s="1"/>
      <c r="L85" s="1"/>
      <c r="M85" s="1"/>
      <c r="N85" s="1"/>
      <c r="O85" s="1"/>
      <c r="P85" s="1"/>
      <c r="Q85" s="1"/>
      <c r="R85" s="1"/>
      <c r="S85" s="1"/>
      <c r="T85" s="1"/>
      <c r="U85" s="1"/>
      <c r="V85" s="239"/>
      <c r="W85" s="239"/>
      <c r="X85" s="1"/>
      <c r="Y85" s="1"/>
      <c r="Z85" s="1"/>
      <c r="AA85" s="1"/>
      <c r="AB85" s="1"/>
      <c r="AC85" s="1"/>
      <c r="AD85" s="1"/>
      <c r="AE85" s="1"/>
      <c r="AF85" s="1"/>
      <c r="AG85" s="1"/>
      <c r="AH85" s="1"/>
      <c r="AI85" s="1"/>
      <c r="AJ85" s="1"/>
      <c r="AK85" s="1"/>
      <c r="AL85" s="1"/>
      <c r="AM85" s="183"/>
      <c r="AN85" s="1"/>
      <c r="AO85" s="1"/>
      <c r="AP85" s="1"/>
      <c r="AQ85" s="1"/>
      <c r="AR85" s="1"/>
      <c r="AS85" s="1"/>
      <c r="AT85" s="1"/>
      <c r="AU85" s="1"/>
      <c r="AV85" s="1"/>
      <c r="AW85" s="1"/>
      <c r="AX85" s="1"/>
      <c r="AY85" s="1"/>
      <c r="AZ85" s="1"/>
      <c r="BA85" s="1"/>
      <c r="BB85" s="16"/>
      <c r="BC85" s="16"/>
      <c r="BD85" s="16"/>
      <c r="BE85" s="16"/>
      <c r="BF85" s="16"/>
      <c r="BG85" s="1"/>
      <c r="BH85" s="1"/>
      <c r="BI85" s="16"/>
      <c r="BJ85" s="16"/>
      <c r="BK85" s="16"/>
      <c r="BL85" s="16"/>
      <c r="BM85" s="16"/>
      <c r="BN85" s="16"/>
      <c r="BO85" s="1"/>
      <c r="BP85" s="1"/>
      <c r="BQ85" s="1"/>
      <c r="BR85" s="1"/>
    </row>
    <row r="86" spans="1:70" ht="15.75" customHeight="1" x14ac:dyDescent="0.25">
      <c r="A86" s="1"/>
      <c r="B86" s="1"/>
      <c r="C86" s="1"/>
      <c r="D86" s="1"/>
      <c r="E86" s="1"/>
      <c r="F86" s="1"/>
      <c r="G86" s="1"/>
      <c r="H86" s="1"/>
      <c r="I86" s="1"/>
      <c r="J86" s="1"/>
      <c r="K86" s="1"/>
      <c r="L86" s="1"/>
      <c r="M86" s="1"/>
      <c r="N86" s="1"/>
      <c r="O86" s="1"/>
      <c r="P86" s="1"/>
      <c r="Q86" s="1"/>
      <c r="R86" s="1"/>
      <c r="S86" s="1"/>
      <c r="T86" s="1"/>
      <c r="U86" s="1"/>
      <c r="V86" s="239"/>
      <c r="W86" s="239"/>
      <c r="X86" s="1"/>
      <c r="Y86" s="1"/>
      <c r="Z86" s="1"/>
      <c r="AA86" s="1"/>
      <c r="AB86" s="1"/>
      <c r="AC86" s="1"/>
      <c r="AD86" s="1"/>
      <c r="AE86" s="1"/>
      <c r="AF86" s="1"/>
      <c r="AG86" s="1"/>
      <c r="AH86" s="1"/>
      <c r="AI86" s="1"/>
      <c r="AJ86" s="1"/>
      <c r="AK86" s="1"/>
      <c r="AL86" s="1"/>
      <c r="AM86" s="183"/>
      <c r="AN86" s="1"/>
      <c r="AO86" s="1"/>
      <c r="AP86" s="1"/>
      <c r="AQ86" s="1"/>
      <c r="AR86" s="1"/>
      <c r="AS86" s="1"/>
      <c r="AT86" s="1"/>
      <c r="AU86" s="1"/>
      <c r="AV86" s="1"/>
      <c r="AW86" s="1"/>
      <c r="AX86" s="1"/>
      <c r="AY86" s="1"/>
      <c r="AZ86" s="1"/>
      <c r="BA86" s="1"/>
      <c r="BB86" s="16"/>
      <c r="BC86" s="16"/>
      <c r="BD86" s="16"/>
      <c r="BE86" s="16"/>
      <c r="BF86" s="16"/>
      <c r="BG86" s="1"/>
      <c r="BH86" s="1"/>
      <c r="BI86" s="16"/>
      <c r="BJ86" s="16"/>
      <c r="BK86" s="16"/>
      <c r="BL86" s="16"/>
      <c r="BM86" s="16"/>
      <c r="BN86" s="16"/>
      <c r="BO86" s="1"/>
      <c r="BP86" s="1"/>
      <c r="BQ86" s="1"/>
      <c r="BR86" s="1"/>
    </row>
    <row r="87" spans="1:70" ht="15.75" customHeight="1" x14ac:dyDescent="0.25">
      <c r="A87" s="1"/>
      <c r="B87" s="1"/>
      <c r="C87" s="1"/>
      <c r="D87" s="1"/>
      <c r="E87" s="1"/>
      <c r="F87" s="1"/>
      <c r="G87" s="1"/>
      <c r="H87" s="1"/>
      <c r="I87" s="1"/>
      <c r="J87" s="1"/>
      <c r="K87" s="1"/>
      <c r="L87" s="1"/>
      <c r="M87" s="1"/>
      <c r="N87" s="1"/>
      <c r="O87" s="1"/>
      <c r="P87" s="1"/>
      <c r="Q87" s="1"/>
      <c r="R87" s="1"/>
      <c r="S87" s="1"/>
      <c r="T87" s="1"/>
      <c r="U87" s="1"/>
      <c r="V87" s="239"/>
      <c r="W87" s="239"/>
      <c r="X87" s="1"/>
      <c r="Y87" s="1"/>
      <c r="Z87" s="1"/>
      <c r="AA87" s="1"/>
      <c r="AB87" s="1"/>
      <c r="AC87" s="1"/>
      <c r="AD87" s="1"/>
      <c r="AE87" s="1"/>
      <c r="AF87" s="1"/>
      <c r="AG87" s="1"/>
      <c r="AH87" s="1"/>
      <c r="AI87" s="1"/>
      <c r="AJ87" s="1"/>
      <c r="AK87" s="1"/>
      <c r="AL87" s="1"/>
      <c r="AM87" s="183"/>
      <c r="AN87" s="1"/>
      <c r="AO87" s="1"/>
      <c r="AP87" s="1"/>
      <c r="AQ87" s="1"/>
      <c r="AR87" s="1"/>
      <c r="AS87" s="1"/>
      <c r="AT87" s="1"/>
      <c r="AU87" s="1"/>
      <c r="AV87" s="1"/>
      <c r="AW87" s="1"/>
      <c r="AX87" s="1"/>
      <c r="AY87" s="1"/>
      <c r="AZ87" s="1"/>
      <c r="BA87" s="1"/>
      <c r="BB87" s="16"/>
      <c r="BC87" s="16"/>
      <c r="BD87" s="16"/>
      <c r="BE87" s="16"/>
      <c r="BF87" s="16"/>
      <c r="BG87" s="1"/>
      <c r="BH87" s="1"/>
      <c r="BI87" s="16"/>
      <c r="BJ87" s="16"/>
      <c r="BK87" s="16"/>
      <c r="BL87" s="16"/>
      <c r="BM87" s="16"/>
      <c r="BN87" s="16"/>
      <c r="BO87" s="1"/>
      <c r="BP87" s="1"/>
      <c r="BQ87" s="1"/>
      <c r="BR87" s="1"/>
    </row>
    <row r="88" spans="1:70" ht="15.75" customHeight="1" x14ac:dyDescent="0.25">
      <c r="A88" s="1"/>
      <c r="B88" s="1"/>
      <c r="C88" s="1"/>
      <c r="D88" s="1"/>
      <c r="E88" s="1"/>
      <c r="F88" s="1"/>
      <c r="G88" s="1"/>
      <c r="H88" s="1"/>
      <c r="I88" s="1"/>
      <c r="J88" s="1"/>
      <c r="K88" s="1"/>
      <c r="L88" s="1"/>
      <c r="M88" s="1"/>
      <c r="N88" s="1"/>
      <c r="O88" s="1"/>
      <c r="P88" s="1"/>
      <c r="Q88" s="1"/>
      <c r="R88" s="1"/>
      <c r="S88" s="1"/>
      <c r="T88" s="1"/>
      <c r="U88" s="1"/>
      <c r="V88" s="239"/>
      <c r="W88" s="239"/>
      <c r="X88" s="1"/>
      <c r="Y88" s="1"/>
      <c r="Z88" s="1"/>
      <c r="AA88" s="1"/>
      <c r="AB88" s="1"/>
      <c r="AC88" s="1"/>
      <c r="AD88" s="1"/>
      <c r="AE88" s="1"/>
      <c r="AF88" s="1"/>
      <c r="AG88" s="1"/>
      <c r="AH88" s="1"/>
      <c r="AI88" s="1"/>
      <c r="AJ88" s="1"/>
      <c r="AK88" s="1"/>
      <c r="AL88" s="1"/>
      <c r="AM88" s="183"/>
      <c r="AN88" s="1"/>
      <c r="AO88" s="1"/>
      <c r="AP88" s="1"/>
      <c r="AQ88" s="1"/>
      <c r="AR88" s="1"/>
      <c r="AS88" s="1"/>
      <c r="AT88" s="1"/>
      <c r="AU88" s="1"/>
      <c r="AV88" s="1"/>
      <c r="AW88" s="1"/>
      <c r="AX88" s="1"/>
      <c r="AY88" s="1"/>
      <c r="AZ88" s="1"/>
      <c r="BA88" s="1"/>
      <c r="BB88" s="16"/>
      <c r="BC88" s="16"/>
      <c r="BD88" s="16"/>
      <c r="BE88" s="16"/>
      <c r="BF88" s="16"/>
      <c r="BG88" s="1"/>
      <c r="BH88" s="1"/>
      <c r="BI88" s="16"/>
      <c r="BJ88" s="16"/>
      <c r="BK88" s="16"/>
      <c r="BL88" s="16"/>
      <c r="BM88" s="16"/>
      <c r="BN88" s="16"/>
      <c r="BO88" s="1"/>
      <c r="BP88" s="1"/>
      <c r="BQ88" s="1"/>
      <c r="BR88" s="1"/>
    </row>
    <row r="89" spans="1:70" ht="15.75" customHeight="1" x14ac:dyDescent="0.25">
      <c r="A89" s="1"/>
      <c r="B89" s="1"/>
      <c r="C89" s="1"/>
      <c r="D89" s="1"/>
      <c r="E89" s="1"/>
      <c r="F89" s="1"/>
      <c r="G89" s="1"/>
      <c r="H89" s="1"/>
      <c r="I89" s="1"/>
      <c r="J89" s="1"/>
      <c r="K89" s="1"/>
      <c r="L89" s="1"/>
      <c r="M89" s="1"/>
      <c r="N89" s="1"/>
      <c r="O89" s="1"/>
      <c r="P89" s="1"/>
      <c r="Q89" s="1"/>
      <c r="R89" s="1"/>
      <c r="S89" s="1"/>
      <c r="T89" s="1"/>
      <c r="U89" s="1"/>
      <c r="V89" s="239"/>
      <c r="W89" s="239"/>
      <c r="X89" s="1"/>
      <c r="Y89" s="1"/>
      <c r="Z89" s="1"/>
      <c r="AA89" s="1"/>
      <c r="AB89" s="1"/>
      <c r="AC89" s="1"/>
      <c r="AD89" s="1"/>
      <c r="AE89" s="1"/>
      <c r="AF89" s="1"/>
      <c r="AG89" s="1"/>
      <c r="AH89" s="1"/>
      <c r="AI89" s="1"/>
      <c r="AJ89" s="1"/>
      <c r="AK89" s="1"/>
      <c r="AL89" s="1"/>
      <c r="AM89" s="183"/>
      <c r="AN89" s="1"/>
      <c r="AO89" s="1"/>
      <c r="AP89" s="1"/>
      <c r="AQ89" s="1"/>
      <c r="AR89" s="1"/>
      <c r="AS89" s="1"/>
      <c r="AT89" s="1"/>
      <c r="AU89" s="1"/>
      <c r="AV89" s="1"/>
      <c r="AW89" s="1"/>
      <c r="AX89" s="1"/>
      <c r="AY89" s="1"/>
      <c r="AZ89" s="1"/>
      <c r="BA89" s="1"/>
      <c r="BB89" s="16"/>
      <c r="BC89" s="16"/>
      <c r="BD89" s="16"/>
      <c r="BE89" s="16"/>
      <c r="BF89" s="16"/>
      <c r="BG89" s="1"/>
      <c r="BH89" s="1"/>
      <c r="BI89" s="16"/>
      <c r="BJ89" s="16"/>
      <c r="BK89" s="16"/>
      <c r="BL89" s="16"/>
      <c r="BM89" s="16"/>
      <c r="BN89" s="16"/>
      <c r="BO89" s="1"/>
      <c r="BP89" s="1"/>
      <c r="BQ89" s="1"/>
      <c r="BR89" s="1"/>
    </row>
    <row r="90" spans="1:70" ht="15.75" customHeight="1" x14ac:dyDescent="0.25">
      <c r="A90" s="1"/>
      <c r="B90" s="1"/>
      <c r="C90" s="1"/>
      <c r="D90" s="1"/>
      <c r="E90" s="1"/>
      <c r="F90" s="1"/>
      <c r="G90" s="1"/>
      <c r="H90" s="1"/>
      <c r="I90" s="1"/>
      <c r="J90" s="1"/>
      <c r="K90" s="1"/>
      <c r="L90" s="1"/>
      <c r="M90" s="1"/>
      <c r="N90" s="1"/>
      <c r="O90" s="1"/>
      <c r="P90" s="1"/>
      <c r="Q90" s="1"/>
      <c r="R90" s="1"/>
      <c r="S90" s="1"/>
      <c r="T90" s="1"/>
      <c r="U90" s="1"/>
      <c r="V90" s="239"/>
      <c r="W90" s="239"/>
      <c r="X90" s="1"/>
      <c r="Y90" s="1"/>
      <c r="Z90" s="1"/>
      <c r="AA90" s="1"/>
      <c r="AB90" s="1"/>
      <c r="AC90" s="1"/>
      <c r="AD90" s="1"/>
      <c r="AE90" s="1"/>
      <c r="AF90" s="1"/>
      <c r="AG90" s="1"/>
      <c r="AH90" s="1"/>
      <c r="AI90" s="1"/>
      <c r="AJ90" s="1"/>
      <c r="AK90" s="1"/>
      <c r="AL90" s="1"/>
      <c r="AM90" s="183"/>
      <c r="AN90" s="1"/>
      <c r="AO90" s="1"/>
      <c r="AP90" s="1"/>
      <c r="AQ90" s="1"/>
      <c r="AR90" s="1"/>
      <c r="AS90" s="1"/>
      <c r="AT90" s="1"/>
      <c r="AU90" s="1"/>
      <c r="AV90" s="1"/>
      <c r="AW90" s="1"/>
      <c r="AX90" s="1"/>
      <c r="AY90" s="1"/>
      <c r="AZ90" s="1"/>
      <c r="BA90" s="1"/>
      <c r="BB90" s="16"/>
      <c r="BC90" s="16"/>
      <c r="BD90" s="16"/>
      <c r="BE90" s="16"/>
      <c r="BF90" s="16"/>
      <c r="BG90" s="1"/>
      <c r="BH90" s="1"/>
      <c r="BI90" s="16"/>
      <c r="BJ90" s="16"/>
      <c r="BK90" s="16"/>
      <c r="BL90" s="16"/>
      <c r="BM90" s="16"/>
      <c r="BN90" s="16"/>
      <c r="BO90" s="1"/>
      <c r="BP90" s="1"/>
      <c r="BQ90" s="1"/>
      <c r="BR90" s="1"/>
    </row>
    <row r="91" spans="1:70" ht="15.75" customHeight="1" x14ac:dyDescent="0.25">
      <c r="A91" s="1"/>
      <c r="B91" s="1"/>
      <c r="C91" s="1"/>
      <c r="D91" s="1"/>
      <c r="E91" s="1"/>
      <c r="F91" s="1"/>
      <c r="G91" s="1"/>
      <c r="H91" s="1"/>
      <c r="I91" s="1"/>
      <c r="J91" s="1"/>
      <c r="K91" s="1"/>
      <c r="L91" s="1"/>
      <c r="M91" s="1"/>
      <c r="N91" s="1"/>
      <c r="O91" s="1"/>
      <c r="P91" s="1"/>
      <c r="Q91" s="1"/>
      <c r="R91" s="1"/>
      <c r="S91" s="1"/>
      <c r="T91" s="1"/>
      <c r="U91" s="1"/>
      <c r="V91" s="239"/>
      <c r="W91" s="239"/>
      <c r="X91" s="1"/>
      <c r="Y91" s="1"/>
      <c r="Z91" s="1"/>
      <c r="AA91" s="1"/>
      <c r="AB91" s="1"/>
      <c r="AC91" s="1"/>
      <c r="AD91" s="1"/>
      <c r="AE91" s="1"/>
      <c r="AF91" s="1"/>
      <c r="AG91" s="1"/>
      <c r="AH91" s="1"/>
      <c r="AI91" s="1"/>
      <c r="AJ91" s="1"/>
      <c r="AK91" s="1"/>
      <c r="AL91" s="1"/>
      <c r="AM91" s="183"/>
      <c r="AN91" s="1"/>
      <c r="AO91" s="1"/>
      <c r="AP91" s="1"/>
      <c r="AQ91" s="1"/>
      <c r="AR91" s="1"/>
      <c r="AS91" s="1"/>
      <c r="AT91" s="1"/>
      <c r="AU91" s="1"/>
      <c r="AV91" s="1"/>
      <c r="AW91" s="1"/>
      <c r="AX91" s="1"/>
      <c r="AY91" s="1"/>
      <c r="AZ91" s="1"/>
      <c r="BA91" s="1"/>
      <c r="BB91" s="16"/>
      <c r="BC91" s="16"/>
      <c r="BD91" s="16"/>
      <c r="BE91" s="16"/>
      <c r="BF91" s="16"/>
      <c r="BG91" s="1"/>
      <c r="BH91" s="1"/>
      <c r="BI91" s="16"/>
      <c r="BJ91" s="16"/>
      <c r="BK91" s="16"/>
      <c r="BL91" s="16"/>
      <c r="BM91" s="16"/>
      <c r="BN91" s="16"/>
      <c r="BO91" s="1"/>
      <c r="BP91" s="1"/>
      <c r="BQ91" s="1"/>
      <c r="BR91" s="1"/>
    </row>
    <row r="92" spans="1:70" ht="15.75" customHeight="1" x14ac:dyDescent="0.25">
      <c r="A92" s="1"/>
      <c r="B92" s="1"/>
      <c r="C92" s="1"/>
      <c r="D92" s="1"/>
      <c r="E92" s="1"/>
      <c r="F92" s="1"/>
      <c r="G92" s="1"/>
      <c r="H92" s="1"/>
      <c r="I92" s="1"/>
      <c r="J92" s="1"/>
      <c r="K92" s="1"/>
      <c r="L92" s="1"/>
      <c r="M92" s="1"/>
      <c r="N92" s="1"/>
      <c r="O92" s="1"/>
      <c r="P92" s="1"/>
      <c r="Q92" s="1"/>
      <c r="R92" s="1"/>
      <c r="S92" s="1"/>
      <c r="T92" s="1"/>
      <c r="U92" s="1"/>
      <c r="V92" s="239"/>
      <c r="W92" s="239"/>
      <c r="X92" s="1"/>
      <c r="Y92" s="1"/>
      <c r="Z92" s="1"/>
      <c r="AA92" s="1"/>
      <c r="AB92" s="1"/>
      <c r="AC92" s="1"/>
      <c r="AD92" s="1"/>
      <c r="AE92" s="1"/>
      <c r="AF92" s="1"/>
      <c r="AG92" s="1"/>
      <c r="AH92" s="1"/>
      <c r="AI92" s="1"/>
      <c r="AJ92" s="1"/>
      <c r="AK92" s="1"/>
      <c r="AL92" s="1"/>
      <c r="AM92" s="183"/>
      <c r="AN92" s="1"/>
      <c r="AO92" s="1"/>
      <c r="AP92" s="1"/>
      <c r="AQ92" s="1"/>
      <c r="AR92" s="1"/>
      <c r="AS92" s="1"/>
      <c r="AT92" s="1"/>
      <c r="AU92" s="1"/>
      <c r="AV92" s="1"/>
      <c r="AW92" s="1"/>
      <c r="AX92" s="1"/>
      <c r="AY92" s="1"/>
      <c r="AZ92" s="1"/>
      <c r="BA92" s="1"/>
      <c r="BB92" s="16"/>
      <c r="BC92" s="16"/>
      <c r="BD92" s="16"/>
      <c r="BE92" s="16"/>
      <c r="BF92" s="16"/>
      <c r="BG92" s="1"/>
      <c r="BH92" s="1"/>
      <c r="BI92" s="16"/>
      <c r="BJ92" s="16"/>
      <c r="BK92" s="16"/>
      <c r="BL92" s="16"/>
      <c r="BM92" s="16"/>
      <c r="BN92" s="16"/>
      <c r="BO92" s="1"/>
      <c r="BP92" s="1"/>
      <c r="BQ92" s="1"/>
      <c r="BR92" s="1"/>
    </row>
    <row r="93" spans="1:70" ht="15.75" customHeight="1" x14ac:dyDescent="0.25">
      <c r="A93" s="1"/>
      <c r="B93" s="1"/>
      <c r="C93" s="1"/>
      <c r="D93" s="1"/>
      <c r="E93" s="1"/>
      <c r="F93" s="1"/>
      <c r="G93" s="1"/>
      <c r="H93" s="1"/>
      <c r="I93" s="1"/>
      <c r="J93" s="1"/>
      <c r="K93" s="1"/>
      <c r="L93" s="1"/>
      <c r="M93" s="1"/>
      <c r="N93" s="1"/>
      <c r="O93" s="1"/>
      <c r="P93" s="1"/>
      <c r="Q93" s="1"/>
      <c r="R93" s="1"/>
      <c r="S93" s="1"/>
      <c r="T93" s="1"/>
      <c r="U93" s="1"/>
      <c r="V93" s="239"/>
      <c r="W93" s="239"/>
      <c r="X93" s="1"/>
      <c r="Y93" s="1"/>
      <c r="Z93" s="1"/>
      <c r="AA93" s="1"/>
      <c r="AB93" s="1"/>
      <c r="AC93" s="1"/>
      <c r="AD93" s="1"/>
      <c r="AE93" s="1"/>
      <c r="AF93" s="1"/>
      <c r="AG93" s="1"/>
      <c r="AH93" s="1"/>
      <c r="AI93" s="1"/>
      <c r="AJ93" s="1"/>
      <c r="AK93" s="1"/>
      <c r="AL93" s="1"/>
      <c r="AM93" s="183"/>
      <c r="AN93" s="1"/>
      <c r="AO93" s="1"/>
      <c r="AP93" s="1"/>
      <c r="AQ93" s="1"/>
      <c r="AR93" s="1"/>
      <c r="AS93" s="1"/>
      <c r="AT93" s="1"/>
      <c r="AU93" s="1"/>
      <c r="AV93" s="1"/>
      <c r="AW93" s="1"/>
      <c r="AX93" s="1"/>
      <c r="AY93" s="1"/>
      <c r="AZ93" s="1"/>
      <c r="BA93" s="1"/>
      <c r="BB93" s="16"/>
      <c r="BC93" s="16"/>
      <c r="BD93" s="16"/>
      <c r="BE93" s="16"/>
      <c r="BF93" s="16"/>
      <c r="BG93" s="1"/>
      <c r="BH93" s="1"/>
      <c r="BI93" s="16"/>
      <c r="BJ93" s="16"/>
      <c r="BK93" s="16"/>
      <c r="BL93" s="16"/>
      <c r="BM93" s="16"/>
      <c r="BN93" s="16"/>
      <c r="BO93" s="1"/>
      <c r="BP93" s="1"/>
      <c r="BQ93" s="1"/>
      <c r="BR93" s="1"/>
    </row>
    <row r="94" spans="1:70" ht="15.75" customHeight="1" x14ac:dyDescent="0.25">
      <c r="A94" s="1"/>
      <c r="B94" s="1"/>
      <c r="C94" s="1"/>
      <c r="D94" s="1"/>
      <c r="E94" s="1"/>
      <c r="F94" s="1"/>
      <c r="G94" s="1"/>
      <c r="H94" s="1"/>
      <c r="I94" s="1"/>
      <c r="J94" s="1"/>
      <c r="K94" s="1"/>
      <c r="L94" s="1"/>
      <c r="M94" s="1"/>
      <c r="N94" s="1"/>
      <c r="O94" s="1"/>
      <c r="P94" s="1"/>
      <c r="Q94" s="1"/>
      <c r="R94" s="1"/>
      <c r="S94" s="1"/>
      <c r="T94" s="1"/>
      <c r="U94" s="1"/>
      <c r="V94" s="239"/>
      <c r="W94" s="239"/>
      <c r="X94" s="1"/>
      <c r="Y94" s="1"/>
      <c r="Z94" s="1"/>
      <c r="AA94" s="1"/>
      <c r="AB94" s="1"/>
      <c r="AC94" s="1"/>
      <c r="AD94" s="1"/>
      <c r="AE94" s="1"/>
      <c r="AF94" s="1"/>
      <c r="AG94" s="1"/>
      <c r="AH94" s="1"/>
      <c r="AI94" s="1"/>
      <c r="AJ94" s="1"/>
      <c r="AK94" s="1"/>
      <c r="AL94" s="1"/>
      <c r="AM94" s="183"/>
      <c r="AN94" s="1"/>
      <c r="AO94" s="1"/>
      <c r="AP94" s="1"/>
      <c r="AQ94" s="1"/>
      <c r="AR94" s="1"/>
      <c r="AS94" s="1"/>
      <c r="AT94" s="1"/>
      <c r="AU94" s="1"/>
      <c r="AV94" s="1"/>
      <c r="AW94" s="1"/>
      <c r="AX94" s="1"/>
      <c r="AY94" s="1"/>
      <c r="AZ94" s="1"/>
      <c r="BA94" s="1"/>
      <c r="BB94" s="16"/>
      <c r="BC94" s="16"/>
      <c r="BD94" s="16"/>
      <c r="BE94" s="16"/>
      <c r="BF94" s="16"/>
      <c r="BG94" s="1"/>
      <c r="BH94" s="1"/>
      <c r="BI94" s="16"/>
      <c r="BJ94" s="16"/>
      <c r="BK94" s="16"/>
      <c r="BL94" s="16"/>
      <c r="BM94" s="16"/>
      <c r="BN94" s="16"/>
      <c r="BO94" s="1"/>
      <c r="BP94" s="1"/>
      <c r="BQ94" s="1"/>
      <c r="BR94" s="1"/>
    </row>
    <row r="95" spans="1:70" ht="15.75" customHeight="1" x14ac:dyDescent="0.25">
      <c r="A95" s="1"/>
      <c r="B95" s="1"/>
      <c r="C95" s="1"/>
      <c r="D95" s="1"/>
      <c r="E95" s="1"/>
      <c r="F95" s="1"/>
      <c r="G95" s="1"/>
      <c r="H95" s="1"/>
      <c r="I95" s="1"/>
      <c r="J95" s="1"/>
      <c r="K95" s="1"/>
      <c r="L95" s="1"/>
      <c r="M95" s="1"/>
      <c r="N95" s="1"/>
      <c r="O95" s="1"/>
      <c r="P95" s="1"/>
      <c r="Q95" s="1"/>
      <c r="R95" s="1"/>
      <c r="S95" s="1"/>
      <c r="T95" s="1"/>
      <c r="U95" s="1"/>
      <c r="V95" s="239"/>
      <c r="W95" s="239"/>
      <c r="X95" s="1"/>
      <c r="Y95" s="1"/>
      <c r="Z95" s="1"/>
      <c r="AA95" s="1"/>
      <c r="AB95" s="1"/>
      <c r="AC95" s="1"/>
      <c r="AD95" s="1"/>
      <c r="AE95" s="1"/>
      <c r="AF95" s="1"/>
      <c r="AG95" s="1"/>
      <c r="AH95" s="1"/>
      <c r="AI95" s="1"/>
      <c r="AJ95" s="1"/>
      <c r="AK95" s="1"/>
      <c r="AL95" s="1"/>
      <c r="AM95" s="183"/>
      <c r="AN95" s="1"/>
      <c r="AO95" s="1"/>
      <c r="AP95" s="1"/>
      <c r="AQ95" s="1"/>
      <c r="AR95" s="1"/>
      <c r="AS95" s="1"/>
      <c r="AT95" s="1"/>
      <c r="AU95" s="1"/>
      <c r="AV95" s="1"/>
      <c r="AW95" s="1"/>
      <c r="AX95" s="1"/>
      <c r="AY95" s="1"/>
      <c r="AZ95" s="1"/>
      <c r="BA95" s="1"/>
      <c r="BB95" s="16"/>
      <c r="BC95" s="16"/>
      <c r="BD95" s="16"/>
      <c r="BE95" s="16"/>
      <c r="BF95" s="16"/>
      <c r="BG95" s="1"/>
      <c r="BH95" s="1"/>
      <c r="BI95" s="16"/>
      <c r="BJ95" s="16"/>
      <c r="BK95" s="16"/>
      <c r="BL95" s="16"/>
      <c r="BM95" s="16"/>
      <c r="BN95" s="16"/>
      <c r="BO95" s="1"/>
      <c r="BP95" s="1"/>
      <c r="BQ95" s="1"/>
      <c r="BR95" s="1"/>
    </row>
    <row r="96" spans="1:70" ht="15.75" customHeight="1" x14ac:dyDescent="0.25">
      <c r="A96" s="1"/>
      <c r="B96" s="1"/>
      <c r="C96" s="1"/>
      <c r="D96" s="1"/>
      <c r="E96" s="1"/>
      <c r="F96" s="1"/>
      <c r="G96" s="1"/>
      <c r="H96" s="1"/>
      <c r="I96" s="1"/>
      <c r="J96" s="1"/>
      <c r="K96" s="1"/>
      <c r="L96" s="1"/>
      <c r="M96" s="1"/>
      <c r="N96" s="1"/>
      <c r="O96" s="1"/>
      <c r="P96" s="1"/>
      <c r="Q96" s="1"/>
      <c r="R96" s="1"/>
      <c r="S96" s="1"/>
      <c r="T96" s="1"/>
      <c r="U96" s="1"/>
      <c r="V96" s="239"/>
      <c r="W96" s="239"/>
      <c r="X96" s="1"/>
      <c r="Y96" s="1"/>
      <c r="Z96" s="1"/>
      <c r="AA96" s="1"/>
      <c r="AB96" s="1"/>
      <c r="AC96" s="1"/>
      <c r="AD96" s="1"/>
      <c r="AE96" s="1"/>
      <c r="AF96" s="1"/>
      <c r="AG96" s="1"/>
      <c r="AH96" s="1"/>
      <c r="AI96" s="1"/>
      <c r="AJ96" s="1"/>
      <c r="AK96" s="1"/>
      <c r="AL96" s="1"/>
      <c r="AM96" s="183"/>
      <c r="AN96" s="1"/>
      <c r="AO96" s="1"/>
      <c r="AP96" s="1"/>
      <c r="AQ96" s="1"/>
      <c r="AR96" s="1"/>
      <c r="AS96" s="1"/>
      <c r="AT96" s="1"/>
      <c r="AU96" s="1"/>
      <c r="AV96" s="1"/>
      <c r="AW96" s="1"/>
      <c r="AX96" s="1"/>
      <c r="AY96" s="1"/>
      <c r="AZ96" s="1"/>
      <c r="BA96" s="1"/>
      <c r="BB96" s="16"/>
      <c r="BC96" s="16"/>
      <c r="BD96" s="16"/>
      <c r="BE96" s="16"/>
      <c r="BF96" s="16"/>
      <c r="BG96" s="1"/>
      <c r="BH96" s="1"/>
      <c r="BI96" s="16"/>
      <c r="BJ96" s="16"/>
      <c r="BK96" s="16"/>
      <c r="BL96" s="16"/>
      <c r="BM96" s="16"/>
      <c r="BN96" s="16"/>
      <c r="BO96" s="1"/>
      <c r="BP96" s="1"/>
      <c r="BQ96" s="1"/>
      <c r="BR96" s="1"/>
    </row>
    <row r="97" spans="1:70" ht="15.75" customHeight="1" x14ac:dyDescent="0.25">
      <c r="A97" s="1"/>
      <c r="B97" s="1"/>
      <c r="C97" s="1"/>
      <c r="D97" s="1"/>
      <c r="E97" s="1"/>
      <c r="F97" s="1"/>
      <c r="G97" s="1"/>
      <c r="H97" s="1"/>
      <c r="I97" s="1"/>
      <c r="J97" s="1"/>
      <c r="K97" s="1"/>
      <c r="L97" s="1"/>
      <c r="M97" s="1"/>
      <c r="N97" s="1"/>
      <c r="O97" s="1"/>
      <c r="P97" s="1"/>
      <c r="Q97" s="1"/>
      <c r="R97" s="1"/>
      <c r="S97" s="1"/>
      <c r="T97" s="1"/>
      <c r="U97" s="1"/>
      <c r="V97" s="239"/>
      <c r="W97" s="239"/>
      <c r="X97" s="1"/>
      <c r="Y97" s="1"/>
      <c r="Z97" s="1"/>
      <c r="AA97" s="1"/>
      <c r="AB97" s="1"/>
      <c r="AC97" s="1"/>
      <c r="AD97" s="1"/>
      <c r="AE97" s="1"/>
      <c r="AF97" s="1"/>
      <c r="AG97" s="1"/>
      <c r="AH97" s="1"/>
      <c r="AI97" s="1"/>
      <c r="AJ97" s="1"/>
      <c r="AK97" s="1"/>
      <c r="AL97" s="1"/>
      <c r="AM97" s="183"/>
      <c r="AN97" s="1"/>
      <c r="AO97" s="1"/>
      <c r="AP97" s="1"/>
      <c r="AQ97" s="1"/>
      <c r="AR97" s="1"/>
      <c r="AS97" s="1"/>
      <c r="AT97" s="1"/>
      <c r="AU97" s="1"/>
      <c r="AV97" s="1"/>
      <c r="AW97" s="1"/>
      <c r="AX97" s="1"/>
      <c r="AY97" s="1"/>
      <c r="AZ97" s="1"/>
      <c r="BA97" s="1"/>
      <c r="BB97" s="16"/>
      <c r="BC97" s="16"/>
      <c r="BD97" s="16"/>
      <c r="BE97" s="16"/>
      <c r="BF97" s="16"/>
      <c r="BG97" s="1"/>
      <c r="BH97" s="1"/>
      <c r="BI97" s="16"/>
      <c r="BJ97" s="16"/>
      <c r="BK97" s="16"/>
      <c r="BL97" s="16"/>
      <c r="BM97" s="16"/>
      <c r="BN97" s="16"/>
      <c r="BO97" s="1"/>
      <c r="BP97" s="1"/>
      <c r="BQ97" s="1"/>
      <c r="BR97" s="1"/>
    </row>
    <row r="98" spans="1:70" ht="15.75" customHeight="1" x14ac:dyDescent="0.25">
      <c r="A98" s="1"/>
      <c r="B98" s="1"/>
      <c r="C98" s="1"/>
      <c r="D98" s="1"/>
      <c r="E98" s="1"/>
      <c r="F98" s="1"/>
      <c r="G98" s="1"/>
      <c r="H98" s="1"/>
      <c r="I98" s="1"/>
      <c r="J98" s="1"/>
      <c r="K98" s="1"/>
      <c r="L98" s="1"/>
      <c r="M98" s="1"/>
      <c r="N98" s="1"/>
      <c r="O98" s="1"/>
      <c r="P98" s="1"/>
      <c r="Q98" s="1"/>
      <c r="R98" s="1"/>
      <c r="S98" s="1"/>
      <c r="T98" s="1"/>
      <c r="U98" s="1"/>
      <c r="V98" s="239"/>
      <c r="W98" s="239"/>
      <c r="X98" s="1"/>
      <c r="Y98" s="1"/>
      <c r="Z98" s="1"/>
      <c r="AA98" s="1"/>
      <c r="AB98" s="1"/>
      <c r="AC98" s="1"/>
      <c r="AD98" s="1"/>
      <c r="AE98" s="1"/>
      <c r="AF98" s="1"/>
      <c r="AG98" s="1"/>
      <c r="AH98" s="1"/>
      <c r="AI98" s="1"/>
      <c r="AJ98" s="1"/>
      <c r="AK98" s="1"/>
      <c r="AL98" s="1"/>
      <c r="AM98" s="183"/>
      <c r="AN98" s="1"/>
      <c r="AO98" s="1"/>
      <c r="AP98" s="1"/>
      <c r="AQ98" s="1"/>
      <c r="AR98" s="1"/>
      <c r="AS98" s="1"/>
      <c r="AT98" s="1"/>
      <c r="AU98" s="1"/>
      <c r="AV98" s="1"/>
      <c r="AW98" s="1"/>
      <c r="AX98" s="1"/>
      <c r="AY98" s="1"/>
      <c r="AZ98" s="1"/>
      <c r="BA98" s="1"/>
      <c r="BB98" s="16"/>
      <c r="BC98" s="16"/>
      <c r="BD98" s="16"/>
      <c r="BE98" s="16"/>
      <c r="BF98" s="16"/>
      <c r="BG98" s="1"/>
      <c r="BH98" s="1"/>
      <c r="BI98" s="16"/>
      <c r="BJ98" s="16"/>
      <c r="BK98" s="16"/>
      <c r="BL98" s="16"/>
      <c r="BM98" s="16"/>
      <c r="BN98" s="16"/>
      <c r="BO98" s="1"/>
      <c r="BP98" s="1"/>
      <c r="BQ98" s="1"/>
      <c r="BR98" s="1"/>
    </row>
    <row r="99" spans="1:70" ht="15.75" customHeight="1" x14ac:dyDescent="0.25">
      <c r="A99" s="1"/>
      <c r="B99" s="1"/>
      <c r="C99" s="1"/>
      <c r="D99" s="1"/>
      <c r="E99" s="1"/>
      <c r="F99" s="1"/>
      <c r="G99" s="1"/>
      <c r="H99" s="1"/>
      <c r="I99" s="1"/>
      <c r="J99" s="1"/>
      <c r="K99" s="1"/>
      <c r="L99" s="1"/>
      <c r="M99" s="1"/>
      <c r="N99" s="1"/>
      <c r="O99" s="1"/>
      <c r="P99" s="1"/>
      <c r="Q99" s="1"/>
      <c r="R99" s="1"/>
      <c r="S99" s="1"/>
      <c r="T99" s="1"/>
      <c r="U99" s="1"/>
      <c r="V99" s="239"/>
      <c r="W99" s="239"/>
      <c r="X99" s="1"/>
      <c r="Y99" s="1"/>
      <c r="Z99" s="1"/>
      <c r="AA99" s="1"/>
      <c r="AB99" s="1"/>
      <c r="AC99" s="1"/>
      <c r="AD99" s="1"/>
      <c r="AE99" s="1"/>
      <c r="AF99" s="1"/>
      <c r="AG99" s="1"/>
      <c r="AH99" s="1"/>
      <c r="AI99" s="1"/>
      <c r="AJ99" s="1"/>
      <c r="AK99" s="1"/>
      <c r="AL99" s="1"/>
      <c r="AM99" s="183"/>
      <c r="AN99" s="1"/>
      <c r="AO99" s="1"/>
      <c r="AP99" s="1"/>
      <c r="AQ99" s="1"/>
      <c r="AR99" s="1"/>
      <c r="AS99" s="1"/>
      <c r="AT99" s="1"/>
      <c r="AU99" s="1"/>
      <c r="AV99" s="1"/>
      <c r="AW99" s="1"/>
      <c r="AX99" s="1"/>
      <c r="AY99" s="1"/>
      <c r="AZ99" s="1"/>
      <c r="BA99" s="1"/>
      <c r="BB99" s="16"/>
      <c r="BC99" s="16"/>
      <c r="BD99" s="16"/>
      <c r="BE99" s="16"/>
      <c r="BF99" s="16"/>
      <c r="BG99" s="1"/>
      <c r="BH99" s="1"/>
      <c r="BI99" s="16"/>
      <c r="BJ99" s="16"/>
      <c r="BK99" s="16"/>
      <c r="BL99" s="16"/>
      <c r="BM99" s="16"/>
      <c r="BN99" s="16"/>
      <c r="BO99" s="1"/>
      <c r="BP99" s="1"/>
      <c r="BQ99" s="1"/>
      <c r="BR99" s="1"/>
    </row>
    <row r="100" spans="1:70" ht="15.75" customHeight="1" x14ac:dyDescent="0.25">
      <c r="A100" s="1"/>
      <c r="B100" s="1"/>
      <c r="C100" s="1"/>
      <c r="D100" s="1"/>
      <c r="E100" s="1"/>
      <c r="F100" s="1"/>
      <c r="G100" s="1"/>
      <c r="H100" s="1"/>
      <c r="I100" s="1"/>
      <c r="J100" s="1"/>
      <c r="K100" s="1"/>
      <c r="L100" s="1"/>
      <c r="M100" s="1"/>
      <c r="N100" s="1"/>
      <c r="O100" s="1"/>
      <c r="P100" s="1"/>
      <c r="Q100" s="1"/>
      <c r="R100" s="1"/>
      <c r="S100" s="1"/>
      <c r="T100" s="1"/>
      <c r="U100" s="1"/>
      <c r="V100" s="239"/>
      <c r="W100" s="239"/>
      <c r="X100" s="1"/>
      <c r="Y100" s="1"/>
      <c r="Z100" s="1"/>
      <c r="AA100" s="1"/>
      <c r="AB100" s="1"/>
      <c r="AC100" s="1"/>
      <c r="AD100" s="1"/>
      <c r="AE100" s="1"/>
      <c r="AF100" s="1"/>
      <c r="AG100" s="1"/>
      <c r="AH100" s="1"/>
      <c r="AI100" s="1"/>
      <c r="AJ100" s="1"/>
      <c r="AK100" s="1"/>
      <c r="AL100" s="1"/>
      <c r="AM100" s="183"/>
      <c r="AN100" s="1"/>
      <c r="AO100" s="1"/>
      <c r="AP100" s="1"/>
      <c r="AQ100" s="1"/>
      <c r="AR100" s="1"/>
      <c r="AS100" s="1"/>
      <c r="AT100" s="1"/>
      <c r="AU100" s="1"/>
      <c r="AV100" s="1"/>
      <c r="AW100" s="1"/>
      <c r="AX100" s="1"/>
      <c r="AY100" s="1"/>
      <c r="AZ100" s="1"/>
      <c r="BA100" s="1"/>
      <c r="BB100" s="16"/>
      <c r="BC100" s="16"/>
      <c r="BD100" s="16"/>
      <c r="BE100" s="16"/>
      <c r="BF100" s="16"/>
      <c r="BG100" s="1"/>
      <c r="BH100" s="1"/>
      <c r="BI100" s="16"/>
      <c r="BJ100" s="16"/>
      <c r="BK100" s="16"/>
      <c r="BL100" s="16"/>
      <c r="BM100" s="16"/>
      <c r="BN100" s="16"/>
      <c r="BO100" s="1"/>
      <c r="BP100" s="1"/>
      <c r="BQ100" s="1"/>
      <c r="BR100" s="1"/>
    </row>
    <row r="101" spans="1:70" ht="15.75" customHeight="1" x14ac:dyDescent="0.25">
      <c r="A101" s="1"/>
      <c r="B101" s="1"/>
      <c r="C101" s="1"/>
      <c r="D101" s="1"/>
      <c r="E101" s="1"/>
      <c r="F101" s="1"/>
      <c r="G101" s="1"/>
      <c r="H101" s="1"/>
      <c r="I101" s="1"/>
      <c r="J101" s="1"/>
      <c r="K101" s="1"/>
      <c r="L101" s="1"/>
      <c r="M101" s="1"/>
      <c r="N101" s="1"/>
      <c r="O101" s="1"/>
      <c r="P101" s="1"/>
      <c r="Q101" s="1"/>
      <c r="R101" s="1"/>
      <c r="S101" s="1"/>
      <c r="T101" s="1"/>
      <c r="U101" s="1"/>
      <c r="V101" s="239"/>
      <c r="W101" s="239"/>
      <c r="X101" s="1"/>
      <c r="Y101" s="1"/>
      <c r="Z101" s="1"/>
      <c r="AA101" s="1"/>
      <c r="AB101" s="1"/>
      <c r="AC101" s="1"/>
      <c r="AD101" s="1"/>
      <c r="AE101" s="1"/>
      <c r="AF101" s="1"/>
      <c r="AG101" s="1"/>
      <c r="AH101" s="1"/>
      <c r="AI101" s="1"/>
      <c r="AJ101" s="1"/>
      <c r="AK101" s="1"/>
      <c r="AL101" s="1"/>
      <c r="AM101" s="183"/>
      <c r="AN101" s="1"/>
      <c r="AO101" s="1"/>
      <c r="AP101" s="1"/>
      <c r="AQ101" s="1"/>
      <c r="AR101" s="1"/>
      <c r="AS101" s="1"/>
      <c r="AT101" s="1"/>
      <c r="AU101" s="1"/>
      <c r="AV101" s="1"/>
      <c r="AW101" s="1"/>
      <c r="AX101" s="1"/>
      <c r="AY101" s="1"/>
      <c r="AZ101" s="1"/>
      <c r="BA101" s="1"/>
      <c r="BB101" s="16"/>
      <c r="BC101" s="16"/>
      <c r="BD101" s="16"/>
      <c r="BE101" s="16"/>
      <c r="BF101" s="16"/>
      <c r="BG101" s="1"/>
      <c r="BH101" s="1"/>
      <c r="BI101" s="16"/>
      <c r="BJ101" s="16"/>
      <c r="BK101" s="16"/>
      <c r="BL101" s="16"/>
      <c r="BM101" s="16"/>
      <c r="BN101" s="16"/>
      <c r="BO101" s="1"/>
      <c r="BP101" s="1"/>
      <c r="BQ101" s="1"/>
      <c r="BR101" s="1"/>
    </row>
    <row r="102" spans="1:70" ht="15.75" customHeight="1" x14ac:dyDescent="0.25">
      <c r="A102" s="1"/>
      <c r="B102" s="1"/>
      <c r="C102" s="1"/>
      <c r="D102" s="1"/>
      <c r="E102" s="1"/>
      <c r="F102" s="1"/>
      <c r="G102" s="1"/>
      <c r="H102" s="1"/>
      <c r="I102" s="1"/>
      <c r="J102" s="1"/>
      <c r="K102" s="1"/>
      <c r="L102" s="1"/>
      <c r="M102" s="1"/>
      <c r="N102" s="1"/>
      <c r="O102" s="1"/>
      <c r="P102" s="1"/>
      <c r="Q102" s="1"/>
      <c r="R102" s="1"/>
      <c r="S102" s="1"/>
      <c r="T102" s="1"/>
      <c r="U102" s="1"/>
      <c r="V102" s="239"/>
      <c r="W102" s="239"/>
      <c r="X102" s="1"/>
      <c r="Y102" s="1"/>
      <c r="Z102" s="1"/>
      <c r="AA102" s="1"/>
      <c r="AB102" s="1"/>
      <c r="AC102" s="1"/>
      <c r="AD102" s="1"/>
      <c r="AE102" s="1"/>
      <c r="AF102" s="1"/>
      <c r="AG102" s="1"/>
      <c r="AH102" s="1"/>
      <c r="AI102" s="1"/>
      <c r="AJ102" s="1"/>
      <c r="AK102" s="1"/>
      <c r="AL102" s="1"/>
      <c r="AM102" s="183"/>
      <c r="AN102" s="1"/>
      <c r="AO102" s="1"/>
      <c r="AP102" s="1"/>
      <c r="AQ102" s="1"/>
      <c r="AR102" s="1"/>
      <c r="AS102" s="1"/>
      <c r="AT102" s="1"/>
      <c r="AU102" s="1"/>
      <c r="AV102" s="1"/>
      <c r="AW102" s="1"/>
      <c r="AX102" s="1"/>
      <c r="AY102" s="1"/>
      <c r="AZ102" s="1"/>
      <c r="BA102" s="1"/>
      <c r="BB102" s="16"/>
      <c r="BC102" s="16"/>
      <c r="BD102" s="16"/>
      <c r="BE102" s="16"/>
      <c r="BF102" s="16"/>
      <c r="BG102" s="1"/>
      <c r="BH102" s="1"/>
      <c r="BI102" s="16"/>
      <c r="BJ102" s="16"/>
      <c r="BK102" s="16"/>
      <c r="BL102" s="16"/>
      <c r="BM102" s="16"/>
      <c r="BN102" s="16"/>
      <c r="BO102" s="1"/>
      <c r="BP102" s="1"/>
      <c r="BQ102" s="1"/>
      <c r="BR102" s="1"/>
    </row>
    <row r="103" spans="1:70" ht="15.75" customHeight="1" x14ac:dyDescent="0.25">
      <c r="A103" s="1"/>
      <c r="B103" s="1"/>
      <c r="C103" s="1"/>
      <c r="D103" s="1"/>
      <c r="E103" s="1"/>
      <c r="F103" s="1"/>
      <c r="G103" s="1"/>
      <c r="H103" s="1"/>
      <c r="I103" s="1"/>
      <c r="J103" s="1"/>
      <c r="K103" s="1"/>
      <c r="L103" s="1"/>
      <c r="M103" s="1"/>
      <c r="N103" s="1"/>
      <c r="O103" s="1"/>
      <c r="P103" s="1"/>
      <c r="Q103" s="1"/>
      <c r="R103" s="1"/>
      <c r="S103" s="1"/>
      <c r="T103" s="1"/>
      <c r="U103" s="1"/>
      <c r="V103" s="239"/>
      <c r="W103" s="239"/>
      <c r="X103" s="1"/>
      <c r="Y103" s="1"/>
      <c r="Z103" s="1"/>
      <c r="AA103" s="1"/>
      <c r="AB103" s="1"/>
      <c r="AC103" s="1"/>
      <c r="AD103" s="1"/>
      <c r="AE103" s="1"/>
      <c r="AF103" s="1"/>
      <c r="AG103" s="1"/>
      <c r="AH103" s="1"/>
      <c r="AI103" s="1"/>
      <c r="AJ103" s="1"/>
      <c r="AK103" s="1"/>
      <c r="AL103" s="1"/>
      <c r="AM103" s="183"/>
      <c r="AN103" s="1"/>
      <c r="AO103" s="1"/>
      <c r="AP103" s="1"/>
      <c r="AQ103" s="1"/>
      <c r="AR103" s="1"/>
      <c r="AS103" s="1"/>
      <c r="AT103" s="1"/>
      <c r="AU103" s="1"/>
      <c r="AV103" s="1"/>
      <c r="AW103" s="1"/>
      <c r="AX103" s="1"/>
      <c r="AY103" s="1"/>
      <c r="AZ103" s="1"/>
      <c r="BA103" s="1"/>
      <c r="BB103" s="16"/>
      <c r="BC103" s="16"/>
      <c r="BD103" s="16"/>
      <c r="BE103" s="16"/>
      <c r="BF103" s="16"/>
      <c r="BG103" s="1"/>
      <c r="BH103" s="1"/>
      <c r="BI103" s="16"/>
      <c r="BJ103" s="16"/>
      <c r="BK103" s="16"/>
      <c r="BL103" s="16"/>
      <c r="BM103" s="16"/>
      <c r="BN103" s="16"/>
      <c r="BO103" s="1"/>
      <c r="BP103" s="1"/>
      <c r="BQ103" s="1"/>
      <c r="BR103" s="1"/>
    </row>
    <row r="104" spans="1:70" ht="15.75" customHeight="1" x14ac:dyDescent="0.25">
      <c r="A104" s="1"/>
      <c r="B104" s="1"/>
      <c r="C104" s="1"/>
      <c r="D104" s="1"/>
      <c r="E104" s="1"/>
      <c r="F104" s="1"/>
      <c r="G104" s="1"/>
      <c r="H104" s="1"/>
      <c r="I104" s="1"/>
      <c r="J104" s="1"/>
      <c r="K104" s="1"/>
      <c r="L104" s="1"/>
      <c r="M104" s="1"/>
      <c r="N104" s="1"/>
      <c r="O104" s="1"/>
      <c r="P104" s="1"/>
      <c r="Q104" s="1"/>
      <c r="R104" s="1"/>
      <c r="S104" s="1"/>
      <c r="T104" s="1"/>
      <c r="U104" s="1"/>
      <c r="V104" s="239"/>
      <c r="W104" s="239"/>
      <c r="X104" s="1"/>
      <c r="Y104" s="1"/>
      <c r="Z104" s="1"/>
      <c r="AA104" s="1"/>
      <c r="AB104" s="1"/>
      <c r="AC104" s="1"/>
      <c r="AD104" s="1"/>
      <c r="AE104" s="1"/>
      <c r="AF104" s="1"/>
      <c r="AG104" s="1"/>
      <c r="AH104" s="1"/>
      <c r="AI104" s="1"/>
      <c r="AJ104" s="1"/>
      <c r="AK104" s="1"/>
      <c r="AL104" s="1"/>
      <c r="AM104" s="183"/>
      <c r="AN104" s="1"/>
      <c r="AO104" s="1"/>
      <c r="AP104" s="1"/>
      <c r="AQ104" s="1"/>
      <c r="AR104" s="1"/>
      <c r="AS104" s="1"/>
      <c r="AT104" s="1"/>
      <c r="AU104" s="1"/>
      <c r="AV104" s="1"/>
      <c r="AW104" s="1"/>
      <c r="AX104" s="1"/>
      <c r="AY104" s="1"/>
      <c r="AZ104" s="1"/>
      <c r="BA104" s="1"/>
      <c r="BB104" s="16"/>
      <c r="BC104" s="16"/>
      <c r="BD104" s="16"/>
      <c r="BE104" s="16"/>
      <c r="BF104" s="16"/>
      <c r="BG104" s="1"/>
      <c r="BH104" s="1"/>
      <c r="BI104" s="16"/>
      <c r="BJ104" s="16"/>
      <c r="BK104" s="16"/>
      <c r="BL104" s="16"/>
      <c r="BM104" s="16"/>
      <c r="BN104" s="16"/>
      <c r="BO104" s="1"/>
      <c r="BP104" s="1"/>
      <c r="BQ104" s="1"/>
      <c r="BR104" s="1"/>
    </row>
    <row r="105" spans="1:70" ht="15.75" customHeight="1" x14ac:dyDescent="0.25">
      <c r="A105" s="1"/>
      <c r="B105" s="1"/>
      <c r="C105" s="1"/>
      <c r="D105" s="1"/>
      <c r="E105" s="1"/>
      <c r="F105" s="1"/>
      <c r="G105" s="1"/>
      <c r="H105" s="1"/>
      <c r="I105" s="1"/>
      <c r="J105" s="1"/>
      <c r="K105" s="1"/>
      <c r="L105" s="1"/>
      <c r="M105" s="1"/>
      <c r="N105" s="1"/>
      <c r="O105" s="1"/>
      <c r="P105" s="1"/>
      <c r="Q105" s="1"/>
      <c r="R105" s="1"/>
      <c r="S105" s="1"/>
      <c r="T105" s="1"/>
      <c r="U105" s="1"/>
      <c r="V105" s="239"/>
      <c r="W105" s="239"/>
      <c r="X105" s="1"/>
      <c r="Y105" s="1"/>
      <c r="Z105" s="1"/>
      <c r="AA105" s="1"/>
      <c r="AB105" s="1"/>
      <c r="AC105" s="1"/>
      <c r="AD105" s="1"/>
      <c r="AE105" s="1"/>
      <c r="AF105" s="1"/>
      <c r="AG105" s="1"/>
      <c r="AH105" s="1"/>
      <c r="AI105" s="1"/>
      <c r="AJ105" s="1"/>
      <c r="AK105" s="1"/>
      <c r="AL105" s="1"/>
      <c r="AM105" s="183"/>
      <c r="AN105" s="1"/>
      <c r="AO105" s="1"/>
      <c r="AP105" s="1"/>
      <c r="AQ105" s="1"/>
      <c r="AR105" s="1"/>
      <c r="AS105" s="1"/>
      <c r="AT105" s="1"/>
      <c r="AU105" s="1"/>
      <c r="AV105" s="1"/>
      <c r="AW105" s="1"/>
      <c r="AX105" s="1"/>
      <c r="AY105" s="1"/>
      <c r="AZ105" s="1"/>
      <c r="BA105" s="1"/>
      <c r="BB105" s="16"/>
      <c r="BC105" s="16"/>
      <c r="BD105" s="16"/>
      <c r="BE105" s="16"/>
      <c r="BF105" s="16"/>
      <c r="BG105" s="1"/>
      <c r="BH105" s="1"/>
      <c r="BI105" s="16"/>
      <c r="BJ105" s="16"/>
      <c r="BK105" s="16"/>
      <c r="BL105" s="16"/>
      <c r="BM105" s="16"/>
      <c r="BN105" s="16"/>
      <c r="BO105" s="1"/>
      <c r="BP105" s="1"/>
      <c r="BQ105" s="1"/>
      <c r="BR105" s="1"/>
    </row>
    <row r="106" spans="1:70" ht="15.75" customHeight="1" x14ac:dyDescent="0.25">
      <c r="A106" s="1"/>
      <c r="B106" s="1"/>
      <c r="C106" s="1"/>
      <c r="D106" s="1"/>
      <c r="E106" s="1"/>
      <c r="F106" s="1"/>
      <c r="G106" s="1"/>
      <c r="H106" s="1"/>
      <c r="I106" s="1"/>
      <c r="J106" s="1"/>
      <c r="K106" s="1"/>
      <c r="L106" s="1"/>
      <c r="M106" s="1"/>
      <c r="N106" s="1"/>
      <c r="O106" s="1"/>
      <c r="P106" s="1"/>
      <c r="Q106" s="1"/>
      <c r="R106" s="1"/>
      <c r="S106" s="1"/>
      <c r="T106" s="1"/>
      <c r="U106" s="1"/>
      <c r="V106" s="239"/>
      <c r="W106" s="239"/>
      <c r="X106" s="1"/>
      <c r="Y106" s="1"/>
      <c r="Z106" s="1"/>
      <c r="AA106" s="1"/>
      <c r="AB106" s="1"/>
      <c r="AC106" s="1"/>
      <c r="AD106" s="1"/>
      <c r="AE106" s="1"/>
      <c r="AF106" s="1"/>
      <c r="AG106" s="1"/>
      <c r="AH106" s="1"/>
      <c r="AI106" s="1"/>
      <c r="AJ106" s="1"/>
      <c r="AK106" s="1"/>
      <c r="AL106" s="1"/>
      <c r="AM106" s="183"/>
      <c r="AN106" s="1"/>
      <c r="AO106" s="1"/>
      <c r="AP106" s="1"/>
      <c r="AQ106" s="1"/>
      <c r="AR106" s="1"/>
      <c r="AS106" s="1"/>
      <c r="AT106" s="1"/>
      <c r="AU106" s="1"/>
      <c r="AV106" s="1"/>
      <c r="AW106" s="1"/>
      <c r="AX106" s="1"/>
      <c r="AY106" s="1"/>
      <c r="AZ106" s="1"/>
      <c r="BA106" s="1"/>
      <c r="BB106" s="16"/>
      <c r="BC106" s="16"/>
      <c r="BD106" s="16"/>
      <c r="BE106" s="16"/>
      <c r="BF106" s="16"/>
      <c r="BG106" s="1"/>
      <c r="BH106" s="1"/>
      <c r="BI106" s="16"/>
      <c r="BJ106" s="16"/>
      <c r="BK106" s="16"/>
      <c r="BL106" s="16"/>
      <c r="BM106" s="16"/>
      <c r="BN106" s="16"/>
      <c r="BO106" s="1"/>
      <c r="BP106" s="1"/>
      <c r="BQ106" s="1"/>
      <c r="BR106" s="1"/>
    </row>
    <row r="107" spans="1:70" ht="15.75" customHeight="1" x14ac:dyDescent="0.25">
      <c r="A107" s="1"/>
      <c r="B107" s="1"/>
      <c r="C107" s="1"/>
      <c r="D107" s="1"/>
      <c r="E107" s="1"/>
      <c r="F107" s="1"/>
      <c r="G107" s="1"/>
      <c r="H107" s="1"/>
      <c r="I107" s="1"/>
      <c r="J107" s="1"/>
      <c r="K107" s="1"/>
      <c r="L107" s="1"/>
      <c r="M107" s="1"/>
      <c r="N107" s="1"/>
      <c r="O107" s="1"/>
      <c r="P107" s="1"/>
      <c r="Q107" s="1"/>
      <c r="R107" s="1"/>
      <c r="S107" s="1"/>
      <c r="T107" s="1"/>
      <c r="U107" s="1"/>
      <c r="V107" s="239"/>
      <c r="W107" s="239"/>
      <c r="X107" s="1"/>
      <c r="Y107" s="1"/>
      <c r="Z107" s="1"/>
      <c r="AA107" s="1"/>
      <c r="AB107" s="1"/>
      <c r="AC107" s="1"/>
      <c r="AD107" s="1"/>
      <c r="AE107" s="1"/>
      <c r="AF107" s="1"/>
      <c r="AG107" s="1"/>
      <c r="AH107" s="1"/>
      <c r="AI107" s="1"/>
      <c r="AJ107" s="1"/>
      <c r="AK107" s="1"/>
      <c r="AL107" s="1"/>
      <c r="AM107" s="183"/>
      <c r="AN107" s="1"/>
      <c r="AO107" s="1"/>
      <c r="AP107" s="1"/>
      <c r="AQ107" s="1"/>
      <c r="AR107" s="1"/>
      <c r="AS107" s="1"/>
      <c r="AT107" s="1"/>
      <c r="AU107" s="1"/>
      <c r="AV107" s="1"/>
      <c r="AW107" s="1"/>
      <c r="AX107" s="1"/>
      <c r="AY107" s="1"/>
      <c r="AZ107" s="1"/>
      <c r="BA107" s="1"/>
      <c r="BB107" s="16"/>
      <c r="BC107" s="16"/>
      <c r="BD107" s="16"/>
      <c r="BE107" s="16"/>
      <c r="BF107" s="16"/>
      <c r="BG107" s="1"/>
      <c r="BH107" s="1"/>
      <c r="BI107" s="16"/>
      <c r="BJ107" s="16"/>
      <c r="BK107" s="16"/>
      <c r="BL107" s="16"/>
      <c r="BM107" s="16"/>
      <c r="BN107" s="16"/>
      <c r="BO107" s="1"/>
      <c r="BP107" s="1"/>
      <c r="BQ107" s="1"/>
      <c r="BR107" s="1"/>
    </row>
    <row r="108" spans="1:70" ht="15.75" customHeight="1" x14ac:dyDescent="0.25">
      <c r="A108" s="1"/>
      <c r="B108" s="1"/>
      <c r="C108" s="1"/>
      <c r="D108" s="1"/>
      <c r="E108" s="1"/>
      <c r="F108" s="1"/>
      <c r="G108" s="1"/>
      <c r="H108" s="1"/>
      <c r="I108" s="1"/>
      <c r="J108" s="1"/>
      <c r="K108" s="1"/>
      <c r="L108" s="1"/>
      <c r="M108" s="1"/>
      <c r="N108" s="1"/>
      <c r="O108" s="1"/>
      <c r="P108" s="1"/>
      <c r="Q108" s="1"/>
      <c r="R108" s="1"/>
      <c r="S108" s="1"/>
      <c r="T108" s="1"/>
      <c r="U108" s="1"/>
      <c r="V108" s="239"/>
      <c r="W108" s="239"/>
      <c r="X108" s="1"/>
      <c r="Y108" s="1"/>
      <c r="Z108" s="1"/>
      <c r="AA108" s="1"/>
      <c r="AB108" s="1"/>
      <c r="AC108" s="1"/>
      <c r="AD108" s="1"/>
      <c r="AE108" s="1"/>
      <c r="AF108" s="1"/>
      <c r="AG108" s="1"/>
      <c r="AH108" s="1"/>
      <c r="AI108" s="1"/>
      <c r="AJ108" s="1"/>
      <c r="AK108" s="1"/>
      <c r="AL108" s="1"/>
      <c r="AM108" s="183"/>
      <c r="AN108" s="1"/>
      <c r="AO108" s="1"/>
      <c r="AP108" s="1"/>
      <c r="AQ108" s="1"/>
      <c r="AR108" s="1"/>
      <c r="AS108" s="1"/>
      <c r="AT108" s="1"/>
      <c r="AU108" s="1"/>
      <c r="AV108" s="1"/>
      <c r="AW108" s="1"/>
      <c r="AX108" s="1"/>
      <c r="AY108" s="1"/>
      <c r="AZ108" s="1"/>
      <c r="BA108" s="1"/>
      <c r="BB108" s="16"/>
      <c r="BC108" s="16"/>
      <c r="BD108" s="16"/>
      <c r="BE108" s="16"/>
      <c r="BF108" s="16"/>
      <c r="BG108" s="1"/>
      <c r="BH108" s="1"/>
      <c r="BI108" s="16"/>
      <c r="BJ108" s="16"/>
      <c r="BK108" s="16"/>
      <c r="BL108" s="16"/>
      <c r="BM108" s="16"/>
      <c r="BN108" s="16"/>
      <c r="BO108" s="1"/>
      <c r="BP108" s="1"/>
      <c r="BQ108" s="1"/>
      <c r="BR108" s="1"/>
    </row>
    <row r="109" spans="1:70" ht="15.75" customHeight="1" x14ac:dyDescent="0.25">
      <c r="A109" s="1"/>
      <c r="B109" s="1"/>
      <c r="C109" s="1"/>
      <c r="D109" s="1"/>
      <c r="E109" s="1"/>
      <c r="F109" s="1"/>
      <c r="G109" s="1"/>
      <c r="H109" s="1"/>
      <c r="I109" s="1"/>
      <c r="J109" s="1"/>
      <c r="K109" s="1"/>
      <c r="L109" s="1"/>
      <c r="M109" s="1"/>
      <c r="N109" s="1"/>
      <c r="O109" s="1"/>
      <c r="P109" s="1"/>
      <c r="Q109" s="1"/>
      <c r="R109" s="1"/>
      <c r="S109" s="1"/>
      <c r="T109" s="1"/>
      <c r="U109" s="1"/>
      <c r="V109" s="239"/>
      <c r="W109" s="239"/>
      <c r="X109" s="1"/>
      <c r="Y109" s="1"/>
      <c r="Z109" s="1"/>
      <c r="AA109" s="1"/>
      <c r="AB109" s="1"/>
      <c r="AC109" s="1"/>
      <c r="AD109" s="1"/>
      <c r="AE109" s="1"/>
      <c r="AF109" s="1"/>
      <c r="AG109" s="1"/>
      <c r="AH109" s="1"/>
      <c r="AI109" s="1"/>
      <c r="AJ109" s="1"/>
      <c r="AK109" s="1"/>
      <c r="AL109" s="1"/>
      <c r="AM109" s="183"/>
      <c r="AN109" s="1"/>
      <c r="AO109" s="1"/>
      <c r="AP109" s="1"/>
      <c r="AQ109" s="1"/>
      <c r="AR109" s="1"/>
      <c r="AS109" s="1"/>
      <c r="AT109" s="1"/>
      <c r="AU109" s="1"/>
      <c r="AV109" s="1"/>
      <c r="AW109" s="1"/>
      <c r="AX109" s="1"/>
      <c r="AY109" s="1"/>
      <c r="AZ109" s="1"/>
      <c r="BA109" s="1"/>
      <c r="BB109" s="16"/>
      <c r="BC109" s="16"/>
      <c r="BD109" s="16"/>
      <c r="BE109" s="16"/>
      <c r="BF109" s="16"/>
      <c r="BG109" s="1"/>
      <c r="BH109" s="1"/>
      <c r="BI109" s="16"/>
      <c r="BJ109" s="16"/>
      <c r="BK109" s="16"/>
      <c r="BL109" s="16"/>
      <c r="BM109" s="16"/>
      <c r="BN109" s="16"/>
      <c r="BO109" s="1"/>
      <c r="BP109" s="1"/>
      <c r="BQ109" s="1"/>
      <c r="BR109" s="1"/>
    </row>
    <row r="110" spans="1:70" ht="15.75" customHeight="1" x14ac:dyDescent="0.25">
      <c r="A110" s="1"/>
      <c r="B110" s="1"/>
      <c r="C110" s="1"/>
      <c r="D110" s="1"/>
      <c r="E110" s="1"/>
      <c r="F110" s="1"/>
      <c r="G110" s="1"/>
      <c r="H110" s="1"/>
      <c r="I110" s="1"/>
      <c r="J110" s="1"/>
      <c r="K110" s="1"/>
      <c r="L110" s="1"/>
      <c r="M110" s="1"/>
      <c r="N110" s="1"/>
      <c r="O110" s="1"/>
      <c r="P110" s="1"/>
      <c r="Q110" s="1"/>
      <c r="R110" s="1"/>
      <c r="S110" s="1"/>
      <c r="T110" s="1"/>
      <c r="U110" s="1"/>
      <c r="V110" s="239"/>
      <c r="W110" s="239"/>
      <c r="X110" s="1"/>
      <c r="Y110" s="1"/>
      <c r="Z110" s="1"/>
      <c r="AA110" s="1"/>
      <c r="AB110" s="1"/>
      <c r="AC110" s="1"/>
      <c r="AD110" s="1"/>
      <c r="AE110" s="1"/>
      <c r="AF110" s="1"/>
      <c r="AG110" s="1"/>
      <c r="AH110" s="1"/>
      <c r="AI110" s="1"/>
      <c r="AJ110" s="1"/>
      <c r="AK110" s="1"/>
      <c r="AL110" s="1"/>
      <c r="AM110" s="183"/>
      <c r="AN110" s="1"/>
      <c r="AO110" s="1"/>
      <c r="AP110" s="1"/>
      <c r="AQ110" s="1"/>
      <c r="AR110" s="1"/>
      <c r="AS110" s="1"/>
      <c r="AT110" s="1"/>
      <c r="AU110" s="1"/>
      <c r="AV110" s="1"/>
      <c r="AW110" s="1"/>
      <c r="AX110" s="1"/>
      <c r="AY110" s="1"/>
      <c r="AZ110" s="1"/>
      <c r="BA110" s="1"/>
      <c r="BB110" s="16"/>
      <c r="BC110" s="16"/>
      <c r="BD110" s="16"/>
      <c r="BE110" s="16"/>
      <c r="BF110" s="16"/>
      <c r="BG110" s="1"/>
      <c r="BH110" s="1"/>
      <c r="BI110" s="16"/>
      <c r="BJ110" s="16"/>
      <c r="BK110" s="16"/>
      <c r="BL110" s="16"/>
      <c r="BM110" s="16"/>
      <c r="BN110" s="16"/>
      <c r="BO110" s="1"/>
      <c r="BP110" s="1"/>
      <c r="BQ110" s="1"/>
      <c r="BR110" s="1"/>
    </row>
    <row r="111" spans="1:70" ht="15.75" customHeight="1" x14ac:dyDescent="0.25">
      <c r="A111" s="1"/>
      <c r="B111" s="1"/>
      <c r="C111" s="1"/>
      <c r="D111" s="1"/>
      <c r="E111" s="1"/>
      <c r="F111" s="1"/>
      <c r="G111" s="1"/>
      <c r="H111" s="1"/>
      <c r="I111" s="1"/>
      <c r="J111" s="1"/>
      <c r="K111" s="1"/>
      <c r="L111" s="1"/>
      <c r="M111" s="1"/>
      <c r="N111" s="1"/>
      <c r="O111" s="1"/>
      <c r="P111" s="1"/>
      <c r="Q111" s="1"/>
      <c r="R111" s="1"/>
      <c r="S111" s="1"/>
      <c r="T111" s="1"/>
      <c r="U111" s="1"/>
      <c r="V111" s="239"/>
      <c r="W111" s="239"/>
      <c r="X111" s="1"/>
      <c r="Y111" s="1"/>
      <c r="Z111" s="1"/>
      <c r="AA111" s="1"/>
      <c r="AB111" s="1"/>
      <c r="AC111" s="1"/>
      <c r="AD111" s="1"/>
      <c r="AE111" s="1"/>
      <c r="AF111" s="1"/>
      <c r="AG111" s="1"/>
      <c r="AH111" s="1"/>
      <c r="AI111" s="1"/>
      <c r="AJ111" s="1"/>
      <c r="AK111" s="1"/>
      <c r="AL111" s="1"/>
      <c r="AM111" s="183"/>
      <c r="AN111" s="1"/>
      <c r="AO111" s="1"/>
      <c r="AP111" s="1"/>
      <c r="AQ111" s="1"/>
      <c r="AR111" s="1"/>
      <c r="AS111" s="1"/>
      <c r="AT111" s="1"/>
      <c r="AU111" s="1"/>
      <c r="AV111" s="1"/>
      <c r="AW111" s="1"/>
      <c r="AX111" s="1"/>
      <c r="AY111" s="1"/>
      <c r="AZ111" s="1"/>
      <c r="BA111" s="1"/>
      <c r="BB111" s="16"/>
      <c r="BC111" s="16"/>
      <c r="BD111" s="16"/>
      <c r="BE111" s="16"/>
      <c r="BF111" s="16"/>
      <c r="BG111" s="1"/>
      <c r="BH111" s="1"/>
      <c r="BI111" s="16"/>
      <c r="BJ111" s="16"/>
      <c r="BK111" s="16"/>
      <c r="BL111" s="16"/>
      <c r="BM111" s="16"/>
      <c r="BN111" s="16"/>
      <c r="BO111" s="1"/>
      <c r="BP111" s="1"/>
      <c r="BQ111" s="1"/>
      <c r="BR111" s="1"/>
    </row>
    <row r="112" spans="1:70" ht="15.75" customHeight="1" x14ac:dyDescent="0.25">
      <c r="A112" s="1"/>
      <c r="B112" s="1"/>
      <c r="C112" s="1"/>
      <c r="D112" s="1"/>
      <c r="E112" s="1"/>
      <c r="F112" s="1"/>
      <c r="G112" s="1"/>
      <c r="H112" s="1"/>
      <c r="I112" s="1"/>
      <c r="J112" s="1"/>
      <c r="K112" s="1"/>
      <c r="L112" s="1"/>
      <c r="M112" s="1"/>
      <c r="N112" s="1"/>
      <c r="O112" s="1"/>
      <c r="P112" s="1"/>
      <c r="Q112" s="1"/>
      <c r="R112" s="1"/>
      <c r="S112" s="1"/>
      <c r="T112" s="1"/>
      <c r="U112" s="1"/>
      <c r="V112" s="239"/>
      <c r="W112" s="239"/>
      <c r="X112" s="1"/>
      <c r="Y112" s="1"/>
      <c r="Z112" s="1"/>
      <c r="AA112" s="1"/>
      <c r="AB112" s="1"/>
      <c r="AC112" s="1"/>
      <c r="AD112" s="1"/>
      <c r="AE112" s="1"/>
      <c r="AF112" s="1"/>
      <c r="AG112" s="1"/>
      <c r="AH112" s="1"/>
      <c r="AI112" s="1"/>
      <c r="AJ112" s="1"/>
      <c r="AK112" s="1"/>
      <c r="AL112" s="1"/>
      <c r="AM112" s="183"/>
      <c r="AN112" s="1"/>
      <c r="AO112" s="1"/>
      <c r="AP112" s="1"/>
      <c r="AQ112" s="1"/>
      <c r="AR112" s="1"/>
      <c r="AS112" s="1"/>
      <c r="AT112" s="1"/>
      <c r="AU112" s="1"/>
      <c r="AV112" s="1"/>
      <c r="AW112" s="1"/>
      <c r="AX112" s="1"/>
      <c r="AY112" s="1"/>
      <c r="AZ112" s="1"/>
      <c r="BA112" s="1"/>
      <c r="BB112" s="16"/>
      <c r="BC112" s="16"/>
      <c r="BD112" s="16"/>
      <c r="BE112" s="16"/>
      <c r="BF112" s="16"/>
      <c r="BG112" s="1"/>
      <c r="BH112" s="1"/>
      <c r="BI112" s="16"/>
      <c r="BJ112" s="16"/>
      <c r="BK112" s="16"/>
      <c r="BL112" s="16"/>
      <c r="BM112" s="16"/>
      <c r="BN112" s="16"/>
      <c r="BO112" s="1"/>
      <c r="BP112" s="1"/>
      <c r="BQ112" s="1"/>
      <c r="BR112" s="1"/>
    </row>
    <row r="113" spans="1:70" ht="15.75" customHeight="1" x14ac:dyDescent="0.25">
      <c r="A113" s="1"/>
      <c r="B113" s="1"/>
      <c r="C113" s="1"/>
      <c r="D113" s="1"/>
      <c r="E113" s="1"/>
      <c r="F113" s="1"/>
      <c r="G113" s="1"/>
      <c r="H113" s="1"/>
      <c r="I113" s="1"/>
      <c r="J113" s="1"/>
      <c r="K113" s="1"/>
      <c r="L113" s="1"/>
      <c r="M113" s="1"/>
      <c r="N113" s="1"/>
      <c r="O113" s="1"/>
      <c r="P113" s="1"/>
      <c r="Q113" s="1"/>
      <c r="R113" s="1"/>
      <c r="S113" s="1"/>
      <c r="T113" s="1"/>
      <c r="U113" s="1"/>
      <c r="V113" s="239"/>
      <c r="W113" s="239"/>
      <c r="X113" s="1"/>
      <c r="Y113" s="1"/>
      <c r="Z113" s="1"/>
      <c r="AA113" s="1"/>
      <c r="AB113" s="1"/>
      <c r="AC113" s="1"/>
      <c r="AD113" s="1"/>
      <c r="AE113" s="1"/>
      <c r="AF113" s="1"/>
      <c r="AG113" s="1"/>
      <c r="AH113" s="1"/>
      <c r="AI113" s="1"/>
      <c r="AJ113" s="1"/>
      <c r="AK113" s="1"/>
      <c r="AL113" s="1"/>
      <c r="AM113" s="183"/>
      <c r="AN113" s="1"/>
      <c r="AO113" s="1"/>
      <c r="AP113" s="1"/>
      <c r="AQ113" s="1"/>
      <c r="AR113" s="1"/>
      <c r="AS113" s="1"/>
      <c r="AT113" s="1"/>
      <c r="AU113" s="1"/>
      <c r="AV113" s="1"/>
      <c r="AW113" s="1"/>
      <c r="AX113" s="1"/>
      <c r="AY113" s="1"/>
      <c r="AZ113" s="1"/>
      <c r="BA113" s="1"/>
      <c r="BB113" s="16"/>
      <c r="BC113" s="16"/>
      <c r="BD113" s="16"/>
      <c r="BE113" s="16"/>
      <c r="BF113" s="16"/>
      <c r="BG113" s="1"/>
      <c r="BH113" s="1"/>
      <c r="BI113" s="16"/>
      <c r="BJ113" s="16"/>
      <c r="BK113" s="16"/>
      <c r="BL113" s="16"/>
      <c r="BM113" s="16"/>
      <c r="BN113" s="16"/>
      <c r="BO113" s="1"/>
      <c r="BP113" s="1"/>
      <c r="BQ113" s="1"/>
      <c r="BR113" s="1"/>
    </row>
    <row r="114" spans="1:70" ht="15.75" customHeight="1" x14ac:dyDescent="0.25">
      <c r="A114" s="1"/>
      <c r="B114" s="1"/>
      <c r="C114" s="1"/>
      <c r="D114" s="1"/>
      <c r="E114" s="1"/>
      <c r="F114" s="1"/>
      <c r="G114" s="1"/>
      <c r="H114" s="1"/>
      <c r="I114" s="1"/>
      <c r="J114" s="1"/>
      <c r="K114" s="1"/>
      <c r="L114" s="1"/>
      <c r="M114" s="1"/>
      <c r="N114" s="1"/>
      <c r="O114" s="1"/>
      <c r="P114" s="1"/>
      <c r="Q114" s="1"/>
      <c r="R114" s="1"/>
      <c r="S114" s="1"/>
      <c r="T114" s="1"/>
      <c r="U114" s="1"/>
      <c r="V114" s="239"/>
      <c r="W114" s="239"/>
      <c r="X114" s="1"/>
      <c r="Y114" s="1"/>
      <c r="Z114" s="1"/>
      <c r="AA114" s="1"/>
      <c r="AB114" s="1"/>
      <c r="AC114" s="1"/>
      <c r="AD114" s="1"/>
      <c r="AE114" s="1"/>
      <c r="AF114" s="1"/>
      <c r="AG114" s="1"/>
      <c r="AH114" s="1"/>
      <c r="AI114" s="1"/>
      <c r="AJ114" s="1"/>
      <c r="AK114" s="1"/>
      <c r="AL114" s="1"/>
      <c r="AM114" s="183"/>
      <c r="AN114" s="1"/>
      <c r="AO114" s="1"/>
      <c r="AP114" s="1"/>
      <c r="AQ114" s="1"/>
      <c r="AR114" s="1"/>
      <c r="AS114" s="1"/>
      <c r="AT114" s="1"/>
      <c r="AU114" s="1"/>
      <c r="AV114" s="1"/>
      <c r="AW114" s="1"/>
      <c r="AX114" s="1"/>
      <c r="AY114" s="1"/>
      <c r="AZ114" s="1"/>
      <c r="BA114" s="1"/>
      <c r="BB114" s="16"/>
      <c r="BC114" s="16"/>
      <c r="BD114" s="16"/>
      <c r="BE114" s="16"/>
      <c r="BF114" s="16"/>
      <c r="BG114" s="1"/>
      <c r="BH114" s="1"/>
      <c r="BI114" s="16"/>
      <c r="BJ114" s="16"/>
      <c r="BK114" s="16"/>
      <c r="BL114" s="16"/>
      <c r="BM114" s="16"/>
      <c r="BN114" s="16"/>
      <c r="BO114" s="1"/>
      <c r="BP114" s="1"/>
      <c r="BQ114" s="1"/>
      <c r="BR114" s="1"/>
    </row>
    <row r="115" spans="1:70" ht="15.75" customHeight="1" x14ac:dyDescent="0.25">
      <c r="A115" s="1"/>
      <c r="B115" s="1"/>
      <c r="C115" s="1"/>
      <c r="D115" s="1"/>
      <c r="E115" s="1"/>
      <c r="F115" s="1"/>
      <c r="G115" s="1"/>
      <c r="H115" s="1"/>
      <c r="I115" s="1"/>
      <c r="J115" s="1"/>
      <c r="K115" s="1"/>
      <c r="L115" s="1"/>
      <c r="M115" s="1"/>
      <c r="N115" s="1"/>
      <c r="O115" s="1"/>
      <c r="P115" s="1"/>
      <c r="Q115" s="1"/>
      <c r="R115" s="1"/>
      <c r="S115" s="1"/>
      <c r="T115" s="1"/>
      <c r="U115" s="1"/>
      <c r="V115" s="239"/>
      <c r="W115" s="239"/>
      <c r="X115" s="1"/>
      <c r="Y115" s="1"/>
      <c r="Z115" s="1"/>
      <c r="AA115" s="1"/>
      <c r="AB115" s="1"/>
      <c r="AC115" s="1"/>
      <c r="AD115" s="1"/>
      <c r="AE115" s="1"/>
      <c r="AF115" s="1"/>
      <c r="AG115" s="1"/>
      <c r="AH115" s="1"/>
      <c r="AI115" s="1"/>
      <c r="AJ115" s="1"/>
      <c r="AK115" s="1"/>
      <c r="AL115" s="1"/>
      <c r="AM115" s="183"/>
      <c r="AN115" s="1"/>
      <c r="AO115" s="1"/>
      <c r="AP115" s="1"/>
      <c r="AQ115" s="1"/>
      <c r="AR115" s="1"/>
      <c r="AS115" s="1"/>
      <c r="AT115" s="1"/>
      <c r="AU115" s="1"/>
      <c r="AV115" s="1"/>
      <c r="AW115" s="1"/>
      <c r="AX115" s="1"/>
      <c r="AY115" s="1"/>
      <c r="AZ115" s="1"/>
      <c r="BA115" s="1"/>
      <c r="BB115" s="16"/>
      <c r="BC115" s="16"/>
      <c r="BD115" s="16"/>
      <c r="BE115" s="16"/>
      <c r="BF115" s="16"/>
      <c r="BG115" s="1"/>
      <c r="BH115" s="1"/>
      <c r="BI115" s="16"/>
      <c r="BJ115" s="16"/>
      <c r="BK115" s="16"/>
      <c r="BL115" s="16"/>
      <c r="BM115" s="16"/>
      <c r="BN115" s="16"/>
      <c r="BO115" s="1"/>
      <c r="BP115" s="1"/>
      <c r="BQ115" s="1"/>
      <c r="BR115" s="1"/>
    </row>
    <row r="116" spans="1:70" ht="15.75" customHeight="1" x14ac:dyDescent="0.25">
      <c r="A116" s="1"/>
      <c r="B116" s="1"/>
      <c r="C116" s="1"/>
      <c r="D116" s="1"/>
      <c r="E116" s="1"/>
      <c r="F116" s="1"/>
      <c r="G116" s="1"/>
      <c r="H116" s="1"/>
      <c r="I116" s="1"/>
      <c r="J116" s="1"/>
      <c r="K116" s="1"/>
      <c r="L116" s="1"/>
      <c r="M116" s="1"/>
      <c r="N116" s="1"/>
      <c r="O116" s="1"/>
      <c r="P116" s="1"/>
      <c r="Q116" s="1"/>
      <c r="R116" s="1"/>
      <c r="S116" s="1"/>
      <c r="T116" s="1"/>
      <c r="U116" s="1"/>
      <c r="V116" s="239"/>
      <c r="W116" s="239"/>
      <c r="X116" s="1"/>
      <c r="Y116" s="1"/>
      <c r="Z116" s="1"/>
      <c r="AA116" s="1"/>
      <c r="AB116" s="1"/>
      <c r="AC116" s="1"/>
      <c r="AD116" s="1"/>
      <c r="AE116" s="1"/>
      <c r="AF116" s="1"/>
      <c r="AG116" s="1"/>
      <c r="AH116" s="1"/>
      <c r="AI116" s="1"/>
      <c r="AJ116" s="1"/>
      <c r="AK116" s="1"/>
      <c r="AL116" s="1"/>
      <c r="AM116" s="183"/>
      <c r="AN116" s="1"/>
      <c r="AO116" s="1"/>
      <c r="AP116" s="1"/>
      <c r="AQ116" s="1"/>
      <c r="AR116" s="1"/>
      <c r="AS116" s="1"/>
      <c r="AT116" s="1"/>
      <c r="AU116" s="1"/>
      <c r="AV116" s="1"/>
      <c r="AW116" s="1"/>
      <c r="AX116" s="1"/>
      <c r="AY116" s="1"/>
      <c r="AZ116" s="1"/>
      <c r="BA116" s="1"/>
      <c r="BB116" s="16"/>
      <c r="BC116" s="16"/>
      <c r="BD116" s="16"/>
      <c r="BE116" s="16"/>
      <c r="BF116" s="16"/>
      <c r="BG116" s="1"/>
      <c r="BH116" s="1"/>
      <c r="BI116" s="16"/>
      <c r="BJ116" s="16"/>
      <c r="BK116" s="16"/>
      <c r="BL116" s="16"/>
      <c r="BM116" s="16"/>
      <c r="BN116" s="16"/>
      <c r="BO116" s="1"/>
      <c r="BP116" s="1"/>
      <c r="BQ116" s="1"/>
      <c r="BR116" s="1"/>
    </row>
    <row r="117" spans="1:70" ht="15.75" customHeight="1" x14ac:dyDescent="0.25">
      <c r="A117" s="1"/>
      <c r="B117" s="1"/>
      <c r="C117" s="1"/>
      <c r="D117" s="1"/>
      <c r="E117" s="1"/>
      <c r="F117" s="1"/>
      <c r="G117" s="1"/>
      <c r="H117" s="1"/>
      <c r="I117" s="1"/>
      <c r="J117" s="1"/>
      <c r="K117" s="1"/>
      <c r="L117" s="1"/>
      <c r="M117" s="1"/>
      <c r="N117" s="1"/>
      <c r="O117" s="1"/>
      <c r="P117" s="1"/>
      <c r="Q117" s="1"/>
      <c r="R117" s="1"/>
      <c r="S117" s="1"/>
      <c r="T117" s="1"/>
      <c r="U117" s="1"/>
      <c r="V117" s="239"/>
      <c r="W117" s="239"/>
      <c r="X117" s="1"/>
      <c r="Y117" s="1"/>
      <c r="Z117" s="1"/>
      <c r="AA117" s="1"/>
      <c r="AB117" s="1"/>
      <c r="AC117" s="1"/>
      <c r="AD117" s="1"/>
      <c r="AE117" s="1"/>
      <c r="AF117" s="1"/>
      <c r="AG117" s="1"/>
      <c r="AH117" s="1"/>
      <c r="AI117" s="1"/>
      <c r="AJ117" s="1"/>
      <c r="AK117" s="1"/>
      <c r="AL117" s="1"/>
      <c r="AM117" s="183"/>
      <c r="AN117" s="1"/>
      <c r="AO117" s="1"/>
      <c r="AP117" s="1"/>
      <c r="AQ117" s="1"/>
      <c r="AR117" s="1"/>
      <c r="AS117" s="1"/>
      <c r="AT117" s="1"/>
      <c r="AU117" s="1"/>
      <c r="AV117" s="1"/>
      <c r="AW117" s="1"/>
      <c r="AX117" s="1"/>
      <c r="AY117" s="1"/>
      <c r="AZ117" s="1"/>
      <c r="BA117" s="1"/>
      <c r="BB117" s="16"/>
      <c r="BC117" s="16"/>
      <c r="BD117" s="16"/>
      <c r="BE117" s="16"/>
      <c r="BF117" s="16"/>
      <c r="BG117" s="1"/>
      <c r="BH117" s="1"/>
      <c r="BI117" s="16"/>
      <c r="BJ117" s="16"/>
      <c r="BK117" s="16"/>
      <c r="BL117" s="16"/>
      <c r="BM117" s="16"/>
      <c r="BN117" s="16"/>
      <c r="BO117" s="1"/>
      <c r="BP117" s="1"/>
      <c r="BQ117" s="1"/>
      <c r="BR117" s="1"/>
    </row>
    <row r="118" spans="1:70" ht="15.75" customHeight="1" x14ac:dyDescent="0.25">
      <c r="A118" s="1"/>
      <c r="B118" s="1"/>
      <c r="C118" s="1"/>
      <c r="D118" s="1"/>
      <c r="E118" s="1"/>
      <c r="F118" s="1"/>
      <c r="G118" s="1"/>
      <c r="H118" s="1"/>
      <c r="I118" s="1"/>
      <c r="J118" s="1"/>
      <c r="K118" s="1"/>
      <c r="L118" s="1"/>
      <c r="M118" s="1"/>
      <c r="N118" s="1"/>
      <c r="O118" s="1"/>
      <c r="P118" s="1"/>
      <c r="Q118" s="1"/>
      <c r="R118" s="1"/>
      <c r="S118" s="1"/>
      <c r="T118" s="1"/>
      <c r="U118" s="1"/>
      <c r="V118" s="239"/>
      <c r="W118" s="239"/>
      <c r="X118" s="1"/>
      <c r="Y118" s="1"/>
      <c r="Z118" s="1"/>
      <c r="AA118" s="1"/>
      <c r="AB118" s="1"/>
      <c r="AC118" s="1"/>
      <c r="AD118" s="1"/>
      <c r="AE118" s="1"/>
      <c r="AF118" s="1"/>
      <c r="AG118" s="1"/>
      <c r="AH118" s="1"/>
      <c r="AI118" s="1"/>
      <c r="AJ118" s="1"/>
      <c r="AK118" s="1"/>
      <c r="AL118" s="1"/>
      <c r="AM118" s="183"/>
      <c r="AN118" s="1"/>
      <c r="AO118" s="1"/>
      <c r="AP118" s="1"/>
      <c r="AQ118" s="1"/>
      <c r="AR118" s="1"/>
      <c r="AS118" s="1"/>
      <c r="AT118" s="1"/>
      <c r="AU118" s="1"/>
      <c r="AV118" s="1"/>
      <c r="AW118" s="1"/>
      <c r="AX118" s="1"/>
      <c r="AY118" s="1"/>
      <c r="AZ118" s="1"/>
      <c r="BA118" s="1"/>
      <c r="BB118" s="16"/>
      <c r="BC118" s="16"/>
      <c r="BD118" s="16"/>
      <c r="BE118" s="16"/>
      <c r="BF118" s="16"/>
      <c r="BG118" s="1"/>
      <c r="BH118" s="1"/>
      <c r="BI118" s="16"/>
      <c r="BJ118" s="16"/>
      <c r="BK118" s="16"/>
      <c r="BL118" s="16"/>
      <c r="BM118" s="16"/>
      <c r="BN118" s="16"/>
      <c r="BO118" s="1"/>
      <c r="BP118" s="1"/>
      <c r="BQ118" s="1"/>
      <c r="BR118" s="1"/>
    </row>
    <row r="119" spans="1:70" ht="15.75" customHeight="1" x14ac:dyDescent="0.25">
      <c r="A119" s="1"/>
      <c r="B119" s="1"/>
      <c r="C119" s="1"/>
      <c r="D119" s="1"/>
      <c r="E119" s="1"/>
      <c r="F119" s="1"/>
      <c r="G119" s="1"/>
      <c r="H119" s="1"/>
      <c r="I119" s="1"/>
      <c r="J119" s="1"/>
      <c r="K119" s="1"/>
      <c r="L119" s="1"/>
      <c r="M119" s="1"/>
      <c r="N119" s="1"/>
      <c r="O119" s="1"/>
      <c r="P119" s="1"/>
      <c r="Q119" s="1"/>
      <c r="R119" s="1"/>
      <c r="S119" s="1"/>
      <c r="T119" s="1"/>
      <c r="U119" s="1"/>
      <c r="V119" s="239"/>
      <c r="W119" s="239"/>
      <c r="X119" s="1"/>
      <c r="Y119" s="1"/>
      <c r="Z119" s="1"/>
      <c r="AA119" s="1"/>
      <c r="AB119" s="1"/>
      <c r="AC119" s="1"/>
      <c r="AD119" s="1"/>
      <c r="AE119" s="1"/>
      <c r="AF119" s="1"/>
      <c r="AG119" s="1"/>
      <c r="AH119" s="1"/>
      <c r="AI119" s="1"/>
      <c r="AJ119" s="1"/>
      <c r="AK119" s="1"/>
      <c r="AL119" s="1"/>
      <c r="AM119" s="183"/>
      <c r="AN119" s="1"/>
      <c r="AO119" s="1"/>
      <c r="AP119" s="1"/>
      <c r="AQ119" s="1"/>
      <c r="AR119" s="1"/>
      <c r="AS119" s="1"/>
      <c r="AT119" s="1"/>
      <c r="AU119" s="1"/>
      <c r="AV119" s="1"/>
      <c r="AW119" s="1"/>
      <c r="AX119" s="1"/>
      <c r="AY119" s="1"/>
      <c r="AZ119" s="1"/>
      <c r="BA119" s="1"/>
      <c r="BB119" s="16"/>
      <c r="BC119" s="16"/>
      <c r="BD119" s="16"/>
      <c r="BE119" s="16"/>
      <c r="BF119" s="16"/>
      <c r="BG119" s="1"/>
      <c r="BH119" s="1"/>
      <c r="BI119" s="16"/>
      <c r="BJ119" s="16"/>
      <c r="BK119" s="16"/>
      <c r="BL119" s="16"/>
      <c r="BM119" s="16"/>
      <c r="BN119" s="16"/>
      <c r="BO119" s="1"/>
      <c r="BP119" s="1"/>
      <c r="BQ119" s="1"/>
      <c r="BR119" s="1"/>
    </row>
    <row r="120" spans="1:70" ht="15.75" customHeight="1" x14ac:dyDescent="0.25">
      <c r="A120" s="1"/>
      <c r="B120" s="1"/>
      <c r="C120" s="1"/>
      <c r="D120" s="1"/>
      <c r="E120" s="1"/>
      <c r="F120" s="1"/>
      <c r="G120" s="1"/>
      <c r="H120" s="1"/>
      <c r="I120" s="1"/>
      <c r="J120" s="1"/>
      <c r="K120" s="1"/>
      <c r="L120" s="1"/>
      <c r="M120" s="1"/>
      <c r="N120" s="1"/>
      <c r="O120" s="1"/>
      <c r="P120" s="1"/>
      <c r="Q120" s="1"/>
      <c r="R120" s="1"/>
      <c r="S120" s="1"/>
      <c r="T120" s="1"/>
      <c r="U120" s="1"/>
      <c r="V120" s="239"/>
      <c r="W120" s="239"/>
      <c r="X120" s="1"/>
      <c r="Y120" s="1"/>
      <c r="Z120" s="1"/>
      <c r="AA120" s="1"/>
      <c r="AB120" s="1"/>
      <c r="AC120" s="1"/>
      <c r="AD120" s="1"/>
      <c r="AE120" s="1"/>
      <c r="AF120" s="1"/>
      <c r="AG120" s="1"/>
      <c r="AH120" s="1"/>
      <c r="AI120" s="1"/>
      <c r="AJ120" s="1"/>
      <c r="AK120" s="1"/>
      <c r="AL120" s="1"/>
      <c r="AM120" s="183"/>
      <c r="AN120" s="1"/>
      <c r="AO120" s="1"/>
      <c r="AP120" s="1"/>
      <c r="AQ120" s="1"/>
      <c r="AR120" s="1"/>
      <c r="AS120" s="1"/>
      <c r="AT120" s="1"/>
      <c r="AU120" s="1"/>
      <c r="AV120" s="1"/>
      <c r="AW120" s="1"/>
      <c r="AX120" s="1"/>
      <c r="AY120" s="1"/>
      <c r="AZ120" s="1"/>
      <c r="BA120" s="1"/>
      <c r="BB120" s="16"/>
      <c r="BC120" s="16"/>
      <c r="BD120" s="16"/>
      <c r="BE120" s="16"/>
      <c r="BF120" s="16"/>
      <c r="BG120" s="1"/>
      <c r="BH120" s="1"/>
      <c r="BI120" s="16"/>
      <c r="BJ120" s="16"/>
      <c r="BK120" s="16"/>
      <c r="BL120" s="16"/>
      <c r="BM120" s="16"/>
      <c r="BN120" s="16"/>
      <c r="BO120" s="1"/>
      <c r="BP120" s="1"/>
      <c r="BQ120" s="1"/>
      <c r="BR120" s="1"/>
    </row>
    <row r="121" spans="1:70" ht="15.75" customHeight="1" x14ac:dyDescent="0.25">
      <c r="A121" s="1"/>
      <c r="B121" s="1"/>
      <c r="C121" s="1"/>
      <c r="D121" s="1"/>
      <c r="E121" s="1"/>
      <c r="F121" s="1"/>
      <c r="G121" s="1"/>
      <c r="H121" s="1"/>
      <c r="I121" s="1"/>
      <c r="J121" s="1"/>
      <c r="K121" s="1"/>
      <c r="L121" s="1"/>
      <c r="M121" s="1"/>
      <c r="N121" s="1"/>
      <c r="O121" s="1"/>
      <c r="P121" s="1"/>
      <c r="Q121" s="1"/>
      <c r="R121" s="1"/>
      <c r="S121" s="1"/>
      <c r="T121" s="1"/>
      <c r="U121" s="1"/>
      <c r="V121" s="239"/>
      <c r="W121" s="239"/>
      <c r="X121" s="1"/>
      <c r="Y121" s="1"/>
      <c r="Z121" s="1"/>
      <c r="AA121" s="1"/>
      <c r="AB121" s="1"/>
      <c r="AC121" s="1"/>
      <c r="AD121" s="1"/>
      <c r="AE121" s="1"/>
      <c r="AF121" s="1"/>
      <c r="AG121" s="1"/>
      <c r="AH121" s="1"/>
      <c r="AI121" s="1"/>
      <c r="AJ121" s="1"/>
      <c r="AK121" s="1"/>
      <c r="AL121" s="1"/>
      <c r="AM121" s="183"/>
      <c r="AN121" s="1"/>
      <c r="AO121" s="1"/>
      <c r="AP121" s="1"/>
      <c r="AQ121" s="1"/>
      <c r="AR121" s="1"/>
      <c r="AS121" s="1"/>
      <c r="AT121" s="1"/>
      <c r="AU121" s="1"/>
      <c r="AV121" s="1"/>
      <c r="AW121" s="1"/>
      <c r="AX121" s="1"/>
      <c r="AY121" s="1"/>
      <c r="AZ121" s="1"/>
      <c r="BA121" s="1"/>
      <c r="BB121" s="16"/>
      <c r="BC121" s="16"/>
      <c r="BD121" s="16"/>
      <c r="BE121" s="16"/>
      <c r="BF121" s="16"/>
      <c r="BG121" s="1"/>
      <c r="BH121" s="1"/>
      <c r="BI121" s="16"/>
      <c r="BJ121" s="16"/>
      <c r="BK121" s="16"/>
      <c r="BL121" s="16"/>
      <c r="BM121" s="16"/>
      <c r="BN121" s="16"/>
      <c r="BO121" s="1"/>
      <c r="BP121" s="1"/>
      <c r="BQ121" s="1"/>
      <c r="BR121" s="1"/>
    </row>
    <row r="122" spans="1:70" ht="15.75" customHeight="1" x14ac:dyDescent="0.25">
      <c r="A122" s="1"/>
      <c r="B122" s="1"/>
      <c r="C122" s="1"/>
      <c r="D122" s="1"/>
      <c r="E122" s="1"/>
      <c r="F122" s="1"/>
      <c r="G122" s="1"/>
      <c r="H122" s="1"/>
      <c r="I122" s="1"/>
      <c r="J122" s="1"/>
      <c r="K122" s="1"/>
      <c r="L122" s="1"/>
      <c r="M122" s="1"/>
      <c r="N122" s="1"/>
      <c r="O122" s="1"/>
      <c r="P122" s="1"/>
      <c r="Q122" s="1"/>
      <c r="R122" s="1"/>
      <c r="S122" s="1"/>
      <c r="T122" s="1"/>
      <c r="U122" s="1"/>
      <c r="V122" s="239"/>
      <c r="W122" s="239"/>
      <c r="X122" s="1"/>
      <c r="Y122" s="1"/>
      <c r="Z122" s="1"/>
      <c r="AA122" s="1"/>
      <c r="AB122" s="1"/>
      <c r="AC122" s="1"/>
      <c r="AD122" s="1"/>
      <c r="AE122" s="1"/>
      <c r="AF122" s="1"/>
      <c r="AG122" s="1"/>
      <c r="AH122" s="1"/>
      <c r="AI122" s="1"/>
      <c r="AJ122" s="1"/>
      <c r="AK122" s="1"/>
      <c r="AL122" s="1"/>
      <c r="AM122" s="183"/>
      <c r="AN122" s="1"/>
      <c r="AO122" s="1"/>
      <c r="AP122" s="1"/>
      <c r="AQ122" s="1"/>
      <c r="AR122" s="1"/>
      <c r="AS122" s="1"/>
      <c r="AT122" s="1"/>
      <c r="AU122" s="1"/>
      <c r="AV122" s="1"/>
      <c r="AW122" s="1"/>
      <c r="AX122" s="1"/>
      <c r="AY122" s="1"/>
      <c r="AZ122" s="1"/>
      <c r="BA122" s="1"/>
      <c r="BB122" s="16"/>
      <c r="BC122" s="16"/>
      <c r="BD122" s="16"/>
      <c r="BE122" s="16"/>
      <c r="BF122" s="16"/>
      <c r="BG122" s="1"/>
      <c r="BH122" s="1"/>
      <c r="BI122" s="16"/>
      <c r="BJ122" s="16"/>
      <c r="BK122" s="16"/>
      <c r="BL122" s="16"/>
      <c r="BM122" s="16"/>
      <c r="BN122" s="16"/>
      <c r="BO122" s="1"/>
      <c r="BP122" s="1"/>
      <c r="BQ122" s="1"/>
      <c r="BR122" s="1"/>
    </row>
    <row r="123" spans="1:70" ht="15.75" customHeight="1" x14ac:dyDescent="0.25">
      <c r="A123" s="1"/>
      <c r="B123" s="1"/>
      <c r="C123" s="1"/>
      <c r="D123" s="1"/>
      <c r="E123" s="1"/>
      <c r="F123" s="1"/>
      <c r="G123" s="1"/>
      <c r="H123" s="1"/>
      <c r="I123" s="1"/>
      <c r="J123" s="1"/>
      <c r="K123" s="1"/>
      <c r="L123" s="1"/>
      <c r="M123" s="1"/>
      <c r="N123" s="1"/>
      <c r="O123" s="1"/>
      <c r="P123" s="1"/>
      <c r="Q123" s="1"/>
      <c r="R123" s="1"/>
      <c r="S123" s="1"/>
      <c r="T123" s="1"/>
      <c r="U123" s="1"/>
      <c r="V123" s="239"/>
      <c r="W123" s="239"/>
      <c r="X123" s="1"/>
      <c r="Y123" s="1"/>
      <c r="Z123" s="1"/>
      <c r="AA123" s="1"/>
      <c r="AB123" s="1"/>
      <c r="AC123" s="1"/>
      <c r="AD123" s="1"/>
      <c r="AE123" s="1"/>
      <c r="AF123" s="1"/>
      <c r="AG123" s="1"/>
      <c r="AH123" s="1"/>
      <c r="AI123" s="1"/>
      <c r="AJ123" s="1"/>
      <c r="AK123" s="1"/>
      <c r="AL123" s="1"/>
      <c r="AM123" s="183"/>
      <c r="AN123" s="1"/>
      <c r="AO123" s="1"/>
      <c r="AP123" s="1"/>
      <c r="AQ123" s="1"/>
      <c r="AR123" s="1"/>
      <c r="AS123" s="1"/>
      <c r="AT123" s="1"/>
      <c r="AU123" s="1"/>
      <c r="AV123" s="1"/>
      <c r="AW123" s="1"/>
      <c r="AX123" s="1"/>
      <c r="AY123" s="1"/>
      <c r="AZ123" s="1"/>
      <c r="BA123" s="1"/>
      <c r="BB123" s="16"/>
      <c r="BC123" s="16"/>
      <c r="BD123" s="16"/>
      <c r="BE123" s="16"/>
      <c r="BF123" s="16"/>
      <c r="BG123" s="1"/>
      <c r="BH123" s="1"/>
      <c r="BI123" s="16"/>
      <c r="BJ123" s="16"/>
      <c r="BK123" s="16"/>
      <c r="BL123" s="16"/>
      <c r="BM123" s="16"/>
      <c r="BN123" s="16"/>
      <c r="BO123" s="1"/>
      <c r="BP123" s="1"/>
      <c r="BQ123" s="1"/>
      <c r="BR123" s="1"/>
    </row>
    <row r="124" spans="1:70" ht="15.75" customHeight="1" x14ac:dyDescent="0.25">
      <c r="A124" s="1"/>
      <c r="B124" s="1"/>
      <c r="C124" s="1"/>
      <c r="D124" s="1"/>
      <c r="E124" s="1"/>
      <c r="F124" s="1"/>
      <c r="G124" s="1"/>
      <c r="H124" s="1"/>
      <c r="I124" s="1"/>
      <c r="J124" s="1"/>
      <c r="K124" s="1"/>
      <c r="L124" s="1"/>
      <c r="M124" s="1"/>
      <c r="N124" s="1"/>
      <c r="O124" s="1"/>
      <c r="P124" s="1"/>
      <c r="Q124" s="1"/>
      <c r="R124" s="1"/>
      <c r="S124" s="1"/>
      <c r="T124" s="1"/>
      <c r="U124" s="1"/>
      <c r="V124" s="239"/>
      <c r="W124" s="239"/>
      <c r="X124" s="1"/>
      <c r="Y124" s="1"/>
      <c r="Z124" s="1"/>
      <c r="AA124" s="1"/>
      <c r="AB124" s="1"/>
      <c r="AC124" s="1"/>
      <c r="AD124" s="1"/>
      <c r="AE124" s="1"/>
      <c r="AF124" s="1"/>
      <c r="AG124" s="1"/>
      <c r="AH124" s="1"/>
      <c r="AI124" s="1"/>
      <c r="AJ124" s="1"/>
      <c r="AK124" s="1"/>
      <c r="AL124" s="1"/>
      <c r="AM124" s="183"/>
      <c r="AN124" s="1"/>
      <c r="AO124" s="1"/>
      <c r="AP124" s="1"/>
      <c r="AQ124" s="1"/>
      <c r="AR124" s="1"/>
      <c r="AS124" s="1"/>
      <c r="AT124" s="1"/>
      <c r="AU124" s="1"/>
      <c r="AV124" s="1"/>
      <c r="AW124" s="1"/>
      <c r="AX124" s="1"/>
      <c r="AY124" s="1"/>
      <c r="AZ124" s="1"/>
      <c r="BA124" s="1"/>
      <c r="BB124" s="16"/>
      <c r="BC124" s="16"/>
      <c r="BD124" s="16"/>
      <c r="BE124" s="16"/>
      <c r="BF124" s="16"/>
      <c r="BG124" s="1"/>
      <c r="BH124" s="1"/>
      <c r="BI124" s="16"/>
      <c r="BJ124" s="16"/>
      <c r="BK124" s="16"/>
      <c r="BL124" s="16"/>
      <c r="BM124" s="16"/>
      <c r="BN124" s="16"/>
      <c r="BO124" s="1"/>
      <c r="BP124" s="1"/>
      <c r="BQ124" s="1"/>
      <c r="BR124" s="1"/>
    </row>
    <row r="125" spans="1:70" ht="15.75" customHeight="1" x14ac:dyDescent="0.25">
      <c r="A125" s="1"/>
      <c r="B125" s="1"/>
      <c r="C125" s="1"/>
      <c r="D125" s="1"/>
      <c r="E125" s="1"/>
      <c r="F125" s="1"/>
      <c r="G125" s="1"/>
      <c r="H125" s="1"/>
      <c r="I125" s="1"/>
      <c r="J125" s="1"/>
      <c r="K125" s="1"/>
      <c r="L125" s="1"/>
      <c r="M125" s="1"/>
      <c r="N125" s="1"/>
      <c r="O125" s="1"/>
      <c r="P125" s="1"/>
      <c r="Q125" s="1"/>
      <c r="R125" s="1"/>
      <c r="S125" s="1"/>
      <c r="T125" s="1"/>
      <c r="U125" s="1"/>
      <c r="V125" s="239"/>
      <c r="W125" s="239"/>
      <c r="X125" s="1"/>
      <c r="Y125" s="1"/>
      <c r="Z125" s="1"/>
      <c r="AA125" s="1"/>
      <c r="AB125" s="1"/>
      <c r="AC125" s="1"/>
      <c r="AD125" s="1"/>
      <c r="AE125" s="1"/>
      <c r="AF125" s="1"/>
      <c r="AG125" s="1"/>
      <c r="AH125" s="1"/>
      <c r="AI125" s="1"/>
      <c r="AJ125" s="1"/>
      <c r="AK125" s="1"/>
      <c r="AL125" s="1"/>
      <c r="AM125" s="183"/>
      <c r="AN125" s="1"/>
      <c r="AO125" s="1"/>
      <c r="AP125" s="1"/>
      <c r="AQ125" s="1"/>
      <c r="AR125" s="1"/>
      <c r="AS125" s="1"/>
      <c r="AT125" s="1"/>
      <c r="AU125" s="1"/>
      <c r="AV125" s="1"/>
      <c r="AW125" s="1"/>
      <c r="AX125" s="1"/>
      <c r="AY125" s="1"/>
      <c r="AZ125" s="1"/>
      <c r="BA125" s="1"/>
      <c r="BB125" s="16"/>
      <c r="BC125" s="16"/>
      <c r="BD125" s="16"/>
      <c r="BE125" s="16"/>
      <c r="BF125" s="16"/>
      <c r="BG125" s="1"/>
      <c r="BH125" s="1"/>
      <c r="BI125" s="16"/>
      <c r="BJ125" s="16"/>
      <c r="BK125" s="16"/>
      <c r="BL125" s="16"/>
      <c r="BM125" s="16"/>
      <c r="BN125" s="16"/>
      <c r="BO125" s="1"/>
      <c r="BP125" s="1"/>
      <c r="BQ125" s="1"/>
      <c r="BR125" s="1"/>
    </row>
    <row r="126" spans="1:70" ht="15.75" customHeight="1" x14ac:dyDescent="0.25">
      <c r="A126" s="1"/>
      <c r="B126" s="1"/>
      <c r="C126" s="1"/>
      <c r="D126" s="1"/>
      <c r="E126" s="1"/>
      <c r="F126" s="1"/>
      <c r="G126" s="1"/>
      <c r="H126" s="1"/>
      <c r="I126" s="1"/>
      <c r="J126" s="1"/>
      <c r="K126" s="1"/>
      <c r="L126" s="1"/>
      <c r="M126" s="1"/>
      <c r="N126" s="1"/>
      <c r="O126" s="1"/>
      <c r="P126" s="1"/>
      <c r="Q126" s="1"/>
      <c r="R126" s="1"/>
      <c r="S126" s="1"/>
      <c r="T126" s="1"/>
      <c r="U126" s="1"/>
      <c r="V126" s="239"/>
      <c r="W126" s="239"/>
      <c r="X126" s="1"/>
      <c r="Y126" s="1"/>
      <c r="Z126" s="1"/>
      <c r="AA126" s="1"/>
      <c r="AB126" s="1"/>
      <c r="AC126" s="1"/>
      <c r="AD126" s="1"/>
      <c r="AE126" s="1"/>
      <c r="AF126" s="1"/>
      <c r="AG126" s="1"/>
      <c r="AH126" s="1"/>
      <c r="AI126" s="1"/>
      <c r="AJ126" s="1"/>
      <c r="AK126" s="1"/>
      <c r="AL126" s="1"/>
      <c r="AM126" s="183"/>
      <c r="AN126" s="1"/>
      <c r="AO126" s="1"/>
      <c r="AP126" s="1"/>
      <c r="AQ126" s="1"/>
      <c r="AR126" s="1"/>
      <c r="AS126" s="1"/>
      <c r="AT126" s="1"/>
      <c r="AU126" s="1"/>
      <c r="AV126" s="1"/>
      <c r="AW126" s="1"/>
      <c r="AX126" s="1"/>
      <c r="AY126" s="1"/>
      <c r="AZ126" s="1"/>
      <c r="BA126" s="1"/>
      <c r="BB126" s="16"/>
      <c r="BC126" s="16"/>
      <c r="BD126" s="16"/>
      <c r="BE126" s="16"/>
      <c r="BF126" s="16"/>
      <c r="BG126" s="1"/>
      <c r="BH126" s="1"/>
      <c r="BI126" s="16"/>
      <c r="BJ126" s="16"/>
      <c r="BK126" s="16"/>
      <c r="BL126" s="16"/>
      <c r="BM126" s="16"/>
      <c r="BN126" s="16"/>
      <c r="BO126" s="1"/>
      <c r="BP126" s="1"/>
      <c r="BQ126" s="1"/>
      <c r="BR126" s="1"/>
    </row>
    <row r="127" spans="1:70" ht="15.75" customHeight="1" x14ac:dyDescent="0.25">
      <c r="A127" s="1"/>
      <c r="B127" s="1"/>
      <c r="C127" s="1"/>
      <c r="D127" s="1"/>
      <c r="E127" s="1"/>
      <c r="F127" s="1"/>
      <c r="G127" s="1"/>
      <c r="H127" s="1"/>
      <c r="I127" s="1"/>
      <c r="J127" s="1"/>
      <c r="K127" s="1"/>
      <c r="L127" s="1"/>
      <c r="M127" s="1"/>
      <c r="N127" s="1"/>
      <c r="O127" s="1"/>
      <c r="P127" s="1"/>
      <c r="Q127" s="1"/>
      <c r="R127" s="1"/>
      <c r="S127" s="1"/>
      <c r="T127" s="1"/>
      <c r="U127" s="1"/>
      <c r="V127" s="239"/>
      <c r="W127" s="239"/>
      <c r="X127" s="1"/>
      <c r="Y127" s="1"/>
      <c r="Z127" s="1"/>
      <c r="AA127" s="1"/>
      <c r="AB127" s="1"/>
      <c r="AC127" s="1"/>
      <c r="AD127" s="1"/>
      <c r="AE127" s="1"/>
      <c r="AF127" s="1"/>
      <c r="AG127" s="1"/>
      <c r="AH127" s="1"/>
      <c r="AI127" s="1"/>
      <c r="AJ127" s="1"/>
      <c r="AK127" s="1"/>
      <c r="AL127" s="1"/>
      <c r="AM127" s="183"/>
      <c r="AN127" s="1"/>
      <c r="AO127" s="1"/>
      <c r="AP127" s="1"/>
      <c r="AQ127" s="1"/>
      <c r="AR127" s="1"/>
      <c r="AS127" s="1"/>
      <c r="AT127" s="1"/>
      <c r="AU127" s="1"/>
      <c r="AV127" s="1"/>
      <c r="AW127" s="1"/>
      <c r="AX127" s="1"/>
      <c r="AY127" s="1"/>
      <c r="AZ127" s="1"/>
      <c r="BA127" s="1"/>
      <c r="BB127" s="16"/>
      <c r="BC127" s="16"/>
      <c r="BD127" s="16"/>
      <c r="BE127" s="16"/>
      <c r="BF127" s="16"/>
      <c r="BG127" s="1"/>
      <c r="BH127" s="1"/>
      <c r="BI127" s="16"/>
      <c r="BJ127" s="16"/>
      <c r="BK127" s="16"/>
      <c r="BL127" s="16"/>
      <c r="BM127" s="16"/>
      <c r="BN127" s="16"/>
      <c r="BO127" s="1"/>
      <c r="BP127" s="1"/>
      <c r="BQ127" s="1"/>
      <c r="BR127" s="1"/>
    </row>
    <row r="128" spans="1:70" ht="15.75" customHeight="1" x14ac:dyDescent="0.25">
      <c r="A128" s="1"/>
      <c r="B128" s="1"/>
      <c r="C128" s="1"/>
      <c r="D128" s="1"/>
      <c r="E128" s="1"/>
      <c r="F128" s="1"/>
      <c r="G128" s="1"/>
      <c r="H128" s="1"/>
      <c r="I128" s="1"/>
      <c r="J128" s="1"/>
      <c r="K128" s="1"/>
      <c r="L128" s="1"/>
      <c r="M128" s="1"/>
      <c r="N128" s="1"/>
      <c r="O128" s="1"/>
      <c r="P128" s="1"/>
      <c r="Q128" s="1"/>
      <c r="R128" s="1"/>
      <c r="S128" s="1"/>
      <c r="T128" s="1"/>
      <c r="U128" s="1"/>
      <c r="V128" s="239"/>
      <c r="W128" s="239"/>
      <c r="X128" s="1"/>
      <c r="Y128" s="1"/>
      <c r="Z128" s="1"/>
      <c r="AA128" s="1"/>
      <c r="AB128" s="1"/>
      <c r="AC128" s="1"/>
      <c r="AD128" s="1"/>
      <c r="AE128" s="1"/>
      <c r="AF128" s="1"/>
      <c r="AG128" s="1"/>
      <c r="AH128" s="1"/>
      <c r="AI128" s="1"/>
      <c r="AJ128" s="1"/>
      <c r="AK128" s="1"/>
      <c r="AL128" s="1"/>
      <c r="AM128" s="183"/>
      <c r="AN128" s="1"/>
      <c r="AO128" s="1"/>
      <c r="AP128" s="1"/>
      <c r="AQ128" s="1"/>
      <c r="AR128" s="1"/>
      <c r="AS128" s="1"/>
      <c r="AT128" s="1"/>
      <c r="AU128" s="1"/>
      <c r="AV128" s="1"/>
      <c r="AW128" s="1"/>
      <c r="AX128" s="1"/>
      <c r="AY128" s="1"/>
      <c r="AZ128" s="1"/>
      <c r="BA128" s="1"/>
      <c r="BB128" s="16"/>
      <c r="BC128" s="16"/>
      <c r="BD128" s="16"/>
      <c r="BE128" s="16"/>
      <c r="BF128" s="16"/>
      <c r="BG128" s="1"/>
      <c r="BH128" s="1"/>
      <c r="BI128" s="16"/>
      <c r="BJ128" s="16"/>
      <c r="BK128" s="16"/>
      <c r="BL128" s="16"/>
      <c r="BM128" s="16"/>
      <c r="BN128" s="16"/>
      <c r="BO128" s="1"/>
      <c r="BP128" s="1"/>
      <c r="BQ128" s="1"/>
      <c r="BR128" s="1"/>
    </row>
    <row r="129" spans="1:70" ht="15.75" customHeight="1" x14ac:dyDescent="0.25">
      <c r="A129" s="1"/>
      <c r="B129" s="1"/>
      <c r="C129" s="1"/>
      <c r="D129" s="1"/>
      <c r="E129" s="1"/>
      <c r="F129" s="1"/>
      <c r="G129" s="1"/>
      <c r="H129" s="1"/>
      <c r="I129" s="1"/>
      <c r="J129" s="1"/>
      <c r="K129" s="1"/>
      <c r="L129" s="1"/>
      <c r="M129" s="1"/>
      <c r="N129" s="1"/>
      <c r="O129" s="1"/>
      <c r="P129" s="1"/>
      <c r="Q129" s="1"/>
      <c r="R129" s="1"/>
      <c r="S129" s="1"/>
      <c r="T129" s="1"/>
      <c r="U129" s="1"/>
      <c r="V129" s="239"/>
      <c r="W129" s="239"/>
      <c r="X129" s="1"/>
      <c r="Y129" s="1"/>
      <c r="Z129" s="1"/>
      <c r="AA129" s="1"/>
      <c r="AB129" s="1"/>
      <c r="AC129" s="1"/>
      <c r="AD129" s="1"/>
      <c r="AE129" s="1"/>
      <c r="AF129" s="1"/>
      <c r="AG129" s="1"/>
      <c r="AH129" s="1"/>
      <c r="AI129" s="1"/>
      <c r="AJ129" s="1"/>
      <c r="AK129" s="1"/>
      <c r="AL129" s="1"/>
      <c r="AM129" s="183"/>
      <c r="AN129" s="1"/>
      <c r="AO129" s="1"/>
      <c r="AP129" s="1"/>
      <c r="AQ129" s="1"/>
      <c r="AR129" s="1"/>
      <c r="AS129" s="1"/>
      <c r="AT129" s="1"/>
      <c r="AU129" s="1"/>
      <c r="AV129" s="1"/>
      <c r="AW129" s="1"/>
      <c r="AX129" s="1"/>
      <c r="AY129" s="1"/>
      <c r="AZ129" s="1"/>
      <c r="BA129" s="1"/>
      <c r="BB129" s="16"/>
      <c r="BC129" s="16"/>
      <c r="BD129" s="16"/>
      <c r="BE129" s="16"/>
      <c r="BF129" s="16"/>
      <c r="BG129" s="1"/>
      <c r="BH129" s="1"/>
      <c r="BI129" s="16"/>
      <c r="BJ129" s="16"/>
      <c r="BK129" s="16"/>
      <c r="BL129" s="16"/>
      <c r="BM129" s="16"/>
      <c r="BN129" s="16"/>
      <c r="BO129" s="1"/>
      <c r="BP129" s="1"/>
      <c r="BQ129" s="1"/>
      <c r="BR129" s="1"/>
    </row>
    <row r="130" spans="1:70" ht="15.75" customHeight="1" x14ac:dyDescent="0.25">
      <c r="A130" s="1"/>
      <c r="B130" s="1"/>
      <c r="C130" s="1"/>
      <c r="D130" s="1"/>
      <c r="E130" s="1"/>
      <c r="F130" s="1"/>
      <c r="G130" s="1"/>
      <c r="H130" s="1"/>
      <c r="I130" s="1"/>
      <c r="J130" s="1"/>
      <c r="K130" s="1"/>
      <c r="L130" s="1"/>
      <c r="M130" s="1"/>
      <c r="N130" s="1"/>
      <c r="O130" s="1"/>
      <c r="P130" s="1"/>
      <c r="Q130" s="1"/>
      <c r="R130" s="1"/>
      <c r="S130" s="1"/>
      <c r="T130" s="1"/>
      <c r="U130" s="1"/>
      <c r="V130" s="239"/>
      <c r="W130" s="239"/>
      <c r="X130" s="1"/>
      <c r="Y130" s="1"/>
      <c r="Z130" s="1"/>
      <c r="AA130" s="1"/>
      <c r="AB130" s="1"/>
      <c r="AC130" s="1"/>
      <c r="AD130" s="1"/>
      <c r="AE130" s="1"/>
      <c r="AF130" s="1"/>
      <c r="AG130" s="1"/>
      <c r="AH130" s="1"/>
      <c r="AI130" s="1"/>
      <c r="AJ130" s="1"/>
      <c r="AK130" s="1"/>
      <c r="AL130" s="1"/>
      <c r="AM130" s="183"/>
      <c r="AN130" s="1"/>
      <c r="AO130" s="1"/>
      <c r="AP130" s="1"/>
      <c r="AQ130" s="1"/>
      <c r="AR130" s="1"/>
      <c r="AS130" s="1"/>
      <c r="AT130" s="1"/>
      <c r="AU130" s="1"/>
      <c r="AV130" s="1"/>
      <c r="AW130" s="1"/>
      <c r="AX130" s="1"/>
      <c r="AY130" s="1"/>
      <c r="AZ130" s="1"/>
      <c r="BA130" s="1"/>
      <c r="BB130" s="16"/>
      <c r="BC130" s="16"/>
      <c r="BD130" s="16"/>
      <c r="BE130" s="16"/>
      <c r="BF130" s="16"/>
      <c r="BG130" s="1"/>
      <c r="BH130" s="1"/>
      <c r="BI130" s="16"/>
      <c r="BJ130" s="16"/>
      <c r="BK130" s="16"/>
      <c r="BL130" s="16"/>
      <c r="BM130" s="16"/>
      <c r="BN130" s="16"/>
      <c r="BO130" s="1"/>
      <c r="BP130" s="1"/>
      <c r="BQ130" s="1"/>
      <c r="BR130" s="1"/>
    </row>
    <row r="131" spans="1:70" ht="15.75" customHeight="1" x14ac:dyDescent="0.25">
      <c r="A131" s="1"/>
      <c r="B131" s="1"/>
      <c r="C131" s="1"/>
      <c r="D131" s="1"/>
      <c r="E131" s="1"/>
      <c r="F131" s="1"/>
      <c r="G131" s="1"/>
      <c r="H131" s="1"/>
      <c r="I131" s="1"/>
      <c r="J131" s="1"/>
      <c r="K131" s="1"/>
      <c r="L131" s="1"/>
      <c r="M131" s="1"/>
      <c r="N131" s="1"/>
      <c r="O131" s="1"/>
      <c r="P131" s="1"/>
      <c r="Q131" s="1"/>
      <c r="R131" s="1"/>
      <c r="S131" s="1"/>
      <c r="T131" s="1"/>
      <c r="U131" s="1"/>
      <c r="V131" s="239"/>
      <c r="W131" s="239"/>
      <c r="X131" s="1"/>
      <c r="Y131" s="1"/>
      <c r="Z131" s="1"/>
      <c r="AA131" s="1"/>
      <c r="AB131" s="1"/>
      <c r="AC131" s="1"/>
      <c r="AD131" s="1"/>
      <c r="AE131" s="1"/>
      <c r="AF131" s="1"/>
      <c r="AG131" s="1"/>
      <c r="AH131" s="1"/>
      <c r="AI131" s="1"/>
      <c r="AJ131" s="1"/>
      <c r="AK131" s="1"/>
      <c r="AL131" s="1"/>
      <c r="AM131" s="183"/>
      <c r="AN131" s="1"/>
      <c r="AO131" s="1"/>
      <c r="AP131" s="1"/>
      <c r="AQ131" s="1"/>
      <c r="AR131" s="1"/>
      <c r="AS131" s="1"/>
      <c r="AT131" s="1"/>
      <c r="AU131" s="1"/>
      <c r="AV131" s="1"/>
      <c r="AW131" s="1"/>
      <c r="AX131" s="1"/>
      <c r="AY131" s="1"/>
      <c r="AZ131" s="1"/>
      <c r="BA131" s="1"/>
      <c r="BB131" s="16"/>
      <c r="BC131" s="16"/>
      <c r="BD131" s="16"/>
      <c r="BE131" s="16"/>
      <c r="BF131" s="16"/>
      <c r="BG131" s="1"/>
      <c r="BH131" s="1"/>
      <c r="BI131" s="16"/>
      <c r="BJ131" s="16"/>
      <c r="BK131" s="16"/>
      <c r="BL131" s="16"/>
      <c r="BM131" s="16"/>
      <c r="BN131" s="16"/>
      <c r="BO131" s="1"/>
      <c r="BP131" s="1"/>
      <c r="BQ131" s="1"/>
      <c r="BR131" s="1"/>
    </row>
    <row r="132" spans="1:70" ht="15.75" customHeight="1" x14ac:dyDescent="0.25">
      <c r="A132" s="1"/>
      <c r="B132" s="1"/>
      <c r="C132" s="1"/>
      <c r="D132" s="1"/>
      <c r="E132" s="1"/>
      <c r="F132" s="1"/>
      <c r="G132" s="1"/>
      <c r="H132" s="1"/>
      <c r="I132" s="1"/>
      <c r="J132" s="1"/>
      <c r="K132" s="1"/>
      <c r="L132" s="1"/>
      <c r="M132" s="1"/>
      <c r="N132" s="1"/>
      <c r="O132" s="1"/>
      <c r="P132" s="1"/>
      <c r="Q132" s="1"/>
      <c r="R132" s="1"/>
      <c r="S132" s="1"/>
      <c r="T132" s="1"/>
      <c r="U132" s="1"/>
      <c r="V132" s="239"/>
      <c r="W132" s="239"/>
      <c r="X132" s="1"/>
      <c r="Y132" s="1"/>
      <c r="Z132" s="1"/>
      <c r="AA132" s="1"/>
      <c r="AB132" s="1"/>
      <c r="AC132" s="1"/>
      <c r="AD132" s="1"/>
      <c r="AE132" s="1"/>
      <c r="AF132" s="1"/>
      <c r="AG132" s="1"/>
      <c r="AH132" s="1"/>
      <c r="AI132" s="1"/>
      <c r="AJ132" s="1"/>
      <c r="AK132" s="1"/>
      <c r="AL132" s="1"/>
      <c r="AM132" s="183"/>
      <c r="AN132" s="1"/>
      <c r="AO132" s="1"/>
      <c r="AP132" s="1"/>
      <c r="AQ132" s="1"/>
      <c r="AR132" s="1"/>
      <c r="AS132" s="1"/>
      <c r="AT132" s="1"/>
      <c r="AU132" s="1"/>
      <c r="AV132" s="1"/>
      <c r="AW132" s="1"/>
      <c r="AX132" s="1"/>
      <c r="AY132" s="1"/>
      <c r="AZ132" s="1"/>
      <c r="BA132" s="1"/>
      <c r="BB132" s="16"/>
      <c r="BC132" s="16"/>
      <c r="BD132" s="16"/>
      <c r="BE132" s="16"/>
      <c r="BF132" s="16"/>
      <c r="BG132" s="1"/>
      <c r="BH132" s="1"/>
      <c r="BI132" s="16"/>
      <c r="BJ132" s="16"/>
      <c r="BK132" s="16"/>
      <c r="BL132" s="16"/>
      <c r="BM132" s="16"/>
      <c r="BN132" s="16"/>
      <c r="BO132" s="1"/>
      <c r="BP132" s="1"/>
      <c r="BQ132" s="1"/>
      <c r="BR132" s="1"/>
    </row>
    <row r="133" spans="1:70" ht="15.75" customHeight="1" x14ac:dyDescent="0.25">
      <c r="A133" s="1"/>
      <c r="B133" s="1"/>
      <c r="C133" s="1"/>
      <c r="D133" s="1"/>
      <c r="E133" s="1"/>
      <c r="F133" s="1"/>
      <c r="G133" s="1"/>
      <c r="H133" s="1"/>
      <c r="I133" s="1"/>
      <c r="J133" s="1"/>
      <c r="K133" s="1"/>
      <c r="L133" s="1"/>
      <c r="M133" s="1"/>
      <c r="N133" s="1"/>
      <c r="O133" s="1"/>
      <c r="P133" s="1"/>
      <c r="Q133" s="1"/>
      <c r="R133" s="1"/>
      <c r="S133" s="1"/>
      <c r="T133" s="1"/>
      <c r="U133" s="1"/>
      <c r="V133" s="239"/>
      <c r="W133" s="239"/>
      <c r="X133" s="1"/>
      <c r="Y133" s="1"/>
      <c r="Z133" s="1"/>
      <c r="AA133" s="1"/>
      <c r="AB133" s="1"/>
      <c r="AC133" s="1"/>
      <c r="AD133" s="1"/>
      <c r="AE133" s="1"/>
      <c r="AF133" s="1"/>
      <c r="AG133" s="1"/>
      <c r="AH133" s="1"/>
      <c r="AI133" s="1"/>
      <c r="AJ133" s="1"/>
      <c r="AK133" s="1"/>
      <c r="AL133" s="1"/>
      <c r="AM133" s="183"/>
      <c r="AN133" s="1"/>
      <c r="AO133" s="1"/>
      <c r="AP133" s="1"/>
      <c r="AQ133" s="1"/>
      <c r="AR133" s="1"/>
      <c r="AS133" s="1"/>
      <c r="AT133" s="1"/>
      <c r="AU133" s="1"/>
      <c r="AV133" s="1"/>
      <c r="AW133" s="1"/>
      <c r="AX133" s="1"/>
      <c r="AY133" s="1"/>
      <c r="AZ133" s="1"/>
      <c r="BA133" s="1"/>
      <c r="BB133" s="16"/>
      <c r="BC133" s="16"/>
      <c r="BD133" s="16"/>
      <c r="BE133" s="16"/>
      <c r="BF133" s="16"/>
      <c r="BG133" s="1"/>
      <c r="BH133" s="1"/>
      <c r="BI133" s="16"/>
      <c r="BJ133" s="16"/>
      <c r="BK133" s="16"/>
      <c r="BL133" s="16"/>
      <c r="BM133" s="16"/>
      <c r="BN133" s="16"/>
      <c r="BO133" s="1"/>
      <c r="BP133" s="1"/>
      <c r="BQ133" s="1"/>
      <c r="BR133" s="1"/>
    </row>
    <row r="134" spans="1:70" ht="15.75" customHeight="1" x14ac:dyDescent="0.25">
      <c r="A134" s="1"/>
      <c r="B134" s="1"/>
      <c r="C134" s="1"/>
      <c r="D134" s="1"/>
      <c r="E134" s="1"/>
      <c r="F134" s="1"/>
      <c r="G134" s="1"/>
      <c r="H134" s="1"/>
      <c r="I134" s="1"/>
      <c r="J134" s="1"/>
      <c r="K134" s="1"/>
      <c r="L134" s="1"/>
      <c r="M134" s="1"/>
      <c r="N134" s="1"/>
      <c r="O134" s="1"/>
      <c r="P134" s="1"/>
      <c r="Q134" s="1"/>
      <c r="R134" s="1"/>
      <c r="S134" s="1"/>
      <c r="T134" s="1"/>
      <c r="U134" s="1"/>
      <c r="V134" s="239"/>
      <c r="W134" s="239"/>
      <c r="X134" s="1"/>
      <c r="Y134" s="1"/>
      <c r="Z134" s="1"/>
      <c r="AA134" s="1"/>
      <c r="AB134" s="1"/>
      <c r="AC134" s="1"/>
      <c r="AD134" s="1"/>
      <c r="AE134" s="1"/>
      <c r="AF134" s="1"/>
      <c r="AG134" s="1"/>
      <c r="AH134" s="1"/>
      <c r="AI134" s="1"/>
      <c r="AJ134" s="1"/>
      <c r="AK134" s="1"/>
      <c r="AL134" s="1"/>
      <c r="AM134" s="183"/>
      <c r="AN134" s="1"/>
      <c r="AO134" s="1"/>
      <c r="AP134" s="1"/>
      <c r="AQ134" s="1"/>
      <c r="AR134" s="1"/>
      <c r="AS134" s="1"/>
      <c r="AT134" s="1"/>
      <c r="AU134" s="1"/>
      <c r="AV134" s="1"/>
      <c r="AW134" s="1"/>
      <c r="AX134" s="1"/>
      <c r="AY134" s="1"/>
      <c r="AZ134" s="1"/>
      <c r="BA134" s="1"/>
      <c r="BB134" s="16"/>
      <c r="BC134" s="16"/>
      <c r="BD134" s="16"/>
      <c r="BE134" s="16"/>
      <c r="BF134" s="16"/>
      <c r="BG134" s="1"/>
      <c r="BH134" s="1"/>
      <c r="BI134" s="16"/>
      <c r="BJ134" s="16"/>
      <c r="BK134" s="16"/>
      <c r="BL134" s="16"/>
      <c r="BM134" s="16"/>
      <c r="BN134" s="16"/>
      <c r="BO134" s="1"/>
      <c r="BP134" s="1"/>
      <c r="BQ134" s="1"/>
      <c r="BR134" s="1"/>
    </row>
    <row r="135" spans="1:70" ht="15.75" customHeight="1" x14ac:dyDescent="0.25">
      <c r="A135" s="1"/>
      <c r="B135" s="1"/>
      <c r="C135" s="1"/>
      <c r="D135" s="1"/>
      <c r="E135" s="1"/>
      <c r="F135" s="1"/>
      <c r="G135" s="1"/>
      <c r="H135" s="1"/>
      <c r="I135" s="1"/>
      <c r="J135" s="1"/>
      <c r="K135" s="1"/>
      <c r="L135" s="1"/>
      <c r="M135" s="1"/>
      <c r="N135" s="1"/>
      <c r="O135" s="1"/>
      <c r="P135" s="1"/>
      <c r="Q135" s="1"/>
      <c r="R135" s="1"/>
      <c r="S135" s="1"/>
      <c r="T135" s="1"/>
      <c r="U135" s="1"/>
      <c r="V135" s="239"/>
      <c r="W135" s="239"/>
      <c r="X135" s="1"/>
      <c r="Y135" s="1"/>
      <c r="Z135" s="1"/>
      <c r="AA135" s="1"/>
      <c r="AB135" s="1"/>
      <c r="AC135" s="1"/>
      <c r="AD135" s="1"/>
      <c r="AE135" s="1"/>
      <c r="AF135" s="1"/>
      <c r="AG135" s="1"/>
      <c r="AH135" s="1"/>
      <c r="AI135" s="1"/>
      <c r="AJ135" s="1"/>
      <c r="AK135" s="1"/>
      <c r="AL135" s="1"/>
      <c r="AM135" s="183"/>
      <c r="AN135" s="1"/>
      <c r="AO135" s="1"/>
      <c r="AP135" s="1"/>
      <c r="AQ135" s="1"/>
      <c r="AR135" s="1"/>
      <c r="AS135" s="1"/>
      <c r="AT135" s="1"/>
      <c r="AU135" s="1"/>
      <c r="AV135" s="1"/>
      <c r="AW135" s="1"/>
      <c r="AX135" s="1"/>
      <c r="AY135" s="1"/>
      <c r="AZ135" s="1"/>
      <c r="BA135" s="1"/>
      <c r="BB135" s="16"/>
      <c r="BC135" s="16"/>
      <c r="BD135" s="16"/>
      <c r="BE135" s="16"/>
      <c r="BF135" s="16"/>
      <c r="BG135" s="1"/>
      <c r="BH135" s="1"/>
      <c r="BI135" s="16"/>
      <c r="BJ135" s="16"/>
      <c r="BK135" s="16"/>
      <c r="BL135" s="16"/>
      <c r="BM135" s="16"/>
      <c r="BN135" s="16"/>
      <c r="BO135" s="1"/>
      <c r="BP135" s="1"/>
      <c r="BQ135" s="1"/>
      <c r="BR135" s="1"/>
    </row>
    <row r="136" spans="1:70" ht="15.75" customHeight="1" x14ac:dyDescent="0.25">
      <c r="A136" s="1"/>
      <c r="B136" s="1"/>
      <c r="C136" s="1"/>
      <c r="D136" s="1"/>
      <c r="E136" s="1"/>
      <c r="F136" s="1"/>
      <c r="G136" s="1"/>
      <c r="H136" s="1"/>
      <c r="I136" s="1"/>
      <c r="J136" s="1"/>
      <c r="K136" s="1"/>
      <c r="L136" s="1"/>
      <c r="M136" s="1"/>
      <c r="N136" s="1"/>
      <c r="O136" s="1"/>
      <c r="P136" s="1"/>
      <c r="Q136" s="1"/>
      <c r="R136" s="1"/>
      <c r="S136" s="1"/>
      <c r="T136" s="1"/>
      <c r="U136" s="1"/>
      <c r="V136" s="239"/>
      <c r="W136" s="239"/>
      <c r="X136" s="1"/>
      <c r="Y136" s="1"/>
      <c r="Z136" s="1"/>
      <c r="AA136" s="1"/>
      <c r="AB136" s="1"/>
      <c r="AC136" s="1"/>
      <c r="AD136" s="1"/>
      <c r="AE136" s="1"/>
      <c r="AF136" s="1"/>
      <c r="AG136" s="1"/>
      <c r="AH136" s="1"/>
      <c r="AI136" s="1"/>
      <c r="AJ136" s="1"/>
      <c r="AK136" s="1"/>
      <c r="AL136" s="1"/>
      <c r="AM136" s="183"/>
      <c r="AN136" s="1"/>
      <c r="AO136" s="1"/>
      <c r="AP136" s="1"/>
      <c r="AQ136" s="1"/>
      <c r="AR136" s="1"/>
      <c r="AS136" s="1"/>
      <c r="AT136" s="1"/>
      <c r="AU136" s="1"/>
      <c r="AV136" s="1"/>
      <c r="AW136" s="1"/>
      <c r="AX136" s="1"/>
      <c r="AY136" s="1"/>
      <c r="AZ136" s="1"/>
      <c r="BA136" s="1"/>
      <c r="BB136" s="16"/>
      <c r="BC136" s="16"/>
      <c r="BD136" s="16"/>
      <c r="BE136" s="16"/>
      <c r="BF136" s="16"/>
      <c r="BG136" s="1"/>
      <c r="BH136" s="1"/>
      <c r="BI136" s="16"/>
      <c r="BJ136" s="16"/>
      <c r="BK136" s="16"/>
      <c r="BL136" s="16"/>
      <c r="BM136" s="16"/>
      <c r="BN136" s="16"/>
      <c r="BO136" s="1"/>
      <c r="BP136" s="1"/>
      <c r="BQ136" s="1"/>
      <c r="BR136" s="1"/>
    </row>
    <row r="137" spans="1:70" ht="15.75" customHeight="1" x14ac:dyDescent="0.25">
      <c r="A137" s="1"/>
      <c r="B137" s="1"/>
      <c r="C137" s="1"/>
      <c r="D137" s="1"/>
      <c r="E137" s="1"/>
      <c r="F137" s="1"/>
      <c r="G137" s="1"/>
      <c r="H137" s="1"/>
      <c r="I137" s="1"/>
      <c r="J137" s="1"/>
      <c r="K137" s="1"/>
      <c r="L137" s="1"/>
      <c r="M137" s="1"/>
      <c r="N137" s="1"/>
      <c r="O137" s="1"/>
      <c r="P137" s="1"/>
      <c r="Q137" s="1"/>
      <c r="R137" s="1"/>
      <c r="S137" s="1"/>
      <c r="T137" s="1"/>
      <c r="U137" s="1"/>
      <c r="V137" s="239"/>
      <c r="W137" s="239"/>
      <c r="X137" s="1"/>
      <c r="Y137" s="1"/>
      <c r="Z137" s="1"/>
      <c r="AA137" s="1"/>
      <c r="AB137" s="1"/>
      <c r="AC137" s="1"/>
      <c r="AD137" s="1"/>
      <c r="AE137" s="1"/>
      <c r="AF137" s="1"/>
      <c r="AG137" s="1"/>
      <c r="AH137" s="1"/>
      <c r="AI137" s="1"/>
      <c r="AJ137" s="1"/>
      <c r="AK137" s="1"/>
      <c r="AL137" s="1"/>
      <c r="AM137" s="183"/>
      <c r="AN137" s="1"/>
      <c r="AO137" s="1"/>
      <c r="AP137" s="1"/>
      <c r="AQ137" s="1"/>
      <c r="AR137" s="1"/>
      <c r="AS137" s="1"/>
      <c r="AT137" s="1"/>
      <c r="AU137" s="1"/>
      <c r="AV137" s="1"/>
      <c r="AW137" s="1"/>
      <c r="AX137" s="1"/>
      <c r="AY137" s="1"/>
      <c r="AZ137" s="1"/>
      <c r="BA137" s="1"/>
      <c r="BB137" s="16"/>
      <c r="BC137" s="16"/>
      <c r="BD137" s="16"/>
      <c r="BE137" s="16"/>
      <c r="BF137" s="16"/>
      <c r="BG137" s="1"/>
      <c r="BH137" s="1"/>
      <c r="BI137" s="16"/>
      <c r="BJ137" s="16"/>
      <c r="BK137" s="16"/>
      <c r="BL137" s="16"/>
      <c r="BM137" s="16"/>
      <c r="BN137" s="16"/>
      <c r="BO137" s="1"/>
      <c r="BP137" s="1"/>
      <c r="BQ137" s="1"/>
      <c r="BR137" s="1"/>
    </row>
    <row r="138" spans="1:70" ht="15.75" customHeight="1" x14ac:dyDescent="0.25">
      <c r="A138" s="1"/>
      <c r="B138" s="1"/>
      <c r="C138" s="1"/>
      <c r="D138" s="1"/>
      <c r="E138" s="1"/>
      <c r="F138" s="1"/>
      <c r="G138" s="1"/>
      <c r="H138" s="1"/>
      <c r="I138" s="1"/>
      <c r="J138" s="1"/>
      <c r="K138" s="1"/>
      <c r="L138" s="1"/>
      <c r="M138" s="1"/>
      <c r="N138" s="1"/>
      <c r="O138" s="1"/>
      <c r="P138" s="1"/>
      <c r="Q138" s="1"/>
      <c r="R138" s="1"/>
      <c r="S138" s="1"/>
      <c r="T138" s="1"/>
      <c r="U138" s="1"/>
      <c r="V138" s="239"/>
      <c r="W138" s="239"/>
      <c r="X138" s="1"/>
      <c r="Y138" s="1"/>
      <c r="Z138" s="1"/>
      <c r="AA138" s="1"/>
      <c r="AB138" s="1"/>
      <c r="AC138" s="1"/>
      <c r="AD138" s="1"/>
      <c r="AE138" s="1"/>
      <c r="AF138" s="1"/>
      <c r="AG138" s="1"/>
      <c r="AH138" s="1"/>
      <c r="AI138" s="1"/>
      <c r="AJ138" s="1"/>
      <c r="AK138" s="1"/>
      <c r="AL138" s="1"/>
      <c r="AM138" s="183"/>
      <c r="AN138" s="1"/>
      <c r="AO138" s="1"/>
      <c r="AP138" s="1"/>
      <c r="AQ138" s="1"/>
      <c r="AR138" s="1"/>
      <c r="AS138" s="1"/>
      <c r="AT138" s="1"/>
      <c r="AU138" s="1"/>
      <c r="AV138" s="1"/>
      <c r="AW138" s="1"/>
      <c r="AX138" s="1"/>
      <c r="AY138" s="1"/>
      <c r="AZ138" s="1"/>
      <c r="BA138" s="1"/>
      <c r="BB138" s="16"/>
      <c r="BC138" s="16"/>
      <c r="BD138" s="16"/>
      <c r="BE138" s="16"/>
      <c r="BF138" s="16"/>
      <c r="BG138" s="1"/>
      <c r="BH138" s="1"/>
      <c r="BI138" s="16"/>
      <c r="BJ138" s="16"/>
      <c r="BK138" s="16"/>
      <c r="BL138" s="16"/>
      <c r="BM138" s="16"/>
      <c r="BN138" s="16"/>
      <c r="BO138" s="1"/>
      <c r="BP138" s="1"/>
      <c r="BQ138" s="1"/>
      <c r="BR138" s="1"/>
    </row>
    <row r="139" spans="1:70" ht="15.75" customHeight="1" x14ac:dyDescent="0.25">
      <c r="A139" s="1"/>
      <c r="B139" s="1"/>
      <c r="C139" s="1"/>
      <c r="D139" s="1"/>
      <c r="E139" s="1"/>
      <c r="F139" s="1"/>
      <c r="G139" s="1"/>
      <c r="H139" s="1"/>
      <c r="I139" s="1"/>
      <c r="J139" s="1"/>
      <c r="K139" s="1"/>
      <c r="L139" s="1"/>
      <c r="M139" s="1"/>
      <c r="N139" s="1"/>
      <c r="O139" s="1"/>
      <c r="P139" s="1"/>
      <c r="Q139" s="1"/>
      <c r="R139" s="1"/>
      <c r="S139" s="1"/>
      <c r="T139" s="1"/>
      <c r="U139" s="1"/>
      <c r="V139" s="239"/>
      <c r="W139" s="239"/>
      <c r="X139" s="1"/>
      <c r="Y139" s="1"/>
      <c r="Z139" s="1"/>
      <c r="AA139" s="1"/>
      <c r="AB139" s="1"/>
      <c r="AC139" s="1"/>
      <c r="AD139" s="1"/>
      <c r="AE139" s="1"/>
      <c r="AF139" s="1"/>
      <c r="AG139" s="1"/>
      <c r="AH139" s="1"/>
      <c r="AI139" s="1"/>
      <c r="AJ139" s="1"/>
      <c r="AK139" s="1"/>
      <c r="AL139" s="1"/>
      <c r="AM139" s="183"/>
      <c r="AN139" s="1"/>
      <c r="AO139" s="1"/>
      <c r="AP139" s="1"/>
      <c r="AQ139" s="1"/>
      <c r="AR139" s="1"/>
      <c r="AS139" s="1"/>
      <c r="AT139" s="1"/>
      <c r="AU139" s="1"/>
      <c r="AV139" s="1"/>
      <c r="AW139" s="1"/>
      <c r="AX139" s="1"/>
      <c r="AY139" s="1"/>
      <c r="AZ139" s="1"/>
      <c r="BA139" s="1"/>
      <c r="BB139" s="16"/>
      <c r="BC139" s="16"/>
      <c r="BD139" s="16"/>
      <c r="BE139" s="16"/>
      <c r="BF139" s="16"/>
      <c r="BG139" s="1"/>
      <c r="BH139" s="1"/>
      <c r="BI139" s="16"/>
      <c r="BJ139" s="16"/>
      <c r="BK139" s="16"/>
      <c r="BL139" s="16"/>
      <c r="BM139" s="16"/>
      <c r="BN139" s="16"/>
      <c r="BO139" s="1"/>
      <c r="BP139" s="1"/>
      <c r="BQ139" s="1"/>
      <c r="BR139" s="1"/>
    </row>
    <row r="140" spans="1:70" ht="15.75" customHeight="1" x14ac:dyDescent="0.25">
      <c r="A140" s="1"/>
      <c r="B140" s="1"/>
      <c r="C140" s="1"/>
      <c r="D140" s="1"/>
      <c r="E140" s="1"/>
      <c r="F140" s="1"/>
      <c r="G140" s="1"/>
      <c r="H140" s="1"/>
      <c r="I140" s="1"/>
      <c r="J140" s="1"/>
      <c r="K140" s="1"/>
      <c r="L140" s="1"/>
      <c r="M140" s="1"/>
      <c r="N140" s="1"/>
      <c r="O140" s="1"/>
      <c r="P140" s="1"/>
      <c r="Q140" s="1"/>
      <c r="R140" s="1"/>
      <c r="S140" s="1"/>
      <c r="T140" s="1"/>
      <c r="U140" s="1"/>
      <c r="V140" s="239"/>
      <c r="W140" s="239"/>
      <c r="X140" s="1"/>
      <c r="Y140" s="1"/>
      <c r="Z140" s="1"/>
      <c r="AA140" s="1"/>
      <c r="AB140" s="1"/>
      <c r="AC140" s="1"/>
      <c r="AD140" s="1"/>
      <c r="AE140" s="1"/>
      <c r="AF140" s="1"/>
      <c r="AG140" s="1"/>
      <c r="AH140" s="1"/>
      <c r="AI140" s="1"/>
      <c r="AJ140" s="1"/>
      <c r="AK140" s="1"/>
      <c r="AL140" s="1"/>
      <c r="AM140" s="183"/>
      <c r="AN140" s="1"/>
      <c r="AO140" s="1"/>
      <c r="AP140" s="1"/>
      <c r="AQ140" s="1"/>
      <c r="AR140" s="1"/>
      <c r="AS140" s="1"/>
      <c r="AT140" s="1"/>
      <c r="AU140" s="1"/>
      <c r="AV140" s="1"/>
      <c r="AW140" s="1"/>
      <c r="AX140" s="1"/>
      <c r="AY140" s="1"/>
      <c r="AZ140" s="1"/>
      <c r="BA140" s="1"/>
      <c r="BB140" s="16"/>
      <c r="BC140" s="16"/>
      <c r="BD140" s="16"/>
      <c r="BE140" s="16"/>
      <c r="BF140" s="16"/>
      <c r="BG140" s="1"/>
      <c r="BH140" s="1"/>
      <c r="BI140" s="16"/>
      <c r="BJ140" s="16"/>
      <c r="BK140" s="16"/>
      <c r="BL140" s="16"/>
      <c r="BM140" s="16"/>
      <c r="BN140" s="16"/>
      <c r="BO140" s="1"/>
      <c r="BP140" s="1"/>
      <c r="BQ140" s="1"/>
      <c r="BR140" s="1"/>
    </row>
    <row r="141" spans="1:70" ht="15.75" customHeight="1" x14ac:dyDescent="0.25">
      <c r="A141" s="1"/>
      <c r="B141" s="1"/>
      <c r="C141" s="1"/>
      <c r="D141" s="1"/>
      <c r="E141" s="1"/>
      <c r="F141" s="1"/>
      <c r="G141" s="1"/>
      <c r="H141" s="1"/>
      <c r="I141" s="1"/>
      <c r="J141" s="1"/>
      <c r="K141" s="1"/>
      <c r="L141" s="1"/>
      <c r="M141" s="1"/>
      <c r="N141" s="1"/>
      <c r="O141" s="1"/>
      <c r="P141" s="1"/>
      <c r="Q141" s="1"/>
      <c r="R141" s="1"/>
      <c r="S141" s="1"/>
      <c r="T141" s="1"/>
      <c r="U141" s="1"/>
      <c r="V141" s="239"/>
      <c r="W141" s="239"/>
      <c r="X141" s="1"/>
      <c r="Y141" s="1"/>
      <c r="Z141" s="1"/>
      <c r="AA141" s="1"/>
      <c r="AB141" s="1"/>
      <c r="AC141" s="1"/>
      <c r="AD141" s="1"/>
      <c r="AE141" s="1"/>
      <c r="AF141" s="1"/>
      <c r="AG141" s="1"/>
      <c r="AH141" s="1"/>
      <c r="AI141" s="1"/>
      <c r="AJ141" s="1"/>
      <c r="AK141" s="1"/>
      <c r="AL141" s="1"/>
      <c r="AM141" s="183"/>
      <c r="AN141" s="1"/>
      <c r="AO141" s="1"/>
      <c r="AP141" s="1"/>
      <c r="AQ141" s="1"/>
      <c r="AR141" s="1"/>
      <c r="AS141" s="1"/>
      <c r="AT141" s="1"/>
      <c r="AU141" s="1"/>
      <c r="AV141" s="1"/>
      <c r="AW141" s="1"/>
      <c r="AX141" s="1"/>
      <c r="AY141" s="1"/>
      <c r="AZ141" s="1"/>
      <c r="BA141" s="1"/>
      <c r="BB141" s="16"/>
      <c r="BC141" s="16"/>
      <c r="BD141" s="16"/>
      <c r="BE141" s="16"/>
      <c r="BF141" s="16"/>
      <c r="BG141" s="1"/>
      <c r="BH141" s="1"/>
      <c r="BI141" s="16"/>
      <c r="BJ141" s="16"/>
      <c r="BK141" s="16"/>
      <c r="BL141" s="16"/>
      <c r="BM141" s="16"/>
      <c r="BN141" s="16"/>
      <c r="BO141" s="1"/>
      <c r="BP141" s="1"/>
      <c r="BQ141" s="1"/>
      <c r="BR141" s="1"/>
    </row>
    <row r="142" spans="1:70" ht="15.75" customHeight="1" x14ac:dyDescent="0.25">
      <c r="A142" s="1"/>
      <c r="B142" s="1"/>
      <c r="C142" s="1"/>
      <c r="D142" s="1"/>
      <c r="E142" s="1"/>
      <c r="F142" s="1"/>
      <c r="G142" s="1"/>
      <c r="H142" s="1"/>
      <c r="I142" s="1"/>
      <c r="J142" s="1"/>
      <c r="K142" s="1"/>
      <c r="L142" s="1"/>
      <c r="M142" s="1"/>
      <c r="N142" s="1"/>
      <c r="O142" s="1"/>
      <c r="P142" s="1"/>
      <c r="Q142" s="1"/>
      <c r="R142" s="1"/>
      <c r="S142" s="1"/>
      <c r="T142" s="1"/>
      <c r="U142" s="1"/>
      <c r="V142" s="239"/>
      <c r="W142" s="239"/>
      <c r="X142" s="1"/>
      <c r="Y142" s="1"/>
      <c r="Z142" s="1"/>
      <c r="AA142" s="1"/>
      <c r="AB142" s="1"/>
      <c r="AC142" s="1"/>
      <c r="AD142" s="1"/>
      <c r="AE142" s="1"/>
      <c r="AF142" s="1"/>
      <c r="AG142" s="1"/>
      <c r="AH142" s="1"/>
      <c r="AI142" s="1"/>
      <c r="AJ142" s="1"/>
      <c r="AK142" s="1"/>
      <c r="AL142" s="1"/>
      <c r="AM142" s="183"/>
      <c r="AN142" s="1"/>
      <c r="AO142" s="1"/>
      <c r="AP142" s="1"/>
      <c r="AQ142" s="1"/>
      <c r="AR142" s="1"/>
      <c r="AS142" s="1"/>
      <c r="AT142" s="1"/>
      <c r="AU142" s="1"/>
      <c r="AV142" s="1"/>
      <c r="AW142" s="1"/>
      <c r="AX142" s="1"/>
      <c r="AY142" s="1"/>
      <c r="AZ142" s="1"/>
      <c r="BA142" s="1"/>
      <c r="BB142" s="16"/>
      <c r="BC142" s="16"/>
      <c r="BD142" s="16"/>
      <c r="BE142" s="16"/>
      <c r="BF142" s="16"/>
      <c r="BG142" s="1"/>
      <c r="BH142" s="1"/>
      <c r="BI142" s="16"/>
      <c r="BJ142" s="16"/>
      <c r="BK142" s="16"/>
      <c r="BL142" s="16"/>
      <c r="BM142" s="16"/>
      <c r="BN142" s="16"/>
      <c r="BO142" s="1"/>
      <c r="BP142" s="1"/>
      <c r="BQ142" s="1"/>
      <c r="BR142" s="1"/>
    </row>
    <row r="143" spans="1:70" ht="15.75" customHeight="1" x14ac:dyDescent="0.25">
      <c r="A143" s="1"/>
      <c r="B143" s="1"/>
      <c r="C143" s="1"/>
      <c r="D143" s="1"/>
      <c r="E143" s="1"/>
      <c r="F143" s="1"/>
      <c r="G143" s="1"/>
      <c r="H143" s="1"/>
      <c r="I143" s="1"/>
      <c r="J143" s="1"/>
      <c r="K143" s="1"/>
      <c r="L143" s="1"/>
      <c r="M143" s="1"/>
      <c r="N143" s="1"/>
      <c r="O143" s="1"/>
      <c r="P143" s="1"/>
      <c r="Q143" s="1"/>
      <c r="R143" s="1"/>
      <c r="S143" s="1"/>
      <c r="T143" s="1"/>
      <c r="U143" s="1"/>
      <c r="V143" s="239"/>
      <c r="W143" s="239"/>
      <c r="X143" s="1"/>
      <c r="Y143" s="1"/>
      <c r="Z143" s="1"/>
      <c r="AA143" s="1"/>
      <c r="AB143" s="1"/>
      <c r="AC143" s="1"/>
      <c r="AD143" s="1"/>
      <c r="AE143" s="1"/>
      <c r="AF143" s="1"/>
      <c r="AG143" s="1"/>
      <c r="AH143" s="1"/>
      <c r="AI143" s="1"/>
      <c r="AJ143" s="1"/>
      <c r="AK143" s="1"/>
      <c r="AL143" s="1"/>
      <c r="AM143" s="183"/>
      <c r="AN143" s="1"/>
      <c r="AO143" s="1"/>
      <c r="AP143" s="1"/>
      <c r="AQ143" s="1"/>
      <c r="AR143" s="1"/>
      <c r="AS143" s="1"/>
      <c r="AT143" s="1"/>
      <c r="AU143" s="1"/>
      <c r="AV143" s="1"/>
      <c r="AW143" s="1"/>
      <c r="AX143" s="1"/>
      <c r="AY143" s="1"/>
      <c r="AZ143" s="1"/>
      <c r="BA143" s="1"/>
      <c r="BB143" s="16"/>
      <c r="BC143" s="16"/>
      <c r="BD143" s="16"/>
      <c r="BE143" s="16"/>
      <c r="BF143" s="16"/>
      <c r="BG143" s="1"/>
      <c r="BH143" s="1"/>
      <c r="BI143" s="16"/>
      <c r="BJ143" s="16"/>
      <c r="BK143" s="16"/>
      <c r="BL143" s="16"/>
      <c r="BM143" s="16"/>
      <c r="BN143" s="16"/>
      <c r="BO143" s="1"/>
      <c r="BP143" s="1"/>
      <c r="BQ143" s="1"/>
      <c r="BR143" s="1"/>
    </row>
    <row r="144" spans="1:70" ht="15.75" customHeight="1" x14ac:dyDescent="0.25">
      <c r="A144" s="1"/>
      <c r="B144" s="1"/>
      <c r="C144" s="1"/>
      <c r="D144" s="1"/>
      <c r="E144" s="1"/>
      <c r="F144" s="1"/>
      <c r="G144" s="1"/>
      <c r="H144" s="1"/>
      <c r="I144" s="1"/>
      <c r="J144" s="1"/>
      <c r="K144" s="1"/>
      <c r="L144" s="1"/>
      <c r="M144" s="1"/>
      <c r="N144" s="1"/>
      <c r="O144" s="1"/>
      <c r="P144" s="1"/>
      <c r="Q144" s="1"/>
      <c r="R144" s="1"/>
      <c r="S144" s="1"/>
      <c r="T144" s="1"/>
      <c r="U144" s="1"/>
      <c r="V144" s="239"/>
      <c r="W144" s="239"/>
      <c r="X144" s="1"/>
      <c r="Y144" s="1"/>
      <c r="Z144" s="1"/>
      <c r="AA144" s="1"/>
      <c r="AB144" s="1"/>
      <c r="AC144" s="1"/>
      <c r="AD144" s="1"/>
      <c r="AE144" s="1"/>
      <c r="AF144" s="1"/>
      <c r="AG144" s="1"/>
      <c r="AH144" s="1"/>
      <c r="AI144" s="1"/>
      <c r="AJ144" s="1"/>
      <c r="AK144" s="1"/>
      <c r="AL144" s="1"/>
      <c r="AM144" s="183"/>
      <c r="AN144" s="1"/>
      <c r="AO144" s="1"/>
      <c r="AP144" s="1"/>
      <c r="AQ144" s="1"/>
      <c r="AR144" s="1"/>
      <c r="AS144" s="1"/>
      <c r="AT144" s="1"/>
      <c r="AU144" s="1"/>
      <c r="AV144" s="1"/>
      <c r="AW144" s="1"/>
      <c r="AX144" s="1"/>
      <c r="AY144" s="1"/>
      <c r="AZ144" s="1"/>
      <c r="BA144" s="1"/>
      <c r="BB144" s="16"/>
      <c r="BC144" s="16"/>
      <c r="BD144" s="16"/>
      <c r="BE144" s="16"/>
      <c r="BF144" s="16"/>
      <c r="BG144" s="1"/>
      <c r="BH144" s="1"/>
      <c r="BI144" s="16"/>
      <c r="BJ144" s="16"/>
      <c r="BK144" s="16"/>
      <c r="BL144" s="16"/>
      <c r="BM144" s="16"/>
      <c r="BN144" s="16"/>
      <c r="BO144" s="1"/>
      <c r="BP144" s="1"/>
      <c r="BQ144" s="1"/>
      <c r="BR144" s="1"/>
    </row>
    <row r="145" spans="1:70" ht="15.75" customHeight="1" x14ac:dyDescent="0.25">
      <c r="A145" s="1"/>
      <c r="B145" s="1"/>
      <c r="C145" s="1"/>
      <c r="D145" s="1"/>
      <c r="E145" s="1"/>
      <c r="F145" s="1"/>
      <c r="G145" s="1"/>
      <c r="H145" s="1"/>
      <c r="I145" s="1"/>
      <c r="J145" s="1"/>
      <c r="K145" s="1"/>
      <c r="L145" s="1"/>
      <c r="M145" s="1"/>
      <c r="N145" s="1"/>
      <c r="O145" s="1"/>
      <c r="P145" s="1"/>
      <c r="Q145" s="1"/>
      <c r="R145" s="1"/>
      <c r="S145" s="1"/>
      <c r="T145" s="1"/>
      <c r="U145" s="1"/>
      <c r="V145" s="239"/>
      <c r="W145" s="239"/>
      <c r="X145" s="1"/>
      <c r="Y145" s="1"/>
      <c r="Z145" s="1"/>
      <c r="AA145" s="1"/>
      <c r="AB145" s="1"/>
      <c r="AC145" s="1"/>
      <c r="AD145" s="1"/>
      <c r="AE145" s="1"/>
      <c r="AF145" s="1"/>
      <c r="AG145" s="1"/>
      <c r="AH145" s="1"/>
      <c r="AI145" s="1"/>
      <c r="AJ145" s="1"/>
      <c r="AK145" s="1"/>
      <c r="AL145" s="1"/>
      <c r="AM145" s="183"/>
      <c r="AN145" s="1"/>
      <c r="AO145" s="1"/>
      <c r="AP145" s="1"/>
      <c r="AQ145" s="1"/>
      <c r="AR145" s="1"/>
      <c r="AS145" s="1"/>
      <c r="AT145" s="1"/>
      <c r="AU145" s="1"/>
      <c r="AV145" s="1"/>
      <c r="AW145" s="1"/>
      <c r="AX145" s="1"/>
      <c r="AY145" s="1"/>
      <c r="AZ145" s="1"/>
      <c r="BA145" s="1"/>
      <c r="BB145" s="16"/>
      <c r="BC145" s="16"/>
      <c r="BD145" s="16"/>
      <c r="BE145" s="16"/>
      <c r="BF145" s="16"/>
      <c r="BG145" s="1"/>
      <c r="BH145" s="1"/>
      <c r="BI145" s="16"/>
      <c r="BJ145" s="16"/>
      <c r="BK145" s="16"/>
      <c r="BL145" s="16"/>
      <c r="BM145" s="16"/>
      <c r="BN145" s="16"/>
      <c r="BO145" s="1"/>
      <c r="BP145" s="1"/>
      <c r="BQ145" s="1"/>
      <c r="BR145" s="1"/>
    </row>
    <row r="146" spans="1:70" ht="15.75" customHeight="1" x14ac:dyDescent="0.25">
      <c r="A146" s="1"/>
      <c r="B146" s="1"/>
      <c r="C146" s="1"/>
      <c r="D146" s="1"/>
      <c r="E146" s="1"/>
      <c r="F146" s="1"/>
      <c r="G146" s="1"/>
      <c r="H146" s="1"/>
      <c r="I146" s="1"/>
      <c r="J146" s="1"/>
      <c r="K146" s="1"/>
      <c r="L146" s="1"/>
      <c r="M146" s="1"/>
      <c r="N146" s="1"/>
      <c r="O146" s="1"/>
      <c r="P146" s="1"/>
      <c r="Q146" s="1"/>
      <c r="R146" s="1"/>
      <c r="S146" s="1"/>
      <c r="T146" s="1"/>
      <c r="U146" s="1"/>
      <c r="V146" s="239"/>
      <c r="W146" s="239"/>
      <c r="X146" s="1"/>
      <c r="Y146" s="1"/>
      <c r="Z146" s="1"/>
      <c r="AA146" s="1"/>
      <c r="AB146" s="1"/>
      <c r="AC146" s="1"/>
      <c r="AD146" s="1"/>
      <c r="AE146" s="1"/>
      <c r="AF146" s="1"/>
      <c r="AG146" s="1"/>
      <c r="AH146" s="1"/>
      <c r="AI146" s="1"/>
      <c r="AJ146" s="1"/>
      <c r="AK146" s="1"/>
      <c r="AL146" s="1"/>
      <c r="AM146" s="183"/>
      <c r="AN146" s="1"/>
      <c r="AO146" s="1"/>
      <c r="AP146" s="1"/>
      <c r="AQ146" s="1"/>
      <c r="AR146" s="1"/>
      <c r="AS146" s="1"/>
      <c r="AT146" s="1"/>
      <c r="AU146" s="1"/>
      <c r="AV146" s="1"/>
      <c r="AW146" s="1"/>
      <c r="AX146" s="1"/>
      <c r="AY146" s="1"/>
      <c r="AZ146" s="1"/>
      <c r="BA146" s="1"/>
      <c r="BB146" s="16"/>
      <c r="BC146" s="16"/>
      <c r="BD146" s="16"/>
      <c r="BE146" s="16"/>
      <c r="BF146" s="16"/>
      <c r="BG146" s="1"/>
      <c r="BH146" s="1"/>
      <c r="BI146" s="16"/>
      <c r="BJ146" s="16"/>
      <c r="BK146" s="16"/>
      <c r="BL146" s="16"/>
      <c r="BM146" s="16"/>
      <c r="BN146" s="16"/>
      <c r="BO146" s="1"/>
      <c r="BP146" s="1"/>
      <c r="BQ146" s="1"/>
      <c r="BR146" s="1"/>
    </row>
    <row r="147" spans="1:70" ht="15.75" customHeight="1" x14ac:dyDescent="0.25">
      <c r="A147" s="1"/>
      <c r="B147" s="1"/>
      <c r="C147" s="1"/>
      <c r="D147" s="1"/>
      <c r="E147" s="1"/>
      <c r="F147" s="1"/>
      <c r="G147" s="1"/>
      <c r="H147" s="1"/>
      <c r="I147" s="1"/>
      <c r="J147" s="1"/>
      <c r="K147" s="1"/>
      <c r="L147" s="1"/>
      <c r="M147" s="1"/>
      <c r="N147" s="1"/>
      <c r="O147" s="1"/>
      <c r="P147" s="1"/>
      <c r="Q147" s="1"/>
      <c r="R147" s="1"/>
      <c r="S147" s="1"/>
      <c r="T147" s="1"/>
      <c r="U147" s="1"/>
      <c r="V147" s="239"/>
      <c r="W147" s="239"/>
      <c r="X147" s="1"/>
      <c r="Y147" s="1"/>
      <c r="Z147" s="1"/>
      <c r="AA147" s="1"/>
      <c r="AB147" s="1"/>
      <c r="AC147" s="1"/>
      <c r="AD147" s="1"/>
      <c r="AE147" s="1"/>
      <c r="AF147" s="1"/>
      <c r="AG147" s="1"/>
      <c r="AH147" s="1"/>
      <c r="AI147" s="1"/>
      <c r="AJ147" s="1"/>
      <c r="AK147" s="1"/>
      <c r="AL147" s="1"/>
      <c r="AM147" s="183"/>
      <c r="AN147" s="1"/>
      <c r="AO147" s="1"/>
      <c r="AP147" s="1"/>
      <c r="AQ147" s="1"/>
      <c r="AR147" s="1"/>
      <c r="AS147" s="1"/>
      <c r="AT147" s="1"/>
      <c r="AU147" s="1"/>
      <c r="AV147" s="1"/>
      <c r="AW147" s="1"/>
      <c r="AX147" s="1"/>
      <c r="AY147" s="1"/>
      <c r="AZ147" s="1"/>
      <c r="BA147" s="1"/>
      <c r="BB147" s="16"/>
      <c r="BC147" s="16"/>
      <c r="BD147" s="16"/>
      <c r="BE147" s="16"/>
      <c r="BF147" s="16"/>
      <c r="BG147" s="1"/>
      <c r="BH147" s="1"/>
      <c r="BI147" s="16"/>
      <c r="BJ147" s="16"/>
      <c r="BK147" s="16"/>
      <c r="BL147" s="16"/>
      <c r="BM147" s="16"/>
      <c r="BN147" s="16"/>
      <c r="BO147" s="1"/>
      <c r="BP147" s="1"/>
      <c r="BQ147" s="1"/>
      <c r="BR147" s="1"/>
    </row>
    <row r="148" spans="1:70" ht="15.75" customHeight="1" x14ac:dyDescent="0.25">
      <c r="A148" s="1"/>
      <c r="B148" s="1"/>
      <c r="C148" s="1"/>
      <c r="D148" s="1"/>
      <c r="E148" s="1"/>
      <c r="F148" s="1"/>
      <c r="G148" s="1"/>
      <c r="H148" s="1"/>
      <c r="I148" s="1"/>
      <c r="J148" s="1"/>
      <c r="K148" s="1"/>
      <c r="L148" s="1"/>
      <c r="M148" s="1"/>
      <c r="N148" s="1"/>
      <c r="O148" s="1"/>
      <c r="P148" s="1"/>
      <c r="Q148" s="1"/>
      <c r="R148" s="1"/>
      <c r="S148" s="1"/>
      <c r="T148" s="1"/>
      <c r="U148" s="1"/>
      <c r="V148" s="239"/>
      <c r="W148" s="239"/>
      <c r="X148" s="1"/>
      <c r="Y148" s="1"/>
      <c r="Z148" s="1"/>
      <c r="AA148" s="1"/>
      <c r="AB148" s="1"/>
      <c r="AC148" s="1"/>
      <c r="AD148" s="1"/>
      <c r="AE148" s="1"/>
      <c r="AF148" s="1"/>
      <c r="AG148" s="1"/>
      <c r="AH148" s="1"/>
      <c r="AI148" s="1"/>
      <c r="AJ148" s="1"/>
      <c r="AK148" s="1"/>
      <c r="AL148" s="1"/>
      <c r="AM148" s="183"/>
      <c r="AN148" s="1"/>
      <c r="AO148" s="1"/>
      <c r="AP148" s="1"/>
      <c r="AQ148" s="1"/>
      <c r="AR148" s="1"/>
      <c r="AS148" s="1"/>
      <c r="AT148" s="1"/>
      <c r="AU148" s="1"/>
      <c r="AV148" s="1"/>
      <c r="AW148" s="1"/>
      <c r="AX148" s="1"/>
      <c r="AY148" s="1"/>
      <c r="AZ148" s="1"/>
      <c r="BA148" s="1"/>
      <c r="BB148" s="16"/>
      <c r="BC148" s="16"/>
      <c r="BD148" s="16"/>
      <c r="BE148" s="16"/>
      <c r="BF148" s="16"/>
      <c r="BG148" s="1"/>
      <c r="BH148" s="1"/>
      <c r="BI148" s="16"/>
      <c r="BJ148" s="16"/>
      <c r="BK148" s="16"/>
      <c r="BL148" s="16"/>
      <c r="BM148" s="16"/>
      <c r="BN148" s="16"/>
      <c r="BO148" s="1"/>
      <c r="BP148" s="1"/>
      <c r="BQ148" s="1"/>
      <c r="BR148" s="1"/>
    </row>
    <row r="149" spans="1:70" ht="15.75" customHeight="1" x14ac:dyDescent="0.25">
      <c r="A149" s="1"/>
      <c r="B149" s="1"/>
      <c r="C149" s="1"/>
      <c r="D149" s="1"/>
      <c r="E149" s="1"/>
      <c r="F149" s="1"/>
      <c r="G149" s="1"/>
      <c r="H149" s="1"/>
      <c r="I149" s="1"/>
      <c r="J149" s="1"/>
      <c r="K149" s="1"/>
      <c r="L149" s="1"/>
      <c r="M149" s="1"/>
      <c r="N149" s="1"/>
      <c r="O149" s="1"/>
      <c r="P149" s="1"/>
      <c r="Q149" s="1"/>
      <c r="R149" s="1"/>
      <c r="S149" s="1"/>
      <c r="T149" s="1"/>
      <c r="U149" s="1"/>
      <c r="V149" s="239"/>
      <c r="W149" s="239"/>
      <c r="X149" s="1"/>
      <c r="Y149" s="1"/>
      <c r="Z149" s="1"/>
      <c r="AA149" s="1"/>
      <c r="AB149" s="1"/>
      <c r="AC149" s="1"/>
      <c r="AD149" s="1"/>
      <c r="AE149" s="1"/>
      <c r="AF149" s="1"/>
      <c r="AG149" s="1"/>
      <c r="AH149" s="1"/>
      <c r="AI149" s="1"/>
      <c r="AJ149" s="1"/>
      <c r="AK149" s="1"/>
      <c r="AL149" s="1"/>
      <c r="AM149" s="183"/>
      <c r="AN149" s="1"/>
      <c r="AO149" s="1"/>
      <c r="AP149" s="1"/>
      <c r="AQ149" s="1"/>
      <c r="AR149" s="1"/>
      <c r="AS149" s="1"/>
      <c r="AT149" s="1"/>
      <c r="AU149" s="1"/>
      <c r="AV149" s="1"/>
      <c r="AW149" s="1"/>
      <c r="AX149" s="1"/>
      <c r="AY149" s="1"/>
      <c r="AZ149" s="1"/>
      <c r="BA149" s="1"/>
      <c r="BB149" s="16"/>
      <c r="BC149" s="16"/>
      <c r="BD149" s="16"/>
      <c r="BE149" s="16"/>
      <c r="BF149" s="16"/>
      <c r="BG149" s="1"/>
      <c r="BH149" s="1"/>
      <c r="BI149" s="16"/>
      <c r="BJ149" s="16"/>
      <c r="BK149" s="16"/>
      <c r="BL149" s="16"/>
      <c r="BM149" s="16"/>
      <c r="BN149" s="16"/>
      <c r="BO149" s="1"/>
      <c r="BP149" s="1"/>
      <c r="BQ149" s="1"/>
      <c r="BR149" s="1"/>
    </row>
    <row r="150" spans="1:70" ht="15.75" customHeight="1" x14ac:dyDescent="0.25">
      <c r="A150" s="1"/>
      <c r="B150" s="1"/>
      <c r="C150" s="1"/>
      <c r="D150" s="1"/>
      <c r="E150" s="1"/>
      <c r="F150" s="1"/>
      <c r="G150" s="1"/>
      <c r="H150" s="1"/>
      <c r="I150" s="1"/>
      <c r="J150" s="1"/>
      <c r="K150" s="1"/>
      <c r="L150" s="1"/>
      <c r="M150" s="1"/>
      <c r="N150" s="1"/>
      <c r="O150" s="1"/>
      <c r="P150" s="1"/>
      <c r="Q150" s="1"/>
      <c r="R150" s="1"/>
      <c r="S150" s="1"/>
      <c r="T150" s="1"/>
      <c r="U150" s="1"/>
      <c r="V150" s="239"/>
      <c r="W150" s="239"/>
      <c r="X150" s="1"/>
      <c r="Y150" s="1"/>
      <c r="Z150" s="1"/>
      <c r="AA150" s="1"/>
      <c r="AB150" s="1"/>
      <c r="AC150" s="1"/>
      <c r="AD150" s="1"/>
      <c r="AE150" s="1"/>
      <c r="AF150" s="1"/>
      <c r="AG150" s="1"/>
      <c r="AH150" s="1"/>
      <c r="AI150" s="1"/>
      <c r="AJ150" s="1"/>
      <c r="AK150" s="1"/>
      <c r="AL150" s="1"/>
      <c r="AM150" s="183"/>
      <c r="AN150" s="1"/>
      <c r="AO150" s="1"/>
      <c r="AP150" s="1"/>
      <c r="AQ150" s="1"/>
      <c r="AR150" s="1"/>
      <c r="AS150" s="1"/>
      <c r="AT150" s="1"/>
      <c r="AU150" s="1"/>
      <c r="AV150" s="1"/>
      <c r="AW150" s="1"/>
      <c r="AX150" s="1"/>
      <c r="AY150" s="1"/>
      <c r="AZ150" s="1"/>
      <c r="BA150" s="1"/>
      <c r="BB150" s="16"/>
      <c r="BC150" s="16"/>
      <c r="BD150" s="16"/>
      <c r="BE150" s="16"/>
      <c r="BF150" s="16"/>
      <c r="BG150" s="1"/>
      <c r="BH150" s="1"/>
      <c r="BI150" s="16"/>
      <c r="BJ150" s="16"/>
      <c r="BK150" s="16"/>
      <c r="BL150" s="16"/>
      <c r="BM150" s="16"/>
      <c r="BN150" s="16"/>
      <c r="BO150" s="1"/>
      <c r="BP150" s="1"/>
      <c r="BQ150" s="1"/>
      <c r="BR150" s="1"/>
    </row>
    <row r="151" spans="1:70" ht="15.75" customHeight="1" x14ac:dyDescent="0.25">
      <c r="A151" s="1"/>
      <c r="B151" s="1"/>
      <c r="C151" s="1"/>
      <c r="D151" s="1"/>
      <c r="E151" s="1"/>
      <c r="F151" s="1"/>
      <c r="G151" s="1"/>
      <c r="H151" s="1"/>
      <c r="I151" s="1"/>
      <c r="J151" s="1"/>
      <c r="K151" s="1"/>
      <c r="L151" s="1"/>
      <c r="M151" s="1"/>
      <c r="N151" s="1"/>
      <c r="O151" s="1"/>
      <c r="P151" s="1"/>
      <c r="Q151" s="1"/>
      <c r="R151" s="1"/>
      <c r="S151" s="1"/>
      <c r="T151" s="1"/>
      <c r="U151" s="1"/>
      <c r="V151" s="239"/>
      <c r="W151" s="239"/>
      <c r="X151" s="1"/>
      <c r="Y151" s="1"/>
      <c r="Z151" s="1"/>
      <c r="AA151" s="1"/>
      <c r="AB151" s="1"/>
      <c r="AC151" s="1"/>
      <c r="AD151" s="1"/>
      <c r="AE151" s="1"/>
      <c r="AF151" s="1"/>
      <c r="AG151" s="1"/>
      <c r="AH151" s="1"/>
      <c r="AI151" s="1"/>
      <c r="AJ151" s="1"/>
      <c r="AK151" s="1"/>
      <c r="AL151" s="1"/>
      <c r="AM151" s="183"/>
      <c r="AN151" s="1"/>
      <c r="AO151" s="1"/>
      <c r="AP151" s="1"/>
      <c r="AQ151" s="1"/>
      <c r="AR151" s="1"/>
      <c r="AS151" s="1"/>
      <c r="AT151" s="1"/>
      <c r="AU151" s="1"/>
      <c r="AV151" s="1"/>
      <c r="AW151" s="1"/>
      <c r="AX151" s="1"/>
      <c r="AY151" s="1"/>
      <c r="AZ151" s="1"/>
      <c r="BA151" s="1"/>
      <c r="BB151" s="16"/>
      <c r="BC151" s="16"/>
      <c r="BD151" s="16"/>
      <c r="BE151" s="16"/>
      <c r="BF151" s="16"/>
      <c r="BG151" s="1"/>
      <c r="BH151" s="1"/>
      <c r="BI151" s="16"/>
      <c r="BJ151" s="16"/>
      <c r="BK151" s="16"/>
      <c r="BL151" s="16"/>
      <c r="BM151" s="16"/>
      <c r="BN151" s="16"/>
      <c r="BO151" s="1"/>
      <c r="BP151" s="1"/>
      <c r="BQ151" s="1"/>
      <c r="BR151" s="1"/>
    </row>
    <row r="152" spans="1:70" ht="15.75" customHeight="1" x14ac:dyDescent="0.25">
      <c r="A152" s="1"/>
      <c r="B152" s="1"/>
      <c r="C152" s="1"/>
      <c r="D152" s="1"/>
      <c r="E152" s="1"/>
      <c r="F152" s="1"/>
      <c r="G152" s="1"/>
      <c r="H152" s="1"/>
      <c r="I152" s="1"/>
      <c r="J152" s="1"/>
      <c r="K152" s="1"/>
      <c r="L152" s="1"/>
      <c r="M152" s="1"/>
      <c r="N152" s="1"/>
      <c r="O152" s="1"/>
      <c r="P152" s="1"/>
      <c r="Q152" s="1"/>
      <c r="R152" s="1"/>
      <c r="S152" s="1"/>
      <c r="T152" s="1"/>
      <c r="U152" s="1"/>
      <c r="V152" s="239"/>
      <c r="W152" s="239"/>
      <c r="X152" s="1"/>
      <c r="Y152" s="1"/>
      <c r="Z152" s="1"/>
      <c r="AA152" s="1"/>
      <c r="AB152" s="1"/>
      <c r="AC152" s="1"/>
      <c r="AD152" s="1"/>
      <c r="AE152" s="1"/>
      <c r="AF152" s="1"/>
      <c r="AG152" s="1"/>
      <c r="AH152" s="1"/>
      <c r="AI152" s="1"/>
      <c r="AJ152" s="1"/>
      <c r="AK152" s="1"/>
      <c r="AL152" s="1"/>
      <c r="AM152" s="183"/>
      <c r="AN152" s="1"/>
      <c r="AO152" s="1"/>
      <c r="AP152" s="1"/>
      <c r="AQ152" s="1"/>
      <c r="AR152" s="1"/>
      <c r="AS152" s="1"/>
      <c r="AT152" s="1"/>
      <c r="AU152" s="1"/>
      <c r="AV152" s="1"/>
      <c r="AW152" s="1"/>
      <c r="AX152" s="1"/>
      <c r="AY152" s="1"/>
      <c r="AZ152" s="1"/>
      <c r="BA152" s="1"/>
      <c r="BB152" s="16"/>
      <c r="BC152" s="16"/>
      <c r="BD152" s="16"/>
      <c r="BE152" s="16"/>
      <c r="BF152" s="16"/>
      <c r="BG152" s="1"/>
      <c r="BH152" s="1"/>
      <c r="BI152" s="16"/>
      <c r="BJ152" s="16"/>
      <c r="BK152" s="16"/>
      <c r="BL152" s="16"/>
      <c r="BM152" s="16"/>
      <c r="BN152" s="16"/>
      <c r="BO152" s="1"/>
      <c r="BP152" s="1"/>
      <c r="BQ152" s="1"/>
      <c r="BR152" s="1"/>
    </row>
    <row r="153" spans="1:70" ht="15.75" customHeight="1" x14ac:dyDescent="0.25">
      <c r="A153" s="1"/>
      <c r="B153" s="1"/>
      <c r="C153" s="1"/>
      <c r="D153" s="1"/>
      <c r="E153" s="1"/>
      <c r="F153" s="1"/>
      <c r="G153" s="1"/>
      <c r="H153" s="1"/>
      <c r="I153" s="1"/>
      <c r="J153" s="1"/>
      <c r="K153" s="1"/>
      <c r="L153" s="1"/>
      <c r="M153" s="1"/>
      <c r="N153" s="1"/>
      <c r="O153" s="1"/>
      <c r="P153" s="1"/>
      <c r="Q153" s="1"/>
      <c r="R153" s="1"/>
      <c r="S153" s="1"/>
      <c r="T153" s="1"/>
      <c r="U153" s="1"/>
      <c r="V153" s="239"/>
      <c r="W153" s="239"/>
      <c r="X153" s="1"/>
      <c r="Y153" s="1"/>
      <c r="Z153" s="1"/>
      <c r="AA153" s="1"/>
      <c r="AB153" s="1"/>
      <c r="AC153" s="1"/>
      <c r="AD153" s="1"/>
      <c r="AE153" s="1"/>
      <c r="AF153" s="1"/>
      <c r="AG153" s="1"/>
      <c r="AH153" s="1"/>
      <c r="AI153" s="1"/>
      <c r="AJ153" s="1"/>
      <c r="AK153" s="1"/>
      <c r="AL153" s="1"/>
      <c r="AM153" s="183"/>
      <c r="AN153" s="1"/>
      <c r="AO153" s="1"/>
      <c r="AP153" s="1"/>
      <c r="AQ153" s="1"/>
      <c r="AR153" s="1"/>
      <c r="AS153" s="1"/>
      <c r="AT153" s="1"/>
      <c r="AU153" s="1"/>
      <c r="AV153" s="1"/>
      <c r="AW153" s="1"/>
      <c r="AX153" s="1"/>
      <c r="AY153" s="1"/>
      <c r="AZ153" s="1"/>
      <c r="BA153" s="1"/>
      <c r="BB153" s="16"/>
      <c r="BC153" s="16"/>
      <c r="BD153" s="16"/>
      <c r="BE153" s="16"/>
      <c r="BF153" s="16"/>
      <c r="BG153" s="1"/>
      <c r="BH153" s="1"/>
      <c r="BI153" s="16"/>
      <c r="BJ153" s="16"/>
      <c r="BK153" s="16"/>
      <c r="BL153" s="16"/>
      <c r="BM153" s="16"/>
      <c r="BN153" s="16"/>
      <c r="BO153" s="1"/>
      <c r="BP153" s="1"/>
      <c r="BQ153" s="1"/>
      <c r="BR153" s="1"/>
    </row>
    <row r="154" spans="1:70" ht="15.75" customHeight="1" x14ac:dyDescent="0.25">
      <c r="A154" s="1"/>
      <c r="B154" s="1"/>
      <c r="C154" s="1"/>
      <c r="D154" s="1"/>
      <c r="E154" s="1"/>
      <c r="F154" s="1"/>
      <c r="G154" s="1"/>
      <c r="H154" s="1"/>
      <c r="I154" s="1"/>
      <c r="J154" s="1"/>
      <c r="K154" s="1"/>
      <c r="L154" s="1"/>
      <c r="M154" s="1"/>
      <c r="N154" s="1"/>
      <c r="O154" s="1"/>
      <c r="P154" s="1"/>
      <c r="Q154" s="1"/>
      <c r="R154" s="1"/>
      <c r="S154" s="1"/>
      <c r="T154" s="1"/>
      <c r="U154" s="1"/>
      <c r="V154" s="239"/>
      <c r="W154" s="239"/>
      <c r="X154" s="1"/>
      <c r="Y154" s="1"/>
      <c r="Z154" s="1"/>
      <c r="AA154" s="1"/>
      <c r="AB154" s="1"/>
      <c r="AC154" s="1"/>
      <c r="AD154" s="1"/>
      <c r="AE154" s="1"/>
      <c r="AF154" s="1"/>
      <c r="AG154" s="1"/>
      <c r="AH154" s="1"/>
      <c r="AI154" s="1"/>
      <c r="AJ154" s="1"/>
      <c r="AK154" s="1"/>
      <c r="AL154" s="1"/>
      <c r="AM154" s="183"/>
      <c r="AN154" s="1"/>
      <c r="AO154" s="1"/>
      <c r="AP154" s="1"/>
      <c r="AQ154" s="1"/>
      <c r="AR154" s="1"/>
      <c r="AS154" s="1"/>
      <c r="AT154" s="1"/>
      <c r="AU154" s="1"/>
      <c r="AV154" s="1"/>
      <c r="AW154" s="1"/>
      <c r="AX154" s="1"/>
      <c r="AY154" s="1"/>
      <c r="AZ154" s="1"/>
      <c r="BA154" s="1"/>
      <c r="BB154" s="16"/>
      <c r="BC154" s="16"/>
      <c r="BD154" s="16"/>
      <c r="BE154" s="16"/>
      <c r="BF154" s="16"/>
      <c r="BG154" s="1"/>
      <c r="BH154" s="1"/>
      <c r="BI154" s="16"/>
      <c r="BJ154" s="16"/>
      <c r="BK154" s="16"/>
      <c r="BL154" s="16"/>
      <c r="BM154" s="16"/>
      <c r="BN154" s="16"/>
      <c r="BO154" s="1"/>
      <c r="BP154" s="1"/>
      <c r="BQ154" s="1"/>
      <c r="BR154" s="1"/>
    </row>
    <row r="155" spans="1:70" ht="15.75" customHeight="1" x14ac:dyDescent="0.25">
      <c r="A155" s="1"/>
      <c r="B155" s="1"/>
      <c r="C155" s="1"/>
      <c r="D155" s="1"/>
      <c r="E155" s="1"/>
      <c r="F155" s="1"/>
      <c r="G155" s="1"/>
      <c r="H155" s="1"/>
      <c r="I155" s="1"/>
      <c r="J155" s="1"/>
      <c r="K155" s="1"/>
      <c r="L155" s="1"/>
      <c r="M155" s="1"/>
      <c r="N155" s="1"/>
      <c r="O155" s="1"/>
      <c r="P155" s="1"/>
      <c r="Q155" s="1"/>
      <c r="R155" s="1"/>
      <c r="S155" s="1"/>
      <c r="T155" s="1"/>
      <c r="U155" s="1"/>
      <c r="V155" s="239"/>
      <c r="W155" s="239"/>
      <c r="X155" s="1"/>
      <c r="Y155" s="1"/>
      <c r="Z155" s="1"/>
      <c r="AA155" s="1"/>
      <c r="AB155" s="1"/>
      <c r="AC155" s="1"/>
      <c r="AD155" s="1"/>
      <c r="AE155" s="1"/>
      <c r="AF155" s="1"/>
      <c r="AG155" s="1"/>
      <c r="AH155" s="1"/>
      <c r="AI155" s="1"/>
      <c r="AJ155" s="1"/>
      <c r="AK155" s="1"/>
      <c r="AL155" s="1"/>
      <c r="AM155" s="183"/>
      <c r="AN155" s="1"/>
      <c r="AO155" s="1"/>
      <c r="AP155" s="1"/>
      <c r="AQ155" s="1"/>
      <c r="AR155" s="1"/>
      <c r="AS155" s="1"/>
      <c r="AT155" s="1"/>
      <c r="AU155" s="1"/>
      <c r="AV155" s="1"/>
      <c r="AW155" s="1"/>
      <c r="AX155" s="1"/>
      <c r="AY155" s="1"/>
      <c r="AZ155" s="1"/>
      <c r="BA155" s="1"/>
      <c r="BB155" s="16"/>
      <c r="BC155" s="16"/>
      <c r="BD155" s="16"/>
      <c r="BE155" s="16"/>
      <c r="BF155" s="16"/>
      <c r="BG155" s="1"/>
      <c r="BH155" s="1"/>
      <c r="BI155" s="16"/>
      <c r="BJ155" s="16"/>
      <c r="BK155" s="16"/>
      <c r="BL155" s="16"/>
      <c r="BM155" s="16"/>
      <c r="BN155" s="16"/>
      <c r="BO155" s="1"/>
      <c r="BP155" s="1"/>
      <c r="BQ155" s="1"/>
      <c r="BR155" s="1"/>
    </row>
    <row r="156" spans="1:70" ht="15.75" customHeight="1" x14ac:dyDescent="0.25">
      <c r="A156" s="1"/>
      <c r="B156" s="1"/>
      <c r="C156" s="1"/>
      <c r="D156" s="1"/>
      <c r="E156" s="1"/>
      <c r="F156" s="1"/>
      <c r="G156" s="1"/>
      <c r="H156" s="1"/>
      <c r="I156" s="1"/>
      <c r="J156" s="1"/>
      <c r="K156" s="1"/>
      <c r="L156" s="1"/>
      <c r="M156" s="1"/>
      <c r="N156" s="1"/>
      <c r="O156" s="1"/>
      <c r="P156" s="1"/>
      <c r="Q156" s="1"/>
      <c r="R156" s="1"/>
      <c r="S156" s="1"/>
      <c r="T156" s="1"/>
      <c r="U156" s="1"/>
      <c r="V156" s="239"/>
      <c r="W156" s="239"/>
      <c r="X156" s="1"/>
      <c r="Y156" s="1"/>
      <c r="Z156" s="1"/>
      <c r="AA156" s="1"/>
      <c r="AB156" s="1"/>
      <c r="AC156" s="1"/>
      <c r="AD156" s="1"/>
      <c r="AE156" s="1"/>
      <c r="AF156" s="1"/>
      <c r="AG156" s="1"/>
      <c r="AH156" s="1"/>
      <c r="AI156" s="1"/>
      <c r="AJ156" s="1"/>
      <c r="AK156" s="1"/>
      <c r="AL156" s="1"/>
      <c r="AM156" s="183"/>
      <c r="AN156" s="1"/>
      <c r="AO156" s="1"/>
      <c r="AP156" s="1"/>
      <c r="AQ156" s="1"/>
      <c r="AR156" s="1"/>
      <c r="AS156" s="1"/>
      <c r="AT156" s="1"/>
      <c r="AU156" s="1"/>
      <c r="AV156" s="1"/>
      <c r="AW156" s="1"/>
      <c r="AX156" s="1"/>
      <c r="AY156" s="1"/>
      <c r="AZ156" s="1"/>
      <c r="BA156" s="1"/>
      <c r="BB156" s="16"/>
      <c r="BC156" s="16"/>
      <c r="BD156" s="16"/>
      <c r="BE156" s="16"/>
      <c r="BF156" s="16"/>
      <c r="BG156" s="1"/>
      <c r="BH156" s="1"/>
      <c r="BI156" s="16"/>
      <c r="BJ156" s="16"/>
      <c r="BK156" s="16"/>
      <c r="BL156" s="16"/>
      <c r="BM156" s="16"/>
      <c r="BN156" s="16"/>
      <c r="BO156" s="1"/>
      <c r="BP156" s="1"/>
      <c r="BQ156" s="1"/>
      <c r="BR156" s="1"/>
    </row>
    <row r="157" spans="1:70" ht="15.75" customHeight="1" x14ac:dyDescent="0.25">
      <c r="A157" s="1"/>
      <c r="B157" s="1"/>
      <c r="C157" s="1"/>
      <c r="D157" s="1"/>
      <c r="E157" s="1"/>
      <c r="F157" s="1"/>
      <c r="G157" s="1"/>
      <c r="H157" s="1"/>
      <c r="I157" s="1"/>
      <c r="J157" s="1"/>
      <c r="K157" s="1"/>
      <c r="L157" s="1"/>
      <c r="M157" s="1"/>
      <c r="N157" s="1"/>
      <c r="O157" s="1"/>
      <c r="P157" s="1"/>
      <c r="Q157" s="1"/>
      <c r="R157" s="1"/>
      <c r="S157" s="1"/>
      <c r="T157" s="1"/>
      <c r="U157" s="1"/>
      <c r="V157" s="239"/>
      <c r="W157" s="239"/>
      <c r="X157" s="1"/>
      <c r="Y157" s="1"/>
      <c r="Z157" s="1"/>
      <c r="AA157" s="1"/>
      <c r="AB157" s="1"/>
      <c r="AC157" s="1"/>
      <c r="AD157" s="1"/>
      <c r="AE157" s="1"/>
      <c r="AF157" s="1"/>
      <c r="AG157" s="1"/>
      <c r="AH157" s="1"/>
      <c r="AI157" s="1"/>
      <c r="AJ157" s="1"/>
      <c r="AK157" s="1"/>
      <c r="AL157" s="1"/>
      <c r="AM157" s="183"/>
      <c r="AN157" s="1"/>
      <c r="AO157" s="1"/>
      <c r="AP157" s="1"/>
      <c r="AQ157" s="1"/>
      <c r="AR157" s="1"/>
      <c r="AS157" s="1"/>
      <c r="AT157" s="1"/>
      <c r="AU157" s="1"/>
      <c r="AV157" s="1"/>
      <c r="AW157" s="1"/>
      <c r="AX157" s="1"/>
      <c r="AY157" s="1"/>
      <c r="AZ157" s="1"/>
      <c r="BA157" s="1"/>
      <c r="BB157" s="16"/>
      <c r="BC157" s="16"/>
      <c r="BD157" s="16"/>
      <c r="BE157" s="16"/>
      <c r="BF157" s="16"/>
      <c r="BG157" s="1"/>
      <c r="BH157" s="1"/>
      <c r="BI157" s="16"/>
      <c r="BJ157" s="16"/>
      <c r="BK157" s="16"/>
      <c r="BL157" s="16"/>
      <c r="BM157" s="16"/>
      <c r="BN157" s="16"/>
      <c r="BO157" s="1"/>
      <c r="BP157" s="1"/>
      <c r="BQ157" s="1"/>
      <c r="BR157" s="1"/>
    </row>
    <row r="158" spans="1:70" ht="15.75" customHeight="1" x14ac:dyDescent="0.25">
      <c r="A158" s="1"/>
      <c r="B158" s="1"/>
      <c r="C158" s="1"/>
      <c r="D158" s="1"/>
      <c r="E158" s="1"/>
      <c r="F158" s="1"/>
      <c r="G158" s="1"/>
      <c r="H158" s="1"/>
      <c r="I158" s="1"/>
      <c r="J158" s="1"/>
      <c r="K158" s="1"/>
      <c r="L158" s="1"/>
      <c r="M158" s="1"/>
      <c r="N158" s="1"/>
      <c r="O158" s="1"/>
      <c r="P158" s="1"/>
      <c r="Q158" s="1"/>
      <c r="R158" s="1"/>
      <c r="S158" s="1"/>
      <c r="T158" s="1"/>
      <c r="U158" s="1"/>
      <c r="V158" s="239"/>
      <c r="W158" s="239"/>
      <c r="X158" s="1"/>
      <c r="Y158" s="1"/>
      <c r="Z158" s="1"/>
      <c r="AA158" s="1"/>
      <c r="AB158" s="1"/>
      <c r="AC158" s="1"/>
      <c r="AD158" s="1"/>
      <c r="AE158" s="1"/>
      <c r="AF158" s="1"/>
      <c r="AG158" s="1"/>
      <c r="AH158" s="1"/>
      <c r="AI158" s="1"/>
      <c r="AJ158" s="1"/>
      <c r="AK158" s="1"/>
      <c r="AL158" s="1"/>
      <c r="AM158" s="183"/>
      <c r="AN158" s="1"/>
      <c r="AO158" s="1"/>
      <c r="AP158" s="1"/>
      <c r="AQ158" s="1"/>
      <c r="AR158" s="1"/>
      <c r="AS158" s="1"/>
      <c r="AT158" s="1"/>
      <c r="AU158" s="1"/>
      <c r="AV158" s="1"/>
      <c r="AW158" s="1"/>
      <c r="AX158" s="1"/>
      <c r="AY158" s="1"/>
      <c r="AZ158" s="1"/>
      <c r="BA158" s="1"/>
      <c r="BB158" s="16"/>
      <c r="BC158" s="16"/>
      <c r="BD158" s="16"/>
      <c r="BE158" s="16"/>
      <c r="BF158" s="16"/>
      <c r="BG158" s="1"/>
      <c r="BH158" s="1"/>
      <c r="BI158" s="16"/>
      <c r="BJ158" s="16"/>
      <c r="BK158" s="16"/>
      <c r="BL158" s="16"/>
      <c r="BM158" s="16"/>
      <c r="BN158" s="16"/>
      <c r="BO158" s="1"/>
      <c r="BP158" s="1"/>
      <c r="BQ158" s="1"/>
      <c r="BR158" s="1"/>
    </row>
    <row r="159" spans="1:70" ht="15.75" customHeight="1" x14ac:dyDescent="0.25">
      <c r="A159" s="1"/>
      <c r="B159" s="1"/>
      <c r="C159" s="1"/>
      <c r="D159" s="1"/>
      <c r="E159" s="1"/>
      <c r="F159" s="1"/>
      <c r="G159" s="1"/>
      <c r="H159" s="1"/>
      <c r="I159" s="1"/>
      <c r="J159" s="1"/>
      <c r="K159" s="1"/>
      <c r="L159" s="1"/>
      <c r="M159" s="1"/>
      <c r="N159" s="1"/>
      <c r="O159" s="1"/>
      <c r="P159" s="1"/>
      <c r="Q159" s="1"/>
      <c r="R159" s="1"/>
      <c r="S159" s="1"/>
      <c r="T159" s="1"/>
      <c r="U159" s="1"/>
      <c r="V159" s="239"/>
      <c r="W159" s="239"/>
      <c r="X159" s="1"/>
      <c r="Y159" s="1"/>
      <c r="Z159" s="1"/>
      <c r="AA159" s="1"/>
      <c r="AB159" s="1"/>
      <c r="AC159" s="1"/>
      <c r="AD159" s="1"/>
      <c r="AE159" s="1"/>
      <c r="AF159" s="1"/>
      <c r="AG159" s="1"/>
      <c r="AH159" s="1"/>
      <c r="AI159" s="1"/>
      <c r="AJ159" s="1"/>
      <c r="AK159" s="1"/>
      <c r="AL159" s="1"/>
      <c r="AM159" s="183"/>
      <c r="AN159" s="1"/>
      <c r="AO159" s="1"/>
      <c r="AP159" s="1"/>
      <c r="AQ159" s="1"/>
      <c r="AR159" s="1"/>
      <c r="AS159" s="1"/>
      <c r="AT159" s="1"/>
      <c r="AU159" s="1"/>
      <c r="AV159" s="1"/>
      <c r="AW159" s="1"/>
      <c r="AX159" s="1"/>
      <c r="AY159" s="1"/>
      <c r="AZ159" s="1"/>
      <c r="BA159" s="1"/>
      <c r="BB159" s="16"/>
      <c r="BC159" s="16"/>
      <c r="BD159" s="16"/>
      <c r="BE159" s="16"/>
      <c r="BF159" s="16"/>
      <c r="BG159" s="1"/>
      <c r="BH159" s="1"/>
      <c r="BI159" s="16"/>
      <c r="BJ159" s="16"/>
      <c r="BK159" s="16"/>
      <c r="BL159" s="16"/>
      <c r="BM159" s="16"/>
      <c r="BN159" s="16"/>
      <c r="BO159" s="1"/>
      <c r="BP159" s="1"/>
      <c r="BQ159" s="1"/>
      <c r="BR159" s="1"/>
    </row>
    <row r="160" spans="1:70" ht="15.75" customHeight="1" x14ac:dyDescent="0.25">
      <c r="A160" s="1"/>
      <c r="B160" s="1"/>
      <c r="C160" s="1"/>
      <c r="D160" s="1"/>
      <c r="E160" s="1"/>
      <c r="F160" s="1"/>
      <c r="G160" s="1"/>
      <c r="H160" s="1"/>
      <c r="I160" s="1"/>
      <c r="J160" s="1"/>
      <c r="K160" s="1"/>
      <c r="L160" s="1"/>
      <c r="M160" s="1"/>
      <c r="N160" s="1"/>
      <c r="O160" s="1"/>
      <c r="P160" s="1"/>
      <c r="Q160" s="1"/>
      <c r="R160" s="1"/>
      <c r="S160" s="1"/>
      <c r="T160" s="1"/>
      <c r="U160" s="1"/>
      <c r="V160" s="239"/>
      <c r="W160" s="239"/>
      <c r="X160" s="1"/>
      <c r="Y160" s="1"/>
      <c r="Z160" s="1"/>
      <c r="AA160" s="1"/>
      <c r="AB160" s="1"/>
      <c r="AC160" s="1"/>
      <c r="AD160" s="1"/>
      <c r="AE160" s="1"/>
      <c r="AF160" s="1"/>
      <c r="AG160" s="1"/>
      <c r="AH160" s="1"/>
      <c r="AI160" s="1"/>
      <c r="AJ160" s="1"/>
      <c r="AK160" s="1"/>
      <c r="AL160" s="1"/>
      <c r="AM160" s="183"/>
      <c r="AN160" s="1"/>
      <c r="AO160" s="1"/>
      <c r="AP160" s="1"/>
      <c r="AQ160" s="1"/>
      <c r="AR160" s="1"/>
      <c r="AS160" s="1"/>
      <c r="AT160" s="1"/>
      <c r="AU160" s="1"/>
      <c r="AV160" s="1"/>
      <c r="AW160" s="1"/>
      <c r="AX160" s="1"/>
      <c r="AY160" s="1"/>
      <c r="AZ160" s="1"/>
      <c r="BA160" s="1"/>
      <c r="BB160" s="16"/>
      <c r="BC160" s="16"/>
      <c r="BD160" s="16"/>
      <c r="BE160" s="16"/>
      <c r="BF160" s="16"/>
      <c r="BG160" s="1"/>
      <c r="BH160" s="1"/>
      <c r="BI160" s="16"/>
      <c r="BJ160" s="16"/>
      <c r="BK160" s="16"/>
      <c r="BL160" s="16"/>
      <c r="BM160" s="16"/>
      <c r="BN160" s="16"/>
      <c r="BO160" s="1"/>
      <c r="BP160" s="1"/>
      <c r="BQ160" s="1"/>
      <c r="BR160" s="1"/>
    </row>
    <row r="161" spans="1:70" ht="15.75" customHeight="1" x14ac:dyDescent="0.25">
      <c r="A161" s="1"/>
      <c r="B161" s="1"/>
      <c r="C161" s="1"/>
      <c r="D161" s="1"/>
      <c r="E161" s="1"/>
      <c r="F161" s="1"/>
      <c r="G161" s="1"/>
      <c r="H161" s="1"/>
      <c r="I161" s="1"/>
      <c r="J161" s="1"/>
      <c r="K161" s="1"/>
      <c r="L161" s="1"/>
      <c r="M161" s="1"/>
      <c r="N161" s="1"/>
      <c r="O161" s="1"/>
      <c r="P161" s="1"/>
      <c r="Q161" s="1"/>
      <c r="R161" s="1"/>
      <c r="S161" s="1"/>
      <c r="T161" s="1"/>
      <c r="U161" s="1"/>
      <c r="V161" s="239"/>
      <c r="W161" s="239"/>
      <c r="X161" s="1"/>
      <c r="Y161" s="1"/>
      <c r="Z161" s="1"/>
      <c r="AA161" s="1"/>
      <c r="AB161" s="1"/>
      <c r="AC161" s="1"/>
      <c r="AD161" s="1"/>
      <c r="AE161" s="1"/>
      <c r="AF161" s="1"/>
      <c r="AG161" s="1"/>
      <c r="AH161" s="1"/>
      <c r="AI161" s="1"/>
      <c r="AJ161" s="1"/>
      <c r="AK161" s="1"/>
      <c r="AL161" s="1"/>
      <c r="AM161" s="183"/>
      <c r="AN161" s="1"/>
      <c r="AO161" s="1"/>
      <c r="AP161" s="1"/>
      <c r="AQ161" s="1"/>
      <c r="AR161" s="1"/>
      <c r="AS161" s="1"/>
      <c r="AT161" s="1"/>
      <c r="AU161" s="1"/>
      <c r="AV161" s="1"/>
      <c r="AW161" s="1"/>
      <c r="AX161" s="1"/>
      <c r="AY161" s="1"/>
      <c r="AZ161" s="1"/>
      <c r="BA161" s="1"/>
      <c r="BB161" s="16"/>
      <c r="BC161" s="16"/>
      <c r="BD161" s="16"/>
      <c r="BE161" s="16"/>
      <c r="BF161" s="16"/>
      <c r="BG161" s="1"/>
      <c r="BH161" s="1"/>
      <c r="BI161" s="16"/>
      <c r="BJ161" s="16"/>
      <c r="BK161" s="16"/>
      <c r="BL161" s="16"/>
      <c r="BM161" s="16"/>
      <c r="BN161" s="16"/>
      <c r="BO161" s="1"/>
      <c r="BP161" s="1"/>
      <c r="BQ161" s="1"/>
      <c r="BR161" s="1"/>
    </row>
    <row r="162" spans="1:70" ht="15.75" customHeight="1" x14ac:dyDescent="0.25">
      <c r="A162" s="1"/>
      <c r="B162" s="1"/>
      <c r="C162" s="1"/>
      <c r="D162" s="1"/>
      <c r="E162" s="1"/>
      <c r="F162" s="1"/>
      <c r="G162" s="1"/>
      <c r="H162" s="1"/>
      <c r="I162" s="1"/>
      <c r="J162" s="1"/>
      <c r="K162" s="1"/>
      <c r="L162" s="1"/>
      <c r="M162" s="1"/>
      <c r="N162" s="1"/>
      <c r="O162" s="1"/>
      <c r="P162" s="1"/>
      <c r="Q162" s="1"/>
      <c r="R162" s="1"/>
      <c r="S162" s="1"/>
      <c r="T162" s="1"/>
      <c r="U162" s="1"/>
      <c r="V162" s="239"/>
      <c r="W162" s="239"/>
      <c r="X162" s="1"/>
      <c r="Y162" s="1"/>
      <c r="Z162" s="1"/>
      <c r="AA162" s="1"/>
      <c r="AB162" s="1"/>
      <c r="AC162" s="1"/>
      <c r="AD162" s="1"/>
      <c r="AE162" s="1"/>
      <c r="AF162" s="1"/>
      <c r="AG162" s="1"/>
      <c r="AH162" s="1"/>
      <c r="AI162" s="1"/>
      <c r="AJ162" s="1"/>
      <c r="AK162" s="1"/>
      <c r="AL162" s="1"/>
      <c r="AM162" s="183"/>
      <c r="AN162" s="1"/>
      <c r="AO162" s="1"/>
      <c r="AP162" s="1"/>
      <c r="AQ162" s="1"/>
      <c r="AR162" s="1"/>
      <c r="AS162" s="1"/>
      <c r="AT162" s="1"/>
      <c r="AU162" s="1"/>
      <c r="AV162" s="1"/>
      <c r="AW162" s="1"/>
      <c r="AX162" s="1"/>
      <c r="AY162" s="1"/>
      <c r="AZ162" s="1"/>
      <c r="BA162" s="1"/>
      <c r="BB162" s="16"/>
      <c r="BC162" s="16"/>
      <c r="BD162" s="16"/>
      <c r="BE162" s="16"/>
      <c r="BF162" s="16"/>
      <c r="BG162" s="1"/>
      <c r="BH162" s="1"/>
      <c r="BI162" s="16"/>
      <c r="BJ162" s="16"/>
      <c r="BK162" s="16"/>
      <c r="BL162" s="16"/>
      <c r="BM162" s="16"/>
      <c r="BN162" s="16"/>
      <c r="BO162" s="1"/>
      <c r="BP162" s="1"/>
      <c r="BQ162" s="1"/>
      <c r="BR162" s="1"/>
    </row>
    <row r="163" spans="1:70" ht="15.75" customHeight="1" x14ac:dyDescent="0.25">
      <c r="A163" s="1"/>
      <c r="B163" s="1"/>
      <c r="C163" s="1"/>
      <c r="D163" s="1"/>
      <c r="E163" s="1"/>
      <c r="F163" s="1"/>
      <c r="G163" s="1"/>
      <c r="H163" s="1"/>
      <c r="I163" s="1"/>
      <c r="J163" s="1"/>
      <c r="K163" s="1"/>
      <c r="L163" s="1"/>
      <c r="M163" s="1"/>
      <c r="N163" s="1"/>
      <c r="O163" s="1"/>
      <c r="P163" s="1"/>
      <c r="Q163" s="1"/>
      <c r="R163" s="1"/>
      <c r="S163" s="1"/>
      <c r="T163" s="1"/>
      <c r="U163" s="1"/>
      <c r="V163" s="239"/>
      <c r="W163" s="239"/>
      <c r="X163" s="1"/>
      <c r="Y163" s="1"/>
      <c r="Z163" s="1"/>
      <c r="AA163" s="1"/>
      <c r="AB163" s="1"/>
      <c r="AC163" s="1"/>
      <c r="AD163" s="1"/>
      <c r="AE163" s="1"/>
      <c r="AF163" s="1"/>
      <c r="AG163" s="1"/>
      <c r="AH163" s="1"/>
      <c r="AI163" s="1"/>
      <c r="AJ163" s="1"/>
      <c r="AK163" s="1"/>
      <c r="AL163" s="1"/>
      <c r="AM163" s="183"/>
      <c r="AN163" s="1"/>
      <c r="AO163" s="1"/>
      <c r="AP163" s="1"/>
      <c r="AQ163" s="1"/>
      <c r="AR163" s="1"/>
      <c r="AS163" s="1"/>
      <c r="AT163" s="1"/>
      <c r="AU163" s="1"/>
      <c r="AV163" s="1"/>
      <c r="AW163" s="1"/>
      <c r="AX163" s="1"/>
      <c r="AY163" s="1"/>
      <c r="AZ163" s="1"/>
      <c r="BA163" s="1"/>
      <c r="BB163" s="16"/>
      <c r="BC163" s="16"/>
      <c r="BD163" s="16"/>
      <c r="BE163" s="16"/>
      <c r="BF163" s="16"/>
      <c r="BG163" s="1"/>
      <c r="BH163" s="1"/>
      <c r="BI163" s="16"/>
      <c r="BJ163" s="16"/>
      <c r="BK163" s="16"/>
      <c r="BL163" s="16"/>
      <c r="BM163" s="16"/>
      <c r="BN163" s="16"/>
      <c r="BO163" s="1"/>
      <c r="BP163" s="1"/>
      <c r="BQ163" s="1"/>
      <c r="BR163" s="1"/>
    </row>
    <row r="164" spans="1:70" ht="15.75" customHeight="1" x14ac:dyDescent="0.25">
      <c r="A164" s="1"/>
      <c r="B164" s="1"/>
      <c r="C164" s="1"/>
      <c r="D164" s="1"/>
      <c r="E164" s="1"/>
      <c r="F164" s="1"/>
      <c r="G164" s="1"/>
      <c r="H164" s="1"/>
      <c r="I164" s="1"/>
      <c r="J164" s="1"/>
      <c r="K164" s="1"/>
      <c r="L164" s="1"/>
      <c r="M164" s="1"/>
      <c r="N164" s="1"/>
      <c r="O164" s="1"/>
      <c r="P164" s="1"/>
      <c r="Q164" s="1"/>
      <c r="R164" s="1"/>
      <c r="S164" s="1"/>
      <c r="T164" s="1"/>
      <c r="U164" s="1"/>
      <c r="V164" s="239"/>
      <c r="W164" s="239"/>
      <c r="X164" s="1"/>
      <c r="Y164" s="1"/>
      <c r="Z164" s="1"/>
      <c r="AA164" s="1"/>
      <c r="AB164" s="1"/>
      <c r="AC164" s="1"/>
      <c r="AD164" s="1"/>
      <c r="AE164" s="1"/>
      <c r="AF164" s="1"/>
      <c r="AG164" s="1"/>
      <c r="AH164" s="1"/>
      <c r="AI164" s="1"/>
      <c r="AJ164" s="1"/>
      <c r="AK164" s="1"/>
      <c r="AL164" s="1"/>
      <c r="AM164" s="183"/>
      <c r="AN164" s="1"/>
      <c r="AO164" s="1"/>
      <c r="AP164" s="1"/>
      <c r="AQ164" s="1"/>
      <c r="AR164" s="1"/>
      <c r="AS164" s="1"/>
      <c r="AT164" s="1"/>
      <c r="AU164" s="1"/>
      <c r="AV164" s="1"/>
      <c r="AW164" s="1"/>
      <c r="AX164" s="1"/>
      <c r="AY164" s="1"/>
      <c r="AZ164" s="1"/>
      <c r="BA164" s="1"/>
      <c r="BB164" s="16"/>
      <c r="BC164" s="16"/>
      <c r="BD164" s="16"/>
      <c r="BE164" s="16"/>
      <c r="BF164" s="16"/>
      <c r="BG164" s="1"/>
      <c r="BH164" s="1"/>
      <c r="BI164" s="16"/>
      <c r="BJ164" s="16"/>
      <c r="BK164" s="16"/>
      <c r="BL164" s="16"/>
      <c r="BM164" s="16"/>
      <c r="BN164" s="16"/>
      <c r="BO164" s="1"/>
      <c r="BP164" s="1"/>
      <c r="BQ164" s="1"/>
      <c r="BR164" s="1"/>
    </row>
    <row r="165" spans="1:70" ht="15.75" customHeight="1" x14ac:dyDescent="0.25">
      <c r="A165" s="1"/>
      <c r="B165" s="1"/>
      <c r="C165" s="1"/>
      <c r="D165" s="1"/>
      <c r="E165" s="1"/>
      <c r="F165" s="1"/>
      <c r="G165" s="1"/>
      <c r="H165" s="1"/>
      <c r="I165" s="1"/>
      <c r="J165" s="1"/>
      <c r="K165" s="1"/>
      <c r="L165" s="1"/>
      <c r="M165" s="1"/>
      <c r="N165" s="1"/>
      <c r="O165" s="1"/>
      <c r="P165" s="1"/>
      <c r="Q165" s="1"/>
      <c r="R165" s="1"/>
      <c r="S165" s="1"/>
      <c r="T165" s="1"/>
      <c r="U165" s="1"/>
      <c r="V165" s="239"/>
      <c r="W165" s="239"/>
      <c r="X165" s="1"/>
      <c r="Y165" s="1"/>
      <c r="Z165" s="1"/>
      <c r="AA165" s="1"/>
      <c r="AB165" s="1"/>
      <c r="AC165" s="1"/>
      <c r="AD165" s="1"/>
      <c r="AE165" s="1"/>
      <c r="AF165" s="1"/>
      <c r="AG165" s="1"/>
      <c r="AH165" s="1"/>
      <c r="AI165" s="1"/>
      <c r="AJ165" s="1"/>
      <c r="AK165" s="1"/>
      <c r="AL165" s="1"/>
      <c r="AM165" s="183"/>
      <c r="AN165" s="1"/>
      <c r="AO165" s="1"/>
      <c r="AP165" s="1"/>
      <c r="AQ165" s="1"/>
      <c r="AR165" s="1"/>
      <c r="AS165" s="1"/>
      <c r="AT165" s="1"/>
      <c r="AU165" s="1"/>
      <c r="AV165" s="1"/>
      <c r="AW165" s="1"/>
      <c r="AX165" s="1"/>
      <c r="AY165" s="1"/>
      <c r="AZ165" s="1"/>
      <c r="BA165" s="1"/>
      <c r="BB165" s="16"/>
      <c r="BC165" s="16"/>
      <c r="BD165" s="16"/>
      <c r="BE165" s="16"/>
      <c r="BF165" s="16"/>
      <c r="BG165" s="1"/>
      <c r="BH165" s="1"/>
      <c r="BI165" s="16"/>
      <c r="BJ165" s="16"/>
      <c r="BK165" s="16"/>
      <c r="BL165" s="16"/>
      <c r="BM165" s="16"/>
      <c r="BN165" s="16"/>
      <c r="BO165" s="1"/>
      <c r="BP165" s="1"/>
      <c r="BQ165" s="1"/>
      <c r="BR165" s="1"/>
    </row>
    <row r="166" spans="1:70" ht="15.75" customHeight="1" x14ac:dyDescent="0.25">
      <c r="A166" s="1"/>
      <c r="B166" s="1"/>
      <c r="C166" s="1"/>
      <c r="D166" s="1"/>
      <c r="E166" s="1"/>
      <c r="F166" s="1"/>
      <c r="G166" s="1"/>
      <c r="H166" s="1"/>
      <c r="I166" s="1"/>
      <c r="J166" s="1"/>
      <c r="K166" s="1"/>
      <c r="L166" s="1"/>
      <c r="M166" s="1"/>
      <c r="N166" s="1"/>
      <c r="O166" s="1"/>
      <c r="P166" s="1"/>
      <c r="Q166" s="1"/>
      <c r="R166" s="1"/>
      <c r="S166" s="1"/>
      <c r="T166" s="1"/>
      <c r="U166" s="1"/>
      <c r="V166" s="239"/>
      <c r="W166" s="239"/>
      <c r="X166" s="1"/>
      <c r="Y166" s="1"/>
      <c r="Z166" s="1"/>
      <c r="AA166" s="1"/>
      <c r="AB166" s="1"/>
      <c r="AC166" s="1"/>
      <c r="AD166" s="1"/>
      <c r="AE166" s="1"/>
      <c r="AF166" s="1"/>
      <c r="AG166" s="1"/>
      <c r="AH166" s="1"/>
      <c r="AI166" s="1"/>
      <c r="AJ166" s="1"/>
      <c r="AK166" s="1"/>
      <c r="AL166" s="1"/>
      <c r="AM166" s="183"/>
      <c r="AN166" s="1"/>
      <c r="AO166" s="1"/>
      <c r="AP166" s="1"/>
      <c r="AQ166" s="1"/>
      <c r="AR166" s="1"/>
      <c r="AS166" s="1"/>
      <c r="AT166" s="1"/>
      <c r="AU166" s="1"/>
      <c r="AV166" s="1"/>
      <c r="AW166" s="1"/>
      <c r="AX166" s="1"/>
      <c r="AY166" s="1"/>
      <c r="AZ166" s="1"/>
      <c r="BA166" s="1"/>
      <c r="BB166" s="16"/>
      <c r="BC166" s="16"/>
      <c r="BD166" s="16"/>
      <c r="BE166" s="16"/>
      <c r="BF166" s="16"/>
      <c r="BG166" s="1"/>
      <c r="BH166" s="1"/>
      <c r="BI166" s="16"/>
      <c r="BJ166" s="16"/>
      <c r="BK166" s="16"/>
      <c r="BL166" s="16"/>
      <c r="BM166" s="16"/>
      <c r="BN166" s="16"/>
      <c r="BO166" s="1"/>
      <c r="BP166" s="1"/>
      <c r="BQ166" s="1"/>
      <c r="BR166" s="1"/>
    </row>
    <row r="167" spans="1:70" ht="15.75" customHeight="1" x14ac:dyDescent="0.25">
      <c r="A167" s="1"/>
      <c r="B167" s="1"/>
      <c r="C167" s="1"/>
      <c r="D167" s="1"/>
      <c r="E167" s="1"/>
      <c r="F167" s="1"/>
      <c r="G167" s="1"/>
      <c r="H167" s="1"/>
      <c r="I167" s="1"/>
      <c r="J167" s="1"/>
      <c r="K167" s="1"/>
      <c r="L167" s="1"/>
      <c r="M167" s="1"/>
      <c r="N167" s="1"/>
      <c r="O167" s="1"/>
      <c r="P167" s="1"/>
      <c r="Q167" s="1"/>
      <c r="R167" s="1"/>
      <c r="S167" s="1"/>
      <c r="T167" s="1"/>
      <c r="U167" s="1"/>
      <c r="V167" s="239"/>
      <c r="W167" s="239"/>
      <c r="X167" s="1"/>
      <c r="Y167" s="1"/>
      <c r="Z167" s="1"/>
      <c r="AA167" s="1"/>
      <c r="AB167" s="1"/>
      <c r="AC167" s="1"/>
      <c r="AD167" s="1"/>
      <c r="AE167" s="1"/>
      <c r="AF167" s="1"/>
      <c r="AG167" s="1"/>
      <c r="AH167" s="1"/>
      <c r="AI167" s="1"/>
      <c r="AJ167" s="1"/>
      <c r="AK167" s="1"/>
      <c r="AL167" s="1"/>
      <c r="AM167" s="183"/>
      <c r="AN167" s="1"/>
      <c r="AO167" s="1"/>
      <c r="AP167" s="1"/>
      <c r="AQ167" s="1"/>
      <c r="AR167" s="1"/>
      <c r="AS167" s="1"/>
      <c r="AT167" s="1"/>
      <c r="AU167" s="1"/>
      <c r="AV167" s="1"/>
      <c r="AW167" s="1"/>
      <c r="AX167" s="1"/>
      <c r="AY167" s="1"/>
      <c r="AZ167" s="1"/>
      <c r="BA167" s="1"/>
      <c r="BB167" s="16"/>
      <c r="BC167" s="16"/>
      <c r="BD167" s="16"/>
      <c r="BE167" s="16"/>
      <c r="BF167" s="16"/>
      <c r="BG167" s="1"/>
      <c r="BH167" s="1"/>
      <c r="BI167" s="16"/>
      <c r="BJ167" s="16"/>
      <c r="BK167" s="16"/>
      <c r="BL167" s="16"/>
      <c r="BM167" s="16"/>
      <c r="BN167" s="16"/>
      <c r="BO167" s="1"/>
      <c r="BP167" s="1"/>
      <c r="BQ167" s="1"/>
      <c r="BR167" s="1"/>
    </row>
    <row r="168" spans="1:70" ht="15.75" customHeight="1" x14ac:dyDescent="0.25">
      <c r="A168" s="1"/>
      <c r="B168" s="1"/>
      <c r="C168" s="1"/>
      <c r="D168" s="1"/>
      <c r="E168" s="1"/>
      <c r="F168" s="1"/>
      <c r="G168" s="1"/>
      <c r="H168" s="1"/>
      <c r="I168" s="1"/>
      <c r="J168" s="1"/>
      <c r="K168" s="1"/>
      <c r="L168" s="1"/>
      <c r="M168" s="1"/>
      <c r="N168" s="1"/>
      <c r="O168" s="1"/>
      <c r="P168" s="1"/>
      <c r="Q168" s="1"/>
      <c r="R168" s="1"/>
      <c r="S168" s="1"/>
      <c r="T168" s="1"/>
      <c r="U168" s="1"/>
      <c r="V168" s="239"/>
      <c r="W168" s="239"/>
      <c r="X168" s="1"/>
      <c r="Y168" s="1"/>
      <c r="Z168" s="1"/>
      <c r="AA168" s="1"/>
      <c r="AB168" s="1"/>
      <c r="AC168" s="1"/>
      <c r="AD168" s="1"/>
      <c r="AE168" s="1"/>
      <c r="AF168" s="1"/>
      <c r="AG168" s="1"/>
      <c r="AH168" s="1"/>
      <c r="AI168" s="1"/>
      <c r="AJ168" s="1"/>
      <c r="AK168" s="1"/>
      <c r="AL168" s="1"/>
      <c r="AM168" s="183"/>
      <c r="AN168" s="1"/>
      <c r="AO168" s="1"/>
      <c r="AP168" s="1"/>
      <c r="AQ168" s="1"/>
      <c r="AR168" s="1"/>
      <c r="AS168" s="1"/>
      <c r="AT168" s="1"/>
      <c r="AU168" s="1"/>
      <c r="AV168" s="1"/>
      <c r="AW168" s="1"/>
      <c r="AX168" s="1"/>
      <c r="AY168" s="1"/>
      <c r="AZ168" s="1"/>
      <c r="BA168" s="1"/>
      <c r="BB168" s="16"/>
      <c r="BC168" s="16"/>
      <c r="BD168" s="16"/>
      <c r="BE168" s="16"/>
      <c r="BF168" s="16"/>
      <c r="BG168" s="1"/>
      <c r="BH168" s="1"/>
      <c r="BI168" s="16"/>
      <c r="BJ168" s="16"/>
      <c r="BK168" s="16"/>
      <c r="BL168" s="16"/>
      <c r="BM168" s="16"/>
      <c r="BN168" s="16"/>
      <c r="BO168" s="1"/>
      <c r="BP168" s="1"/>
      <c r="BQ168" s="1"/>
      <c r="BR168" s="1"/>
    </row>
    <row r="169" spans="1:70" ht="15.75" customHeight="1" x14ac:dyDescent="0.25">
      <c r="A169" s="1"/>
      <c r="B169" s="1"/>
      <c r="C169" s="1"/>
      <c r="D169" s="1"/>
      <c r="E169" s="1"/>
      <c r="F169" s="1"/>
      <c r="G169" s="1"/>
      <c r="H169" s="1"/>
      <c r="I169" s="1"/>
      <c r="J169" s="1"/>
      <c r="K169" s="1"/>
      <c r="L169" s="1"/>
      <c r="M169" s="1"/>
      <c r="N169" s="1"/>
      <c r="O169" s="1"/>
      <c r="P169" s="1"/>
      <c r="Q169" s="1"/>
      <c r="R169" s="1"/>
      <c r="S169" s="1"/>
      <c r="T169" s="1"/>
      <c r="U169" s="1"/>
      <c r="V169" s="239"/>
      <c r="W169" s="239"/>
      <c r="X169" s="1"/>
      <c r="Y169" s="1"/>
      <c r="Z169" s="1"/>
      <c r="AA169" s="1"/>
      <c r="AB169" s="1"/>
      <c r="AC169" s="1"/>
      <c r="AD169" s="1"/>
      <c r="AE169" s="1"/>
      <c r="AF169" s="1"/>
      <c r="AG169" s="1"/>
      <c r="AH169" s="1"/>
      <c r="AI169" s="1"/>
      <c r="AJ169" s="1"/>
      <c r="AK169" s="1"/>
      <c r="AL169" s="1"/>
      <c r="AM169" s="183"/>
      <c r="AN169" s="1"/>
      <c r="AO169" s="1"/>
      <c r="AP169" s="1"/>
      <c r="AQ169" s="1"/>
      <c r="AR169" s="1"/>
      <c r="AS169" s="1"/>
      <c r="AT169" s="1"/>
      <c r="AU169" s="1"/>
      <c r="AV169" s="1"/>
      <c r="AW169" s="1"/>
      <c r="AX169" s="1"/>
      <c r="AY169" s="1"/>
      <c r="AZ169" s="1"/>
      <c r="BA169" s="1"/>
      <c r="BB169" s="16"/>
      <c r="BC169" s="16"/>
      <c r="BD169" s="16"/>
      <c r="BE169" s="16"/>
      <c r="BF169" s="16"/>
      <c r="BG169" s="1"/>
      <c r="BH169" s="1"/>
      <c r="BI169" s="16"/>
      <c r="BJ169" s="16"/>
      <c r="BK169" s="16"/>
      <c r="BL169" s="16"/>
      <c r="BM169" s="16"/>
      <c r="BN169" s="16"/>
      <c r="BO169" s="1"/>
      <c r="BP169" s="1"/>
      <c r="BQ169" s="1"/>
      <c r="BR169" s="1"/>
    </row>
    <row r="170" spans="1:70" ht="15.75" customHeight="1" x14ac:dyDescent="0.25">
      <c r="A170" s="1"/>
      <c r="B170" s="1"/>
      <c r="C170" s="1"/>
      <c r="D170" s="1"/>
      <c r="E170" s="1"/>
      <c r="F170" s="1"/>
      <c r="G170" s="1"/>
      <c r="H170" s="1"/>
      <c r="I170" s="1"/>
      <c r="J170" s="1"/>
      <c r="K170" s="1"/>
      <c r="L170" s="1"/>
      <c r="M170" s="1"/>
      <c r="N170" s="1"/>
      <c r="O170" s="1"/>
      <c r="P170" s="1"/>
      <c r="Q170" s="1"/>
      <c r="R170" s="1"/>
      <c r="S170" s="1"/>
      <c r="T170" s="1"/>
      <c r="U170" s="1"/>
      <c r="V170" s="239"/>
      <c r="W170" s="239"/>
      <c r="X170" s="1"/>
      <c r="Y170" s="1"/>
      <c r="Z170" s="1"/>
      <c r="AA170" s="1"/>
      <c r="AB170" s="1"/>
      <c r="AC170" s="1"/>
      <c r="AD170" s="1"/>
      <c r="AE170" s="1"/>
      <c r="AF170" s="1"/>
      <c r="AG170" s="1"/>
      <c r="AH170" s="1"/>
      <c r="AI170" s="1"/>
      <c r="AJ170" s="1"/>
      <c r="AK170" s="1"/>
      <c r="AL170" s="1"/>
      <c r="AM170" s="183"/>
      <c r="AN170" s="1"/>
      <c r="AO170" s="1"/>
      <c r="AP170" s="1"/>
      <c r="AQ170" s="1"/>
      <c r="AR170" s="1"/>
      <c r="AS170" s="1"/>
      <c r="AT170" s="1"/>
      <c r="AU170" s="1"/>
      <c r="AV170" s="1"/>
      <c r="AW170" s="1"/>
      <c r="AX170" s="1"/>
      <c r="AY170" s="1"/>
      <c r="AZ170" s="1"/>
      <c r="BA170" s="1"/>
      <c r="BB170" s="16"/>
      <c r="BC170" s="16"/>
      <c r="BD170" s="16"/>
      <c r="BE170" s="16"/>
      <c r="BF170" s="16"/>
      <c r="BG170" s="1"/>
      <c r="BH170" s="1"/>
      <c r="BI170" s="16"/>
      <c r="BJ170" s="16"/>
      <c r="BK170" s="16"/>
      <c r="BL170" s="16"/>
      <c r="BM170" s="16"/>
      <c r="BN170" s="16"/>
      <c r="BO170" s="1"/>
      <c r="BP170" s="1"/>
      <c r="BQ170" s="1"/>
      <c r="BR170" s="1"/>
    </row>
    <row r="171" spans="1:70" ht="15.75" customHeight="1" x14ac:dyDescent="0.25">
      <c r="A171" s="1"/>
      <c r="B171" s="1"/>
      <c r="C171" s="1"/>
      <c r="D171" s="1"/>
      <c r="E171" s="1"/>
      <c r="F171" s="1"/>
      <c r="G171" s="1"/>
      <c r="H171" s="1"/>
      <c r="I171" s="1"/>
      <c r="J171" s="1"/>
      <c r="K171" s="1"/>
      <c r="L171" s="1"/>
      <c r="M171" s="1"/>
      <c r="N171" s="1"/>
      <c r="O171" s="1"/>
      <c r="P171" s="1"/>
      <c r="Q171" s="1"/>
      <c r="R171" s="1"/>
      <c r="S171" s="1"/>
      <c r="T171" s="1"/>
      <c r="U171" s="1"/>
      <c r="V171" s="239"/>
      <c r="W171" s="239"/>
      <c r="X171" s="1"/>
      <c r="Y171" s="1"/>
      <c r="Z171" s="1"/>
      <c r="AA171" s="1"/>
      <c r="AB171" s="1"/>
      <c r="AC171" s="1"/>
      <c r="AD171" s="1"/>
      <c r="AE171" s="1"/>
      <c r="AF171" s="1"/>
      <c r="AG171" s="1"/>
      <c r="AH171" s="1"/>
      <c r="AI171" s="1"/>
      <c r="AJ171" s="1"/>
      <c r="AK171" s="1"/>
      <c r="AL171" s="1"/>
      <c r="AM171" s="183"/>
      <c r="AN171" s="1"/>
      <c r="AO171" s="1"/>
      <c r="AP171" s="1"/>
      <c r="AQ171" s="1"/>
      <c r="AR171" s="1"/>
      <c r="AS171" s="1"/>
      <c r="AT171" s="1"/>
      <c r="AU171" s="1"/>
      <c r="AV171" s="1"/>
      <c r="AW171" s="1"/>
      <c r="AX171" s="1"/>
      <c r="AY171" s="1"/>
      <c r="AZ171" s="1"/>
      <c r="BA171" s="1"/>
      <c r="BB171" s="16"/>
      <c r="BC171" s="16"/>
      <c r="BD171" s="16"/>
      <c r="BE171" s="16"/>
      <c r="BF171" s="16"/>
      <c r="BG171" s="1"/>
      <c r="BH171" s="1"/>
      <c r="BI171" s="16"/>
      <c r="BJ171" s="16"/>
      <c r="BK171" s="16"/>
      <c r="BL171" s="16"/>
      <c r="BM171" s="16"/>
      <c r="BN171" s="16"/>
      <c r="BO171" s="1"/>
      <c r="BP171" s="1"/>
      <c r="BQ171" s="1"/>
      <c r="BR171" s="1"/>
    </row>
    <row r="172" spans="1:70" ht="15.75" customHeight="1" x14ac:dyDescent="0.25">
      <c r="A172" s="1"/>
      <c r="B172" s="1"/>
      <c r="C172" s="1"/>
      <c r="D172" s="1"/>
      <c r="E172" s="1"/>
      <c r="F172" s="1"/>
      <c r="G172" s="1"/>
      <c r="H172" s="1"/>
      <c r="I172" s="1"/>
      <c r="J172" s="1"/>
      <c r="K172" s="1"/>
      <c r="L172" s="1"/>
      <c r="M172" s="1"/>
      <c r="N172" s="1"/>
      <c r="O172" s="1"/>
      <c r="P172" s="1"/>
      <c r="Q172" s="1"/>
      <c r="R172" s="1"/>
      <c r="S172" s="1"/>
      <c r="T172" s="1"/>
      <c r="U172" s="1"/>
      <c r="V172" s="239"/>
      <c r="W172" s="239"/>
      <c r="X172" s="1"/>
      <c r="Y172" s="1"/>
      <c r="Z172" s="1"/>
      <c r="AA172" s="1"/>
      <c r="AB172" s="1"/>
      <c r="AC172" s="1"/>
      <c r="AD172" s="1"/>
      <c r="AE172" s="1"/>
      <c r="AF172" s="1"/>
      <c r="AG172" s="1"/>
      <c r="AH172" s="1"/>
      <c r="AI172" s="1"/>
      <c r="AJ172" s="1"/>
      <c r="AK172" s="1"/>
      <c r="AL172" s="1"/>
      <c r="AM172" s="183"/>
      <c r="AN172" s="1"/>
      <c r="AO172" s="1"/>
      <c r="AP172" s="1"/>
      <c r="AQ172" s="1"/>
      <c r="AR172" s="1"/>
      <c r="AS172" s="1"/>
      <c r="AT172" s="1"/>
      <c r="AU172" s="1"/>
      <c r="AV172" s="1"/>
      <c r="AW172" s="1"/>
      <c r="AX172" s="1"/>
      <c r="AY172" s="1"/>
      <c r="AZ172" s="1"/>
      <c r="BA172" s="1"/>
      <c r="BB172" s="16"/>
      <c r="BC172" s="16"/>
      <c r="BD172" s="16"/>
      <c r="BE172" s="16"/>
      <c r="BF172" s="16"/>
      <c r="BG172" s="1"/>
      <c r="BH172" s="1"/>
      <c r="BI172" s="16"/>
      <c r="BJ172" s="16"/>
      <c r="BK172" s="16"/>
      <c r="BL172" s="16"/>
      <c r="BM172" s="16"/>
      <c r="BN172" s="16"/>
      <c r="BO172" s="1"/>
      <c r="BP172" s="1"/>
      <c r="BQ172" s="1"/>
      <c r="BR172" s="1"/>
    </row>
    <row r="173" spans="1:70" ht="15.75" customHeight="1" x14ac:dyDescent="0.25">
      <c r="A173" s="1"/>
      <c r="B173" s="1"/>
      <c r="C173" s="1"/>
      <c r="D173" s="1"/>
      <c r="E173" s="1"/>
      <c r="F173" s="1"/>
      <c r="G173" s="1"/>
      <c r="H173" s="1"/>
      <c r="I173" s="1"/>
      <c r="J173" s="1"/>
      <c r="K173" s="1"/>
      <c r="L173" s="1"/>
      <c r="M173" s="1"/>
      <c r="N173" s="1"/>
      <c r="O173" s="1"/>
      <c r="P173" s="1"/>
      <c r="Q173" s="1"/>
      <c r="R173" s="1"/>
      <c r="S173" s="1"/>
      <c r="T173" s="1"/>
      <c r="U173" s="1"/>
      <c r="V173" s="239"/>
      <c r="W173" s="239"/>
      <c r="X173" s="1"/>
      <c r="Y173" s="1"/>
      <c r="Z173" s="1"/>
      <c r="AA173" s="1"/>
      <c r="AB173" s="1"/>
      <c r="AC173" s="1"/>
      <c r="AD173" s="1"/>
      <c r="AE173" s="1"/>
      <c r="AF173" s="1"/>
      <c r="AG173" s="1"/>
      <c r="AH173" s="1"/>
      <c r="AI173" s="1"/>
      <c r="AJ173" s="1"/>
      <c r="AK173" s="1"/>
      <c r="AL173" s="1"/>
      <c r="AM173" s="183"/>
      <c r="AN173" s="1"/>
      <c r="AO173" s="1"/>
      <c r="AP173" s="1"/>
      <c r="AQ173" s="1"/>
      <c r="AR173" s="1"/>
      <c r="AS173" s="1"/>
      <c r="AT173" s="1"/>
      <c r="AU173" s="1"/>
      <c r="AV173" s="1"/>
      <c r="AW173" s="1"/>
      <c r="AX173" s="1"/>
      <c r="AY173" s="1"/>
      <c r="AZ173" s="1"/>
      <c r="BA173" s="1"/>
      <c r="BB173" s="16"/>
      <c r="BC173" s="16"/>
      <c r="BD173" s="16"/>
      <c r="BE173" s="16"/>
      <c r="BF173" s="16"/>
      <c r="BG173" s="1"/>
      <c r="BH173" s="1"/>
      <c r="BI173" s="16"/>
      <c r="BJ173" s="16"/>
      <c r="BK173" s="16"/>
      <c r="BL173" s="16"/>
      <c r="BM173" s="16"/>
      <c r="BN173" s="16"/>
      <c r="BO173" s="1"/>
      <c r="BP173" s="1"/>
      <c r="BQ173" s="1"/>
      <c r="BR173" s="1"/>
    </row>
    <row r="174" spans="1:70" ht="15.75" customHeight="1" x14ac:dyDescent="0.25">
      <c r="A174" s="1"/>
      <c r="B174" s="1"/>
      <c r="C174" s="1"/>
      <c r="D174" s="1"/>
      <c r="E174" s="1"/>
      <c r="F174" s="1"/>
      <c r="G174" s="1"/>
      <c r="H174" s="1"/>
      <c r="I174" s="1"/>
      <c r="J174" s="1"/>
      <c r="K174" s="1"/>
      <c r="L174" s="1"/>
      <c r="M174" s="1"/>
      <c r="N174" s="1"/>
      <c r="O174" s="1"/>
      <c r="P174" s="1"/>
      <c r="Q174" s="1"/>
      <c r="R174" s="1"/>
      <c r="S174" s="1"/>
      <c r="T174" s="1"/>
      <c r="U174" s="1"/>
      <c r="V174" s="239"/>
      <c r="W174" s="239"/>
      <c r="X174" s="1"/>
      <c r="Y174" s="1"/>
      <c r="Z174" s="1"/>
      <c r="AA174" s="1"/>
      <c r="AB174" s="1"/>
      <c r="AC174" s="1"/>
      <c r="AD174" s="1"/>
      <c r="AE174" s="1"/>
      <c r="AF174" s="1"/>
      <c r="AG174" s="1"/>
      <c r="AH174" s="1"/>
      <c r="AI174" s="1"/>
      <c r="AJ174" s="1"/>
      <c r="AK174" s="1"/>
      <c r="AL174" s="1"/>
      <c r="AM174" s="183"/>
      <c r="AN174" s="1"/>
      <c r="AO174" s="1"/>
      <c r="AP174" s="1"/>
      <c r="AQ174" s="1"/>
      <c r="AR174" s="1"/>
      <c r="AS174" s="1"/>
      <c r="AT174" s="1"/>
      <c r="AU174" s="1"/>
      <c r="AV174" s="1"/>
      <c r="AW174" s="1"/>
      <c r="AX174" s="1"/>
      <c r="AY174" s="1"/>
      <c r="AZ174" s="1"/>
      <c r="BA174" s="1"/>
      <c r="BB174" s="16"/>
      <c r="BC174" s="16"/>
      <c r="BD174" s="16"/>
      <c r="BE174" s="16"/>
      <c r="BF174" s="16"/>
      <c r="BG174" s="1"/>
      <c r="BH174" s="1"/>
      <c r="BI174" s="16"/>
      <c r="BJ174" s="16"/>
      <c r="BK174" s="16"/>
      <c r="BL174" s="16"/>
      <c r="BM174" s="16"/>
      <c r="BN174" s="16"/>
      <c r="BO174" s="1"/>
      <c r="BP174" s="1"/>
      <c r="BQ174" s="1"/>
      <c r="BR174" s="1"/>
    </row>
    <row r="175" spans="1:70" ht="15.75" customHeight="1" x14ac:dyDescent="0.25">
      <c r="A175" s="1"/>
      <c r="B175" s="1"/>
      <c r="C175" s="1"/>
      <c r="D175" s="1"/>
      <c r="E175" s="1"/>
      <c r="F175" s="1"/>
      <c r="G175" s="1"/>
      <c r="H175" s="1"/>
      <c r="I175" s="1"/>
      <c r="J175" s="1"/>
      <c r="K175" s="1"/>
      <c r="L175" s="1"/>
      <c r="M175" s="1"/>
      <c r="N175" s="1"/>
      <c r="O175" s="1"/>
      <c r="P175" s="1"/>
      <c r="Q175" s="1"/>
      <c r="R175" s="1"/>
      <c r="S175" s="1"/>
      <c r="T175" s="1"/>
      <c r="U175" s="1"/>
      <c r="V175" s="239"/>
      <c r="W175" s="239"/>
      <c r="X175" s="1"/>
      <c r="Y175" s="1"/>
      <c r="Z175" s="1"/>
      <c r="AA175" s="1"/>
      <c r="AB175" s="1"/>
      <c r="AC175" s="1"/>
      <c r="AD175" s="1"/>
      <c r="AE175" s="1"/>
      <c r="AF175" s="1"/>
      <c r="AG175" s="1"/>
      <c r="AH175" s="1"/>
      <c r="AI175" s="1"/>
      <c r="AJ175" s="1"/>
      <c r="AK175" s="1"/>
      <c r="AL175" s="1"/>
      <c r="AM175" s="183"/>
      <c r="AN175" s="1"/>
      <c r="AO175" s="1"/>
      <c r="AP175" s="1"/>
      <c r="AQ175" s="1"/>
      <c r="AR175" s="1"/>
      <c r="AS175" s="1"/>
      <c r="AT175" s="1"/>
      <c r="AU175" s="1"/>
      <c r="AV175" s="1"/>
      <c r="AW175" s="1"/>
      <c r="AX175" s="1"/>
      <c r="AY175" s="1"/>
      <c r="AZ175" s="1"/>
      <c r="BA175" s="1"/>
      <c r="BB175" s="16"/>
      <c r="BC175" s="16"/>
      <c r="BD175" s="16"/>
      <c r="BE175" s="16"/>
      <c r="BF175" s="16"/>
      <c r="BG175" s="1"/>
      <c r="BH175" s="1"/>
      <c r="BI175" s="16"/>
      <c r="BJ175" s="16"/>
      <c r="BK175" s="16"/>
      <c r="BL175" s="16"/>
      <c r="BM175" s="16"/>
      <c r="BN175" s="16"/>
      <c r="BO175" s="1"/>
      <c r="BP175" s="1"/>
      <c r="BQ175" s="1"/>
      <c r="BR175" s="1"/>
    </row>
    <row r="176" spans="1:70" ht="15.75" customHeight="1" x14ac:dyDescent="0.25">
      <c r="A176" s="1"/>
      <c r="B176" s="1"/>
      <c r="C176" s="1"/>
      <c r="D176" s="1"/>
      <c r="E176" s="1"/>
      <c r="F176" s="1"/>
      <c r="G176" s="1"/>
      <c r="H176" s="1"/>
      <c r="I176" s="1"/>
      <c r="J176" s="1"/>
      <c r="K176" s="1"/>
      <c r="L176" s="1"/>
      <c r="M176" s="1"/>
      <c r="N176" s="1"/>
      <c r="O176" s="1"/>
      <c r="P176" s="1"/>
      <c r="Q176" s="1"/>
      <c r="R176" s="1"/>
      <c r="S176" s="1"/>
      <c r="T176" s="1"/>
      <c r="U176" s="1"/>
      <c r="V176" s="239"/>
      <c r="W176" s="239"/>
      <c r="X176" s="1"/>
      <c r="Y176" s="1"/>
      <c r="Z176" s="1"/>
      <c r="AA176" s="1"/>
      <c r="AB176" s="1"/>
      <c r="AC176" s="1"/>
      <c r="AD176" s="1"/>
      <c r="AE176" s="1"/>
      <c r="AF176" s="1"/>
      <c r="AG176" s="1"/>
      <c r="AH176" s="1"/>
      <c r="AI176" s="1"/>
      <c r="AJ176" s="1"/>
      <c r="AK176" s="1"/>
      <c r="AL176" s="1"/>
      <c r="AM176" s="183"/>
      <c r="AN176" s="1"/>
      <c r="AO176" s="1"/>
      <c r="AP176" s="1"/>
      <c r="AQ176" s="1"/>
      <c r="AR176" s="1"/>
      <c r="AS176" s="1"/>
      <c r="AT176" s="1"/>
      <c r="AU176" s="1"/>
      <c r="AV176" s="1"/>
      <c r="AW176" s="1"/>
      <c r="AX176" s="1"/>
      <c r="AY176" s="1"/>
      <c r="AZ176" s="1"/>
      <c r="BA176" s="1"/>
      <c r="BB176" s="16"/>
      <c r="BC176" s="16"/>
      <c r="BD176" s="16"/>
      <c r="BE176" s="16"/>
      <c r="BF176" s="16"/>
      <c r="BG176" s="1"/>
      <c r="BH176" s="1"/>
      <c r="BI176" s="16"/>
      <c r="BJ176" s="16"/>
      <c r="BK176" s="16"/>
      <c r="BL176" s="16"/>
      <c r="BM176" s="16"/>
      <c r="BN176" s="16"/>
      <c r="BO176" s="1"/>
      <c r="BP176" s="1"/>
      <c r="BQ176" s="1"/>
      <c r="BR176" s="1"/>
    </row>
    <row r="177" spans="1:70" ht="15.75" customHeight="1" x14ac:dyDescent="0.25">
      <c r="A177" s="1"/>
      <c r="B177" s="1"/>
      <c r="C177" s="1"/>
      <c r="D177" s="1"/>
      <c r="E177" s="1"/>
      <c r="F177" s="1"/>
      <c r="G177" s="1"/>
      <c r="H177" s="1"/>
      <c r="I177" s="1"/>
      <c r="J177" s="1"/>
      <c r="K177" s="1"/>
      <c r="L177" s="1"/>
      <c r="M177" s="1"/>
      <c r="N177" s="1"/>
      <c r="O177" s="1"/>
      <c r="P177" s="1"/>
      <c r="Q177" s="1"/>
      <c r="R177" s="1"/>
      <c r="S177" s="1"/>
      <c r="T177" s="1"/>
      <c r="U177" s="1"/>
      <c r="V177" s="239"/>
      <c r="W177" s="239"/>
      <c r="X177" s="1"/>
      <c r="Y177" s="1"/>
      <c r="Z177" s="1"/>
      <c r="AA177" s="1"/>
      <c r="AB177" s="1"/>
      <c r="AC177" s="1"/>
      <c r="AD177" s="1"/>
      <c r="AE177" s="1"/>
      <c r="AF177" s="1"/>
      <c r="AG177" s="1"/>
      <c r="AH177" s="1"/>
      <c r="AI177" s="1"/>
      <c r="AJ177" s="1"/>
      <c r="AK177" s="1"/>
      <c r="AL177" s="1"/>
      <c r="AM177" s="183"/>
      <c r="AN177" s="1"/>
      <c r="AO177" s="1"/>
      <c r="AP177" s="1"/>
      <c r="AQ177" s="1"/>
      <c r="AR177" s="1"/>
      <c r="AS177" s="1"/>
      <c r="AT177" s="1"/>
      <c r="AU177" s="1"/>
      <c r="AV177" s="1"/>
      <c r="AW177" s="1"/>
      <c r="AX177" s="1"/>
      <c r="AY177" s="1"/>
      <c r="AZ177" s="1"/>
      <c r="BA177" s="1"/>
      <c r="BB177" s="16"/>
      <c r="BC177" s="16"/>
      <c r="BD177" s="16"/>
      <c r="BE177" s="16"/>
      <c r="BF177" s="16"/>
      <c r="BG177" s="1"/>
      <c r="BH177" s="1"/>
      <c r="BI177" s="16"/>
      <c r="BJ177" s="16"/>
      <c r="BK177" s="16"/>
      <c r="BL177" s="16"/>
      <c r="BM177" s="16"/>
      <c r="BN177" s="16"/>
      <c r="BO177" s="1"/>
      <c r="BP177" s="1"/>
      <c r="BQ177" s="1"/>
      <c r="BR177" s="1"/>
    </row>
    <row r="178" spans="1:70" ht="15.75" customHeight="1" x14ac:dyDescent="0.25">
      <c r="A178" s="1"/>
      <c r="B178" s="1"/>
      <c r="C178" s="1"/>
      <c r="D178" s="1"/>
      <c r="E178" s="1"/>
      <c r="F178" s="1"/>
      <c r="G178" s="1"/>
      <c r="H178" s="1"/>
      <c r="I178" s="1"/>
      <c r="J178" s="1"/>
      <c r="K178" s="1"/>
      <c r="L178" s="1"/>
      <c r="M178" s="1"/>
      <c r="N178" s="1"/>
      <c r="O178" s="1"/>
      <c r="P178" s="1"/>
      <c r="Q178" s="1"/>
      <c r="R178" s="1"/>
      <c r="S178" s="1"/>
      <c r="T178" s="1"/>
      <c r="U178" s="1"/>
      <c r="V178" s="239"/>
      <c r="W178" s="239"/>
      <c r="X178" s="1"/>
      <c r="Y178" s="1"/>
      <c r="Z178" s="1"/>
      <c r="AA178" s="1"/>
      <c r="AB178" s="1"/>
      <c r="AC178" s="1"/>
      <c r="AD178" s="1"/>
      <c r="AE178" s="1"/>
      <c r="AF178" s="1"/>
      <c r="AG178" s="1"/>
      <c r="AH178" s="1"/>
      <c r="AI178" s="1"/>
      <c r="AJ178" s="1"/>
      <c r="AK178" s="1"/>
      <c r="AL178" s="1"/>
      <c r="AM178" s="183"/>
      <c r="AN178" s="1"/>
      <c r="AO178" s="1"/>
      <c r="AP178" s="1"/>
      <c r="AQ178" s="1"/>
      <c r="AR178" s="1"/>
      <c r="AS178" s="1"/>
      <c r="AT178" s="1"/>
      <c r="AU178" s="1"/>
      <c r="AV178" s="1"/>
      <c r="AW178" s="1"/>
      <c r="AX178" s="1"/>
      <c r="AY178" s="1"/>
      <c r="AZ178" s="1"/>
      <c r="BA178" s="1"/>
      <c r="BB178" s="16"/>
      <c r="BC178" s="16"/>
      <c r="BD178" s="16"/>
      <c r="BE178" s="16"/>
      <c r="BF178" s="16"/>
      <c r="BG178" s="1"/>
      <c r="BH178" s="1"/>
      <c r="BI178" s="16"/>
      <c r="BJ178" s="16"/>
      <c r="BK178" s="16"/>
      <c r="BL178" s="16"/>
      <c r="BM178" s="16"/>
      <c r="BN178" s="16"/>
      <c r="BO178" s="1"/>
      <c r="BP178" s="1"/>
      <c r="BQ178" s="1"/>
      <c r="BR178" s="1"/>
    </row>
    <row r="179" spans="1:70" ht="15.75" customHeight="1" x14ac:dyDescent="0.25">
      <c r="A179" s="1"/>
      <c r="B179" s="1"/>
      <c r="C179" s="1"/>
      <c r="D179" s="1"/>
      <c r="E179" s="1"/>
      <c r="F179" s="1"/>
      <c r="G179" s="1"/>
      <c r="H179" s="1"/>
      <c r="I179" s="1"/>
      <c r="J179" s="1"/>
      <c r="K179" s="1"/>
      <c r="L179" s="1"/>
      <c r="M179" s="1"/>
      <c r="N179" s="1"/>
      <c r="O179" s="1"/>
      <c r="P179" s="1"/>
      <c r="Q179" s="1"/>
      <c r="R179" s="1"/>
      <c r="S179" s="1"/>
      <c r="T179" s="1"/>
      <c r="U179" s="1"/>
      <c r="V179" s="239"/>
      <c r="W179" s="239"/>
      <c r="X179" s="1"/>
      <c r="Y179" s="1"/>
      <c r="Z179" s="1"/>
      <c r="AA179" s="1"/>
      <c r="AB179" s="1"/>
      <c r="AC179" s="1"/>
      <c r="AD179" s="1"/>
      <c r="AE179" s="1"/>
      <c r="AF179" s="1"/>
      <c r="AG179" s="1"/>
      <c r="AH179" s="1"/>
      <c r="AI179" s="1"/>
      <c r="AJ179" s="1"/>
      <c r="AK179" s="1"/>
      <c r="AL179" s="1"/>
      <c r="AM179" s="183"/>
      <c r="AN179" s="1"/>
      <c r="AO179" s="1"/>
      <c r="AP179" s="1"/>
      <c r="AQ179" s="1"/>
      <c r="AR179" s="1"/>
      <c r="AS179" s="1"/>
      <c r="AT179" s="1"/>
      <c r="AU179" s="1"/>
      <c r="AV179" s="1"/>
      <c r="AW179" s="1"/>
      <c r="AX179" s="1"/>
      <c r="AY179" s="1"/>
      <c r="AZ179" s="1"/>
      <c r="BA179" s="1"/>
      <c r="BB179" s="16"/>
      <c r="BC179" s="16"/>
      <c r="BD179" s="16"/>
      <c r="BE179" s="16"/>
      <c r="BF179" s="16"/>
      <c r="BG179" s="1"/>
      <c r="BH179" s="1"/>
      <c r="BI179" s="16"/>
      <c r="BJ179" s="16"/>
      <c r="BK179" s="16"/>
      <c r="BL179" s="16"/>
      <c r="BM179" s="16"/>
      <c r="BN179" s="16"/>
      <c r="BO179" s="1"/>
      <c r="BP179" s="1"/>
      <c r="BQ179" s="1"/>
      <c r="BR179" s="1"/>
    </row>
    <row r="180" spans="1:70" ht="15.75" customHeight="1" x14ac:dyDescent="0.25">
      <c r="A180" s="1"/>
      <c r="B180" s="1"/>
      <c r="C180" s="1"/>
      <c r="D180" s="1"/>
      <c r="E180" s="1"/>
      <c r="F180" s="1"/>
      <c r="G180" s="1"/>
      <c r="H180" s="1"/>
      <c r="I180" s="1"/>
      <c r="J180" s="1"/>
      <c r="K180" s="1"/>
      <c r="L180" s="1"/>
      <c r="M180" s="1"/>
      <c r="N180" s="1"/>
      <c r="O180" s="1"/>
      <c r="P180" s="1"/>
      <c r="Q180" s="1"/>
      <c r="R180" s="1"/>
      <c r="S180" s="1"/>
      <c r="T180" s="1"/>
      <c r="U180" s="1"/>
      <c r="V180" s="239"/>
      <c r="W180" s="239"/>
      <c r="X180" s="1"/>
      <c r="Y180" s="1"/>
      <c r="Z180" s="1"/>
      <c r="AA180" s="1"/>
      <c r="AB180" s="1"/>
      <c r="AC180" s="1"/>
      <c r="AD180" s="1"/>
      <c r="AE180" s="1"/>
      <c r="AF180" s="1"/>
      <c r="AG180" s="1"/>
      <c r="AH180" s="1"/>
      <c r="AI180" s="1"/>
      <c r="AJ180" s="1"/>
      <c r="AK180" s="1"/>
      <c r="AL180" s="1"/>
      <c r="AM180" s="183"/>
      <c r="AN180" s="1"/>
      <c r="AO180" s="1"/>
      <c r="AP180" s="1"/>
      <c r="AQ180" s="1"/>
      <c r="AR180" s="1"/>
      <c r="AS180" s="1"/>
      <c r="AT180" s="1"/>
      <c r="AU180" s="1"/>
      <c r="AV180" s="1"/>
      <c r="AW180" s="1"/>
      <c r="AX180" s="1"/>
      <c r="AY180" s="1"/>
      <c r="AZ180" s="1"/>
      <c r="BA180" s="1"/>
      <c r="BB180" s="16"/>
      <c r="BC180" s="16"/>
      <c r="BD180" s="16"/>
      <c r="BE180" s="16"/>
      <c r="BF180" s="16"/>
      <c r="BG180" s="1"/>
      <c r="BH180" s="1"/>
      <c r="BI180" s="16"/>
      <c r="BJ180" s="16"/>
      <c r="BK180" s="16"/>
      <c r="BL180" s="16"/>
      <c r="BM180" s="16"/>
      <c r="BN180" s="16"/>
      <c r="BO180" s="1"/>
      <c r="BP180" s="1"/>
      <c r="BQ180" s="1"/>
      <c r="BR180" s="1"/>
    </row>
    <row r="181" spans="1:70" ht="15.75" customHeight="1" x14ac:dyDescent="0.25">
      <c r="A181" s="1"/>
      <c r="B181" s="1"/>
      <c r="C181" s="1"/>
      <c r="D181" s="1"/>
      <c r="E181" s="1"/>
      <c r="F181" s="1"/>
      <c r="G181" s="1"/>
      <c r="H181" s="1"/>
      <c r="I181" s="1"/>
      <c r="J181" s="1"/>
      <c r="K181" s="1"/>
      <c r="L181" s="1"/>
      <c r="M181" s="1"/>
      <c r="N181" s="1"/>
      <c r="O181" s="1"/>
      <c r="P181" s="1"/>
      <c r="Q181" s="1"/>
      <c r="R181" s="1"/>
      <c r="S181" s="1"/>
      <c r="T181" s="1"/>
      <c r="U181" s="1"/>
      <c r="V181" s="239"/>
      <c r="W181" s="239"/>
      <c r="X181" s="1"/>
      <c r="Y181" s="1"/>
      <c r="Z181" s="1"/>
      <c r="AA181" s="1"/>
      <c r="AB181" s="1"/>
      <c r="AC181" s="1"/>
      <c r="AD181" s="1"/>
      <c r="AE181" s="1"/>
      <c r="AF181" s="1"/>
      <c r="AG181" s="1"/>
      <c r="AH181" s="1"/>
      <c r="AI181" s="1"/>
      <c r="AJ181" s="1"/>
      <c r="AK181" s="1"/>
      <c r="AL181" s="1"/>
      <c r="AM181" s="183"/>
      <c r="AN181" s="1"/>
      <c r="AO181" s="1"/>
      <c r="AP181" s="1"/>
      <c r="AQ181" s="1"/>
      <c r="AR181" s="1"/>
      <c r="AS181" s="1"/>
      <c r="AT181" s="1"/>
      <c r="AU181" s="1"/>
      <c r="AV181" s="1"/>
      <c r="AW181" s="1"/>
      <c r="AX181" s="1"/>
      <c r="AY181" s="1"/>
      <c r="AZ181" s="1"/>
      <c r="BA181" s="1"/>
      <c r="BB181" s="16"/>
      <c r="BC181" s="16"/>
      <c r="BD181" s="16"/>
      <c r="BE181" s="16"/>
      <c r="BF181" s="16"/>
      <c r="BG181" s="1"/>
      <c r="BH181" s="1"/>
      <c r="BI181" s="16"/>
      <c r="BJ181" s="16"/>
      <c r="BK181" s="16"/>
      <c r="BL181" s="16"/>
      <c r="BM181" s="16"/>
      <c r="BN181" s="16"/>
      <c r="BO181" s="1"/>
      <c r="BP181" s="1"/>
      <c r="BQ181" s="1"/>
      <c r="BR181" s="1"/>
    </row>
    <row r="182" spans="1:70" ht="15.75" customHeight="1" x14ac:dyDescent="0.25">
      <c r="A182" s="1"/>
      <c r="B182" s="1"/>
      <c r="C182" s="1"/>
      <c r="D182" s="1"/>
      <c r="E182" s="1"/>
      <c r="F182" s="1"/>
      <c r="G182" s="1"/>
      <c r="H182" s="1"/>
      <c r="I182" s="1"/>
      <c r="J182" s="1"/>
      <c r="K182" s="1"/>
      <c r="L182" s="1"/>
      <c r="M182" s="1"/>
      <c r="N182" s="1"/>
      <c r="O182" s="1"/>
      <c r="P182" s="1"/>
      <c r="Q182" s="1"/>
      <c r="R182" s="1"/>
      <c r="S182" s="1"/>
      <c r="T182" s="1"/>
      <c r="U182" s="1"/>
      <c r="V182" s="239"/>
      <c r="W182" s="239"/>
      <c r="X182" s="1"/>
      <c r="Y182" s="1"/>
      <c r="Z182" s="1"/>
      <c r="AA182" s="1"/>
      <c r="AB182" s="1"/>
      <c r="AC182" s="1"/>
      <c r="AD182" s="1"/>
      <c r="AE182" s="1"/>
      <c r="AF182" s="1"/>
      <c r="AG182" s="1"/>
      <c r="AH182" s="1"/>
      <c r="AI182" s="1"/>
      <c r="AJ182" s="1"/>
      <c r="AK182" s="1"/>
      <c r="AL182" s="1"/>
      <c r="AM182" s="183"/>
      <c r="AN182" s="1"/>
      <c r="AO182" s="1"/>
      <c r="AP182" s="1"/>
      <c r="AQ182" s="1"/>
      <c r="AR182" s="1"/>
      <c r="AS182" s="1"/>
      <c r="AT182" s="1"/>
      <c r="AU182" s="1"/>
      <c r="AV182" s="1"/>
      <c r="AW182" s="1"/>
      <c r="AX182" s="1"/>
      <c r="AY182" s="1"/>
      <c r="AZ182" s="1"/>
      <c r="BA182" s="1"/>
      <c r="BB182" s="16"/>
      <c r="BC182" s="16"/>
      <c r="BD182" s="16"/>
      <c r="BE182" s="16"/>
      <c r="BF182" s="16"/>
      <c r="BG182" s="1"/>
      <c r="BH182" s="1"/>
      <c r="BI182" s="16"/>
      <c r="BJ182" s="16"/>
      <c r="BK182" s="16"/>
      <c r="BL182" s="16"/>
      <c r="BM182" s="16"/>
      <c r="BN182" s="16"/>
      <c r="BO182" s="1"/>
      <c r="BP182" s="1"/>
      <c r="BQ182" s="1"/>
      <c r="BR182" s="1"/>
    </row>
    <row r="183" spans="1:70" ht="15.75" customHeight="1" x14ac:dyDescent="0.25">
      <c r="A183" s="1"/>
      <c r="B183" s="1"/>
      <c r="C183" s="1"/>
      <c r="D183" s="1"/>
      <c r="E183" s="1"/>
      <c r="F183" s="1"/>
      <c r="G183" s="1"/>
      <c r="H183" s="1"/>
      <c r="I183" s="1"/>
      <c r="J183" s="1"/>
      <c r="K183" s="1"/>
      <c r="L183" s="1"/>
      <c r="M183" s="1"/>
      <c r="N183" s="1"/>
      <c r="O183" s="1"/>
      <c r="P183" s="1"/>
      <c r="Q183" s="1"/>
      <c r="R183" s="1"/>
      <c r="S183" s="1"/>
      <c r="T183" s="1"/>
      <c r="U183" s="1"/>
      <c r="V183" s="239"/>
      <c r="W183" s="239"/>
      <c r="X183" s="1"/>
      <c r="Y183" s="1"/>
      <c r="Z183" s="1"/>
      <c r="AA183" s="1"/>
      <c r="AB183" s="1"/>
      <c r="AC183" s="1"/>
      <c r="AD183" s="1"/>
      <c r="AE183" s="1"/>
      <c r="AF183" s="1"/>
      <c r="AG183" s="1"/>
      <c r="AH183" s="1"/>
      <c r="AI183" s="1"/>
      <c r="AJ183" s="1"/>
      <c r="AK183" s="1"/>
      <c r="AL183" s="1"/>
      <c r="AM183" s="183"/>
      <c r="AN183" s="1"/>
      <c r="AO183" s="1"/>
      <c r="AP183" s="1"/>
      <c r="AQ183" s="1"/>
      <c r="AR183" s="1"/>
      <c r="AS183" s="1"/>
      <c r="AT183" s="1"/>
      <c r="AU183" s="1"/>
      <c r="AV183" s="1"/>
      <c r="AW183" s="1"/>
      <c r="AX183" s="1"/>
      <c r="AY183" s="1"/>
      <c r="AZ183" s="1"/>
      <c r="BA183" s="1"/>
      <c r="BB183" s="16"/>
      <c r="BC183" s="16"/>
      <c r="BD183" s="16"/>
      <c r="BE183" s="16"/>
      <c r="BF183" s="16"/>
      <c r="BG183" s="1"/>
      <c r="BH183" s="1"/>
      <c r="BI183" s="16"/>
      <c r="BJ183" s="16"/>
      <c r="BK183" s="16"/>
      <c r="BL183" s="16"/>
      <c r="BM183" s="16"/>
      <c r="BN183" s="16"/>
      <c r="BO183" s="1"/>
      <c r="BP183" s="1"/>
      <c r="BQ183" s="1"/>
      <c r="BR183" s="1"/>
    </row>
    <row r="184" spans="1:70" ht="15.75" customHeight="1" x14ac:dyDescent="0.25">
      <c r="A184" s="1"/>
      <c r="B184" s="1"/>
      <c r="C184" s="1"/>
      <c r="D184" s="1"/>
      <c r="E184" s="1"/>
      <c r="F184" s="1"/>
      <c r="G184" s="1"/>
      <c r="H184" s="1"/>
      <c r="I184" s="1"/>
      <c r="J184" s="1"/>
      <c r="K184" s="1"/>
      <c r="L184" s="1"/>
      <c r="M184" s="1"/>
      <c r="N184" s="1"/>
      <c r="O184" s="1"/>
      <c r="P184" s="1"/>
      <c r="Q184" s="1"/>
      <c r="R184" s="1"/>
      <c r="S184" s="1"/>
      <c r="T184" s="1"/>
      <c r="U184" s="1"/>
      <c r="V184" s="239"/>
      <c r="W184" s="239"/>
      <c r="X184" s="1"/>
      <c r="Y184" s="1"/>
      <c r="Z184" s="1"/>
      <c r="AA184" s="1"/>
      <c r="AB184" s="1"/>
      <c r="AC184" s="1"/>
      <c r="AD184" s="1"/>
      <c r="AE184" s="1"/>
      <c r="AF184" s="1"/>
      <c r="AG184" s="1"/>
      <c r="AH184" s="1"/>
      <c r="AI184" s="1"/>
      <c r="AJ184" s="1"/>
      <c r="AK184" s="1"/>
      <c r="AL184" s="1"/>
      <c r="AM184" s="183"/>
      <c r="AN184" s="1"/>
      <c r="AO184" s="1"/>
      <c r="AP184" s="1"/>
      <c r="AQ184" s="1"/>
      <c r="AR184" s="1"/>
      <c r="AS184" s="1"/>
      <c r="AT184" s="1"/>
      <c r="AU184" s="1"/>
      <c r="AV184" s="1"/>
      <c r="AW184" s="1"/>
      <c r="AX184" s="1"/>
      <c r="AY184" s="1"/>
      <c r="AZ184" s="1"/>
      <c r="BA184" s="1"/>
      <c r="BB184" s="16"/>
      <c r="BC184" s="16"/>
      <c r="BD184" s="16"/>
      <c r="BE184" s="16"/>
      <c r="BF184" s="16"/>
      <c r="BG184" s="1"/>
      <c r="BH184" s="1"/>
      <c r="BI184" s="16"/>
      <c r="BJ184" s="16"/>
      <c r="BK184" s="16"/>
      <c r="BL184" s="16"/>
      <c r="BM184" s="16"/>
      <c r="BN184" s="16"/>
      <c r="BO184" s="1"/>
      <c r="BP184" s="1"/>
      <c r="BQ184" s="1"/>
      <c r="BR184" s="1"/>
    </row>
    <row r="185" spans="1:70" ht="15.75" customHeight="1" x14ac:dyDescent="0.25">
      <c r="A185" s="1"/>
      <c r="B185" s="1"/>
      <c r="C185" s="1"/>
      <c r="D185" s="1"/>
      <c r="E185" s="1"/>
      <c r="F185" s="1"/>
      <c r="G185" s="1"/>
      <c r="H185" s="1"/>
      <c r="I185" s="1"/>
      <c r="J185" s="1"/>
      <c r="K185" s="1"/>
      <c r="L185" s="1"/>
      <c r="M185" s="1"/>
      <c r="N185" s="1"/>
      <c r="O185" s="1"/>
      <c r="P185" s="1"/>
      <c r="Q185" s="1"/>
      <c r="R185" s="1"/>
      <c r="S185" s="1"/>
      <c r="T185" s="1"/>
      <c r="U185" s="1"/>
      <c r="V185" s="239"/>
      <c r="W185" s="239"/>
      <c r="X185" s="1"/>
      <c r="Y185" s="1"/>
      <c r="Z185" s="1"/>
      <c r="AA185" s="1"/>
      <c r="AB185" s="1"/>
      <c r="AC185" s="1"/>
      <c r="AD185" s="1"/>
      <c r="AE185" s="1"/>
      <c r="AF185" s="1"/>
      <c r="AG185" s="1"/>
      <c r="AH185" s="1"/>
      <c r="AI185" s="1"/>
      <c r="AJ185" s="1"/>
      <c r="AK185" s="1"/>
      <c r="AL185" s="1"/>
      <c r="AM185" s="183"/>
      <c r="AN185" s="1"/>
      <c r="AO185" s="1"/>
      <c r="AP185" s="1"/>
      <c r="AQ185" s="1"/>
      <c r="AR185" s="1"/>
      <c r="AS185" s="1"/>
      <c r="AT185" s="1"/>
      <c r="AU185" s="1"/>
      <c r="AV185" s="1"/>
      <c r="AW185" s="1"/>
      <c r="AX185" s="1"/>
      <c r="AY185" s="1"/>
      <c r="AZ185" s="1"/>
      <c r="BA185" s="1"/>
      <c r="BB185" s="16"/>
      <c r="BC185" s="16"/>
      <c r="BD185" s="16"/>
      <c r="BE185" s="16"/>
      <c r="BF185" s="16"/>
      <c r="BG185" s="1"/>
      <c r="BH185" s="1"/>
      <c r="BI185" s="16"/>
      <c r="BJ185" s="16"/>
      <c r="BK185" s="16"/>
      <c r="BL185" s="16"/>
      <c r="BM185" s="16"/>
      <c r="BN185" s="16"/>
      <c r="BO185" s="1"/>
      <c r="BP185" s="1"/>
      <c r="BQ185" s="1"/>
      <c r="BR185" s="1"/>
    </row>
    <row r="186" spans="1:70" ht="15.75" customHeight="1" x14ac:dyDescent="0.25">
      <c r="A186" s="1"/>
      <c r="B186" s="1"/>
      <c r="C186" s="1"/>
      <c r="D186" s="1"/>
      <c r="E186" s="1"/>
      <c r="F186" s="1"/>
      <c r="G186" s="1"/>
      <c r="H186" s="1"/>
      <c r="I186" s="1"/>
      <c r="J186" s="1"/>
      <c r="K186" s="1"/>
      <c r="L186" s="1"/>
      <c r="M186" s="1"/>
      <c r="N186" s="1"/>
      <c r="O186" s="1"/>
      <c r="P186" s="1"/>
      <c r="Q186" s="1"/>
      <c r="R186" s="1"/>
      <c r="S186" s="1"/>
      <c r="T186" s="1"/>
      <c r="U186" s="1"/>
      <c r="V186" s="239"/>
      <c r="W186" s="239"/>
      <c r="X186" s="1"/>
      <c r="Y186" s="1"/>
      <c r="Z186" s="1"/>
      <c r="AA186" s="1"/>
      <c r="AB186" s="1"/>
      <c r="AC186" s="1"/>
      <c r="AD186" s="1"/>
      <c r="AE186" s="1"/>
      <c r="AF186" s="1"/>
      <c r="AG186" s="1"/>
      <c r="AH186" s="1"/>
      <c r="AI186" s="1"/>
      <c r="AJ186" s="1"/>
      <c r="AK186" s="1"/>
      <c r="AL186" s="1"/>
      <c r="AM186" s="183"/>
      <c r="AN186" s="1"/>
      <c r="AO186" s="1"/>
      <c r="AP186" s="1"/>
      <c r="AQ186" s="1"/>
      <c r="AR186" s="1"/>
      <c r="AS186" s="1"/>
      <c r="AT186" s="1"/>
      <c r="AU186" s="1"/>
      <c r="AV186" s="1"/>
      <c r="AW186" s="1"/>
      <c r="AX186" s="1"/>
      <c r="AY186" s="1"/>
      <c r="AZ186" s="1"/>
      <c r="BA186" s="1"/>
      <c r="BB186" s="16"/>
      <c r="BC186" s="16"/>
      <c r="BD186" s="16"/>
      <c r="BE186" s="16"/>
      <c r="BF186" s="16"/>
      <c r="BG186" s="1"/>
      <c r="BH186" s="1"/>
      <c r="BI186" s="16"/>
      <c r="BJ186" s="16"/>
      <c r="BK186" s="16"/>
      <c r="BL186" s="16"/>
      <c r="BM186" s="16"/>
      <c r="BN186" s="16"/>
      <c r="BO186" s="1"/>
      <c r="BP186" s="1"/>
      <c r="BQ186" s="1"/>
      <c r="BR186" s="1"/>
    </row>
    <row r="187" spans="1:70" ht="15.75" customHeight="1" x14ac:dyDescent="0.25">
      <c r="A187" s="1"/>
      <c r="B187" s="1"/>
      <c r="C187" s="1"/>
      <c r="D187" s="1"/>
      <c r="E187" s="1"/>
      <c r="F187" s="1"/>
      <c r="G187" s="1"/>
      <c r="H187" s="1"/>
      <c r="I187" s="1"/>
      <c r="J187" s="1"/>
      <c r="K187" s="1"/>
      <c r="L187" s="1"/>
      <c r="M187" s="1"/>
      <c r="N187" s="1"/>
      <c r="O187" s="1"/>
      <c r="P187" s="1"/>
      <c r="Q187" s="1"/>
      <c r="R187" s="1"/>
      <c r="S187" s="1"/>
      <c r="T187" s="1"/>
      <c r="U187" s="1"/>
      <c r="V187" s="239"/>
      <c r="W187" s="239"/>
      <c r="X187" s="1"/>
      <c r="Y187" s="1"/>
      <c r="Z187" s="1"/>
      <c r="AA187" s="1"/>
      <c r="AB187" s="1"/>
      <c r="AC187" s="1"/>
      <c r="AD187" s="1"/>
      <c r="AE187" s="1"/>
      <c r="AF187" s="1"/>
      <c r="AG187" s="1"/>
      <c r="AH187" s="1"/>
      <c r="AI187" s="1"/>
      <c r="AJ187" s="1"/>
      <c r="AK187" s="1"/>
      <c r="AL187" s="1"/>
      <c r="AM187" s="183"/>
      <c r="AN187" s="1"/>
      <c r="AO187" s="1"/>
      <c r="AP187" s="1"/>
      <c r="AQ187" s="1"/>
      <c r="AR187" s="1"/>
      <c r="AS187" s="1"/>
      <c r="AT187" s="1"/>
      <c r="AU187" s="1"/>
      <c r="AV187" s="1"/>
      <c r="AW187" s="1"/>
      <c r="AX187" s="1"/>
      <c r="AY187" s="1"/>
      <c r="AZ187" s="1"/>
      <c r="BA187" s="1"/>
      <c r="BB187" s="16"/>
      <c r="BC187" s="16"/>
      <c r="BD187" s="16"/>
      <c r="BE187" s="16"/>
      <c r="BF187" s="16"/>
      <c r="BG187" s="1"/>
      <c r="BH187" s="1"/>
      <c r="BI187" s="16"/>
      <c r="BJ187" s="16"/>
      <c r="BK187" s="16"/>
      <c r="BL187" s="16"/>
      <c r="BM187" s="16"/>
      <c r="BN187" s="16"/>
      <c r="BO187" s="1"/>
      <c r="BP187" s="1"/>
      <c r="BQ187" s="1"/>
      <c r="BR187" s="1"/>
    </row>
    <row r="188" spans="1:70" ht="15.75" customHeight="1" x14ac:dyDescent="0.25">
      <c r="A188" s="1"/>
      <c r="B188" s="1"/>
      <c r="C188" s="1"/>
      <c r="D188" s="1"/>
      <c r="E188" s="1"/>
      <c r="F188" s="1"/>
      <c r="G188" s="1"/>
      <c r="H188" s="1"/>
      <c r="I188" s="1"/>
      <c r="J188" s="1"/>
      <c r="K188" s="1"/>
      <c r="L188" s="1"/>
      <c r="M188" s="1"/>
      <c r="N188" s="1"/>
      <c r="O188" s="1"/>
      <c r="P188" s="1"/>
      <c r="Q188" s="1"/>
      <c r="R188" s="1"/>
      <c r="S188" s="1"/>
      <c r="T188" s="1"/>
      <c r="U188" s="1"/>
      <c r="V188" s="239"/>
      <c r="W188" s="239"/>
      <c r="X188" s="1"/>
      <c r="Y188" s="1"/>
      <c r="Z188" s="1"/>
      <c r="AA188" s="1"/>
      <c r="AB188" s="1"/>
      <c r="AC188" s="1"/>
      <c r="AD188" s="1"/>
      <c r="AE188" s="1"/>
      <c r="AF188" s="1"/>
      <c r="AG188" s="1"/>
      <c r="AH188" s="1"/>
      <c r="AI188" s="1"/>
      <c r="AJ188" s="1"/>
      <c r="AK188" s="1"/>
      <c r="AL188" s="1"/>
      <c r="AM188" s="183"/>
      <c r="AN188" s="1"/>
      <c r="AO188" s="1"/>
      <c r="AP188" s="1"/>
      <c r="AQ188" s="1"/>
      <c r="AR188" s="1"/>
      <c r="AS188" s="1"/>
      <c r="AT188" s="1"/>
      <c r="AU188" s="1"/>
      <c r="AV188" s="1"/>
      <c r="AW188" s="1"/>
      <c r="AX188" s="1"/>
      <c r="AY188" s="1"/>
      <c r="AZ188" s="1"/>
      <c r="BA188" s="1"/>
      <c r="BB188" s="16"/>
      <c r="BC188" s="16"/>
      <c r="BD188" s="16"/>
      <c r="BE188" s="16"/>
      <c r="BF188" s="16"/>
      <c r="BG188" s="1"/>
      <c r="BH188" s="1"/>
      <c r="BI188" s="16"/>
      <c r="BJ188" s="16"/>
      <c r="BK188" s="16"/>
      <c r="BL188" s="16"/>
      <c r="BM188" s="16"/>
      <c r="BN188" s="16"/>
      <c r="BO188" s="1"/>
      <c r="BP188" s="1"/>
      <c r="BQ188" s="1"/>
      <c r="BR188" s="1"/>
    </row>
    <row r="189" spans="1:70" ht="15.75" customHeight="1" x14ac:dyDescent="0.25">
      <c r="A189" s="1"/>
      <c r="B189" s="1"/>
      <c r="C189" s="1"/>
      <c r="D189" s="1"/>
      <c r="E189" s="1"/>
      <c r="F189" s="1"/>
      <c r="G189" s="1"/>
      <c r="H189" s="1"/>
      <c r="I189" s="1"/>
      <c r="J189" s="1"/>
      <c r="K189" s="1"/>
      <c r="L189" s="1"/>
      <c r="M189" s="1"/>
      <c r="N189" s="1"/>
      <c r="O189" s="1"/>
      <c r="P189" s="1"/>
      <c r="Q189" s="1"/>
      <c r="R189" s="1"/>
      <c r="S189" s="1"/>
      <c r="T189" s="1"/>
      <c r="U189" s="1"/>
      <c r="V189" s="239"/>
      <c r="W189" s="239"/>
      <c r="X189" s="1"/>
      <c r="Y189" s="1"/>
      <c r="Z189" s="1"/>
      <c r="AA189" s="1"/>
      <c r="AB189" s="1"/>
      <c r="AC189" s="1"/>
      <c r="AD189" s="1"/>
      <c r="AE189" s="1"/>
      <c r="AF189" s="1"/>
      <c r="AG189" s="1"/>
      <c r="AH189" s="1"/>
      <c r="AI189" s="1"/>
      <c r="AJ189" s="1"/>
      <c r="AK189" s="1"/>
      <c r="AL189" s="1"/>
      <c r="AM189" s="183"/>
      <c r="AN189" s="1"/>
      <c r="AO189" s="1"/>
      <c r="AP189" s="1"/>
      <c r="AQ189" s="1"/>
      <c r="AR189" s="1"/>
      <c r="AS189" s="1"/>
      <c r="AT189" s="1"/>
      <c r="AU189" s="1"/>
      <c r="AV189" s="1"/>
      <c r="AW189" s="1"/>
      <c r="AX189" s="1"/>
      <c r="AY189" s="1"/>
      <c r="AZ189" s="1"/>
      <c r="BA189" s="1"/>
      <c r="BB189" s="16"/>
      <c r="BC189" s="16"/>
      <c r="BD189" s="16"/>
      <c r="BE189" s="16"/>
      <c r="BF189" s="16"/>
      <c r="BG189" s="1"/>
      <c r="BH189" s="1"/>
      <c r="BI189" s="16"/>
      <c r="BJ189" s="16"/>
      <c r="BK189" s="16"/>
      <c r="BL189" s="16"/>
      <c r="BM189" s="16"/>
      <c r="BN189" s="16"/>
      <c r="BO189" s="1"/>
      <c r="BP189" s="1"/>
      <c r="BQ189" s="1"/>
      <c r="BR189" s="1"/>
    </row>
    <row r="190" spans="1:70" ht="15.75" customHeight="1" x14ac:dyDescent="0.25">
      <c r="A190" s="1"/>
      <c r="B190" s="1"/>
      <c r="C190" s="1"/>
      <c r="D190" s="1"/>
      <c r="E190" s="1"/>
      <c r="F190" s="1"/>
      <c r="G190" s="1"/>
      <c r="H190" s="1"/>
      <c r="I190" s="1"/>
      <c r="J190" s="1"/>
      <c r="K190" s="1"/>
      <c r="L190" s="1"/>
      <c r="M190" s="1"/>
      <c r="N190" s="1"/>
      <c r="O190" s="1"/>
      <c r="P190" s="1"/>
      <c r="Q190" s="1"/>
      <c r="R190" s="1"/>
      <c r="S190" s="1"/>
      <c r="T190" s="1"/>
      <c r="U190" s="1"/>
      <c r="V190" s="239"/>
      <c r="W190" s="239"/>
      <c r="X190" s="1"/>
      <c r="Y190" s="1"/>
      <c r="Z190" s="1"/>
      <c r="AA190" s="1"/>
      <c r="AB190" s="1"/>
      <c r="AC190" s="1"/>
      <c r="AD190" s="1"/>
      <c r="AE190" s="1"/>
      <c r="AF190" s="1"/>
      <c r="AG190" s="1"/>
      <c r="AH190" s="1"/>
      <c r="AI190" s="1"/>
      <c r="AJ190" s="1"/>
      <c r="AK190" s="1"/>
      <c r="AL190" s="1"/>
      <c r="AM190" s="183"/>
      <c r="AN190" s="1"/>
      <c r="AO190" s="1"/>
      <c r="AP190" s="1"/>
      <c r="AQ190" s="1"/>
      <c r="AR190" s="1"/>
      <c r="AS190" s="1"/>
      <c r="AT190" s="1"/>
      <c r="AU190" s="1"/>
      <c r="AV190" s="1"/>
      <c r="AW190" s="1"/>
      <c r="AX190" s="1"/>
      <c r="AY190" s="1"/>
      <c r="AZ190" s="1"/>
      <c r="BA190" s="1"/>
      <c r="BB190" s="16"/>
      <c r="BC190" s="16"/>
      <c r="BD190" s="16"/>
      <c r="BE190" s="16"/>
      <c r="BF190" s="16"/>
      <c r="BG190" s="1"/>
      <c r="BH190" s="1"/>
      <c r="BI190" s="16"/>
      <c r="BJ190" s="16"/>
      <c r="BK190" s="16"/>
      <c r="BL190" s="16"/>
      <c r="BM190" s="16"/>
      <c r="BN190" s="16"/>
      <c r="BO190" s="1"/>
      <c r="BP190" s="1"/>
      <c r="BQ190" s="1"/>
      <c r="BR190" s="1"/>
    </row>
    <row r="191" spans="1:70" ht="15.75" customHeight="1" x14ac:dyDescent="0.25">
      <c r="A191" s="1"/>
      <c r="B191" s="1"/>
      <c r="C191" s="1"/>
      <c r="D191" s="1"/>
      <c r="E191" s="1"/>
      <c r="F191" s="1"/>
      <c r="G191" s="1"/>
      <c r="H191" s="1"/>
      <c r="I191" s="1"/>
      <c r="J191" s="1"/>
      <c r="K191" s="1"/>
      <c r="L191" s="1"/>
      <c r="M191" s="1"/>
      <c r="N191" s="1"/>
      <c r="O191" s="1"/>
      <c r="P191" s="1"/>
      <c r="Q191" s="1"/>
      <c r="R191" s="1"/>
      <c r="S191" s="1"/>
      <c r="T191" s="1"/>
      <c r="U191" s="1"/>
      <c r="V191" s="239"/>
      <c r="W191" s="239"/>
      <c r="X191" s="1"/>
      <c r="Y191" s="1"/>
      <c r="Z191" s="1"/>
      <c r="AA191" s="1"/>
      <c r="AB191" s="1"/>
      <c r="AC191" s="1"/>
      <c r="AD191" s="1"/>
      <c r="AE191" s="1"/>
      <c r="AF191" s="1"/>
      <c r="AG191" s="1"/>
      <c r="AH191" s="1"/>
      <c r="AI191" s="1"/>
      <c r="AJ191" s="1"/>
      <c r="AK191" s="1"/>
      <c r="AL191" s="1"/>
      <c r="AM191" s="183"/>
      <c r="AN191" s="1"/>
      <c r="AO191" s="1"/>
      <c r="AP191" s="1"/>
      <c r="AQ191" s="1"/>
      <c r="AR191" s="1"/>
      <c r="AS191" s="1"/>
      <c r="AT191" s="1"/>
      <c r="AU191" s="1"/>
      <c r="AV191" s="1"/>
      <c r="AW191" s="1"/>
      <c r="AX191" s="1"/>
      <c r="AY191" s="1"/>
      <c r="AZ191" s="1"/>
      <c r="BA191" s="1"/>
      <c r="BB191" s="16"/>
      <c r="BC191" s="16"/>
      <c r="BD191" s="16"/>
      <c r="BE191" s="16"/>
      <c r="BF191" s="16"/>
      <c r="BG191" s="1"/>
      <c r="BH191" s="1"/>
      <c r="BI191" s="16"/>
      <c r="BJ191" s="16"/>
      <c r="BK191" s="16"/>
      <c r="BL191" s="16"/>
      <c r="BM191" s="16"/>
      <c r="BN191" s="16"/>
      <c r="BO191" s="1"/>
      <c r="BP191" s="1"/>
      <c r="BQ191" s="1"/>
      <c r="BR191" s="1"/>
    </row>
    <row r="192" spans="1:70" ht="15.75" customHeight="1" x14ac:dyDescent="0.25">
      <c r="A192" s="1"/>
      <c r="B192" s="1"/>
      <c r="C192" s="1"/>
      <c r="D192" s="1"/>
      <c r="E192" s="1"/>
      <c r="F192" s="1"/>
      <c r="G192" s="1"/>
      <c r="H192" s="1"/>
      <c r="I192" s="1"/>
      <c r="J192" s="1"/>
      <c r="K192" s="1"/>
      <c r="L192" s="1"/>
      <c r="M192" s="1"/>
      <c r="N192" s="1"/>
      <c r="O192" s="1"/>
      <c r="P192" s="1"/>
      <c r="Q192" s="1"/>
      <c r="R192" s="1"/>
      <c r="S192" s="1"/>
      <c r="T192" s="1"/>
      <c r="U192" s="1"/>
      <c r="V192" s="239"/>
      <c r="W192" s="239"/>
      <c r="X192" s="1"/>
      <c r="Y192" s="1"/>
      <c r="Z192" s="1"/>
      <c r="AA192" s="1"/>
      <c r="AB192" s="1"/>
      <c r="AC192" s="1"/>
      <c r="AD192" s="1"/>
      <c r="AE192" s="1"/>
      <c r="AF192" s="1"/>
      <c r="AG192" s="1"/>
      <c r="AH192" s="1"/>
      <c r="AI192" s="1"/>
      <c r="AJ192" s="1"/>
      <c r="AK192" s="1"/>
      <c r="AL192" s="1"/>
      <c r="AM192" s="183"/>
      <c r="AN192" s="1"/>
      <c r="AO192" s="1"/>
      <c r="AP192" s="1"/>
      <c r="AQ192" s="1"/>
      <c r="AR192" s="1"/>
      <c r="AS192" s="1"/>
      <c r="AT192" s="1"/>
      <c r="AU192" s="1"/>
      <c r="AV192" s="1"/>
      <c r="AW192" s="1"/>
      <c r="AX192" s="1"/>
      <c r="AY192" s="1"/>
      <c r="AZ192" s="1"/>
      <c r="BA192" s="1"/>
      <c r="BB192" s="16"/>
      <c r="BC192" s="16"/>
      <c r="BD192" s="16"/>
      <c r="BE192" s="16"/>
      <c r="BF192" s="16"/>
      <c r="BG192" s="1"/>
      <c r="BH192" s="1"/>
      <c r="BI192" s="16"/>
      <c r="BJ192" s="16"/>
      <c r="BK192" s="16"/>
      <c r="BL192" s="16"/>
      <c r="BM192" s="16"/>
      <c r="BN192" s="16"/>
      <c r="BO192" s="1"/>
      <c r="BP192" s="1"/>
      <c r="BQ192" s="1"/>
      <c r="BR192" s="1"/>
    </row>
    <row r="193" spans="1:70" ht="15.75" customHeight="1" x14ac:dyDescent="0.25">
      <c r="A193" s="1"/>
      <c r="B193" s="1"/>
      <c r="C193" s="1"/>
      <c r="D193" s="1"/>
      <c r="E193" s="1"/>
      <c r="F193" s="1"/>
      <c r="G193" s="1"/>
      <c r="H193" s="1"/>
      <c r="I193" s="1"/>
      <c r="J193" s="1"/>
      <c r="K193" s="1"/>
      <c r="L193" s="1"/>
      <c r="M193" s="1"/>
      <c r="N193" s="1"/>
      <c r="O193" s="1"/>
      <c r="P193" s="1"/>
      <c r="Q193" s="1"/>
      <c r="R193" s="1"/>
      <c r="S193" s="1"/>
      <c r="T193" s="1"/>
      <c r="U193" s="1"/>
      <c r="V193" s="239"/>
      <c r="W193" s="239"/>
      <c r="X193" s="1"/>
      <c r="Y193" s="1"/>
      <c r="Z193" s="1"/>
      <c r="AA193" s="1"/>
      <c r="AB193" s="1"/>
      <c r="AC193" s="1"/>
      <c r="AD193" s="1"/>
      <c r="AE193" s="1"/>
      <c r="AF193" s="1"/>
      <c r="AG193" s="1"/>
      <c r="AH193" s="1"/>
      <c r="AI193" s="1"/>
      <c r="AJ193" s="1"/>
      <c r="AK193" s="1"/>
      <c r="AL193" s="1"/>
      <c r="AM193" s="183"/>
      <c r="AN193" s="1"/>
      <c r="AO193" s="1"/>
      <c r="AP193" s="1"/>
      <c r="AQ193" s="1"/>
      <c r="AR193" s="1"/>
      <c r="AS193" s="1"/>
      <c r="AT193" s="1"/>
      <c r="AU193" s="1"/>
      <c r="AV193" s="1"/>
      <c r="AW193" s="1"/>
      <c r="AX193" s="1"/>
      <c r="AY193" s="1"/>
      <c r="AZ193" s="1"/>
      <c r="BA193" s="1"/>
      <c r="BB193" s="16"/>
      <c r="BC193" s="16"/>
      <c r="BD193" s="16"/>
      <c r="BE193" s="16"/>
      <c r="BF193" s="16"/>
      <c r="BG193" s="1"/>
      <c r="BH193" s="1"/>
      <c r="BI193" s="16"/>
      <c r="BJ193" s="16"/>
      <c r="BK193" s="16"/>
      <c r="BL193" s="16"/>
      <c r="BM193" s="16"/>
      <c r="BN193" s="16"/>
      <c r="BO193" s="1"/>
      <c r="BP193" s="1"/>
      <c r="BQ193" s="1"/>
      <c r="BR193" s="1"/>
    </row>
    <row r="194" spans="1:70" ht="15.75" customHeight="1" x14ac:dyDescent="0.25">
      <c r="A194" s="1"/>
      <c r="B194" s="1"/>
      <c r="C194" s="1"/>
      <c r="D194" s="1"/>
      <c r="E194" s="1"/>
      <c r="F194" s="1"/>
      <c r="G194" s="1"/>
      <c r="H194" s="1"/>
      <c r="I194" s="1"/>
      <c r="J194" s="1"/>
      <c r="K194" s="1"/>
      <c r="L194" s="1"/>
      <c r="M194" s="1"/>
      <c r="N194" s="1"/>
      <c r="O194" s="1"/>
      <c r="P194" s="1"/>
      <c r="Q194" s="1"/>
      <c r="R194" s="1"/>
      <c r="S194" s="1"/>
      <c r="T194" s="1"/>
      <c r="U194" s="1"/>
      <c r="V194" s="239"/>
      <c r="W194" s="239"/>
      <c r="X194" s="1"/>
      <c r="Y194" s="1"/>
      <c r="Z194" s="1"/>
      <c r="AA194" s="1"/>
      <c r="AB194" s="1"/>
      <c r="AC194" s="1"/>
      <c r="AD194" s="1"/>
      <c r="AE194" s="1"/>
      <c r="AF194" s="1"/>
      <c r="AG194" s="1"/>
      <c r="AH194" s="1"/>
      <c r="AI194" s="1"/>
      <c r="AJ194" s="1"/>
      <c r="AK194" s="1"/>
      <c r="AL194" s="1"/>
      <c r="AM194" s="183"/>
      <c r="AN194" s="1"/>
      <c r="AO194" s="1"/>
      <c r="AP194" s="1"/>
      <c r="AQ194" s="1"/>
      <c r="AR194" s="1"/>
      <c r="AS194" s="1"/>
      <c r="AT194" s="1"/>
      <c r="AU194" s="1"/>
      <c r="AV194" s="1"/>
      <c r="AW194" s="1"/>
      <c r="AX194" s="1"/>
      <c r="AY194" s="1"/>
      <c r="AZ194" s="1"/>
      <c r="BA194" s="1"/>
      <c r="BB194" s="16"/>
      <c r="BC194" s="16"/>
      <c r="BD194" s="16"/>
      <c r="BE194" s="16"/>
      <c r="BF194" s="16"/>
      <c r="BG194" s="1"/>
      <c r="BH194" s="1"/>
      <c r="BI194" s="16"/>
      <c r="BJ194" s="16"/>
      <c r="BK194" s="16"/>
      <c r="BL194" s="16"/>
      <c r="BM194" s="16"/>
      <c r="BN194" s="16"/>
      <c r="BO194" s="1"/>
      <c r="BP194" s="1"/>
      <c r="BQ194" s="1"/>
      <c r="BR194" s="1"/>
    </row>
    <row r="195" spans="1:70" ht="15.75" customHeight="1" x14ac:dyDescent="0.25">
      <c r="A195" s="1"/>
      <c r="B195" s="1"/>
      <c r="C195" s="1"/>
      <c r="D195" s="1"/>
      <c r="E195" s="1"/>
      <c r="F195" s="1"/>
      <c r="G195" s="1"/>
      <c r="H195" s="1"/>
      <c r="I195" s="1"/>
      <c r="J195" s="1"/>
      <c r="K195" s="1"/>
      <c r="L195" s="1"/>
      <c r="M195" s="1"/>
      <c r="N195" s="1"/>
      <c r="O195" s="1"/>
      <c r="P195" s="1"/>
      <c r="Q195" s="1"/>
      <c r="R195" s="1"/>
      <c r="S195" s="1"/>
      <c r="T195" s="1"/>
      <c r="U195" s="1"/>
      <c r="V195" s="239"/>
      <c r="W195" s="239"/>
      <c r="X195" s="1"/>
      <c r="Y195" s="1"/>
      <c r="Z195" s="1"/>
      <c r="AA195" s="1"/>
      <c r="AB195" s="1"/>
      <c r="AC195" s="1"/>
      <c r="AD195" s="1"/>
      <c r="AE195" s="1"/>
      <c r="AF195" s="1"/>
      <c r="AG195" s="1"/>
      <c r="AH195" s="1"/>
      <c r="AI195" s="1"/>
      <c r="AJ195" s="1"/>
      <c r="AK195" s="1"/>
      <c r="AL195" s="1"/>
      <c r="AM195" s="183"/>
      <c r="AN195" s="1"/>
      <c r="AO195" s="1"/>
      <c r="AP195" s="1"/>
      <c r="AQ195" s="1"/>
      <c r="AR195" s="1"/>
      <c r="AS195" s="1"/>
      <c r="AT195" s="1"/>
      <c r="AU195" s="1"/>
      <c r="AV195" s="1"/>
      <c r="AW195" s="1"/>
      <c r="AX195" s="1"/>
      <c r="AY195" s="1"/>
      <c r="AZ195" s="1"/>
      <c r="BA195" s="1"/>
      <c r="BB195" s="16"/>
      <c r="BC195" s="16"/>
      <c r="BD195" s="16"/>
      <c r="BE195" s="16"/>
      <c r="BF195" s="16"/>
      <c r="BG195" s="1"/>
      <c r="BH195" s="1"/>
      <c r="BI195" s="16"/>
      <c r="BJ195" s="16"/>
      <c r="BK195" s="16"/>
      <c r="BL195" s="16"/>
      <c r="BM195" s="16"/>
      <c r="BN195" s="16"/>
      <c r="BO195" s="1"/>
      <c r="BP195" s="1"/>
      <c r="BQ195" s="1"/>
      <c r="BR195" s="1"/>
    </row>
    <row r="196" spans="1:70" ht="15.75" customHeight="1" x14ac:dyDescent="0.25">
      <c r="A196" s="1"/>
      <c r="B196" s="1"/>
      <c r="C196" s="1"/>
      <c r="D196" s="1"/>
      <c r="E196" s="1"/>
      <c r="F196" s="1"/>
      <c r="G196" s="1"/>
      <c r="H196" s="1"/>
      <c r="I196" s="1"/>
      <c r="J196" s="1"/>
      <c r="K196" s="1"/>
      <c r="L196" s="1"/>
      <c r="M196" s="1"/>
      <c r="N196" s="1"/>
      <c r="O196" s="1"/>
      <c r="P196" s="1"/>
      <c r="Q196" s="1"/>
      <c r="R196" s="1"/>
      <c r="S196" s="1"/>
      <c r="T196" s="1"/>
      <c r="U196" s="1"/>
      <c r="V196" s="239"/>
      <c r="W196" s="239"/>
      <c r="X196" s="1"/>
      <c r="Y196" s="1"/>
      <c r="Z196" s="1"/>
      <c r="AA196" s="1"/>
      <c r="AB196" s="1"/>
      <c r="AC196" s="1"/>
      <c r="AD196" s="1"/>
      <c r="AE196" s="1"/>
      <c r="AF196" s="1"/>
      <c r="AG196" s="1"/>
      <c r="AH196" s="1"/>
      <c r="AI196" s="1"/>
      <c r="AJ196" s="1"/>
      <c r="AK196" s="1"/>
      <c r="AL196" s="1"/>
      <c r="AM196" s="183"/>
      <c r="AN196" s="1"/>
      <c r="AO196" s="1"/>
      <c r="AP196" s="1"/>
      <c r="AQ196" s="1"/>
      <c r="AR196" s="1"/>
      <c r="AS196" s="1"/>
      <c r="AT196" s="1"/>
      <c r="AU196" s="1"/>
      <c r="AV196" s="1"/>
      <c r="AW196" s="1"/>
      <c r="AX196" s="1"/>
      <c r="AY196" s="1"/>
      <c r="AZ196" s="1"/>
      <c r="BA196" s="1"/>
      <c r="BB196" s="16"/>
      <c r="BC196" s="16"/>
      <c r="BD196" s="16"/>
      <c r="BE196" s="16"/>
      <c r="BF196" s="16"/>
      <c r="BG196" s="1"/>
      <c r="BH196" s="1"/>
      <c r="BI196" s="16"/>
      <c r="BJ196" s="16"/>
      <c r="BK196" s="16"/>
      <c r="BL196" s="16"/>
      <c r="BM196" s="16"/>
      <c r="BN196" s="16"/>
      <c r="BO196" s="1"/>
      <c r="BP196" s="1"/>
      <c r="BQ196" s="1"/>
      <c r="BR196" s="1"/>
    </row>
    <row r="197" spans="1:70" ht="15.75" customHeight="1" x14ac:dyDescent="0.25">
      <c r="A197" s="1"/>
      <c r="B197" s="1"/>
      <c r="C197" s="1"/>
      <c r="D197" s="1"/>
      <c r="E197" s="1"/>
      <c r="F197" s="1"/>
      <c r="G197" s="1"/>
      <c r="H197" s="1"/>
      <c r="I197" s="1"/>
      <c r="J197" s="1"/>
      <c r="K197" s="1"/>
      <c r="L197" s="1"/>
      <c r="M197" s="1"/>
      <c r="N197" s="1"/>
      <c r="O197" s="1"/>
      <c r="P197" s="1"/>
      <c r="Q197" s="1"/>
      <c r="R197" s="1"/>
      <c r="S197" s="1"/>
      <c r="T197" s="1"/>
      <c r="U197" s="1"/>
      <c r="V197" s="239"/>
      <c r="W197" s="239"/>
      <c r="X197" s="1"/>
      <c r="Y197" s="1"/>
      <c r="Z197" s="1"/>
      <c r="AA197" s="1"/>
      <c r="AB197" s="1"/>
      <c r="AC197" s="1"/>
      <c r="AD197" s="1"/>
      <c r="AE197" s="1"/>
      <c r="AF197" s="1"/>
      <c r="AG197" s="1"/>
      <c r="AH197" s="1"/>
      <c r="AI197" s="1"/>
      <c r="AJ197" s="1"/>
      <c r="AK197" s="1"/>
      <c r="AL197" s="1"/>
      <c r="AM197" s="183"/>
      <c r="AN197" s="1"/>
      <c r="AO197" s="1"/>
      <c r="AP197" s="1"/>
      <c r="AQ197" s="1"/>
      <c r="AR197" s="1"/>
      <c r="AS197" s="1"/>
      <c r="AT197" s="1"/>
      <c r="AU197" s="1"/>
      <c r="AV197" s="1"/>
      <c r="AW197" s="1"/>
      <c r="AX197" s="1"/>
      <c r="AY197" s="1"/>
      <c r="AZ197" s="1"/>
      <c r="BA197" s="1"/>
      <c r="BB197" s="16"/>
      <c r="BC197" s="16"/>
      <c r="BD197" s="16"/>
      <c r="BE197" s="16"/>
      <c r="BF197" s="16"/>
      <c r="BG197" s="1"/>
      <c r="BH197" s="1"/>
      <c r="BI197" s="16"/>
      <c r="BJ197" s="16"/>
      <c r="BK197" s="16"/>
      <c r="BL197" s="16"/>
      <c r="BM197" s="16"/>
      <c r="BN197" s="16"/>
      <c r="BO197" s="1"/>
      <c r="BP197" s="1"/>
      <c r="BQ197" s="1"/>
      <c r="BR197" s="1"/>
    </row>
    <row r="198" spans="1:70" ht="15.75" customHeight="1" x14ac:dyDescent="0.25">
      <c r="A198" s="1"/>
      <c r="B198" s="1"/>
      <c r="C198" s="1"/>
      <c r="D198" s="1"/>
      <c r="E198" s="1"/>
      <c r="F198" s="1"/>
      <c r="G198" s="1"/>
      <c r="H198" s="1"/>
      <c r="I198" s="1"/>
      <c r="J198" s="1"/>
      <c r="K198" s="1"/>
      <c r="L198" s="1"/>
      <c r="M198" s="1"/>
      <c r="N198" s="1"/>
      <c r="O198" s="1"/>
      <c r="P198" s="1"/>
      <c r="Q198" s="1"/>
      <c r="R198" s="1"/>
      <c r="S198" s="1"/>
      <c r="T198" s="1"/>
      <c r="U198" s="1"/>
      <c r="V198" s="239"/>
      <c r="W198" s="239"/>
      <c r="X198" s="1"/>
      <c r="Y198" s="1"/>
      <c r="Z198" s="1"/>
      <c r="AA198" s="1"/>
      <c r="AB198" s="1"/>
      <c r="AC198" s="1"/>
      <c r="AD198" s="1"/>
      <c r="AE198" s="1"/>
      <c r="AF198" s="1"/>
      <c r="AG198" s="1"/>
      <c r="AH198" s="1"/>
      <c r="AI198" s="1"/>
      <c r="AJ198" s="1"/>
      <c r="AK198" s="1"/>
      <c r="AL198" s="1"/>
      <c r="AM198" s="183"/>
      <c r="AN198" s="1"/>
      <c r="AO198" s="1"/>
      <c r="AP198" s="1"/>
      <c r="AQ198" s="1"/>
      <c r="AR198" s="1"/>
      <c r="AS198" s="1"/>
      <c r="AT198" s="1"/>
      <c r="AU198" s="1"/>
      <c r="AV198" s="1"/>
      <c r="AW198" s="1"/>
      <c r="AX198" s="1"/>
      <c r="AY198" s="1"/>
      <c r="AZ198" s="1"/>
      <c r="BA198" s="1"/>
      <c r="BB198" s="16"/>
      <c r="BC198" s="16"/>
      <c r="BD198" s="16"/>
      <c r="BE198" s="16"/>
      <c r="BF198" s="16"/>
      <c r="BG198" s="1"/>
      <c r="BH198" s="1"/>
      <c r="BI198" s="16"/>
      <c r="BJ198" s="16"/>
      <c r="BK198" s="16"/>
      <c r="BL198" s="16"/>
      <c r="BM198" s="16"/>
      <c r="BN198" s="16"/>
      <c r="BO198" s="1"/>
      <c r="BP198" s="1"/>
      <c r="BQ198" s="1"/>
      <c r="BR198" s="1"/>
    </row>
    <row r="199" spans="1:70" ht="15.75" customHeight="1" x14ac:dyDescent="0.25">
      <c r="A199" s="1"/>
      <c r="B199" s="1"/>
      <c r="C199" s="1"/>
      <c r="D199" s="1"/>
      <c r="E199" s="1"/>
      <c r="F199" s="1"/>
      <c r="G199" s="1"/>
      <c r="H199" s="1"/>
      <c r="I199" s="1"/>
      <c r="J199" s="1"/>
      <c r="K199" s="1"/>
      <c r="L199" s="1"/>
      <c r="M199" s="1"/>
      <c r="N199" s="1"/>
      <c r="O199" s="1"/>
      <c r="P199" s="1"/>
      <c r="Q199" s="1"/>
      <c r="R199" s="1"/>
      <c r="S199" s="1"/>
      <c r="T199" s="1"/>
      <c r="U199" s="1"/>
      <c r="V199" s="239"/>
      <c r="W199" s="239"/>
      <c r="X199" s="1"/>
      <c r="Y199" s="1"/>
      <c r="Z199" s="1"/>
      <c r="AA199" s="1"/>
      <c r="AB199" s="1"/>
      <c r="AC199" s="1"/>
      <c r="AD199" s="1"/>
      <c r="AE199" s="1"/>
      <c r="AF199" s="1"/>
      <c r="AG199" s="1"/>
      <c r="AH199" s="1"/>
      <c r="AI199" s="1"/>
      <c r="AJ199" s="1"/>
      <c r="AK199" s="1"/>
      <c r="AL199" s="1"/>
      <c r="AM199" s="183"/>
      <c r="AN199" s="1"/>
      <c r="AO199" s="1"/>
      <c r="AP199" s="1"/>
      <c r="AQ199" s="1"/>
      <c r="AR199" s="1"/>
      <c r="AS199" s="1"/>
      <c r="AT199" s="1"/>
      <c r="AU199" s="1"/>
      <c r="AV199" s="1"/>
      <c r="AW199" s="1"/>
      <c r="AX199" s="1"/>
      <c r="AY199" s="1"/>
      <c r="AZ199" s="1"/>
      <c r="BA199" s="1"/>
      <c r="BB199" s="16"/>
      <c r="BC199" s="16"/>
      <c r="BD199" s="16"/>
      <c r="BE199" s="16"/>
      <c r="BF199" s="16"/>
      <c r="BG199" s="1"/>
      <c r="BH199" s="1"/>
      <c r="BI199" s="16"/>
      <c r="BJ199" s="16"/>
      <c r="BK199" s="16"/>
      <c r="BL199" s="16"/>
      <c r="BM199" s="16"/>
      <c r="BN199" s="16"/>
      <c r="BO199" s="1"/>
      <c r="BP199" s="1"/>
      <c r="BQ199" s="1"/>
      <c r="BR199" s="1"/>
    </row>
    <row r="200" spans="1:70" ht="15.75" customHeight="1" x14ac:dyDescent="0.25">
      <c r="A200" s="1"/>
      <c r="B200" s="1"/>
      <c r="C200" s="1"/>
      <c r="D200" s="1"/>
      <c r="E200" s="1"/>
      <c r="F200" s="1"/>
      <c r="G200" s="1"/>
      <c r="H200" s="1"/>
      <c r="I200" s="1"/>
      <c r="J200" s="1"/>
      <c r="K200" s="1"/>
      <c r="L200" s="1"/>
      <c r="M200" s="1"/>
      <c r="N200" s="1"/>
      <c r="O200" s="1"/>
      <c r="P200" s="1"/>
      <c r="Q200" s="1"/>
      <c r="R200" s="1"/>
      <c r="S200" s="1"/>
      <c r="T200" s="1"/>
      <c r="U200" s="1"/>
      <c r="V200" s="239"/>
      <c r="W200" s="239"/>
      <c r="X200" s="1"/>
      <c r="Y200" s="1"/>
      <c r="Z200" s="1"/>
      <c r="AA200" s="1"/>
      <c r="AB200" s="1"/>
      <c r="AC200" s="1"/>
      <c r="AD200" s="1"/>
      <c r="AE200" s="1"/>
      <c r="AF200" s="1"/>
      <c r="AG200" s="1"/>
      <c r="AH200" s="1"/>
      <c r="AI200" s="1"/>
      <c r="AJ200" s="1"/>
      <c r="AK200" s="1"/>
      <c r="AL200" s="1"/>
      <c r="AM200" s="183"/>
      <c r="AN200" s="1"/>
      <c r="AO200" s="1"/>
      <c r="AP200" s="1"/>
      <c r="AQ200" s="1"/>
      <c r="AR200" s="1"/>
      <c r="AS200" s="1"/>
      <c r="AT200" s="1"/>
      <c r="AU200" s="1"/>
      <c r="AV200" s="1"/>
      <c r="AW200" s="1"/>
      <c r="AX200" s="1"/>
      <c r="AY200" s="1"/>
      <c r="AZ200" s="1"/>
      <c r="BA200" s="1"/>
      <c r="BB200" s="16"/>
      <c r="BC200" s="16"/>
      <c r="BD200" s="16"/>
      <c r="BE200" s="16"/>
      <c r="BF200" s="16"/>
      <c r="BG200" s="1"/>
      <c r="BH200" s="1"/>
      <c r="BI200" s="16"/>
      <c r="BJ200" s="16"/>
      <c r="BK200" s="16"/>
      <c r="BL200" s="16"/>
      <c r="BM200" s="16"/>
      <c r="BN200" s="16"/>
      <c r="BO200" s="1"/>
      <c r="BP200" s="1"/>
      <c r="BQ200" s="1"/>
      <c r="BR200" s="1"/>
    </row>
    <row r="201" spans="1:70" ht="15.75" customHeight="1" x14ac:dyDescent="0.25">
      <c r="A201" s="1"/>
      <c r="B201" s="1"/>
      <c r="C201" s="1"/>
      <c r="D201" s="1"/>
      <c r="E201" s="1"/>
      <c r="F201" s="1"/>
      <c r="G201" s="1"/>
      <c r="H201" s="1"/>
      <c r="I201" s="1"/>
      <c r="J201" s="1"/>
      <c r="K201" s="1"/>
      <c r="L201" s="1"/>
      <c r="M201" s="1"/>
      <c r="N201" s="1"/>
      <c r="O201" s="1"/>
      <c r="P201" s="1"/>
      <c r="Q201" s="1"/>
      <c r="R201" s="1"/>
      <c r="S201" s="1"/>
      <c r="T201" s="1"/>
      <c r="U201" s="1"/>
      <c r="V201" s="239"/>
      <c r="W201" s="239"/>
      <c r="X201" s="1"/>
      <c r="Y201" s="1"/>
      <c r="Z201" s="1"/>
      <c r="AA201" s="1"/>
      <c r="AB201" s="1"/>
      <c r="AC201" s="1"/>
      <c r="AD201" s="1"/>
      <c r="AE201" s="1"/>
      <c r="AF201" s="1"/>
      <c r="AG201" s="1"/>
      <c r="AH201" s="1"/>
      <c r="AI201" s="1"/>
      <c r="AJ201" s="1"/>
      <c r="AK201" s="1"/>
      <c r="AL201" s="1"/>
      <c r="AM201" s="183"/>
      <c r="AN201" s="1"/>
      <c r="AO201" s="1"/>
      <c r="AP201" s="1"/>
      <c r="AQ201" s="1"/>
      <c r="AR201" s="1"/>
      <c r="AS201" s="1"/>
      <c r="AT201" s="1"/>
      <c r="AU201" s="1"/>
      <c r="AV201" s="1"/>
      <c r="AW201" s="1"/>
      <c r="AX201" s="1"/>
      <c r="AY201" s="1"/>
      <c r="AZ201" s="1"/>
      <c r="BA201" s="1"/>
      <c r="BB201" s="16"/>
      <c r="BC201" s="16"/>
      <c r="BD201" s="16"/>
      <c r="BE201" s="16"/>
      <c r="BF201" s="16"/>
      <c r="BG201" s="1"/>
      <c r="BH201" s="1"/>
      <c r="BI201" s="16"/>
      <c r="BJ201" s="16"/>
      <c r="BK201" s="16"/>
      <c r="BL201" s="16"/>
      <c r="BM201" s="16"/>
      <c r="BN201" s="16"/>
      <c r="BO201" s="1"/>
      <c r="BP201" s="1"/>
      <c r="BQ201" s="1"/>
      <c r="BR201" s="1"/>
    </row>
    <row r="202" spans="1:70" ht="15.75" customHeight="1" x14ac:dyDescent="0.25">
      <c r="A202" s="1"/>
      <c r="B202" s="1"/>
      <c r="C202" s="1"/>
      <c r="D202" s="1"/>
      <c r="E202" s="1"/>
      <c r="F202" s="1"/>
      <c r="G202" s="1"/>
      <c r="H202" s="1"/>
      <c r="I202" s="1"/>
      <c r="J202" s="1"/>
      <c r="K202" s="1"/>
      <c r="L202" s="1"/>
      <c r="M202" s="1"/>
      <c r="N202" s="1"/>
      <c r="O202" s="1"/>
      <c r="P202" s="1"/>
      <c r="Q202" s="1"/>
      <c r="R202" s="1"/>
      <c r="S202" s="1"/>
      <c r="T202" s="1"/>
      <c r="U202" s="1"/>
      <c r="V202" s="239"/>
      <c r="W202" s="239"/>
      <c r="X202" s="1"/>
      <c r="Y202" s="1"/>
      <c r="Z202" s="1"/>
      <c r="AA202" s="1"/>
      <c r="AB202" s="1"/>
      <c r="AC202" s="1"/>
      <c r="AD202" s="1"/>
      <c r="AE202" s="1"/>
      <c r="AF202" s="1"/>
      <c r="AG202" s="1"/>
      <c r="AH202" s="1"/>
      <c r="AI202" s="1"/>
      <c r="AJ202" s="1"/>
      <c r="AK202" s="1"/>
      <c r="AL202" s="1"/>
      <c r="AM202" s="183"/>
      <c r="AN202" s="1"/>
      <c r="AO202" s="1"/>
      <c r="AP202" s="1"/>
      <c r="AQ202" s="1"/>
      <c r="AR202" s="1"/>
      <c r="AS202" s="1"/>
      <c r="AT202" s="1"/>
      <c r="AU202" s="1"/>
      <c r="AV202" s="1"/>
      <c r="AW202" s="1"/>
      <c r="AX202" s="1"/>
      <c r="AY202" s="1"/>
      <c r="AZ202" s="1"/>
      <c r="BA202" s="1"/>
      <c r="BB202" s="16"/>
      <c r="BC202" s="16"/>
      <c r="BD202" s="16"/>
      <c r="BE202" s="16"/>
      <c r="BF202" s="16"/>
      <c r="BG202" s="1"/>
      <c r="BH202" s="1"/>
      <c r="BI202" s="16"/>
      <c r="BJ202" s="16"/>
      <c r="BK202" s="16"/>
      <c r="BL202" s="16"/>
      <c r="BM202" s="16"/>
      <c r="BN202" s="16"/>
      <c r="BO202" s="1"/>
      <c r="BP202" s="1"/>
      <c r="BQ202" s="1"/>
      <c r="BR202" s="1"/>
    </row>
    <row r="203" spans="1:70" ht="15.75" customHeight="1" x14ac:dyDescent="0.25">
      <c r="A203" s="1"/>
      <c r="B203" s="1"/>
      <c r="C203" s="1"/>
      <c r="D203" s="1"/>
      <c r="E203" s="1"/>
      <c r="F203" s="1"/>
      <c r="G203" s="1"/>
      <c r="H203" s="1"/>
      <c r="I203" s="1"/>
      <c r="J203" s="1"/>
      <c r="K203" s="1"/>
      <c r="L203" s="1"/>
      <c r="M203" s="1"/>
      <c r="N203" s="1"/>
      <c r="O203" s="1"/>
      <c r="P203" s="1"/>
      <c r="Q203" s="1"/>
      <c r="R203" s="1"/>
      <c r="S203" s="1"/>
      <c r="T203" s="1"/>
      <c r="U203" s="1"/>
      <c r="V203" s="239"/>
      <c r="W203" s="239"/>
      <c r="X203" s="1"/>
      <c r="Y203" s="1"/>
      <c r="Z203" s="1"/>
      <c r="AA203" s="1"/>
      <c r="AB203" s="1"/>
      <c r="AC203" s="1"/>
      <c r="AD203" s="1"/>
      <c r="AE203" s="1"/>
      <c r="AF203" s="1"/>
      <c r="AG203" s="1"/>
      <c r="AH203" s="1"/>
      <c r="AI203" s="1"/>
      <c r="AJ203" s="1"/>
      <c r="AK203" s="1"/>
      <c r="AL203" s="1"/>
      <c r="AM203" s="183"/>
      <c r="AN203" s="1"/>
      <c r="AO203" s="1"/>
      <c r="AP203" s="1"/>
      <c r="AQ203" s="1"/>
      <c r="AR203" s="1"/>
      <c r="AS203" s="1"/>
      <c r="AT203" s="1"/>
      <c r="AU203" s="1"/>
      <c r="AV203" s="1"/>
      <c r="AW203" s="1"/>
      <c r="AX203" s="1"/>
      <c r="AY203" s="1"/>
      <c r="AZ203" s="1"/>
      <c r="BA203" s="1"/>
      <c r="BB203" s="16"/>
      <c r="BC203" s="16"/>
      <c r="BD203" s="16"/>
      <c r="BE203" s="16"/>
      <c r="BF203" s="16"/>
      <c r="BG203" s="1"/>
      <c r="BH203" s="1"/>
      <c r="BI203" s="16"/>
      <c r="BJ203" s="16"/>
      <c r="BK203" s="16"/>
      <c r="BL203" s="16"/>
      <c r="BM203" s="16"/>
      <c r="BN203" s="16"/>
      <c r="BO203" s="1"/>
      <c r="BP203" s="1"/>
      <c r="BQ203" s="1"/>
      <c r="BR203" s="1"/>
    </row>
    <row r="204" spans="1:70" ht="15.75" customHeight="1" x14ac:dyDescent="0.25">
      <c r="A204" s="1"/>
      <c r="B204" s="1"/>
      <c r="C204" s="1"/>
      <c r="D204" s="1"/>
      <c r="E204" s="1"/>
      <c r="F204" s="1"/>
      <c r="G204" s="1"/>
      <c r="H204" s="1"/>
      <c r="I204" s="1"/>
      <c r="J204" s="1"/>
      <c r="K204" s="1"/>
      <c r="L204" s="1"/>
      <c r="M204" s="1"/>
      <c r="N204" s="1"/>
      <c r="O204" s="1"/>
      <c r="P204" s="1"/>
      <c r="Q204" s="1"/>
      <c r="R204" s="1"/>
      <c r="S204" s="1"/>
      <c r="T204" s="1"/>
      <c r="U204" s="1"/>
      <c r="V204" s="239"/>
      <c r="W204" s="239"/>
      <c r="X204" s="1"/>
      <c r="Y204" s="1"/>
      <c r="Z204" s="1"/>
      <c r="AA204" s="1"/>
      <c r="AB204" s="1"/>
      <c r="AC204" s="1"/>
      <c r="AD204" s="1"/>
      <c r="AE204" s="1"/>
      <c r="AF204" s="1"/>
      <c r="AG204" s="1"/>
      <c r="AH204" s="1"/>
      <c r="AI204" s="1"/>
      <c r="AJ204" s="1"/>
      <c r="AK204" s="1"/>
      <c r="AL204" s="1"/>
      <c r="AM204" s="183"/>
      <c r="AN204" s="1"/>
      <c r="AO204" s="1"/>
      <c r="AP204" s="1"/>
      <c r="AQ204" s="1"/>
      <c r="AR204" s="1"/>
      <c r="AS204" s="1"/>
      <c r="AT204" s="1"/>
      <c r="AU204" s="1"/>
      <c r="AV204" s="1"/>
      <c r="AW204" s="1"/>
      <c r="AX204" s="1"/>
      <c r="AY204" s="1"/>
      <c r="AZ204" s="1"/>
      <c r="BA204" s="1"/>
      <c r="BB204" s="16"/>
      <c r="BC204" s="16"/>
      <c r="BD204" s="16"/>
      <c r="BE204" s="16"/>
      <c r="BF204" s="16"/>
      <c r="BG204" s="1"/>
      <c r="BH204" s="1"/>
      <c r="BI204" s="16"/>
      <c r="BJ204" s="16"/>
      <c r="BK204" s="16"/>
      <c r="BL204" s="16"/>
      <c r="BM204" s="16"/>
      <c r="BN204" s="16"/>
      <c r="BO204" s="1"/>
      <c r="BP204" s="1"/>
      <c r="BQ204" s="1"/>
      <c r="BR204" s="1"/>
    </row>
    <row r="205" spans="1:70" ht="15.75" customHeight="1" x14ac:dyDescent="0.25">
      <c r="A205" s="1"/>
      <c r="B205" s="1"/>
      <c r="C205" s="1"/>
      <c r="D205" s="1"/>
      <c r="E205" s="1"/>
      <c r="F205" s="1"/>
      <c r="G205" s="1"/>
      <c r="H205" s="1"/>
      <c r="I205" s="1"/>
      <c r="J205" s="1"/>
      <c r="K205" s="1"/>
      <c r="L205" s="1"/>
      <c r="M205" s="1"/>
      <c r="N205" s="1"/>
      <c r="O205" s="1"/>
      <c r="P205" s="1"/>
      <c r="Q205" s="1"/>
      <c r="R205" s="1"/>
      <c r="S205" s="1"/>
      <c r="T205" s="1"/>
      <c r="U205" s="1"/>
      <c r="V205" s="239"/>
      <c r="W205" s="239"/>
      <c r="X205" s="1"/>
      <c r="Y205" s="1"/>
      <c r="Z205" s="1"/>
      <c r="AA205" s="1"/>
      <c r="AB205" s="1"/>
      <c r="AC205" s="1"/>
      <c r="AD205" s="1"/>
      <c r="AE205" s="1"/>
      <c r="AF205" s="1"/>
      <c r="AG205" s="1"/>
      <c r="AH205" s="1"/>
      <c r="AI205" s="1"/>
      <c r="AJ205" s="1"/>
      <c r="AK205" s="1"/>
      <c r="AL205" s="1"/>
      <c r="AM205" s="183"/>
      <c r="AN205" s="1"/>
      <c r="AO205" s="1"/>
      <c r="AP205" s="1"/>
      <c r="AQ205" s="1"/>
      <c r="AR205" s="1"/>
      <c r="AS205" s="1"/>
      <c r="AT205" s="1"/>
      <c r="AU205" s="1"/>
      <c r="AV205" s="1"/>
      <c r="AW205" s="1"/>
      <c r="AX205" s="1"/>
      <c r="AY205" s="1"/>
      <c r="AZ205" s="1"/>
      <c r="BA205" s="1"/>
      <c r="BB205" s="16"/>
      <c r="BC205" s="16"/>
      <c r="BD205" s="16"/>
      <c r="BE205" s="16"/>
      <c r="BF205" s="16"/>
      <c r="BG205" s="1"/>
      <c r="BH205" s="1"/>
      <c r="BI205" s="16"/>
      <c r="BJ205" s="16"/>
      <c r="BK205" s="16"/>
      <c r="BL205" s="16"/>
      <c r="BM205" s="16"/>
      <c r="BN205" s="16"/>
      <c r="BO205" s="1"/>
      <c r="BP205" s="1"/>
      <c r="BQ205" s="1"/>
      <c r="BR205" s="1"/>
    </row>
    <row r="206" spans="1:70" ht="15.75" customHeight="1" x14ac:dyDescent="0.25">
      <c r="A206" s="1"/>
      <c r="B206" s="1"/>
      <c r="C206" s="1"/>
      <c r="D206" s="1"/>
      <c r="E206" s="1"/>
      <c r="F206" s="1"/>
      <c r="G206" s="1"/>
      <c r="H206" s="1"/>
      <c r="I206" s="1"/>
      <c r="J206" s="1"/>
      <c r="K206" s="1"/>
      <c r="L206" s="1"/>
      <c r="M206" s="1"/>
      <c r="N206" s="1"/>
      <c r="O206" s="1"/>
      <c r="P206" s="1"/>
      <c r="Q206" s="1"/>
      <c r="R206" s="1"/>
      <c r="S206" s="1"/>
      <c r="T206" s="1"/>
      <c r="U206" s="1"/>
      <c r="V206" s="239"/>
      <c r="W206" s="239"/>
      <c r="X206" s="1"/>
      <c r="Y206" s="1"/>
      <c r="Z206" s="1"/>
      <c r="AA206" s="1"/>
      <c r="AB206" s="1"/>
      <c r="AC206" s="1"/>
      <c r="AD206" s="1"/>
      <c r="AE206" s="1"/>
      <c r="AF206" s="1"/>
      <c r="AG206" s="1"/>
      <c r="AH206" s="1"/>
      <c r="AI206" s="1"/>
      <c r="AJ206" s="1"/>
      <c r="AK206" s="1"/>
      <c r="AL206" s="1"/>
      <c r="AM206" s="183"/>
      <c r="AN206" s="1"/>
      <c r="AO206" s="1"/>
      <c r="AP206" s="1"/>
      <c r="AQ206" s="1"/>
      <c r="AR206" s="1"/>
      <c r="AS206" s="1"/>
      <c r="AT206" s="1"/>
      <c r="AU206" s="1"/>
      <c r="AV206" s="1"/>
      <c r="AW206" s="1"/>
      <c r="AX206" s="1"/>
      <c r="AY206" s="1"/>
      <c r="AZ206" s="1"/>
      <c r="BA206" s="1"/>
      <c r="BB206" s="16"/>
      <c r="BC206" s="16"/>
      <c r="BD206" s="16"/>
      <c r="BE206" s="16"/>
      <c r="BF206" s="16"/>
      <c r="BG206" s="1"/>
      <c r="BH206" s="1"/>
      <c r="BI206" s="16"/>
      <c r="BJ206" s="16"/>
      <c r="BK206" s="16"/>
      <c r="BL206" s="16"/>
      <c r="BM206" s="16"/>
      <c r="BN206" s="16"/>
      <c r="BO206" s="1"/>
      <c r="BP206" s="1"/>
      <c r="BQ206" s="1"/>
      <c r="BR206" s="1"/>
    </row>
    <row r="207" spans="1:70" ht="15.75" customHeight="1" x14ac:dyDescent="0.25">
      <c r="A207" s="1"/>
      <c r="B207" s="1"/>
      <c r="C207" s="1"/>
      <c r="D207" s="1"/>
      <c r="E207" s="1"/>
      <c r="F207" s="1"/>
      <c r="G207" s="1"/>
      <c r="H207" s="1"/>
      <c r="I207" s="1"/>
      <c r="J207" s="1"/>
      <c r="K207" s="1"/>
      <c r="L207" s="1"/>
      <c r="M207" s="1"/>
      <c r="N207" s="1"/>
      <c r="O207" s="1"/>
      <c r="P207" s="1"/>
      <c r="Q207" s="1"/>
      <c r="R207" s="1"/>
      <c r="S207" s="1"/>
      <c r="T207" s="1"/>
      <c r="U207" s="1"/>
      <c r="V207" s="239"/>
      <c r="W207" s="239"/>
      <c r="X207" s="1"/>
      <c r="Y207" s="1"/>
      <c r="Z207" s="1"/>
      <c r="AA207" s="1"/>
      <c r="AB207" s="1"/>
      <c r="AC207" s="1"/>
      <c r="AD207" s="1"/>
      <c r="AE207" s="1"/>
      <c r="AF207" s="1"/>
      <c r="AG207" s="1"/>
      <c r="AH207" s="1"/>
      <c r="AI207" s="1"/>
      <c r="AJ207" s="1"/>
      <c r="AK207" s="1"/>
      <c r="AL207" s="1"/>
      <c r="AM207" s="183"/>
      <c r="AN207" s="1"/>
      <c r="AO207" s="1"/>
      <c r="AP207" s="1"/>
      <c r="AQ207" s="1"/>
      <c r="AR207" s="1"/>
      <c r="AS207" s="1"/>
      <c r="AT207" s="1"/>
      <c r="AU207" s="1"/>
      <c r="AV207" s="1"/>
      <c r="AW207" s="1"/>
      <c r="AX207" s="1"/>
      <c r="AY207" s="1"/>
      <c r="AZ207" s="1"/>
      <c r="BA207" s="1"/>
      <c r="BB207" s="16"/>
      <c r="BC207" s="16"/>
      <c r="BD207" s="16"/>
      <c r="BE207" s="16"/>
      <c r="BF207" s="16"/>
      <c r="BG207" s="1"/>
      <c r="BH207" s="1"/>
      <c r="BI207" s="16"/>
      <c r="BJ207" s="16"/>
      <c r="BK207" s="16"/>
      <c r="BL207" s="16"/>
      <c r="BM207" s="16"/>
      <c r="BN207" s="16"/>
      <c r="BO207" s="1"/>
      <c r="BP207" s="1"/>
      <c r="BQ207" s="1"/>
      <c r="BR207" s="1"/>
    </row>
    <row r="208" spans="1:70" ht="15.75" customHeight="1" x14ac:dyDescent="0.25">
      <c r="A208" s="1"/>
      <c r="B208" s="1"/>
      <c r="C208" s="1"/>
      <c r="D208" s="1"/>
      <c r="E208" s="1"/>
      <c r="F208" s="1"/>
      <c r="G208" s="1"/>
      <c r="H208" s="1"/>
      <c r="I208" s="1"/>
      <c r="J208" s="1"/>
      <c r="K208" s="1"/>
      <c r="L208" s="1"/>
      <c r="M208" s="1"/>
      <c r="N208" s="1"/>
      <c r="O208" s="1"/>
      <c r="P208" s="1"/>
      <c r="Q208" s="1"/>
      <c r="R208" s="1"/>
      <c r="S208" s="1"/>
      <c r="T208" s="1"/>
      <c r="U208" s="1"/>
      <c r="V208" s="239"/>
      <c r="W208" s="239"/>
      <c r="X208" s="1"/>
      <c r="Y208" s="1"/>
      <c r="Z208" s="1"/>
      <c r="AA208" s="1"/>
      <c r="AB208" s="1"/>
      <c r="AC208" s="1"/>
      <c r="AD208" s="1"/>
      <c r="AE208" s="1"/>
      <c r="AF208" s="1"/>
      <c r="AG208" s="1"/>
      <c r="AH208" s="1"/>
      <c r="AI208" s="1"/>
      <c r="AJ208" s="1"/>
      <c r="AK208" s="1"/>
      <c r="AL208" s="1"/>
      <c r="AM208" s="183"/>
      <c r="AN208" s="1"/>
      <c r="AO208" s="1"/>
      <c r="AP208" s="1"/>
      <c r="AQ208" s="1"/>
      <c r="AR208" s="1"/>
      <c r="AS208" s="1"/>
      <c r="AT208" s="1"/>
      <c r="AU208" s="1"/>
      <c r="AV208" s="1"/>
      <c r="AW208" s="1"/>
      <c r="AX208" s="1"/>
      <c r="AY208" s="1"/>
      <c r="AZ208" s="1"/>
      <c r="BA208" s="1"/>
      <c r="BB208" s="16"/>
      <c r="BC208" s="16"/>
      <c r="BD208" s="16"/>
      <c r="BE208" s="16"/>
      <c r="BF208" s="16"/>
      <c r="BG208" s="1"/>
      <c r="BH208" s="1"/>
      <c r="BI208" s="16"/>
      <c r="BJ208" s="16"/>
      <c r="BK208" s="16"/>
      <c r="BL208" s="16"/>
      <c r="BM208" s="16"/>
      <c r="BN208" s="16"/>
      <c r="BO208" s="1"/>
      <c r="BP208" s="1"/>
      <c r="BQ208" s="1"/>
      <c r="BR208" s="1"/>
    </row>
    <row r="209" spans="1:70" ht="15.75" customHeight="1" x14ac:dyDescent="0.25">
      <c r="A209" s="1"/>
      <c r="B209" s="1"/>
      <c r="C209" s="1"/>
      <c r="D209" s="1"/>
      <c r="E209" s="1"/>
      <c r="F209" s="1"/>
      <c r="G209" s="1"/>
      <c r="H209" s="1"/>
      <c r="I209" s="1"/>
      <c r="J209" s="1"/>
      <c r="K209" s="1"/>
      <c r="L209" s="1"/>
      <c r="M209" s="1"/>
      <c r="N209" s="1"/>
      <c r="O209" s="1"/>
      <c r="P209" s="1"/>
      <c r="Q209" s="1"/>
      <c r="R209" s="1"/>
      <c r="S209" s="1"/>
      <c r="T209" s="1"/>
      <c r="U209" s="1"/>
      <c r="V209" s="239"/>
      <c r="W209" s="239"/>
      <c r="X209" s="1"/>
      <c r="Y209" s="1"/>
      <c r="Z209" s="1"/>
      <c r="AA209" s="1"/>
      <c r="AB209" s="1"/>
      <c r="AC209" s="1"/>
      <c r="AD209" s="1"/>
      <c r="AE209" s="1"/>
      <c r="AF209" s="1"/>
      <c r="AG209" s="1"/>
      <c r="AH209" s="1"/>
      <c r="AI209" s="1"/>
      <c r="AJ209" s="1"/>
      <c r="AK209" s="1"/>
      <c r="AL209" s="1"/>
      <c r="AM209" s="183"/>
      <c r="AN209" s="1"/>
      <c r="AO209" s="1"/>
      <c r="AP209" s="1"/>
      <c r="AQ209" s="1"/>
      <c r="AR209" s="1"/>
      <c r="AS209" s="1"/>
      <c r="AT209" s="1"/>
      <c r="AU209" s="1"/>
      <c r="AV209" s="1"/>
      <c r="AW209" s="1"/>
      <c r="AX209" s="1"/>
      <c r="AY209" s="1"/>
      <c r="AZ209" s="1"/>
      <c r="BA209" s="1"/>
      <c r="BB209" s="16"/>
      <c r="BC209" s="16"/>
      <c r="BD209" s="16"/>
      <c r="BE209" s="16"/>
      <c r="BF209" s="16"/>
      <c r="BG209" s="1"/>
      <c r="BH209" s="1"/>
      <c r="BI209" s="16"/>
      <c r="BJ209" s="16"/>
      <c r="BK209" s="16"/>
      <c r="BL209" s="16"/>
      <c r="BM209" s="16"/>
      <c r="BN209" s="16"/>
      <c r="BO209" s="1"/>
      <c r="BP209" s="1"/>
      <c r="BQ209" s="1"/>
      <c r="BR209" s="1"/>
    </row>
    <row r="210" spans="1:70" ht="15.75" customHeight="1" x14ac:dyDescent="0.25">
      <c r="A210" s="1"/>
      <c r="B210" s="1"/>
      <c r="C210" s="1"/>
      <c r="D210" s="1"/>
      <c r="E210" s="1"/>
      <c r="F210" s="1"/>
      <c r="G210" s="1"/>
      <c r="H210" s="1"/>
      <c r="I210" s="1"/>
      <c r="J210" s="1"/>
      <c r="K210" s="1"/>
      <c r="L210" s="1"/>
      <c r="M210" s="1"/>
      <c r="N210" s="1"/>
      <c r="O210" s="1"/>
      <c r="P210" s="1"/>
      <c r="Q210" s="1"/>
      <c r="R210" s="1"/>
      <c r="S210" s="1"/>
      <c r="T210" s="1"/>
      <c r="U210" s="1"/>
      <c r="V210" s="239"/>
      <c r="W210" s="239"/>
      <c r="X210" s="1"/>
      <c r="Y210" s="1"/>
      <c r="Z210" s="1"/>
      <c r="AA210" s="1"/>
      <c r="AB210" s="1"/>
      <c r="AC210" s="1"/>
      <c r="AD210" s="1"/>
      <c r="AE210" s="1"/>
      <c r="AF210" s="1"/>
      <c r="AG210" s="1"/>
      <c r="AH210" s="1"/>
      <c r="AI210" s="1"/>
      <c r="AJ210" s="1"/>
      <c r="AK210" s="1"/>
      <c r="AL210" s="1"/>
      <c r="AM210" s="183"/>
      <c r="AN210" s="1"/>
      <c r="AO210" s="1"/>
      <c r="AP210" s="1"/>
      <c r="AQ210" s="1"/>
      <c r="AR210" s="1"/>
      <c r="AS210" s="1"/>
      <c r="AT210" s="1"/>
      <c r="AU210" s="1"/>
      <c r="AV210" s="1"/>
      <c r="AW210" s="1"/>
      <c r="AX210" s="1"/>
      <c r="AY210" s="1"/>
      <c r="AZ210" s="1"/>
      <c r="BA210" s="1"/>
      <c r="BB210" s="16"/>
      <c r="BC210" s="16"/>
      <c r="BD210" s="16"/>
      <c r="BE210" s="16"/>
      <c r="BF210" s="16"/>
      <c r="BG210" s="1"/>
      <c r="BH210" s="1"/>
      <c r="BI210" s="16"/>
      <c r="BJ210" s="16"/>
      <c r="BK210" s="16"/>
      <c r="BL210" s="16"/>
      <c r="BM210" s="16"/>
      <c r="BN210" s="16"/>
      <c r="BO210" s="1"/>
      <c r="BP210" s="1"/>
      <c r="BQ210" s="1"/>
      <c r="BR210" s="1"/>
    </row>
    <row r="211" spans="1:70" ht="15.75" customHeight="1" x14ac:dyDescent="0.25">
      <c r="A211" s="1"/>
      <c r="B211" s="1"/>
      <c r="C211" s="1"/>
      <c r="D211" s="1"/>
      <c r="E211" s="1"/>
      <c r="F211" s="1"/>
      <c r="G211" s="1"/>
      <c r="H211" s="1"/>
      <c r="I211" s="1"/>
      <c r="J211" s="1"/>
      <c r="K211" s="1"/>
      <c r="L211" s="1"/>
      <c r="M211" s="1"/>
      <c r="N211" s="1"/>
      <c r="O211" s="1"/>
      <c r="P211" s="1"/>
      <c r="Q211" s="1"/>
      <c r="R211" s="1"/>
      <c r="S211" s="1"/>
      <c r="T211" s="1"/>
      <c r="U211" s="1"/>
      <c r="V211" s="239"/>
      <c r="W211" s="239"/>
      <c r="X211" s="1"/>
      <c r="Y211" s="1"/>
      <c r="Z211" s="1"/>
      <c r="AA211" s="1"/>
      <c r="AB211" s="1"/>
      <c r="AC211" s="1"/>
      <c r="AD211" s="1"/>
      <c r="AE211" s="1"/>
      <c r="AF211" s="1"/>
      <c r="AG211" s="1"/>
      <c r="AH211" s="1"/>
      <c r="AI211" s="1"/>
      <c r="AJ211" s="1"/>
      <c r="AK211" s="1"/>
      <c r="AL211" s="1"/>
      <c r="AM211" s="183"/>
      <c r="AN211" s="1"/>
      <c r="AO211" s="1"/>
      <c r="AP211" s="1"/>
      <c r="AQ211" s="1"/>
      <c r="AR211" s="1"/>
      <c r="AS211" s="1"/>
      <c r="AT211" s="1"/>
      <c r="AU211" s="1"/>
      <c r="AV211" s="1"/>
      <c r="AW211" s="1"/>
      <c r="AX211" s="1"/>
      <c r="AY211" s="1"/>
      <c r="AZ211" s="1"/>
      <c r="BA211" s="1"/>
      <c r="BB211" s="16"/>
      <c r="BC211" s="16"/>
      <c r="BD211" s="16"/>
      <c r="BE211" s="16"/>
      <c r="BF211" s="16"/>
      <c r="BG211" s="1"/>
      <c r="BH211" s="1"/>
      <c r="BI211" s="16"/>
      <c r="BJ211" s="16"/>
      <c r="BK211" s="16"/>
      <c r="BL211" s="16"/>
      <c r="BM211" s="16"/>
      <c r="BN211" s="16"/>
      <c r="BO211" s="1"/>
      <c r="BP211" s="1"/>
      <c r="BQ211" s="1"/>
      <c r="BR211" s="1"/>
    </row>
    <row r="212" spans="1:70" ht="15.75" customHeight="1" x14ac:dyDescent="0.25">
      <c r="A212" s="1"/>
      <c r="B212" s="1"/>
      <c r="C212" s="1"/>
      <c r="D212" s="1"/>
      <c r="E212" s="1"/>
      <c r="F212" s="1"/>
      <c r="G212" s="1"/>
      <c r="H212" s="1"/>
      <c r="I212" s="1"/>
      <c r="J212" s="1"/>
      <c r="K212" s="1"/>
      <c r="L212" s="1"/>
      <c r="M212" s="1"/>
      <c r="N212" s="1"/>
      <c r="O212" s="1"/>
      <c r="P212" s="1"/>
      <c r="Q212" s="1"/>
      <c r="R212" s="1"/>
      <c r="S212" s="1"/>
      <c r="T212" s="1"/>
      <c r="U212" s="1"/>
      <c r="V212" s="239"/>
      <c r="W212" s="239"/>
      <c r="X212" s="1"/>
      <c r="Y212" s="1"/>
      <c r="Z212" s="1"/>
      <c r="AA212" s="1"/>
      <c r="AB212" s="1"/>
      <c r="AC212" s="1"/>
      <c r="AD212" s="1"/>
      <c r="AE212" s="1"/>
      <c r="AF212" s="1"/>
      <c r="AG212" s="1"/>
      <c r="AH212" s="1"/>
      <c r="AI212" s="1"/>
      <c r="AJ212" s="1"/>
      <c r="AK212" s="1"/>
      <c r="AL212" s="1"/>
      <c r="AM212" s="183"/>
      <c r="AN212" s="1"/>
      <c r="AO212" s="1"/>
      <c r="AP212" s="1"/>
      <c r="AQ212" s="1"/>
      <c r="AR212" s="1"/>
      <c r="AS212" s="1"/>
      <c r="AT212" s="1"/>
      <c r="AU212" s="1"/>
      <c r="AV212" s="1"/>
      <c r="AW212" s="1"/>
      <c r="AX212" s="1"/>
      <c r="AY212" s="1"/>
      <c r="AZ212" s="1"/>
      <c r="BA212" s="1"/>
      <c r="BB212" s="16"/>
      <c r="BC212" s="16"/>
      <c r="BD212" s="16"/>
      <c r="BE212" s="16"/>
      <c r="BF212" s="16"/>
      <c r="BG212" s="1"/>
      <c r="BH212" s="1"/>
      <c r="BI212" s="16"/>
      <c r="BJ212" s="16"/>
      <c r="BK212" s="16"/>
      <c r="BL212" s="16"/>
      <c r="BM212" s="16"/>
      <c r="BN212" s="16"/>
      <c r="BO212" s="1"/>
      <c r="BP212" s="1"/>
      <c r="BQ212" s="1"/>
      <c r="BR212" s="1"/>
    </row>
    <row r="213" spans="1:70" ht="15.75" customHeight="1" x14ac:dyDescent="0.25">
      <c r="A213" s="1"/>
      <c r="B213" s="1"/>
      <c r="C213" s="1"/>
      <c r="D213" s="1"/>
      <c r="E213" s="1"/>
      <c r="F213" s="1"/>
      <c r="G213" s="1"/>
      <c r="H213" s="1"/>
      <c r="I213" s="1"/>
      <c r="J213" s="1"/>
      <c r="K213" s="1"/>
      <c r="L213" s="1"/>
      <c r="M213" s="1"/>
      <c r="N213" s="1"/>
      <c r="O213" s="1"/>
      <c r="P213" s="1"/>
      <c r="Q213" s="1"/>
      <c r="R213" s="1"/>
      <c r="S213" s="1"/>
      <c r="T213" s="1"/>
      <c r="U213" s="1"/>
      <c r="V213" s="239"/>
      <c r="W213" s="239"/>
      <c r="X213" s="1"/>
      <c r="Y213" s="1"/>
      <c r="Z213" s="1"/>
      <c r="AA213" s="1"/>
      <c r="AB213" s="1"/>
      <c r="AC213" s="1"/>
      <c r="AD213" s="1"/>
      <c r="AE213" s="1"/>
      <c r="AF213" s="1"/>
      <c r="AG213" s="1"/>
      <c r="AH213" s="1"/>
      <c r="AI213" s="1"/>
      <c r="AJ213" s="1"/>
      <c r="AK213" s="1"/>
      <c r="AL213" s="1"/>
      <c r="AM213" s="183"/>
      <c r="AN213" s="1"/>
      <c r="AO213" s="1"/>
      <c r="AP213" s="1"/>
      <c r="AQ213" s="1"/>
      <c r="AR213" s="1"/>
      <c r="AS213" s="1"/>
      <c r="AT213" s="1"/>
      <c r="AU213" s="1"/>
      <c r="AV213" s="1"/>
      <c r="AW213" s="1"/>
      <c r="AX213" s="1"/>
      <c r="AY213" s="1"/>
      <c r="AZ213" s="1"/>
      <c r="BA213" s="1"/>
      <c r="BB213" s="16"/>
      <c r="BC213" s="16"/>
      <c r="BD213" s="16"/>
      <c r="BE213" s="16"/>
      <c r="BF213" s="16"/>
      <c r="BG213" s="1"/>
      <c r="BH213" s="1"/>
      <c r="BI213" s="16"/>
      <c r="BJ213" s="16"/>
      <c r="BK213" s="16"/>
      <c r="BL213" s="16"/>
      <c r="BM213" s="16"/>
      <c r="BN213" s="16"/>
      <c r="BO213" s="1"/>
      <c r="BP213" s="1"/>
      <c r="BQ213" s="1"/>
      <c r="BR213" s="1"/>
    </row>
    <row r="214" spans="1:70" ht="15.75" customHeight="1" x14ac:dyDescent="0.25">
      <c r="A214" s="1"/>
      <c r="B214" s="1"/>
      <c r="C214" s="1"/>
      <c r="D214" s="1"/>
      <c r="E214" s="1"/>
      <c r="F214" s="1"/>
      <c r="G214" s="1"/>
      <c r="H214" s="1"/>
      <c r="I214" s="1"/>
      <c r="J214" s="1"/>
      <c r="K214" s="1"/>
      <c r="L214" s="1"/>
      <c r="M214" s="1"/>
      <c r="N214" s="1"/>
      <c r="O214" s="1"/>
      <c r="P214" s="1"/>
      <c r="Q214" s="1"/>
      <c r="R214" s="1"/>
      <c r="S214" s="1"/>
      <c r="T214" s="1"/>
      <c r="U214" s="1"/>
      <c r="V214" s="239"/>
      <c r="W214" s="239"/>
      <c r="X214" s="1"/>
      <c r="Y214" s="1"/>
      <c r="Z214" s="1"/>
      <c r="AA214" s="1"/>
      <c r="AB214" s="1"/>
      <c r="AC214" s="1"/>
      <c r="AD214" s="1"/>
      <c r="AE214" s="1"/>
      <c r="AF214" s="1"/>
      <c r="AG214" s="1"/>
      <c r="AH214" s="1"/>
      <c r="AI214" s="1"/>
      <c r="AJ214" s="1"/>
      <c r="AK214" s="1"/>
      <c r="AL214" s="1"/>
      <c r="AM214" s="183"/>
      <c r="AN214" s="1"/>
      <c r="AO214" s="1"/>
      <c r="AP214" s="1"/>
      <c r="AQ214" s="1"/>
      <c r="AR214" s="1"/>
      <c r="AS214" s="1"/>
      <c r="AT214" s="1"/>
      <c r="AU214" s="1"/>
      <c r="AV214" s="1"/>
      <c r="AW214" s="1"/>
      <c r="AX214" s="1"/>
      <c r="AY214" s="1"/>
      <c r="AZ214" s="1"/>
      <c r="BA214" s="1"/>
      <c r="BB214" s="16"/>
      <c r="BC214" s="16"/>
      <c r="BD214" s="16"/>
      <c r="BE214" s="16"/>
      <c r="BF214" s="16"/>
      <c r="BG214" s="1"/>
      <c r="BH214" s="1"/>
      <c r="BI214" s="16"/>
      <c r="BJ214" s="16"/>
      <c r="BK214" s="16"/>
      <c r="BL214" s="16"/>
      <c r="BM214" s="16"/>
      <c r="BN214" s="16"/>
      <c r="BO214" s="1"/>
      <c r="BP214" s="1"/>
      <c r="BQ214" s="1"/>
      <c r="BR214" s="1"/>
    </row>
    <row r="215" spans="1:70" ht="15.75" customHeight="1" x14ac:dyDescent="0.25">
      <c r="A215" s="1"/>
      <c r="B215" s="1"/>
      <c r="C215" s="1"/>
      <c r="D215" s="1"/>
      <c r="E215" s="1"/>
      <c r="F215" s="1"/>
      <c r="G215" s="1"/>
      <c r="H215" s="1"/>
      <c r="I215" s="1"/>
      <c r="J215" s="1"/>
      <c r="K215" s="1"/>
      <c r="L215" s="1"/>
      <c r="M215" s="1"/>
      <c r="N215" s="1"/>
      <c r="O215" s="1"/>
      <c r="P215" s="1"/>
      <c r="Q215" s="1"/>
      <c r="R215" s="1"/>
      <c r="S215" s="1"/>
      <c r="T215" s="1"/>
      <c r="U215" s="1"/>
      <c r="V215" s="239"/>
      <c r="W215" s="239"/>
      <c r="X215" s="1"/>
      <c r="Y215" s="1"/>
      <c r="Z215" s="1"/>
      <c r="AA215" s="1"/>
      <c r="AB215" s="1"/>
      <c r="AC215" s="1"/>
      <c r="AD215" s="1"/>
      <c r="AE215" s="1"/>
      <c r="AF215" s="1"/>
      <c r="AG215" s="1"/>
      <c r="AH215" s="1"/>
      <c r="AI215" s="1"/>
      <c r="AJ215" s="1"/>
      <c r="AK215" s="1"/>
      <c r="AL215" s="1"/>
      <c r="AM215" s="183"/>
      <c r="AN215" s="1"/>
      <c r="AO215" s="1"/>
      <c r="AP215" s="1"/>
      <c r="AQ215" s="1"/>
      <c r="AR215" s="1"/>
      <c r="AS215" s="1"/>
      <c r="AT215" s="1"/>
      <c r="AU215" s="1"/>
      <c r="AV215" s="1"/>
      <c r="AW215" s="1"/>
      <c r="AX215" s="1"/>
      <c r="AY215" s="1"/>
      <c r="AZ215" s="1"/>
      <c r="BA215" s="1"/>
      <c r="BB215" s="16"/>
      <c r="BC215" s="16"/>
      <c r="BD215" s="16"/>
      <c r="BE215" s="16"/>
      <c r="BF215" s="16"/>
      <c r="BG215" s="1"/>
      <c r="BH215" s="1"/>
      <c r="BI215" s="16"/>
      <c r="BJ215" s="16"/>
      <c r="BK215" s="16"/>
      <c r="BL215" s="16"/>
      <c r="BM215" s="16"/>
      <c r="BN215" s="16"/>
      <c r="BO215" s="1"/>
      <c r="BP215" s="1"/>
      <c r="BQ215" s="1"/>
      <c r="BR215" s="1"/>
    </row>
    <row r="216" spans="1:70" ht="15.75" customHeight="1" x14ac:dyDescent="0.25">
      <c r="A216" s="1"/>
      <c r="B216" s="1"/>
      <c r="C216" s="1"/>
      <c r="D216" s="1"/>
      <c r="E216" s="1"/>
      <c r="F216" s="1"/>
      <c r="G216" s="1"/>
      <c r="H216" s="1"/>
      <c r="I216" s="1"/>
      <c r="J216" s="1"/>
      <c r="K216" s="1"/>
      <c r="L216" s="1"/>
      <c r="M216" s="1"/>
      <c r="N216" s="1"/>
      <c r="O216" s="1"/>
      <c r="P216" s="1"/>
      <c r="Q216" s="1"/>
      <c r="R216" s="1"/>
      <c r="S216" s="1"/>
      <c r="T216" s="1"/>
      <c r="U216" s="1"/>
      <c r="V216" s="239"/>
      <c r="W216" s="239"/>
      <c r="X216" s="1"/>
      <c r="Y216" s="1"/>
      <c r="Z216" s="1"/>
      <c r="AA216" s="1"/>
      <c r="AB216" s="1"/>
      <c r="AC216" s="1"/>
      <c r="AD216" s="1"/>
      <c r="AE216" s="1"/>
      <c r="AF216" s="1"/>
      <c r="AG216" s="1"/>
      <c r="AH216" s="1"/>
      <c r="AI216" s="1"/>
      <c r="AJ216" s="1"/>
      <c r="AK216" s="1"/>
      <c r="AL216" s="1"/>
      <c r="AM216" s="183"/>
      <c r="AN216" s="1"/>
      <c r="AO216" s="1"/>
      <c r="AP216" s="1"/>
      <c r="AQ216" s="1"/>
      <c r="AR216" s="1"/>
      <c r="AS216" s="1"/>
      <c r="AT216" s="1"/>
      <c r="AU216" s="1"/>
      <c r="AV216" s="1"/>
      <c r="AW216" s="1"/>
      <c r="AX216" s="1"/>
      <c r="AY216" s="1"/>
      <c r="AZ216" s="1"/>
      <c r="BA216" s="1"/>
      <c r="BB216" s="16"/>
      <c r="BC216" s="16"/>
      <c r="BD216" s="16"/>
      <c r="BE216" s="16"/>
      <c r="BF216" s="16"/>
      <c r="BG216" s="1"/>
      <c r="BH216" s="1"/>
      <c r="BI216" s="16"/>
      <c r="BJ216" s="16"/>
      <c r="BK216" s="16"/>
      <c r="BL216" s="16"/>
      <c r="BM216" s="16"/>
      <c r="BN216" s="16"/>
      <c r="BO216" s="1"/>
      <c r="BP216" s="1"/>
      <c r="BQ216" s="1"/>
      <c r="BR216" s="1"/>
    </row>
    <row r="217" spans="1:70" ht="15.75" customHeight="1" x14ac:dyDescent="0.25">
      <c r="A217" s="1"/>
      <c r="B217" s="1"/>
      <c r="C217" s="1"/>
      <c r="D217" s="1"/>
      <c r="E217" s="1"/>
      <c r="F217" s="1"/>
      <c r="G217" s="1"/>
      <c r="H217" s="1"/>
      <c r="I217" s="1"/>
      <c r="J217" s="1"/>
      <c r="K217" s="1"/>
      <c r="L217" s="1"/>
      <c r="M217" s="1"/>
      <c r="N217" s="1"/>
      <c r="O217" s="1"/>
      <c r="P217" s="1"/>
      <c r="Q217" s="1"/>
      <c r="R217" s="1"/>
      <c r="S217" s="1"/>
      <c r="T217" s="1"/>
      <c r="U217" s="1"/>
      <c r="V217" s="239"/>
      <c r="W217" s="239"/>
      <c r="X217" s="1"/>
      <c r="Y217" s="1"/>
      <c r="Z217" s="1"/>
      <c r="AA217" s="1"/>
      <c r="AB217" s="1"/>
      <c r="AC217" s="1"/>
      <c r="AD217" s="1"/>
      <c r="AE217" s="1"/>
      <c r="AF217" s="1"/>
      <c r="AG217" s="1"/>
      <c r="AH217" s="1"/>
      <c r="AI217" s="1"/>
      <c r="AJ217" s="1"/>
      <c r="AK217" s="1"/>
      <c r="AL217" s="1"/>
      <c r="AM217" s="183"/>
      <c r="AN217" s="1"/>
      <c r="AO217" s="1"/>
      <c r="AP217" s="1"/>
      <c r="AQ217" s="1"/>
      <c r="AR217" s="1"/>
      <c r="AS217" s="1"/>
      <c r="AT217" s="1"/>
      <c r="AU217" s="1"/>
      <c r="AV217" s="1"/>
      <c r="AW217" s="1"/>
      <c r="AX217" s="1"/>
      <c r="AY217" s="1"/>
      <c r="AZ217" s="1"/>
      <c r="BA217" s="1"/>
      <c r="BB217" s="16"/>
      <c r="BC217" s="16"/>
      <c r="BD217" s="16"/>
      <c r="BE217" s="16"/>
      <c r="BF217" s="16"/>
      <c r="BG217" s="1"/>
      <c r="BH217" s="1"/>
      <c r="BI217" s="16"/>
      <c r="BJ217" s="16"/>
      <c r="BK217" s="16"/>
      <c r="BL217" s="16"/>
      <c r="BM217" s="16"/>
      <c r="BN217" s="16"/>
      <c r="BO217" s="1"/>
      <c r="BP217" s="1"/>
      <c r="BQ217" s="1"/>
      <c r="BR217" s="1"/>
    </row>
    <row r="218" spans="1:70" ht="15.75" customHeight="1" x14ac:dyDescent="0.25">
      <c r="A218" s="1"/>
      <c r="B218" s="1"/>
      <c r="C218" s="1"/>
      <c r="D218" s="1"/>
      <c r="E218" s="1"/>
      <c r="F218" s="1"/>
      <c r="G218" s="1"/>
      <c r="H218" s="1"/>
      <c r="I218" s="1"/>
      <c r="J218" s="1"/>
      <c r="K218" s="1"/>
      <c r="L218" s="1"/>
      <c r="M218" s="1"/>
      <c r="N218" s="1"/>
      <c r="O218" s="1"/>
      <c r="P218" s="1"/>
      <c r="Q218" s="1"/>
      <c r="R218" s="1"/>
      <c r="S218" s="1"/>
      <c r="T218" s="1"/>
      <c r="U218" s="1"/>
      <c r="V218" s="239"/>
      <c r="W218" s="239"/>
      <c r="X218" s="1"/>
      <c r="Y218" s="1"/>
      <c r="Z218" s="1"/>
      <c r="AA218" s="1"/>
      <c r="AB218" s="1"/>
      <c r="AC218" s="1"/>
      <c r="AD218" s="1"/>
      <c r="AE218" s="1"/>
      <c r="AF218" s="1"/>
      <c r="AG218" s="1"/>
      <c r="AH218" s="1"/>
      <c r="AI218" s="1"/>
      <c r="AJ218" s="1"/>
      <c r="AK218" s="1"/>
      <c r="AL218" s="1"/>
      <c r="AM218" s="183"/>
      <c r="AN218" s="1"/>
      <c r="AO218" s="1"/>
      <c r="AP218" s="1"/>
      <c r="AQ218" s="1"/>
      <c r="AR218" s="1"/>
      <c r="AS218" s="1"/>
      <c r="AT218" s="1"/>
      <c r="AU218" s="1"/>
      <c r="AV218" s="1"/>
      <c r="AW218" s="1"/>
      <c r="AX218" s="1"/>
      <c r="AY218" s="1"/>
      <c r="AZ218" s="1"/>
      <c r="BA218" s="1"/>
      <c r="BB218" s="16"/>
      <c r="BC218" s="16"/>
      <c r="BD218" s="16"/>
      <c r="BE218" s="16"/>
      <c r="BF218" s="16"/>
      <c r="BG218" s="1"/>
      <c r="BH218" s="1"/>
      <c r="BI218" s="16"/>
      <c r="BJ218" s="16"/>
      <c r="BK218" s="16"/>
      <c r="BL218" s="16"/>
      <c r="BM218" s="16"/>
      <c r="BN218" s="16"/>
      <c r="BO218" s="1"/>
      <c r="BP218" s="1"/>
      <c r="BQ218" s="1"/>
      <c r="BR218" s="1"/>
    </row>
    <row r="219" spans="1:70" ht="15.75" customHeight="1" x14ac:dyDescent="0.25">
      <c r="A219" s="1"/>
      <c r="B219" s="1"/>
      <c r="C219" s="1"/>
      <c r="D219" s="1"/>
      <c r="E219" s="1"/>
      <c r="F219" s="1"/>
      <c r="G219" s="1"/>
      <c r="H219" s="1"/>
      <c r="I219" s="1"/>
      <c r="J219" s="1"/>
      <c r="K219" s="1"/>
      <c r="L219" s="1"/>
      <c r="M219" s="1"/>
      <c r="N219" s="1"/>
      <c r="O219" s="1"/>
      <c r="P219" s="1"/>
      <c r="Q219" s="1"/>
      <c r="R219" s="1"/>
      <c r="S219" s="1"/>
      <c r="T219" s="1"/>
      <c r="U219" s="1"/>
      <c r="V219" s="239"/>
      <c r="W219" s="239"/>
      <c r="X219" s="1"/>
      <c r="Y219" s="1"/>
      <c r="Z219" s="1"/>
      <c r="AA219" s="1"/>
      <c r="AB219" s="1"/>
      <c r="AC219" s="1"/>
      <c r="AD219" s="1"/>
      <c r="AE219" s="1"/>
      <c r="AF219" s="1"/>
      <c r="AG219" s="1"/>
      <c r="AH219" s="1"/>
      <c r="AI219" s="1"/>
      <c r="AJ219" s="1"/>
      <c r="AK219" s="1"/>
      <c r="AL219" s="1"/>
      <c r="AM219" s="183"/>
      <c r="AN219" s="1"/>
      <c r="AO219" s="1"/>
      <c r="AP219" s="1"/>
      <c r="AQ219" s="1"/>
      <c r="AR219" s="1"/>
      <c r="AS219" s="1"/>
      <c r="AT219" s="1"/>
      <c r="AU219" s="1"/>
      <c r="AV219" s="1"/>
      <c r="AW219" s="1"/>
      <c r="AX219" s="1"/>
      <c r="AY219" s="1"/>
      <c r="AZ219" s="1"/>
      <c r="BA219" s="1"/>
      <c r="BB219" s="16"/>
      <c r="BC219" s="16"/>
      <c r="BD219" s="16"/>
      <c r="BE219" s="16"/>
      <c r="BF219" s="16"/>
      <c r="BG219" s="1"/>
      <c r="BH219" s="1"/>
      <c r="BI219" s="16"/>
      <c r="BJ219" s="16"/>
      <c r="BK219" s="16"/>
      <c r="BL219" s="16"/>
      <c r="BM219" s="16"/>
      <c r="BN219" s="16"/>
      <c r="BO219" s="1"/>
      <c r="BP219" s="1"/>
      <c r="BQ219" s="1"/>
      <c r="BR219" s="1"/>
    </row>
    <row r="220" spans="1:70" ht="15.75" customHeight="1" x14ac:dyDescent="0.25">
      <c r="A220" s="1"/>
      <c r="B220" s="1"/>
      <c r="C220" s="1"/>
      <c r="D220" s="1"/>
      <c r="E220" s="1"/>
      <c r="F220" s="1"/>
      <c r="G220" s="1"/>
      <c r="H220" s="1"/>
      <c r="I220" s="1"/>
      <c r="J220" s="1"/>
      <c r="K220" s="1"/>
      <c r="L220" s="1"/>
      <c r="M220" s="1"/>
      <c r="N220" s="1"/>
      <c r="O220" s="1"/>
      <c r="P220" s="1"/>
      <c r="Q220" s="1"/>
      <c r="R220" s="1"/>
      <c r="S220" s="1"/>
      <c r="T220" s="1"/>
      <c r="U220" s="1"/>
      <c r="V220" s="239"/>
      <c r="W220" s="239"/>
      <c r="X220" s="1"/>
      <c r="Y220" s="1"/>
      <c r="Z220" s="1"/>
      <c r="AA220" s="1"/>
      <c r="AB220" s="1"/>
      <c r="AC220" s="1"/>
      <c r="AD220" s="1"/>
      <c r="AE220" s="1"/>
      <c r="AF220" s="1"/>
      <c r="AG220" s="1"/>
      <c r="AH220" s="1"/>
      <c r="AI220" s="1"/>
      <c r="AJ220" s="1"/>
      <c r="AK220" s="1"/>
      <c r="AL220" s="1"/>
      <c r="AM220" s="183"/>
      <c r="AN220" s="1"/>
      <c r="AO220" s="1"/>
      <c r="AP220" s="1"/>
      <c r="AQ220" s="1"/>
      <c r="AR220" s="1"/>
      <c r="AS220" s="1"/>
      <c r="AT220" s="1"/>
      <c r="AU220" s="1"/>
      <c r="AV220" s="1"/>
      <c r="AW220" s="1"/>
      <c r="AX220" s="1"/>
      <c r="AY220" s="1"/>
      <c r="AZ220" s="1"/>
      <c r="BA220" s="1"/>
      <c r="BB220" s="16"/>
      <c r="BC220" s="16"/>
      <c r="BD220" s="16"/>
      <c r="BE220" s="16"/>
      <c r="BF220" s="16"/>
      <c r="BG220" s="1"/>
      <c r="BH220" s="1"/>
      <c r="BI220" s="16"/>
      <c r="BJ220" s="16"/>
      <c r="BK220" s="16"/>
      <c r="BL220" s="16"/>
      <c r="BM220" s="16"/>
      <c r="BN220" s="16"/>
      <c r="BO220" s="1"/>
      <c r="BP220" s="1"/>
      <c r="BQ220" s="1"/>
      <c r="BR220" s="1"/>
    </row>
    <row r="221" spans="1:70" ht="15.75" customHeight="1" x14ac:dyDescent="0.25">
      <c r="A221" s="1"/>
      <c r="B221" s="1"/>
      <c r="C221" s="1"/>
      <c r="D221" s="1"/>
      <c r="E221" s="1"/>
      <c r="F221" s="1"/>
      <c r="G221" s="1"/>
      <c r="H221" s="1"/>
      <c r="I221" s="1"/>
      <c r="J221" s="1"/>
      <c r="K221" s="1"/>
      <c r="L221" s="1"/>
      <c r="M221" s="1"/>
      <c r="N221" s="1"/>
      <c r="O221" s="1"/>
      <c r="P221" s="1"/>
      <c r="Q221" s="1"/>
      <c r="R221" s="1"/>
      <c r="S221" s="1"/>
      <c r="T221" s="1"/>
      <c r="U221" s="1"/>
      <c r="V221" s="239"/>
      <c r="W221" s="239"/>
      <c r="X221" s="1"/>
      <c r="Y221" s="1"/>
      <c r="Z221" s="1"/>
      <c r="AA221" s="1"/>
      <c r="AB221" s="1"/>
      <c r="AC221" s="1"/>
      <c r="AD221" s="1"/>
      <c r="AE221" s="1"/>
      <c r="AF221" s="1"/>
      <c r="AG221" s="1"/>
      <c r="AH221" s="1"/>
      <c r="AI221" s="1"/>
      <c r="AJ221" s="1"/>
      <c r="AK221" s="1"/>
      <c r="AL221" s="1"/>
      <c r="AM221" s="183"/>
      <c r="AN221" s="1"/>
      <c r="AO221" s="1"/>
      <c r="AP221" s="1"/>
      <c r="AQ221" s="1"/>
      <c r="AR221" s="1"/>
      <c r="AS221" s="1"/>
      <c r="AT221" s="1"/>
      <c r="AU221" s="1"/>
      <c r="AV221" s="1"/>
      <c r="AW221" s="1"/>
      <c r="AX221" s="1"/>
      <c r="AY221" s="1"/>
      <c r="AZ221" s="1"/>
      <c r="BA221" s="1"/>
      <c r="BB221" s="16"/>
      <c r="BC221" s="16"/>
      <c r="BD221" s="16"/>
      <c r="BE221" s="16"/>
      <c r="BF221" s="16"/>
      <c r="BG221" s="1"/>
      <c r="BH221" s="1"/>
      <c r="BI221" s="16"/>
      <c r="BJ221" s="16"/>
      <c r="BK221" s="16"/>
      <c r="BL221" s="16"/>
      <c r="BM221" s="16"/>
      <c r="BN221" s="16"/>
      <c r="BO221" s="1"/>
      <c r="BP221" s="1"/>
      <c r="BQ221" s="1"/>
      <c r="BR221" s="1"/>
    </row>
    <row r="222" spans="1:70" ht="15.75" customHeight="1" x14ac:dyDescent="0.25">
      <c r="A222" s="1"/>
      <c r="B222" s="1"/>
      <c r="C222" s="1"/>
      <c r="D222" s="1"/>
      <c r="E222" s="1"/>
      <c r="F222" s="1"/>
      <c r="G222" s="1"/>
      <c r="H222" s="1"/>
      <c r="I222" s="1"/>
      <c r="J222" s="1"/>
      <c r="K222" s="1"/>
      <c r="L222" s="1"/>
      <c r="M222" s="1"/>
      <c r="N222" s="1"/>
      <c r="O222" s="1"/>
      <c r="P222" s="1"/>
      <c r="Q222" s="1"/>
      <c r="R222" s="1"/>
      <c r="S222" s="1"/>
      <c r="T222" s="1"/>
      <c r="U222" s="1"/>
      <c r="V222" s="239"/>
      <c r="W222" s="239"/>
      <c r="X222" s="1"/>
      <c r="Y222" s="1"/>
      <c r="Z222" s="1"/>
      <c r="AA222" s="1"/>
      <c r="AB222" s="1"/>
      <c r="AC222" s="1"/>
      <c r="AD222" s="1"/>
      <c r="AE222" s="1"/>
      <c r="AF222" s="1"/>
      <c r="AG222" s="1"/>
      <c r="AH222" s="1"/>
      <c r="AI222" s="1"/>
      <c r="AJ222" s="1"/>
      <c r="AK222" s="1"/>
      <c r="AL222" s="1"/>
      <c r="AM222" s="183"/>
      <c r="AN222" s="1"/>
      <c r="AO222" s="1"/>
      <c r="AP222" s="1"/>
      <c r="AQ222" s="1"/>
      <c r="AR222" s="1"/>
      <c r="AS222" s="1"/>
      <c r="AT222" s="1"/>
      <c r="AU222" s="1"/>
      <c r="AV222" s="1"/>
      <c r="AW222" s="1"/>
      <c r="AX222" s="1"/>
      <c r="AY222" s="1"/>
      <c r="AZ222" s="1"/>
      <c r="BA222" s="1"/>
      <c r="BB222" s="16"/>
      <c r="BC222" s="16"/>
      <c r="BD222" s="16"/>
      <c r="BE222" s="16"/>
      <c r="BF222" s="16"/>
      <c r="BG222" s="1"/>
      <c r="BH222" s="1"/>
      <c r="BI222" s="16"/>
      <c r="BJ222" s="16"/>
      <c r="BK222" s="16"/>
      <c r="BL222" s="16"/>
      <c r="BM222" s="16"/>
      <c r="BN222" s="16"/>
      <c r="BO222" s="1"/>
      <c r="BP222" s="1"/>
      <c r="BQ222" s="1"/>
      <c r="BR222" s="1"/>
    </row>
    <row r="223" spans="1:70" ht="15.75" customHeight="1" x14ac:dyDescent="0.25">
      <c r="A223" s="1"/>
      <c r="B223" s="1"/>
      <c r="C223" s="1"/>
      <c r="D223" s="1"/>
      <c r="E223" s="1"/>
      <c r="F223" s="1"/>
      <c r="G223" s="1"/>
      <c r="H223" s="1"/>
      <c r="I223" s="1"/>
      <c r="J223" s="1"/>
      <c r="K223" s="1"/>
      <c r="L223" s="1"/>
      <c r="M223" s="1"/>
      <c r="N223" s="1"/>
      <c r="O223" s="1"/>
      <c r="P223" s="1"/>
      <c r="Q223" s="1"/>
      <c r="R223" s="1"/>
      <c r="S223" s="1"/>
      <c r="T223" s="1"/>
      <c r="U223" s="1"/>
      <c r="V223" s="239"/>
      <c r="W223" s="239"/>
      <c r="X223" s="1"/>
      <c r="Y223" s="1"/>
      <c r="Z223" s="1"/>
      <c r="AA223" s="1"/>
      <c r="AB223" s="1"/>
      <c r="AC223" s="1"/>
      <c r="AD223" s="1"/>
      <c r="AE223" s="1"/>
      <c r="AF223" s="1"/>
      <c r="AG223" s="1"/>
      <c r="AH223" s="1"/>
      <c r="AI223" s="1"/>
      <c r="AJ223" s="1"/>
      <c r="AK223" s="1"/>
      <c r="AL223" s="1"/>
      <c r="AM223" s="183"/>
      <c r="AN223" s="1"/>
      <c r="AO223" s="1"/>
      <c r="AP223" s="1"/>
      <c r="AQ223" s="1"/>
      <c r="AR223" s="1"/>
      <c r="AS223" s="1"/>
      <c r="AT223" s="1"/>
      <c r="AU223" s="1"/>
      <c r="AV223" s="1"/>
      <c r="AW223" s="1"/>
      <c r="AX223" s="1"/>
      <c r="AY223" s="1"/>
      <c r="AZ223" s="1"/>
      <c r="BA223" s="1"/>
      <c r="BB223" s="16"/>
      <c r="BC223" s="16"/>
      <c r="BD223" s="16"/>
      <c r="BE223" s="16"/>
      <c r="BF223" s="16"/>
      <c r="BG223" s="1"/>
      <c r="BH223" s="1"/>
      <c r="BI223" s="16"/>
      <c r="BJ223" s="16"/>
      <c r="BK223" s="16"/>
      <c r="BL223" s="16"/>
      <c r="BM223" s="16"/>
      <c r="BN223" s="16"/>
      <c r="BO223" s="1"/>
      <c r="BP223" s="1"/>
      <c r="BQ223" s="1"/>
      <c r="BR223" s="1"/>
    </row>
    <row r="224" spans="1:70" ht="15.75" customHeight="1" x14ac:dyDescent="0.25">
      <c r="A224" s="1"/>
      <c r="B224" s="1"/>
      <c r="C224" s="1"/>
      <c r="D224" s="1"/>
      <c r="E224" s="1"/>
      <c r="F224" s="1"/>
      <c r="G224" s="1"/>
      <c r="H224" s="1"/>
      <c r="I224" s="1"/>
      <c r="J224" s="1"/>
      <c r="K224" s="1"/>
      <c r="L224" s="1"/>
      <c r="M224" s="1"/>
      <c r="N224" s="1"/>
      <c r="O224" s="1"/>
      <c r="P224" s="1"/>
      <c r="Q224" s="1"/>
      <c r="R224" s="1"/>
      <c r="S224" s="1"/>
      <c r="T224" s="1"/>
      <c r="U224" s="1"/>
      <c r="V224" s="239"/>
      <c r="W224" s="239"/>
      <c r="X224" s="1"/>
      <c r="Y224" s="1"/>
      <c r="Z224" s="1"/>
      <c r="AA224" s="1"/>
      <c r="AB224" s="1"/>
      <c r="AC224" s="1"/>
      <c r="AD224" s="1"/>
      <c r="AE224" s="1"/>
      <c r="AF224" s="1"/>
      <c r="AG224" s="1"/>
      <c r="AH224" s="1"/>
      <c r="AI224" s="1"/>
      <c r="AJ224" s="1"/>
      <c r="AK224" s="1"/>
      <c r="AL224" s="1"/>
      <c r="AM224" s="183"/>
      <c r="AN224" s="1"/>
      <c r="AO224" s="1"/>
      <c r="AP224" s="1"/>
      <c r="AQ224" s="1"/>
      <c r="AR224" s="1"/>
      <c r="AS224" s="1"/>
      <c r="AT224" s="1"/>
      <c r="AU224" s="1"/>
      <c r="AV224" s="1"/>
      <c r="AW224" s="1"/>
      <c r="AX224" s="1"/>
      <c r="AY224" s="1"/>
      <c r="AZ224" s="1"/>
      <c r="BA224" s="1"/>
      <c r="BB224" s="16"/>
      <c r="BC224" s="16"/>
      <c r="BD224" s="16"/>
      <c r="BE224" s="16"/>
      <c r="BF224" s="16"/>
      <c r="BG224" s="1"/>
      <c r="BH224" s="1"/>
      <c r="BI224" s="16"/>
      <c r="BJ224" s="16"/>
      <c r="BK224" s="16"/>
      <c r="BL224" s="16"/>
      <c r="BM224" s="16"/>
      <c r="BN224" s="16"/>
      <c r="BO224" s="1"/>
      <c r="BP224" s="1"/>
      <c r="BQ224" s="1"/>
      <c r="BR224" s="1"/>
    </row>
    <row r="225" spans="1:70" ht="15.75" customHeight="1" x14ac:dyDescent="0.25">
      <c r="A225" s="1"/>
      <c r="B225" s="1"/>
      <c r="C225" s="1"/>
      <c r="D225" s="1"/>
      <c r="E225" s="1"/>
      <c r="F225" s="1"/>
      <c r="G225" s="1"/>
      <c r="H225" s="1"/>
      <c r="I225" s="1"/>
      <c r="J225" s="1"/>
      <c r="K225" s="1"/>
      <c r="L225" s="1"/>
      <c r="M225" s="1"/>
      <c r="N225" s="1"/>
      <c r="O225" s="1"/>
      <c r="P225" s="1"/>
      <c r="Q225" s="1"/>
      <c r="R225" s="1"/>
      <c r="S225" s="1"/>
      <c r="T225" s="1"/>
      <c r="U225" s="1"/>
      <c r="V225" s="239"/>
      <c r="W225" s="239"/>
      <c r="X225" s="1"/>
      <c r="Y225" s="1"/>
      <c r="Z225" s="1"/>
      <c r="AA225" s="1"/>
      <c r="AB225" s="1"/>
      <c r="AC225" s="1"/>
      <c r="AD225" s="1"/>
      <c r="AE225" s="1"/>
      <c r="AF225" s="1"/>
      <c r="AG225" s="1"/>
      <c r="AH225" s="1"/>
      <c r="AI225" s="1"/>
      <c r="AJ225" s="1"/>
      <c r="AK225" s="1"/>
      <c r="AL225" s="1"/>
      <c r="AM225" s="183"/>
      <c r="AN225" s="1"/>
      <c r="AO225" s="1"/>
      <c r="AP225" s="1"/>
      <c r="AQ225" s="1"/>
      <c r="AR225" s="1"/>
      <c r="AS225" s="1"/>
      <c r="AT225" s="1"/>
      <c r="AU225" s="1"/>
      <c r="AV225" s="1"/>
      <c r="AW225" s="1"/>
      <c r="AX225" s="1"/>
      <c r="AY225" s="1"/>
      <c r="AZ225" s="1"/>
      <c r="BA225" s="1"/>
      <c r="BB225" s="16"/>
      <c r="BC225" s="16"/>
      <c r="BD225" s="16"/>
      <c r="BE225" s="16"/>
      <c r="BF225" s="16"/>
      <c r="BG225" s="1"/>
      <c r="BH225" s="1"/>
      <c r="BI225" s="16"/>
      <c r="BJ225" s="16"/>
      <c r="BK225" s="16"/>
      <c r="BL225" s="16"/>
      <c r="BM225" s="16"/>
      <c r="BN225" s="16"/>
      <c r="BO225" s="1"/>
      <c r="BP225" s="1"/>
      <c r="BQ225" s="1"/>
      <c r="BR225" s="1"/>
    </row>
    <row r="226" spans="1:70" ht="15.75" customHeight="1" x14ac:dyDescent="0.25">
      <c r="A226" s="1"/>
      <c r="B226" s="1"/>
      <c r="C226" s="1"/>
      <c r="D226" s="1"/>
      <c r="E226" s="1"/>
      <c r="F226" s="1"/>
      <c r="G226" s="1"/>
      <c r="H226" s="1"/>
      <c r="I226" s="1"/>
      <c r="J226" s="1"/>
      <c r="K226" s="1"/>
      <c r="L226" s="1"/>
      <c r="M226" s="1"/>
      <c r="N226" s="1"/>
      <c r="O226" s="1"/>
      <c r="P226" s="1"/>
      <c r="Q226" s="1"/>
      <c r="R226" s="1"/>
      <c r="S226" s="1"/>
      <c r="T226" s="1"/>
      <c r="U226" s="1"/>
      <c r="V226" s="239"/>
      <c r="W226" s="239"/>
      <c r="X226" s="1"/>
      <c r="Y226" s="1"/>
      <c r="Z226" s="1"/>
      <c r="AA226" s="1"/>
      <c r="AB226" s="1"/>
      <c r="AC226" s="1"/>
      <c r="AD226" s="1"/>
      <c r="AE226" s="1"/>
      <c r="AF226" s="1"/>
      <c r="AG226" s="1"/>
      <c r="AH226" s="1"/>
      <c r="AI226" s="1"/>
      <c r="AJ226" s="1"/>
      <c r="AK226" s="1"/>
      <c r="AL226" s="1"/>
      <c r="AM226" s="183"/>
      <c r="AN226" s="1"/>
      <c r="AO226" s="1"/>
      <c r="AP226" s="1"/>
      <c r="AQ226" s="1"/>
      <c r="AR226" s="1"/>
      <c r="AS226" s="1"/>
      <c r="AT226" s="1"/>
      <c r="AU226" s="1"/>
      <c r="AV226" s="1"/>
      <c r="AW226" s="1"/>
      <c r="AX226" s="1"/>
      <c r="AY226" s="1"/>
      <c r="AZ226" s="1"/>
      <c r="BA226" s="1"/>
      <c r="BB226" s="16"/>
      <c r="BC226" s="16"/>
      <c r="BD226" s="16"/>
      <c r="BE226" s="16"/>
      <c r="BF226" s="16"/>
      <c r="BG226" s="1"/>
      <c r="BH226" s="1"/>
      <c r="BI226" s="16"/>
      <c r="BJ226" s="16"/>
      <c r="BK226" s="16"/>
      <c r="BL226" s="16"/>
      <c r="BM226" s="16"/>
      <c r="BN226" s="16"/>
      <c r="BO226" s="1"/>
      <c r="BP226" s="1"/>
      <c r="BQ226" s="1"/>
      <c r="BR226" s="1"/>
    </row>
    <row r="227" spans="1:70" ht="15.75" customHeight="1" x14ac:dyDescent="0.25">
      <c r="A227" s="1"/>
      <c r="B227" s="1"/>
      <c r="C227" s="1"/>
      <c r="D227" s="1"/>
      <c r="E227" s="1"/>
      <c r="F227" s="1"/>
      <c r="G227" s="1"/>
      <c r="H227" s="1"/>
      <c r="I227" s="1"/>
      <c r="J227" s="1"/>
      <c r="K227" s="1"/>
      <c r="L227" s="1"/>
      <c r="M227" s="1"/>
      <c r="N227" s="1"/>
      <c r="O227" s="1"/>
      <c r="P227" s="1"/>
      <c r="Q227" s="1"/>
      <c r="R227" s="1"/>
      <c r="S227" s="1"/>
      <c r="T227" s="1"/>
      <c r="U227" s="1"/>
      <c r="V227" s="239"/>
      <c r="W227" s="239"/>
      <c r="X227" s="1"/>
      <c r="Y227" s="1"/>
      <c r="Z227" s="1"/>
      <c r="AA227" s="1"/>
      <c r="AB227" s="1"/>
      <c r="AC227" s="1"/>
      <c r="AD227" s="1"/>
      <c r="AE227" s="1"/>
      <c r="AF227" s="1"/>
      <c r="AG227" s="1"/>
      <c r="AH227" s="1"/>
      <c r="AI227" s="1"/>
      <c r="AJ227" s="1"/>
      <c r="AK227" s="1"/>
      <c r="AL227" s="1"/>
      <c r="AM227" s="183"/>
      <c r="AN227" s="1"/>
      <c r="AO227" s="1"/>
      <c r="AP227" s="1"/>
      <c r="AQ227" s="1"/>
      <c r="AR227" s="1"/>
      <c r="AS227" s="1"/>
      <c r="AT227" s="1"/>
      <c r="AU227" s="1"/>
      <c r="AV227" s="1"/>
      <c r="AW227" s="1"/>
      <c r="AX227" s="1"/>
      <c r="AY227" s="1"/>
      <c r="AZ227" s="1"/>
      <c r="BA227" s="1"/>
      <c r="BB227" s="16"/>
      <c r="BC227" s="16"/>
      <c r="BD227" s="16"/>
      <c r="BE227" s="16"/>
      <c r="BF227" s="16"/>
      <c r="BG227" s="1"/>
      <c r="BH227" s="1"/>
      <c r="BI227" s="16"/>
      <c r="BJ227" s="16"/>
      <c r="BK227" s="16"/>
      <c r="BL227" s="16"/>
      <c r="BM227" s="16"/>
      <c r="BN227" s="16"/>
      <c r="BO227" s="1"/>
      <c r="BP227" s="1"/>
      <c r="BQ227" s="1"/>
      <c r="BR227" s="1"/>
    </row>
    <row r="228" spans="1:70" ht="15.75" customHeight="1" x14ac:dyDescent="0.25">
      <c r="A228" s="1"/>
      <c r="B228" s="1"/>
      <c r="C228" s="1"/>
      <c r="D228" s="1"/>
      <c r="E228" s="1"/>
      <c r="F228" s="1"/>
      <c r="G228" s="1"/>
      <c r="H228" s="1"/>
      <c r="I228" s="1"/>
      <c r="J228" s="1"/>
      <c r="K228" s="1"/>
      <c r="L228" s="1"/>
      <c r="M228" s="1"/>
      <c r="N228" s="1"/>
      <c r="O228" s="1"/>
      <c r="P228" s="1"/>
      <c r="Q228" s="1"/>
      <c r="R228" s="1"/>
      <c r="S228" s="1"/>
      <c r="T228" s="1"/>
      <c r="U228" s="1"/>
      <c r="V228" s="239"/>
      <c r="W228" s="239"/>
      <c r="X228" s="1"/>
      <c r="Y228" s="1"/>
      <c r="Z228" s="1"/>
      <c r="AA228" s="1"/>
      <c r="AB228" s="1"/>
      <c r="AC228" s="1"/>
      <c r="AD228" s="1"/>
      <c r="AE228" s="1"/>
      <c r="AF228" s="1"/>
      <c r="AG228" s="1"/>
      <c r="AH228" s="1"/>
      <c r="AI228" s="1"/>
      <c r="AJ228" s="1"/>
      <c r="AK228" s="1"/>
      <c r="AL228" s="1"/>
      <c r="AM228" s="183"/>
      <c r="AN228" s="1"/>
      <c r="AO228" s="1"/>
      <c r="AP228" s="1"/>
      <c r="AQ228" s="1"/>
      <c r="AR228" s="1"/>
      <c r="AS228" s="1"/>
      <c r="AT228" s="1"/>
      <c r="AU228" s="1"/>
      <c r="AV228" s="1"/>
      <c r="AW228" s="1"/>
      <c r="AX228" s="1"/>
      <c r="AY228" s="1"/>
      <c r="AZ228" s="1"/>
      <c r="BA228" s="1"/>
      <c r="BB228" s="16"/>
      <c r="BC228" s="16"/>
      <c r="BD228" s="16"/>
      <c r="BE228" s="16"/>
      <c r="BF228" s="16"/>
      <c r="BG228" s="1"/>
      <c r="BH228" s="1"/>
      <c r="BI228" s="16"/>
      <c r="BJ228" s="16"/>
      <c r="BK228" s="16"/>
      <c r="BL228" s="16"/>
      <c r="BM228" s="16"/>
      <c r="BN228" s="16"/>
      <c r="BO228" s="1"/>
      <c r="BP228" s="1"/>
      <c r="BQ228" s="1"/>
      <c r="BR228" s="1"/>
    </row>
    <row r="229" spans="1:70" ht="15.75" customHeight="1" x14ac:dyDescent="0.25">
      <c r="A229" s="1"/>
      <c r="B229" s="1"/>
      <c r="C229" s="1"/>
      <c r="D229" s="1"/>
      <c r="E229" s="1"/>
      <c r="F229" s="1"/>
      <c r="G229" s="1"/>
      <c r="H229" s="1"/>
      <c r="I229" s="1"/>
      <c r="J229" s="1"/>
      <c r="K229" s="1"/>
      <c r="L229" s="1"/>
      <c r="M229" s="1"/>
      <c r="N229" s="1"/>
      <c r="O229" s="1"/>
      <c r="P229" s="1"/>
      <c r="Q229" s="1"/>
      <c r="R229" s="1"/>
      <c r="S229" s="1"/>
      <c r="T229" s="1"/>
      <c r="U229" s="1"/>
      <c r="V229" s="239"/>
      <c r="W229" s="239"/>
      <c r="X229" s="1"/>
      <c r="Y229" s="1"/>
      <c r="Z229" s="1"/>
      <c r="AA229" s="1"/>
      <c r="AB229" s="1"/>
      <c r="AC229" s="1"/>
      <c r="AD229" s="1"/>
      <c r="AE229" s="1"/>
      <c r="AF229" s="1"/>
      <c r="AG229" s="1"/>
      <c r="AH229" s="1"/>
      <c r="AI229" s="1"/>
      <c r="AJ229" s="1"/>
      <c r="AK229" s="1"/>
      <c r="AL229" s="1"/>
      <c r="AM229" s="183"/>
      <c r="AN229" s="1"/>
      <c r="AO229" s="1"/>
      <c r="AP229" s="1"/>
      <c r="AQ229" s="1"/>
      <c r="AR229" s="1"/>
      <c r="AS229" s="1"/>
      <c r="AT229" s="1"/>
      <c r="AU229" s="1"/>
      <c r="AV229" s="1"/>
      <c r="AW229" s="1"/>
      <c r="AX229" s="1"/>
      <c r="AY229" s="1"/>
      <c r="AZ229" s="1"/>
      <c r="BA229" s="1"/>
      <c r="BB229" s="16"/>
      <c r="BC229" s="16"/>
      <c r="BD229" s="16"/>
      <c r="BE229" s="16"/>
      <c r="BF229" s="16"/>
      <c r="BG229" s="1"/>
      <c r="BH229" s="1"/>
      <c r="BI229" s="16"/>
      <c r="BJ229" s="16"/>
      <c r="BK229" s="16"/>
      <c r="BL229" s="16"/>
      <c r="BM229" s="16"/>
      <c r="BN229" s="16"/>
      <c r="BO229" s="1"/>
      <c r="BP229" s="1"/>
      <c r="BQ229" s="1"/>
      <c r="BR229" s="1"/>
    </row>
    <row r="230" spans="1:70" ht="15.75" customHeight="1" x14ac:dyDescent="0.25">
      <c r="A230" s="1"/>
      <c r="B230" s="1"/>
      <c r="C230" s="1"/>
      <c r="D230" s="1"/>
      <c r="E230" s="1"/>
      <c r="F230" s="1"/>
      <c r="G230" s="1"/>
      <c r="H230" s="1"/>
      <c r="I230" s="1"/>
      <c r="J230" s="1"/>
      <c r="K230" s="1"/>
      <c r="L230" s="1"/>
      <c r="M230" s="1"/>
      <c r="N230" s="1"/>
      <c r="O230" s="1"/>
      <c r="P230" s="1"/>
      <c r="Q230" s="1"/>
      <c r="R230" s="1"/>
      <c r="S230" s="1"/>
      <c r="T230" s="1"/>
      <c r="U230" s="1"/>
      <c r="V230" s="239"/>
      <c r="W230" s="239"/>
      <c r="X230" s="1"/>
      <c r="Y230" s="1"/>
      <c r="Z230" s="1"/>
      <c r="AA230" s="1"/>
      <c r="AB230" s="1"/>
      <c r="AC230" s="1"/>
      <c r="AD230" s="1"/>
      <c r="AE230" s="1"/>
      <c r="AF230" s="1"/>
      <c r="AG230" s="1"/>
      <c r="AH230" s="1"/>
      <c r="AI230" s="1"/>
      <c r="AJ230" s="1"/>
      <c r="AK230" s="1"/>
      <c r="AL230" s="1"/>
      <c r="AM230" s="183"/>
      <c r="AN230" s="1"/>
      <c r="AO230" s="1"/>
      <c r="AP230" s="1"/>
      <c r="AQ230" s="1"/>
      <c r="AR230" s="1"/>
      <c r="AS230" s="1"/>
      <c r="AT230" s="1"/>
      <c r="AU230" s="1"/>
      <c r="AV230" s="1"/>
      <c r="AW230" s="1"/>
      <c r="AX230" s="1"/>
      <c r="AY230" s="1"/>
      <c r="AZ230" s="1"/>
      <c r="BA230" s="1"/>
      <c r="BB230" s="16"/>
      <c r="BC230" s="16"/>
      <c r="BD230" s="16"/>
      <c r="BE230" s="16"/>
      <c r="BF230" s="16"/>
      <c r="BG230" s="1"/>
      <c r="BH230" s="1"/>
      <c r="BI230" s="16"/>
      <c r="BJ230" s="16"/>
      <c r="BK230" s="16"/>
      <c r="BL230" s="16"/>
      <c r="BM230" s="16"/>
      <c r="BN230" s="16"/>
      <c r="BO230" s="1"/>
      <c r="BP230" s="1"/>
      <c r="BQ230" s="1"/>
      <c r="BR230" s="1"/>
    </row>
    <row r="231" spans="1:70" ht="15.75" customHeight="1" x14ac:dyDescent="0.25">
      <c r="A231" s="1"/>
      <c r="B231" s="1"/>
      <c r="C231" s="1"/>
      <c r="D231" s="1"/>
      <c r="E231" s="1"/>
      <c r="F231" s="1"/>
      <c r="G231" s="1"/>
      <c r="H231" s="1"/>
      <c r="I231" s="1"/>
      <c r="J231" s="1"/>
      <c r="K231" s="1"/>
      <c r="L231" s="1"/>
      <c r="M231" s="1"/>
      <c r="N231" s="1"/>
      <c r="O231" s="1"/>
      <c r="P231" s="1"/>
      <c r="Q231" s="1"/>
      <c r="R231" s="1"/>
      <c r="S231" s="1"/>
      <c r="T231" s="1"/>
      <c r="U231" s="1"/>
      <c r="V231" s="239"/>
      <c r="W231" s="239"/>
      <c r="X231" s="1"/>
      <c r="Y231" s="1"/>
      <c r="Z231" s="1"/>
      <c r="AA231" s="1"/>
      <c r="AB231" s="1"/>
      <c r="AC231" s="1"/>
      <c r="AD231" s="1"/>
      <c r="AE231" s="1"/>
      <c r="AF231" s="1"/>
      <c r="AG231" s="1"/>
      <c r="AH231" s="1"/>
      <c r="AI231" s="1"/>
      <c r="AJ231" s="1"/>
      <c r="AK231" s="1"/>
      <c r="AL231" s="1"/>
      <c r="AM231" s="183"/>
      <c r="AN231" s="1"/>
      <c r="AO231" s="1"/>
      <c r="AP231" s="1"/>
      <c r="AQ231" s="1"/>
      <c r="AR231" s="1"/>
      <c r="AS231" s="1"/>
      <c r="AT231" s="1"/>
      <c r="AU231" s="1"/>
      <c r="AV231" s="1"/>
      <c r="AW231" s="1"/>
      <c r="AX231" s="1"/>
      <c r="AY231" s="1"/>
      <c r="AZ231" s="1"/>
      <c r="BA231" s="1"/>
      <c r="BB231" s="16"/>
      <c r="BC231" s="16"/>
      <c r="BD231" s="16"/>
      <c r="BE231" s="16"/>
      <c r="BF231" s="16"/>
      <c r="BG231" s="1"/>
      <c r="BH231" s="1"/>
      <c r="BI231" s="16"/>
      <c r="BJ231" s="16"/>
      <c r="BK231" s="16"/>
      <c r="BL231" s="16"/>
      <c r="BM231" s="16"/>
      <c r="BN231" s="16"/>
      <c r="BO231" s="1"/>
      <c r="BP231" s="1"/>
      <c r="BQ231" s="1"/>
      <c r="BR231" s="1"/>
    </row>
    <row r="232" spans="1:70" ht="15.75" customHeight="1" x14ac:dyDescent="0.25">
      <c r="A232" s="1"/>
      <c r="B232" s="1"/>
      <c r="C232" s="1"/>
      <c r="D232" s="1"/>
      <c r="E232" s="1"/>
      <c r="F232" s="1"/>
      <c r="G232" s="1"/>
      <c r="H232" s="1"/>
      <c r="I232" s="1"/>
      <c r="J232" s="1"/>
      <c r="K232" s="1"/>
      <c r="L232" s="1"/>
      <c r="M232" s="1"/>
      <c r="N232" s="1"/>
      <c r="O232" s="1"/>
      <c r="P232" s="1"/>
      <c r="Q232" s="1"/>
      <c r="R232" s="1"/>
      <c r="S232" s="1"/>
      <c r="T232" s="1"/>
      <c r="U232" s="1"/>
      <c r="V232" s="239"/>
      <c r="W232" s="239"/>
      <c r="X232" s="1"/>
      <c r="Y232" s="1"/>
      <c r="Z232" s="1"/>
      <c r="AA232" s="1"/>
      <c r="AB232" s="1"/>
      <c r="AC232" s="1"/>
      <c r="AD232" s="1"/>
      <c r="AE232" s="1"/>
      <c r="AF232" s="1"/>
      <c r="AG232" s="1"/>
      <c r="AH232" s="1"/>
      <c r="AI232" s="1"/>
      <c r="AJ232" s="1"/>
      <c r="AK232" s="1"/>
      <c r="AL232" s="1"/>
      <c r="AM232" s="183"/>
      <c r="AN232" s="1"/>
      <c r="AO232" s="1"/>
      <c r="AP232" s="1"/>
      <c r="AQ232" s="1"/>
      <c r="AR232" s="1"/>
      <c r="AS232" s="1"/>
      <c r="AT232" s="1"/>
      <c r="AU232" s="1"/>
      <c r="AV232" s="1"/>
      <c r="AW232" s="1"/>
      <c r="AX232" s="1"/>
      <c r="AY232" s="1"/>
      <c r="AZ232" s="1"/>
      <c r="BA232" s="1"/>
      <c r="BB232" s="16"/>
      <c r="BC232" s="16"/>
      <c r="BD232" s="16"/>
      <c r="BE232" s="16"/>
      <c r="BF232" s="16"/>
      <c r="BG232" s="1"/>
      <c r="BH232" s="1"/>
      <c r="BI232" s="16"/>
      <c r="BJ232" s="16"/>
      <c r="BK232" s="16"/>
      <c r="BL232" s="16"/>
      <c r="BM232" s="16"/>
      <c r="BN232" s="16"/>
      <c r="BO232" s="1"/>
      <c r="BP232" s="1"/>
      <c r="BQ232" s="1"/>
      <c r="BR232" s="1"/>
    </row>
    <row r="233" spans="1:70" ht="15.75" customHeight="1" x14ac:dyDescent="0.25">
      <c r="A233" s="1"/>
      <c r="B233" s="1"/>
      <c r="C233" s="1"/>
      <c r="D233" s="1"/>
      <c r="E233" s="1"/>
      <c r="F233" s="1"/>
      <c r="G233" s="1"/>
      <c r="H233" s="1"/>
      <c r="I233" s="1"/>
      <c r="J233" s="1"/>
      <c r="K233" s="1"/>
      <c r="L233" s="1"/>
      <c r="M233" s="1"/>
      <c r="N233" s="1"/>
      <c r="O233" s="1"/>
      <c r="P233" s="1"/>
      <c r="Q233" s="1"/>
      <c r="R233" s="1"/>
      <c r="S233" s="1"/>
      <c r="T233" s="1"/>
      <c r="U233" s="1"/>
      <c r="V233" s="239"/>
      <c r="W233" s="239"/>
      <c r="X233" s="1"/>
      <c r="Y233" s="1"/>
      <c r="Z233" s="1"/>
      <c r="AA233" s="1"/>
      <c r="AB233" s="1"/>
      <c r="AC233" s="1"/>
      <c r="AD233" s="1"/>
      <c r="AE233" s="1"/>
      <c r="AF233" s="1"/>
      <c r="AG233" s="1"/>
      <c r="AH233" s="1"/>
      <c r="AI233" s="1"/>
      <c r="AJ233" s="1"/>
      <c r="AK233" s="1"/>
      <c r="AL233" s="1"/>
      <c r="AM233" s="183"/>
      <c r="AN233" s="1"/>
      <c r="AO233" s="1"/>
      <c r="AP233" s="1"/>
      <c r="AQ233" s="1"/>
      <c r="AR233" s="1"/>
      <c r="AS233" s="1"/>
      <c r="AT233" s="1"/>
      <c r="AU233" s="1"/>
      <c r="AV233" s="1"/>
      <c r="AW233" s="1"/>
      <c r="AX233" s="1"/>
      <c r="AY233" s="1"/>
      <c r="AZ233" s="1"/>
      <c r="BA233" s="1"/>
      <c r="BB233" s="16"/>
      <c r="BC233" s="16"/>
      <c r="BD233" s="16"/>
      <c r="BE233" s="16"/>
      <c r="BF233" s="16"/>
      <c r="BG233" s="1"/>
      <c r="BH233" s="1"/>
      <c r="BI233" s="16"/>
      <c r="BJ233" s="16"/>
      <c r="BK233" s="16"/>
      <c r="BL233" s="16"/>
      <c r="BM233" s="16"/>
      <c r="BN233" s="16"/>
      <c r="BO233" s="1"/>
      <c r="BP233" s="1"/>
      <c r="BQ233" s="1"/>
      <c r="BR233" s="1"/>
    </row>
    <row r="234" spans="1:70" ht="15.75" customHeight="1" x14ac:dyDescent="0.25">
      <c r="A234" s="1"/>
      <c r="B234" s="1"/>
      <c r="C234" s="1"/>
      <c r="D234" s="1"/>
      <c r="E234" s="1"/>
      <c r="F234" s="1"/>
      <c r="G234" s="1"/>
      <c r="H234" s="1"/>
      <c r="I234" s="1"/>
      <c r="J234" s="1"/>
      <c r="K234" s="1"/>
      <c r="L234" s="1"/>
      <c r="M234" s="1"/>
      <c r="N234" s="1"/>
      <c r="O234" s="1"/>
      <c r="P234" s="1"/>
      <c r="Q234" s="1"/>
      <c r="R234" s="1"/>
      <c r="S234" s="1"/>
      <c r="T234" s="1"/>
      <c r="U234" s="1"/>
      <c r="V234" s="239"/>
      <c r="W234" s="239"/>
      <c r="X234" s="1"/>
      <c r="Y234" s="1"/>
      <c r="Z234" s="1"/>
      <c r="AA234" s="1"/>
      <c r="AB234" s="1"/>
      <c r="AC234" s="1"/>
      <c r="AD234" s="1"/>
      <c r="AE234" s="1"/>
      <c r="AF234" s="1"/>
      <c r="AG234" s="1"/>
      <c r="AH234" s="1"/>
      <c r="AI234" s="1"/>
      <c r="AJ234" s="1"/>
      <c r="AK234" s="1"/>
      <c r="AL234" s="1"/>
      <c r="AM234" s="183"/>
      <c r="AN234" s="1"/>
      <c r="AO234" s="1"/>
      <c r="AP234" s="1"/>
      <c r="AQ234" s="1"/>
      <c r="AR234" s="1"/>
      <c r="AS234" s="1"/>
      <c r="AT234" s="1"/>
      <c r="AU234" s="1"/>
      <c r="AV234" s="1"/>
      <c r="AW234" s="1"/>
      <c r="AX234" s="1"/>
      <c r="AY234" s="1"/>
      <c r="AZ234" s="1"/>
      <c r="BA234" s="1"/>
      <c r="BB234" s="16"/>
      <c r="BC234" s="16"/>
      <c r="BD234" s="16"/>
      <c r="BE234" s="16"/>
      <c r="BF234" s="16"/>
      <c r="BG234" s="1"/>
      <c r="BH234" s="1"/>
      <c r="BI234" s="16"/>
      <c r="BJ234" s="16"/>
      <c r="BK234" s="16"/>
      <c r="BL234" s="16"/>
      <c r="BM234" s="16"/>
      <c r="BN234" s="16"/>
      <c r="BO234" s="1"/>
      <c r="BP234" s="1"/>
      <c r="BQ234" s="1"/>
      <c r="BR234" s="1"/>
    </row>
    <row r="235" spans="1:70" ht="15.75" customHeight="1" x14ac:dyDescent="0.25">
      <c r="A235" s="1"/>
      <c r="B235" s="1"/>
      <c r="C235" s="1"/>
      <c r="D235" s="1"/>
      <c r="E235" s="1"/>
      <c r="F235" s="1"/>
      <c r="G235" s="1"/>
      <c r="H235" s="1"/>
      <c r="I235" s="1"/>
      <c r="J235" s="1"/>
      <c r="K235" s="1"/>
      <c r="L235" s="1"/>
      <c r="M235" s="1"/>
      <c r="N235" s="1"/>
      <c r="O235" s="1"/>
      <c r="P235" s="1"/>
      <c r="Q235" s="1"/>
      <c r="R235" s="1"/>
      <c r="S235" s="1"/>
      <c r="T235" s="1"/>
      <c r="U235" s="1"/>
      <c r="V235" s="239"/>
      <c r="W235" s="239"/>
      <c r="X235" s="1"/>
      <c r="Y235" s="1"/>
      <c r="Z235" s="1"/>
      <c r="AA235" s="1"/>
      <c r="AB235" s="1"/>
      <c r="AC235" s="1"/>
      <c r="AD235" s="1"/>
      <c r="AE235" s="1"/>
      <c r="AF235" s="1"/>
      <c r="AG235" s="1"/>
      <c r="AH235" s="1"/>
      <c r="AI235" s="1"/>
      <c r="AJ235" s="1"/>
      <c r="AK235" s="1"/>
      <c r="AL235" s="1"/>
      <c r="AM235" s="183"/>
      <c r="AN235" s="1"/>
      <c r="AO235" s="1"/>
      <c r="AP235" s="1"/>
      <c r="AQ235" s="1"/>
      <c r="AR235" s="1"/>
      <c r="AS235" s="1"/>
      <c r="AT235" s="1"/>
      <c r="AU235" s="1"/>
      <c r="AV235" s="1"/>
      <c r="AW235" s="1"/>
      <c r="AX235" s="1"/>
      <c r="AY235" s="1"/>
      <c r="AZ235" s="1"/>
      <c r="BA235" s="1"/>
      <c r="BB235" s="16"/>
      <c r="BC235" s="16"/>
      <c r="BD235" s="16"/>
      <c r="BE235" s="16"/>
      <c r="BF235" s="16"/>
      <c r="BG235" s="1"/>
      <c r="BH235" s="1"/>
      <c r="BI235" s="16"/>
      <c r="BJ235" s="16"/>
      <c r="BK235" s="16"/>
      <c r="BL235" s="16"/>
      <c r="BM235" s="16"/>
      <c r="BN235" s="16"/>
      <c r="BO235" s="1"/>
      <c r="BP235" s="1"/>
      <c r="BQ235" s="1"/>
      <c r="BR235" s="1"/>
    </row>
    <row r="236" spans="1:70" ht="15.75" customHeight="1" x14ac:dyDescent="0.25">
      <c r="A236" s="1"/>
      <c r="B236" s="1"/>
      <c r="C236" s="1"/>
      <c r="D236" s="1"/>
      <c r="E236" s="1"/>
      <c r="F236" s="1"/>
      <c r="G236" s="1"/>
      <c r="H236" s="1"/>
      <c r="I236" s="1"/>
      <c r="J236" s="1"/>
      <c r="K236" s="1"/>
      <c r="L236" s="1"/>
      <c r="M236" s="1"/>
      <c r="N236" s="1"/>
      <c r="O236" s="1"/>
      <c r="P236" s="1"/>
      <c r="Q236" s="1"/>
      <c r="R236" s="1"/>
      <c r="S236" s="1"/>
      <c r="T236" s="1"/>
      <c r="U236" s="1"/>
      <c r="V236" s="239"/>
      <c r="W236" s="239"/>
      <c r="X236" s="1"/>
      <c r="Y236" s="1"/>
      <c r="Z236" s="1"/>
      <c r="AA236" s="1"/>
      <c r="AB236" s="1"/>
      <c r="AC236" s="1"/>
      <c r="AD236" s="1"/>
      <c r="AE236" s="1"/>
      <c r="AF236" s="1"/>
      <c r="AG236" s="1"/>
      <c r="AH236" s="1"/>
      <c r="AI236" s="1"/>
      <c r="AJ236" s="1"/>
      <c r="AK236" s="1"/>
      <c r="AL236" s="1"/>
      <c r="AM236" s="183"/>
      <c r="AN236" s="1"/>
      <c r="AO236" s="1"/>
      <c r="AP236" s="1"/>
      <c r="AQ236" s="1"/>
      <c r="AR236" s="1"/>
      <c r="AS236" s="1"/>
      <c r="AT236" s="1"/>
      <c r="AU236" s="1"/>
      <c r="AV236" s="1"/>
      <c r="AW236" s="1"/>
      <c r="AX236" s="1"/>
      <c r="AY236" s="1"/>
      <c r="AZ236" s="1"/>
      <c r="BA236" s="1"/>
      <c r="BB236" s="16"/>
      <c r="BC236" s="16"/>
      <c r="BD236" s="16"/>
      <c r="BE236" s="16"/>
      <c r="BF236" s="16"/>
      <c r="BG236" s="1"/>
      <c r="BH236" s="1"/>
      <c r="BI236" s="16"/>
      <c r="BJ236" s="16"/>
      <c r="BK236" s="16"/>
      <c r="BL236" s="16"/>
      <c r="BM236" s="16"/>
      <c r="BN236" s="16"/>
      <c r="BO236" s="1"/>
      <c r="BP236" s="1"/>
      <c r="BQ236" s="1"/>
      <c r="BR236" s="1"/>
    </row>
    <row r="237" spans="1:70" ht="15.75" customHeight="1" x14ac:dyDescent="0.25">
      <c r="A237" s="1"/>
      <c r="B237" s="1"/>
      <c r="C237" s="1"/>
      <c r="D237" s="1"/>
      <c r="E237" s="1"/>
      <c r="F237" s="1"/>
      <c r="G237" s="1"/>
      <c r="H237" s="1"/>
      <c r="I237" s="1"/>
      <c r="J237" s="1"/>
      <c r="K237" s="1"/>
      <c r="L237" s="1"/>
      <c r="M237" s="1"/>
      <c r="N237" s="1"/>
      <c r="O237" s="1"/>
      <c r="P237" s="1"/>
      <c r="Q237" s="1"/>
      <c r="R237" s="1"/>
      <c r="S237" s="1"/>
      <c r="T237" s="1"/>
      <c r="U237" s="1"/>
      <c r="V237" s="239"/>
      <c r="W237" s="239"/>
      <c r="X237" s="1"/>
      <c r="Y237" s="1"/>
      <c r="Z237" s="1"/>
      <c r="AA237" s="1"/>
      <c r="AB237" s="1"/>
      <c r="AC237" s="1"/>
      <c r="AD237" s="1"/>
      <c r="AE237" s="1"/>
      <c r="AF237" s="1"/>
      <c r="AG237" s="1"/>
      <c r="AH237" s="1"/>
      <c r="AI237" s="1"/>
      <c r="AJ237" s="1"/>
      <c r="AK237" s="1"/>
      <c r="AL237" s="1"/>
      <c r="AM237" s="183"/>
      <c r="AN237" s="1"/>
      <c r="AO237" s="1"/>
      <c r="AP237" s="1"/>
      <c r="AQ237" s="1"/>
      <c r="AR237" s="1"/>
      <c r="AS237" s="1"/>
      <c r="AT237" s="1"/>
      <c r="AU237" s="1"/>
      <c r="AV237" s="1"/>
      <c r="AW237" s="1"/>
      <c r="AX237" s="1"/>
      <c r="AY237" s="1"/>
      <c r="AZ237" s="1"/>
      <c r="BA237" s="1"/>
      <c r="BB237" s="16"/>
      <c r="BC237" s="16"/>
      <c r="BD237" s="16"/>
      <c r="BE237" s="16"/>
      <c r="BF237" s="16"/>
      <c r="BG237" s="1"/>
      <c r="BH237" s="1"/>
      <c r="BI237" s="16"/>
      <c r="BJ237" s="16"/>
      <c r="BK237" s="16"/>
      <c r="BL237" s="16"/>
      <c r="BM237" s="16"/>
      <c r="BN237" s="16"/>
      <c r="BO237" s="1"/>
      <c r="BP237" s="1"/>
      <c r="BQ237" s="1"/>
      <c r="BR237" s="1"/>
    </row>
    <row r="238" spans="1:70" ht="15.75" customHeight="1" x14ac:dyDescent="0.25">
      <c r="A238" s="1"/>
      <c r="B238" s="1"/>
      <c r="C238" s="1"/>
      <c r="D238" s="1"/>
      <c r="E238" s="1"/>
      <c r="F238" s="1"/>
      <c r="G238" s="1"/>
      <c r="H238" s="1"/>
      <c r="I238" s="1"/>
      <c r="J238" s="1"/>
      <c r="K238" s="1"/>
      <c r="L238" s="1"/>
      <c r="M238" s="1"/>
      <c r="N238" s="1"/>
      <c r="O238" s="1"/>
      <c r="P238" s="1"/>
      <c r="Q238" s="1"/>
      <c r="R238" s="1"/>
      <c r="S238" s="1"/>
      <c r="T238" s="1"/>
      <c r="U238" s="1"/>
      <c r="V238" s="239"/>
      <c r="W238" s="239"/>
      <c r="X238" s="1"/>
      <c r="Y238" s="1"/>
      <c r="Z238" s="1"/>
      <c r="AA238" s="1"/>
      <c r="AB238" s="1"/>
      <c r="AC238" s="1"/>
      <c r="AD238" s="1"/>
      <c r="AE238" s="1"/>
      <c r="AF238" s="1"/>
      <c r="AG238" s="1"/>
      <c r="AH238" s="1"/>
      <c r="AI238" s="1"/>
      <c r="AJ238" s="1"/>
      <c r="AK238" s="1"/>
      <c r="AL238" s="1"/>
      <c r="AM238" s="183"/>
      <c r="AN238" s="1"/>
      <c r="AO238" s="1"/>
      <c r="AP238" s="1"/>
      <c r="AQ238" s="1"/>
      <c r="AR238" s="1"/>
      <c r="AS238" s="1"/>
      <c r="AT238" s="1"/>
      <c r="AU238" s="1"/>
      <c r="AV238" s="1"/>
      <c r="AW238" s="1"/>
      <c r="AX238" s="1"/>
      <c r="AY238" s="1"/>
      <c r="AZ238" s="1"/>
      <c r="BA238" s="1"/>
      <c r="BB238" s="16"/>
      <c r="BC238" s="16"/>
      <c r="BD238" s="16"/>
      <c r="BE238" s="16"/>
      <c r="BF238" s="16"/>
      <c r="BG238" s="1"/>
      <c r="BH238" s="1"/>
      <c r="BI238" s="16"/>
      <c r="BJ238" s="16"/>
      <c r="BK238" s="16"/>
      <c r="BL238" s="16"/>
      <c r="BM238" s="16"/>
      <c r="BN238" s="16"/>
      <c r="BO238" s="1"/>
      <c r="BP238" s="1"/>
      <c r="BQ238" s="1"/>
      <c r="BR238" s="1"/>
    </row>
    <row r="239" spans="1:70" ht="15.75" customHeight="1" x14ac:dyDescent="0.25">
      <c r="A239" s="1"/>
      <c r="B239" s="1"/>
      <c r="C239" s="1"/>
      <c r="D239" s="1"/>
      <c r="E239" s="1"/>
      <c r="F239" s="1"/>
      <c r="G239" s="1"/>
      <c r="H239" s="1"/>
      <c r="I239" s="1"/>
      <c r="J239" s="1"/>
      <c r="K239" s="1"/>
      <c r="L239" s="1"/>
      <c r="M239" s="1"/>
      <c r="N239" s="1"/>
      <c r="O239" s="1"/>
      <c r="P239" s="1"/>
      <c r="Q239" s="1"/>
      <c r="R239" s="1"/>
      <c r="S239" s="1"/>
      <c r="T239" s="1"/>
      <c r="U239" s="1"/>
      <c r="V239" s="239"/>
      <c r="W239" s="239"/>
      <c r="X239" s="1"/>
      <c r="Y239" s="1"/>
      <c r="Z239" s="1"/>
      <c r="AA239" s="1"/>
      <c r="AB239" s="1"/>
      <c r="AC239" s="1"/>
      <c r="AD239" s="1"/>
      <c r="AE239" s="1"/>
      <c r="AF239" s="1"/>
      <c r="AG239" s="1"/>
      <c r="AH239" s="1"/>
      <c r="AI239" s="1"/>
      <c r="AJ239" s="1"/>
      <c r="AK239" s="1"/>
      <c r="AL239" s="1"/>
      <c r="AM239" s="183"/>
      <c r="AN239" s="1"/>
      <c r="AO239" s="1"/>
      <c r="AP239" s="1"/>
      <c r="AQ239" s="1"/>
      <c r="AR239" s="1"/>
      <c r="AS239" s="1"/>
      <c r="AT239" s="1"/>
      <c r="AU239" s="1"/>
      <c r="AV239" s="1"/>
      <c r="AW239" s="1"/>
      <c r="AX239" s="1"/>
      <c r="AY239" s="1"/>
      <c r="AZ239" s="1"/>
      <c r="BA239" s="1"/>
      <c r="BB239" s="16"/>
      <c r="BC239" s="16"/>
      <c r="BD239" s="16"/>
      <c r="BE239" s="16"/>
      <c r="BF239" s="16"/>
      <c r="BG239" s="1"/>
      <c r="BH239" s="1"/>
      <c r="BI239" s="16"/>
      <c r="BJ239" s="16"/>
      <c r="BK239" s="16"/>
      <c r="BL239" s="16"/>
      <c r="BM239" s="16"/>
      <c r="BN239" s="16"/>
      <c r="BO239" s="1"/>
      <c r="BP239" s="1"/>
      <c r="BQ239" s="1"/>
      <c r="BR239" s="1"/>
    </row>
    <row r="240" spans="1:70" ht="15.75" customHeight="1" x14ac:dyDescent="0.25">
      <c r="A240" s="1"/>
      <c r="B240" s="1"/>
      <c r="C240" s="1"/>
      <c r="D240" s="1"/>
      <c r="E240" s="1"/>
      <c r="F240" s="1"/>
      <c r="G240" s="1"/>
      <c r="H240" s="1"/>
      <c r="I240" s="1"/>
      <c r="J240" s="1"/>
      <c r="K240" s="1"/>
      <c r="L240" s="1"/>
      <c r="M240" s="1"/>
      <c r="N240" s="1"/>
      <c r="O240" s="1"/>
      <c r="P240" s="1"/>
      <c r="Q240" s="1"/>
      <c r="R240" s="1"/>
      <c r="S240" s="1"/>
      <c r="T240" s="1"/>
      <c r="U240" s="1"/>
      <c r="V240" s="239"/>
      <c r="W240" s="239"/>
      <c r="X240" s="1"/>
      <c r="Y240" s="1"/>
      <c r="Z240" s="1"/>
      <c r="AA240" s="1"/>
      <c r="AB240" s="1"/>
      <c r="AC240" s="1"/>
      <c r="AD240" s="1"/>
      <c r="AE240" s="1"/>
      <c r="AF240" s="1"/>
      <c r="AG240" s="1"/>
      <c r="AH240" s="1"/>
      <c r="AI240" s="1"/>
      <c r="AJ240" s="1"/>
      <c r="AK240" s="1"/>
      <c r="AL240" s="1"/>
      <c r="AM240" s="183"/>
      <c r="AN240" s="1"/>
      <c r="AO240" s="1"/>
      <c r="AP240" s="1"/>
      <c r="AQ240" s="1"/>
      <c r="AR240" s="1"/>
      <c r="AS240" s="1"/>
      <c r="AT240" s="1"/>
      <c r="AU240" s="1"/>
      <c r="AV240" s="1"/>
      <c r="AW240" s="1"/>
      <c r="AX240" s="1"/>
      <c r="AY240" s="1"/>
      <c r="AZ240" s="1"/>
      <c r="BA240" s="1"/>
      <c r="BB240" s="16"/>
      <c r="BC240" s="16"/>
      <c r="BD240" s="16"/>
      <c r="BE240" s="16"/>
      <c r="BF240" s="16"/>
      <c r="BG240" s="1"/>
      <c r="BH240" s="1"/>
      <c r="BI240" s="16"/>
      <c r="BJ240" s="16"/>
      <c r="BK240" s="16"/>
      <c r="BL240" s="16"/>
      <c r="BM240" s="16"/>
      <c r="BN240" s="16"/>
      <c r="BO240" s="1"/>
      <c r="BP240" s="1"/>
      <c r="BQ240" s="1"/>
      <c r="BR240" s="1"/>
    </row>
    <row r="241" spans="1:70" ht="15.75" customHeight="1" x14ac:dyDescent="0.25">
      <c r="A241" s="1"/>
      <c r="B241" s="1"/>
      <c r="C241" s="1"/>
      <c r="D241" s="1"/>
      <c r="E241" s="1"/>
      <c r="F241" s="1"/>
      <c r="G241" s="1"/>
      <c r="H241" s="1"/>
      <c r="I241" s="1"/>
      <c r="J241" s="1"/>
      <c r="K241" s="1"/>
      <c r="L241" s="1"/>
      <c r="M241" s="1"/>
      <c r="N241" s="1"/>
      <c r="O241" s="1"/>
      <c r="P241" s="1"/>
      <c r="Q241" s="1"/>
      <c r="R241" s="1"/>
      <c r="S241" s="1"/>
      <c r="T241" s="1"/>
      <c r="U241" s="1"/>
      <c r="V241" s="239"/>
      <c r="W241" s="239"/>
      <c r="X241" s="1"/>
      <c r="Y241" s="1"/>
      <c r="Z241" s="1"/>
      <c r="AA241" s="1"/>
      <c r="AB241" s="1"/>
      <c r="AC241" s="1"/>
      <c r="AD241" s="1"/>
      <c r="AE241" s="1"/>
      <c r="AF241" s="1"/>
      <c r="AG241" s="1"/>
      <c r="AH241" s="1"/>
      <c r="AI241" s="1"/>
      <c r="AJ241" s="1"/>
      <c r="AK241" s="1"/>
      <c r="AL241" s="1"/>
      <c r="AM241" s="183"/>
      <c r="AN241" s="1"/>
      <c r="AO241" s="1"/>
      <c r="AP241" s="1"/>
      <c r="AQ241" s="1"/>
      <c r="AR241" s="1"/>
      <c r="AS241" s="1"/>
      <c r="AT241" s="1"/>
      <c r="AU241" s="1"/>
      <c r="AV241" s="1"/>
      <c r="AW241" s="1"/>
      <c r="AX241" s="1"/>
      <c r="AY241" s="1"/>
      <c r="AZ241" s="1"/>
      <c r="BA241" s="1"/>
      <c r="BB241" s="16"/>
      <c r="BC241" s="16"/>
      <c r="BD241" s="16"/>
      <c r="BE241" s="16"/>
      <c r="BF241" s="16"/>
      <c r="BG241" s="1"/>
      <c r="BH241" s="1"/>
      <c r="BI241" s="16"/>
      <c r="BJ241" s="16"/>
      <c r="BK241" s="16"/>
      <c r="BL241" s="16"/>
      <c r="BM241" s="16"/>
      <c r="BN241" s="16"/>
      <c r="BO241" s="1"/>
      <c r="BP241" s="1"/>
      <c r="BQ241" s="1"/>
      <c r="BR241" s="1"/>
    </row>
    <row r="242" spans="1:70" ht="15.75" customHeight="1" x14ac:dyDescent="0.25">
      <c r="A242" s="1"/>
      <c r="B242" s="1"/>
      <c r="C242" s="1"/>
      <c r="D242" s="1"/>
      <c r="E242" s="1"/>
      <c r="F242" s="1"/>
      <c r="G242" s="1"/>
      <c r="H242" s="1"/>
      <c r="I242" s="1"/>
      <c r="J242" s="1"/>
      <c r="K242" s="1"/>
      <c r="L242" s="1"/>
      <c r="M242" s="1"/>
      <c r="N242" s="1"/>
      <c r="O242" s="1"/>
      <c r="P242" s="1"/>
      <c r="Q242" s="1"/>
      <c r="R242" s="1"/>
      <c r="S242" s="1"/>
      <c r="T242" s="1"/>
      <c r="U242" s="1"/>
      <c r="V242" s="239"/>
      <c r="W242" s="239"/>
      <c r="X242" s="1"/>
      <c r="Y242" s="1"/>
      <c r="Z242" s="1"/>
      <c r="AA242" s="1"/>
      <c r="AB242" s="1"/>
      <c r="AC242" s="1"/>
      <c r="AD242" s="1"/>
      <c r="AE242" s="1"/>
      <c r="AF242" s="1"/>
      <c r="AG242" s="1"/>
      <c r="AH242" s="1"/>
      <c r="AI242" s="1"/>
      <c r="AJ242" s="1"/>
      <c r="AK242" s="1"/>
      <c r="AL242" s="1"/>
      <c r="AM242" s="183"/>
      <c r="AN242" s="1"/>
      <c r="AO242" s="1"/>
      <c r="AP242" s="1"/>
      <c r="AQ242" s="1"/>
      <c r="AR242" s="1"/>
      <c r="AS242" s="1"/>
      <c r="AT242" s="1"/>
      <c r="AU242" s="1"/>
      <c r="AV242" s="1"/>
      <c r="AW242" s="1"/>
      <c r="AX242" s="1"/>
      <c r="AY242" s="1"/>
      <c r="AZ242" s="1"/>
      <c r="BA242" s="1"/>
      <c r="BB242" s="16"/>
      <c r="BC242" s="16"/>
      <c r="BD242" s="16"/>
      <c r="BE242" s="16"/>
      <c r="BF242" s="16"/>
      <c r="BG242" s="1"/>
      <c r="BH242" s="1"/>
      <c r="BI242" s="16"/>
      <c r="BJ242" s="16"/>
      <c r="BK242" s="16"/>
      <c r="BL242" s="16"/>
      <c r="BM242" s="16"/>
      <c r="BN242" s="16"/>
      <c r="BO242" s="1"/>
      <c r="BP242" s="1"/>
      <c r="BQ242" s="1"/>
      <c r="BR242" s="1"/>
    </row>
    <row r="243" spans="1:70" ht="15.75" customHeight="1" x14ac:dyDescent="0.25">
      <c r="A243" s="1"/>
      <c r="B243" s="1"/>
      <c r="C243" s="1"/>
      <c r="D243" s="1"/>
      <c r="E243" s="1"/>
      <c r="F243" s="1"/>
      <c r="G243" s="1"/>
      <c r="H243" s="1"/>
      <c r="I243" s="1"/>
      <c r="J243" s="1"/>
      <c r="K243" s="1"/>
      <c r="L243" s="1"/>
      <c r="M243" s="1"/>
      <c r="N243" s="1"/>
      <c r="O243" s="1"/>
      <c r="P243" s="1"/>
      <c r="Q243" s="1"/>
      <c r="R243" s="1"/>
      <c r="S243" s="1"/>
      <c r="T243" s="1"/>
      <c r="U243" s="1"/>
      <c r="V243" s="239"/>
      <c r="W243" s="239"/>
      <c r="X243" s="1"/>
      <c r="Y243" s="1"/>
      <c r="Z243" s="1"/>
      <c r="AA243" s="1"/>
      <c r="AB243" s="1"/>
      <c r="AC243" s="1"/>
      <c r="AD243" s="1"/>
      <c r="AE243" s="1"/>
      <c r="AF243" s="1"/>
      <c r="AG243" s="1"/>
      <c r="AH243" s="1"/>
      <c r="AI243" s="1"/>
      <c r="AJ243" s="1"/>
      <c r="AK243" s="1"/>
      <c r="AL243" s="1"/>
      <c r="AM243" s="183"/>
      <c r="AN243" s="1"/>
      <c r="AO243" s="1"/>
      <c r="AP243" s="1"/>
      <c r="AQ243" s="1"/>
      <c r="AR243" s="1"/>
      <c r="AS243" s="1"/>
      <c r="AT243" s="1"/>
      <c r="AU243" s="1"/>
      <c r="AV243" s="1"/>
      <c r="AW243" s="1"/>
      <c r="AX243" s="1"/>
      <c r="AY243" s="1"/>
      <c r="AZ243" s="1"/>
      <c r="BA243" s="1"/>
      <c r="BB243" s="16"/>
      <c r="BC243" s="16"/>
      <c r="BD243" s="16"/>
      <c r="BE243" s="16"/>
      <c r="BF243" s="16"/>
      <c r="BG243" s="1"/>
      <c r="BH243" s="1"/>
      <c r="BI243" s="16"/>
      <c r="BJ243" s="16"/>
      <c r="BK243" s="16"/>
      <c r="BL243" s="16"/>
      <c r="BM243" s="16"/>
      <c r="BN243" s="16"/>
      <c r="BO243" s="1"/>
      <c r="BP243" s="1"/>
      <c r="BQ243" s="1"/>
      <c r="BR243" s="1"/>
    </row>
    <row r="244" spans="1:70" ht="15.75" customHeight="1" x14ac:dyDescent="0.25">
      <c r="A244" s="1"/>
      <c r="B244" s="1"/>
      <c r="C244" s="1"/>
      <c r="D244" s="1"/>
      <c r="E244" s="1"/>
      <c r="F244" s="1"/>
      <c r="G244" s="1"/>
      <c r="H244" s="1"/>
      <c r="I244" s="1"/>
      <c r="J244" s="1"/>
      <c r="K244" s="1"/>
      <c r="L244" s="1"/>
      <c r="M244" s="1"/>
      <c r="N244" s="1"/>
      <c r="O244" s="1"/>
      <c r="P244" s="1"/>
      <c r="Q244" s="1"/>
      <c r="R244" s="1"/>
      <c r="S244" s="1"/>
      <c r="T244" s="1"/>
      <c r="U244" s="1"/>
      <c r="V244" s="239"/>
      <c r="W244" s="239"/>
      <c r="X244" s="1"/>
      <c r="Y244" s="1"/>
      <c r="Z244" s="1"/>
      <c r="AA244" s="1"/>
      <c r="AB244" s="1"/>
      <c r="AC244" s="1"/>
      <c r="AD244" s="1"/>
      <c r="AE244" s="1"/>
      <c r="AF244" s="1"/>
      <c r="AG244" s="1"/>
      <c r="AH244" s="1"/>
      <c r="AI244" s="1"/>
      <c r="AJ244" s="1"/>
      <c r="AK244" s="1"/>
      <c r="AL244" s="1"/>
      <c r="AM244" s="183"/>
      <c r="AN244" s="1"/>
      <c r="AO244" s="1"/>
      <c r="AP244" s="1"/>
      <c r="AQ244" s="1"/>
      <c r="AR244" s="1"/>
      <c r="AS244" s="1"/>
      <c r="AT244" s="1"/>
      <c r="AU244" s="1"/>
      <c r="AV244" s="1"/>
      <c r="AW244" s="1"/>
      <c r="AX244" s="1"/>
      <c r="AY244" s="1"/>
      <c r="AZ244" s="1"/>
      <c r="BA244" s="1"/>
      <c r="BB244" s="16"/>
      <c r="BC244" s="16"/>
      <c r="BD244" s="16"/>
      <c r="BE244" s="16"/>
      <c r="BF244" s="16"/>
      <c r="BG244" s="1"/>
      <c r="BH244" s="1"/>
      <c r="BI244" s="16"/>
      <c r="BJ244" s="16"/>
      <c r="BK244" s="16"/>
      <c r="BL244" s="16"/>
      <c r="BM244" s="16"/>
      <c r="BN244" s="16"/>
      <c r="BO244" s="1"/>
      <c r="BP244" s="1"/>
      <c r="BQ244" s="1"/>
      <c r="BR244" s="1"/>
    </row>
    <row r="245" spans="1:70" ht="15.75" customHeight="1" x14ac:dyDescent="0.25">
      <c r="A245" s="1"/>
      <c r="B245" s="1"/>
      <c r="C245" s="1"/>
      <c r="D245" s="1"/>
      <c r="E245" s="1"/>
      <c r="F245" s="1"/>
      <c r="G245" s="1"/>
      <c r="H245" s="1"/>
      <c r="I245" s="1"/>
      <c r="J245" s="1"/>
      <c r="K245" s="1"/>
      <c r="L245" s="1"/>
      <c r="M245" s="1"/>
      <c r="N245" s="1"/>
      <c r="O245" s="1"/>
      <c r="P245" s="1"/>
      <c r="Q245" s="1"/>
      <c r="R245" s="1"/>
      <c r="S245" s="1"/>
      <c r="T245" s="1"/>
      <c r="U245" s="1"/>
      <c r="V245" s="239"/>
      <c r="W245" s="239"/>
      <c r="X245" s="1"/>
      <c r="Y245" s="1"/>
      <c r="Z245" s="1"/>
      <c r="AA245" s="1"/>
      <c r="AB245" s="1"/>
      <c r="AC245" s="1"/>
      <c r="AD245" s="1"/>
      <c r="AE245" s="1"/>
      <c r="AF245" s="1"/>
      <c r="AG245" s="1"/>
      <c r="AH245" s="1"/>
      <c r="AI245" s="1"/>
      <c r="AJ245" s="1"/>
      <c r="AK245" s="1"/>
      <c r="AL245" s="1"/>
      <c r="AM245" s="183"/>
      <c r="AN245" s="1"/>
      <c r="AO245" s="1"/>
      <c r="AP245" s="1"/>
      <c r="AQ245" s="1"/>
      <c r="AR245" s="1"/>
      <c r="AS245" s="1"/>
      <c r="AT245" s="1"/>
      <c r="AU245" s="1"/>
      <c r="AV245" s="1"/>
      <c r="AW245" s="1"/>
      <c r="AX245" s="1"/>
      <c r="AY245" s="1"/>
      <c r="AZ245" s="1"/>
      <c r="BA245" s="1"/>
      <c r="BB245" s="16"/>
      <c r="BC245" s="16"/>
      <c r="BD245" s="16"/>
      <c r="BE245" s="16"/>
      <c r="BF245" s="16"/>
      <c r="BG245" s="1"/>
      <c r="BH245" s="1"/>
      <c r="BI245" s="16"/>
      <c r="BJ245" s="16"/>
      <c r="BK245" s="16"/>
      <c r="BL245" s="16"/>
      <c r="BM245" s="16"/>
      <c r="BN245" s="16"/>
      <c r="BO245" s="1"/>
      <c r="BP245" s="1"/>
      <c r="BQ245" s="1"/>
      <c r="BR245" s="1"/>
    </row>
    <row r="246" spans="1:70" ht="15.75" customHeight="1" x14ac:dyDescent="0.25">
      <c r="A246" s="1"/>
      <c r="B246" s="1"/>
      <c r="C246" s="1"/>
      <c r="D246" s="1"/>
      <c r="E246" s="1"/>
      <c r="F246" s="1"/>
      <c r="G246" s="1"/>
      <c r="H246" s="1"/>
      <c r="I246" s="1"/>
      <c r="J246" s="1"/>
      <c r="K246" s="1"/>
      <c r="L246" s="1"/>
      <c r="M246" s="1"/>
      <c r="N246" s="1"/>
      <c r="O246" s="1"/>
      <c r="P246" s="1"/>
      <c r="Q246" s="1"/>
      <c r="R246" s="1"/>
      <c r="S246" s="1"/>
      <c r="T246" s="1"/>
      <c r="U246" s="1"/>
      <c r="V246" s="239"/>
      <c r="W246" s="239"/>
      <c r="X246" s="1"/>
      <c r="Y246" s="1"/>
      <c r="Z246" s="1"/>
      <c r="AA246" s="1"/>
      <c r="AB246" s="1"/>
      <c r="AC246" s="1"/>
      <c r="AD246" s="1"/>
      <c r="AE246" s="1"/>
      <c r="AF246" s="1"/>
      <c r="AG246" s="1"/>
      <c r="AH246" s="1"/>
      <c r="AI246" s="1"/>
      <c r="AJ246" s="1"/>
      <c r="AK246" s="1"/>
      <c r="AL246" s="1"/>
      <c r="AM246" s="183"/>
      <c r="AN246" s="1"/>
      <c r="AO246" s="1"/>
      <c r="AP246" s="1"/>
      <c r="AQ246" s="1"/>
      <c r="AR246" s="1"/>
      <c r="AS246" s="1"/>
      <c r="AT246" s="1"/>
      <c r="AU246" s="1"/>
      <c r="AV246" s="1"/>
      <c r="AW246" s="1"/>
      <c r="AX246" s="1"/>
      <c r="AY246" s="1"/>
      <c r="AZ246" s="1"/>
      <c r="BA246" s="1"/>
      <c r="BB246" s="16"/>
      <c r="BC246" s="16"/>
      <c r="BD246" s="16"/>
      <c r="BE246" s="16"/>
      <c r="BF246" s="16"/>
      <c r="BG246" s="1"/>
      <c r="BH246" s="1"/>
      <c r="BI246" s="16"/>
      <c r="BJ246" s="16"/>
      <c r="BK246" s="16"/>
      <c r="BL246" s="16"/>
      <c r="BM246" s="16"/>
      <c r="BN246" s="16"/>
      <c r="BO246" s="1"/>
      <c r="BP246" s="1"/>
      <c r="BQ246" s="1"/>
      <c r="BR246" s="1"/>
    </row>
    <row r="247" spans="1:70" ht="15.75" customHeight="1" x14ac:dyDescent="0.25">
      <c r="A247" s="1"/>
      <c r="B247" s="1"/>
      <c r="C247" s="1"/>
      <c r="D247" s="1"/>
      <c r="E247" s="1"/>
      <c r="F247" s="1"/>
      <c r="G247" s="1"/>
      <c r="H247" s="1"/>
      <c r="I247" s="1"/>
      <c r="J247" s="1"/>
      <c r="K247" s="1"/>
      <c r="L247" s="1"/>
      <c r="M247" s="1"/>
      <c r="N247" s="1"/>
      <c r="O247" s="1"/>
      <c r="P247" s="1"/>
      <c r="Q247" s="1"/>
      <c r="R247" s="1"/>
      <c r="S247" s="1"/>
      <c r="T247" s="1"/>
      <c r="U247" s="1"/>
      <c r="V247" s="239"/>
      <c r="W247" s="239"/>
      <c r="X247" s="1"/>
      <c r="Y247" s="1"/>
      <c r="Z247" s="1"/>
      <c r="AA247" s="1"/>
      <c r="AB247" s="1"/>
      <c r="AC247" s="1"/>
      <c r="AD247" s="1"/>
      <c r="AE247" s="1"/>
      <c r="AF247" s="1"/>
      <c r="AG247" s="1"/>
      <c r="AH247" s="1"/>
      <c r="AI247" s="1"/>
      <c r="AJ247" s="1"/>
      <c r="AK247" s="1"/>
      <c r="AL247" s="1"/>
      <c r="AM247" s="183"/>
      <c r="AN247" s="1"/>
      <c r="AO247" s="1"/>
      <c r="AP247" s="1"/>
      <c r="AQ247" s="1"/>
      <c r="AR247" s="1"/>
      <c r="AS247" s="1"/>
      <c r="AT247" s="1"/>
      <c r="AU247" s="1"/>
      <c r="AV247" s="1"/>
      <c r="AW247" s="1"/>
      <c r="AX247" s="1"/>
      <c r="AY247" s="1"/>
      <c r="AZ247" s="1"/>
      <c r="BA247" s="1"/>
      <c r="BB247" s="16"/>
      <c r="BC247" s="16"/>
      <c r="BD247" s="16"/>
      <c r="BE247" s="16"/>
      <c r="BF247" s="16"/>
      <c r="BG247" s="1"/>
      <c r="BH247" s="1"/>
      <c r="BI247" s="16"/>
      <c r="BJ247" s="16"/>
      <c r="BK247" s="16"/>
      <c r="BL247" s="16"/>
      <c r="BM247" s="16"/>
      <c r="BN247" s="16"/>
      <c r="BO247" s="1"/>
      <c r="BP247" s="1"/>
      <c r="BQ247" s="1"/>
      <c r="BR247" s="1"/>
    </row>
    <row r="248" spans="1:70" ht="15.75" customHeight="1" x14ac:dyDescent="0.25">
      <c r="A248" s="1"/>
      <c r="B248" s="1"/>
      <c r="C248" s="1"/>
      <c r="D248" s="1"/>
      <c r="E248" s="1"/>
      <c r="F248" s="1"/>
      <c r="G248" s="1"/>
      <c r="H248" s="1"/>
      <c r="I248" s="1"/>
      <c r="J248" s="1"/>
      <c r="K248" s="1"/>
      <c r="L248" s="1"/>
      <c r="M248" s="1"/>
      <c r="N248" s="1"/>
      <c r="O248" s="1"/>
      <c r="P248" s="1"/>
      <c r="Q248" s="1"/>
      <c r="R248" s="1"/>
      <c r="S248" s="1"/>
      <c r="T248" s="1"/>
      <c r="U248" s="1"/>
      <c r="V248" s="239"/>
      <c r="W248" s="239"/>
      <c r="X248" s="1"/>
      <c r="Y248" s="1"/>
      <c r="Z248" s="1"/>
      <c r="AA248" s="1"/>
      <c r="AB248" s="1"/>
      <c r="AC248" s="1"/>
      <c r="AD248" s="1"/>
      <c r="AE248" s="1"/>
      <c r="AF248" s="1"/>
      <c r="AG248" s="1"/>
      <c r="AH248" s="1"/>
      <c r="AI248" s="1"/>
      <c r="AJ248" s="1"/>
      <c r="AK248" s="1"/>
      <c r="AL248" s="1"/>
      <c r="AM248" s="183"/>
      <c r="AN248" s="1"/>
      <c r="AO248" s="1"/>
      <c r="AP248" s="1"/>
      <c r="AQ248" s="1"/>
      <c r="AR248" s="1"/>
      <c r="AS248" s="1"/>
      <c r="AT248" s="1"/>
      <c r="AU248" s="1"/>
      <c r="AV248" s="1"/>
      <c r="AW248" s="1"/>
      <c r="AX248" s="1"/>
      <c r="AY248" s="1"/>
      <c r="AZ248" s="1"/>
      <c r="BA248" s="1"/>
      <c r="BB248" s="16"/>
      <c r="BC248" s="16"/>
      <c r="BD248" s="16"/>
      <c r="BE248" s="16"/>
      <c r="BF248" s="16"/>
      <c r="BG248" s="1"/>
      <c r="BH248" s="1"/>
      <c r="BI248" s="16"/>
      <c r="BJ248" s="16"/>
      <c r="BK248" s="16"/>
      <c r="BL248" s="16"/>
      <c r="BM248" s="16"/>
      <c r="BN248" s="16"/>
      <c r="BO248" s="1"/>
      <c r="BP248" s="1"/>
      <c r="BQ248" s="1"/>
      <c r="BR248" s="1"/>
    </row>
    <row r="249" spans="1:70" ht="15.75" customHeight="1" x14ac:dyDescent="0.2"/>
    <row r="250" spans="1:70" ht="15.75" customHeight="1" x14ac:dyDescent="0.2"/>
    <row r="251" spans="1:70" ht="15.75" customHeight="1" x14ac:dyDescent="0.2"/>
    <row r="252" spans="1:70" ht="15.75" customHeight="1" x14ac:dyDescent="0.2"/>
    <row r="253" spans="1:70" ht="15.75" customHeight="1" x14ac:dyDescent="0.2"/>
    <row r="254" spans="1:70" ht="15.75" customHeight="1" x14ac:dyDescent="0.2"/>
    <row r="255" spans="1:70" ht="15.75" customHeight="1" x14ac:dyDescent="0.2"/>
    <row r="256" spans="1:70"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portrait"/>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BZ1000"/>
  <sheetViews>
    <sheetView showGridLines="0" zoomScale="84" zoomScaleNormal="84" workbookViewId="0">
      <pane xSplit="2" ySplit="4" topLeftCell="C5" activePane="bottomRight" state="frozen"/>
      <selection pane="topRight" activeCell="C1" sqref="C1"/>
      <selection pane="bottomLeft" activeCell="A5" sqref="A5"/>
      <selection pane="bottomRight" activeCell="A2" sqref="A2"/>
    </sheetView>
  </sheetViews>
  <sheetFormatPr defaultColWidth="12.625" defaultRowHeight="15" customHeight="1" x14ac:dyDescent="0.2"/>
  <cols>
    <col min="1" max="1" width="40.625" customWidth="1"/>
    <col min="2" max="2" width="6.875" customWidth="1"/>
    <col min="3" max="58" width="10" customWidth="1"/>
    <col min="59" max="70" width="8" customWidth="1"/>
    <col min="71" max="71" width="11.25" customWidth="1"/>
    <col min="72" max="75" width="11.875" customWidth="1"/>
    <col min="76" max="76" width="12.375" customWidth="1"/>
    <col min="77" max="77" width="10.75" customWidth="1"/>
    <col min="78" max="78" width="8" customWidth="1"/>
  </cols>
  <sheetData>
    <row r="1" spans="1:78" x14ac:dyDescent="0.25">
      <c r="A1" s="122"/>
      <c r="B1" s="122"/>
      <c r="C1" s="122"/>
      <c r="D1" s="122"/>
      <c r="E1" s="122"/>
      <c r="F1" s="122"/>
      <c r="G1" s="122"/>
      <c r="H1" s="122"/>
      <c r="I1" s="122"/>
      <c r="J1" s="122"/>
      <c r="K1" s="122"/>
      <c r="L1" s="122"/>
      <c r="M1" s="122"/>
      <c r="N1" s="122"/>
      <c r="O1" s="122"/>
      <c r="P1" s="122"/>
      <c r="Q1" s="122"/>
      <c r="R1" s="122"/>
      <c r="S1" s="122"/>
      <c r="T1" s="122"/>
      <c r="U1" s="122"/>
      <c r="V1" s="244"/>
      <c r="W1" s="244"/>
      <c r="X1" s="122"/>
      <c r="Y1" s="122"/>
      <c r="Z1" s="122"/>
      <c r="AA1" s="122"/>
      <c r="AB1" s="122"/>
      <c r="AC1" s="122"/>
      <c r="AD1" s="122"/>
      <c r="AE1" s="122"/>
      <c r="AF1" s="122"/>
      <c r="AG1" s="122"/>
      <c r="AH1" s="122"/>
      <c r="AI1" s="122"/>
      <c r="AJ1" s="122"/>
      <c r="AK1" s="122"/>
      <c r="AL1" s="122"/>
      <c r="AM1" s="122"/>
      <c r="AN1" s="122"/>
      <c r="AO1" s="122"/>
      <c r="AP1" s="122"/>
      <c r="AQ1" s="122"/>
      <c r="AR1" s="122"/>
      <c r="AS1" s="122"/>
      <c r="AT1" s="122"/>
      <c r="AU1" s="122"/>
      <c r="AV1" s="122"/>
      <c r="AW1" s="122"/>
      <c r="AX1" s="122"/>
      <c r="AY1" s="122"/>
      <c r="AZ1" s="122"/>
      <c r="BA1" s="122"/>
      <c r="BB1" s="122"/>
      <c r="BC1" s="122"/>
      <c r="BD1" s="122"/>
      <c r="BE1" s="122"/>
      <c r="BF1" s="122"/>
      <c r="BG1" s="122"/>
      <c r="BH1" s="122"/>
      <c r="BI1" s="122"/>
      <c r="BJ1" s="122"/>
      <c r="BK1" s="122"/>
      <c r="BL1" s="122"/>
      <c r="BM1" s="122"/>
      <c r="BN1" s="122"/>
      <c r="BO1" s="122"/>
      <c r="BP1" s="122"/>
      <c r="BQ1" s="122"/>
      <c r="BR1" s="122"/>
      <c r="BS1" s="183"/>
      <c r="BT1" s="183"/>
      <c r="BU1" s="183"/>
      <c r="BV1" s="183"/>
      <c r="BW1" s="183"/>
      <c r="BX1" s="183"/>
      <c r="BY1" s="183"/>
      <c r="BZ1" s="1"/>
    </row>
    <row r="2" spans="1:78" ht="121.5" customHeight="1" x14ac:dyDescent="0.25">
      <c r="A2" s="55" t="s">
        <v>20</v>
      </c>
      <c r="B2" s="61" t="s">
        <v>21</v>
      </c>
      <c r="C2" s="178" t="s">
        <v>154</v>
      </c>
      <c r="D2" s="178" t="s">
        <v>155</v>
      </c>
      <c r="E2" s="178" t="s">
        <v>158</v>
      </c>
      <c r="F2" s="178" t="s">
        <v>159</v>
      </c>
      <c r="G2" s="178" t="s">
        <v>157</v>
      </c>
      <c r="H2" s="178" t="s">
        <v>263</v>
      </c>
      <c r="I2" s="178" t="s">
        <v>161</v>
      </c>
      <c r="J2" s="178" t="s">
        <v>264</v>
      </c>
      <c r="K2" s="178" t="s">
        <v>265</v>
      </c>
      <c r="L2" s="178" t="s">
        <v>184</v>
      </c>
      <c r="M2" s="178" t="s">
        <v>185</v>
      </c>
      <c r="N2" s="178" t="s">
        <v>186</v>
      </c>
      <c r="O2" s="178" t="s">
        <v>187</v>
      </c>
      <c r="P2" s="178" t="s">
        <v>188</v>
      </c>
      <c r="Q2" s="178" t="s">
        <v>266</v>
      </c>
      <c r="R2" s="178" t="s">
        <v>267</v>
      </c>
      <c r="S2" s="178" t="s">
        <v>268</v>
      </c>
      <c r="T2" s="178" t="s">
        <v>197</v>
      </c>
      <c r="U2" s="178" t="s">
        <v>269</v>
      </c>
      <c r="V2" s="178" t="s">
        <v>283</v>
      </c>
      <c r="W2" s="178" t="s">
        <v>284</v>
      </c>
      <c r="X2" s="178" t="s">
        <v>202</v>
      </c>
      <c r="Y2" s="178" t="s">
        <v>203</v>
      </c>
      <c r="Z2" s="178" t="s">
        <v>270</v>
      </c>
      <c r="AA2" s="178" t="s">
        <v>210</v>
      </c>
      <c r="AB2" s="178" t="s">
        <v>211</v>
      </c>
      <c r="AC2" s="178" t="s">
        <v>208</v>
      </c>
      <c r="AD2" s="178" t="s">
        <v>271</v>
      </c>
      <c r="AE2" s="178" t="s">
        <v>272</v>
      </c>
      <c r="AF2" s="178" t="s">
        <v>217</v>
      </c>
      <c r="AG2" s="178" t="s">
        <v>218</v>
      </c>
      <c r="AH2" s="178" t="s">
        <v>221</v>
      </c>
      <c r="AI2" s="178" t="s">
        <v>273</v>
      </c>
      <c r="AJ2" s="178" t="s">
        <v>274</v>
      </c>
      <c r="AK2" s="178" t="s">
        <v>222</v>
      </c>
      <c r="AL2" s="178" t="s">
        <v>223</v>
      </c>
      <c r="AM2" s="178" t="s">
        <v>275</v>
      </c>
      <c r="AN2" s="178" t="s">
        <v>276</v>
      </c>
      <c r="AO2" s="178" t="s">
        <v>228</v>
      </c>
      <c r="AP2" s="178" t="s">
        <v>229</v>
      </c>
      <c r="AQ2" s="178" t="s">
        <v>230</v>
      </c>
      <c r="AR2" s="178" t="s">
        <v>619</v>
      </c>
      <c r="AS2" s="178" t="s">
        <v>232</v>
      </c>
      <c r="AT2" s="178" t="s">
        <v>277</v>
      </c>
      <c r="AU2" s="178" t="s">
        <v>278</v>
      </c>
      <c r="AV2" s="178" t="s">
        <v>279</v>
      </c>
      <c r="AW2" s="178" t="s">
        <v>280</v>
      </c>
      <c r="AX2" s="178" t="s">
        <v>237</v>
      </c>
      <c r="AY2" s="178" t="s">
        <v>238</v>
      </c>
      <c r="AZ2" s="178" t="s">
        <v>239</v>
      </c>
      <c r="BA2" s="178" t="s">
        <v>281</v>
      </c>
      <c r="BB2" s="178" t="s">
        <v>244</v>
      </c>
      <c r="BC2" s="178" t="s">
        <v>245</v>
      </c>
      <c r="BD2" s="178" t="s">
        <v>546</v>
      </c>
      <c r="BE2" s="178" t="s">
        <v>247</v>
      </c>
      <c r="BF2" s="178" t="s">
        <v>248</v>
      </c>
      <c r="BG2" s="178" t="s">
        <v>282</v>
      </c>
      <c r="BH2" s="178" t="s">
        <v>285</v>
      </c>
      <c r="BI2" s="178" t="s">
        <v>256</v>
      </c>
      <c r="BJ2" s="178" t="s">
        <v>257</v>
      </c>
      <c r="BK2" s="178" t="s">
        <v>254</v>
      </c>
      <c r="BL2" s="178" t="s">
        <v>255</v>
      </c>
      <c r="BM2" s="178" t="s">
        <v>260</v>
      </c>
      <c r="BN2" s="178" t="s">
        <v>259</v>
      </c>
      <c r="BO2" s="178" t="s">
        <v>286</v>
      </c>
      <c r="BP2" s="178" t="s">
        <v>287</v>
      </c>
      <c r="BQ2" s="178" t="s">
        <v>588</v>
      </c>
      <c r="BR2" s="178" t="s">
        <v>289</v>
      </c>
      <c r="BS2" s="190" t="s">
        <v>620</v>
      </c>
      <c r="BT2" s="190" t="s">
        <v>621</v>
      </c>
      <c r="BU2" s="190" t="s">
        <v>622</v>
      </c>
      <c r="BV2" s="190" t="s">
        <v>623</v>
      </c>
      <c r="BW2" s="190" t="s">
        <v>624</v>
      </c>
      <c r="BX2" s="190" t="s">
        <v>625</v>
      </c>
      <c r="BY2" s="190" t="s">
        <v>626</v>
      </c>
      <c r="BZ2" s="191"/>
    </row>
    <row r="3" spans="1:78" x14ac:dyDescent="0.25">
      <c r="A3" s="88" t="s">
        <v>290</v>
      </c>
      <c r="B3" s="61"/>
      <c r="C3" s="241">
        <v>2015</v>
      </c>
      <c r="D3" s="241">
        <v>2015</v>
      </c>
      <c r="E3" s="241" t="s">
        <v>291</v>
      </c>
      <c r="F3" s="241" t="s">
        <v>291</v>
      </c>
      <c r="G3" s="241">
        <v>2015</v>
      </c>
      <c r="H3" s="241" t="s">
        <v>292</v>
      </c>
      <c r="I3" s="241" t="s">
        <v>293</v>
      </c>
      <c r="J3" s="241" t="s">
        <v>767</v>
      </c>
      <c r="K3" s="241" t="s">
        <v>767</v>
      </c>
      <c r="L3" s="241" t="s">
        <v>294</v>
      </c>
      <c r="M3" s="241" t="s">
        <v>294</v>
      </c>
      <c r="N3" s="241" t="s">
        <v>294</v>
      </c>
      <c r="O3" s="241">
        <v>2020</v>
      </c>
      <c r="P3" s="241">
        <v>2020</v>
      </c>
      <c r="Q3" s="241" t="s">
        <v>294</v>
      </c>
      <c r="R3" s="241">
        <v>2019</v>
      </c>
      <c r="S3" s="241">
        <v>2019</v>
      </c>
      <c r="T3" s="241" t="s">
        <v>295</v>
      </c>
      <c r="U3" s="241" t="s">
        <v>296</v>
      </c>
      <c r="V3" s="245">
        <v>2018</v>
      </c>
      <c r="W3" s="245">
        <v>2018</v>
      </c>
      <c r="X3" s="241" t="s">
        <v>297</v>
      </c>
      <c r="Y3" s="241">
        <v>2019</v>
      </c>
      <c r="Z3" s="241" t="s">
        <v>298</v>
      </c>
      <c r="AA3" s="241" t="s">
        <v>293</v>
      </c>
      <c r="AB3" s="241" t="s">
        <v>293</v>
      </c>
      <c r="AC3" s="241">
        <v>2020</v>
      </c>
      <c r="AD3" s="241">
        <v>2020</v>
      </c>
      <c r="AE3" s="241">
        <v>2019</v>
      </c>
      <c r="AF3" s="241" t="s">
        <v>299</v>
      </c>
      <c r="AG3" s="241" t="s">
        <v>300</v>
      </c>
      <c r="AH3" s="241">
        <v>2020</v>
      </c>
      <c r="AI3" s="241">
        <v>2019</v>
      </c>
      <c r="AJ3" s="241" t="s">
        <v>301</v>
      </c>
      <c r="AK3" s="241" t="s">
        <v>294</v>
      </c>
      <c r="AL3" s="241" t="s">
        <v>303</v>
      </c>
      <c r="AM3" s="241" t="s">
        <v>304</v>
      </c>
      <c r="AN3" s="241">
        <v>2020</v>
      </c>
      <c r="AO3" s="241" t="s">
        <v>294</v>
      </c>
      <c r="AP3" s="241" t="s">
        <v>294</v>
      </c>
      <c r="AQ3" s="241" t="s">
        <v>294</v>
      </c>
      <c r="AR3" s="241" t="s">
        <v>597</v>
      </c>
      <c r="AS3" s="241">
        <v>2020</v>
      </c>
      <c r="AT3" s="241" t="s">
        <v>304</v>
      </c>
      <c r="AU3" s="241" t="s">
        <v>304</v>
      </c>
      <c r="AV3" s="241" t="s">
        <v>304</v>
      </c>
      <c r="AW3" s="241" t="s">
        <v>300</v>
      </c>
      <c r="AX3" s="241" t="s">
        <v>304</v>
      </c>
      <c r="AY3" s="241" t="s">
        <v>302</v>
      </c>
      <c r="AZ3" s="241" t="s">
        <v>306</v>
      </c>
      <c r="BA3" s="241">
        <v>2019</v>
      </c>
      <c r="BB3" s="241" t="s">
        <v>307</v>
      </c>
      <c r="BC3" s="241" t="s">
        <v>307</v>
      </c>
      <c r="BD3" s="241" t="s">
        <v>304</v>
      </c>
      <c r="BE3" s="241">
        <v>2018</v>
      </c>
      <c r="BF3" s="241" t="s">
        <v>304</v>
      </c>
      <c r="BG3" s="241">
        <v>2020</v>
      </c>
      <c r="BH3" s="241">
        <v>2021</v>
      </c>
      <c r="BI3" s="241" t="s">
        <v>294</v>
      </c>
      <c r="BJ3" s="241" t="s">
        <v>297</v>
      </c>
      <c r="BK3" s="241" t="s">
        <v>294</v>
      </c>
      <c r="BL3" s="241" t="s">
        <v>294</v>
      </c>
      <c r="BM3" s="241" t="s">
        <v>294</v>
      </c>
      <c r="BN3" s="241">
        <v>2019</v>
      </c>
      <c r="BO3" s="241">
        <v>2020</v>
      </c>
      <c r="BP3" s="241" t="s">
        <v>294</v>
      </c>
      <c r="BQ3" s="241">
        <v>2015</v>
      </c>
      <c r="BR3" s="241" t="s">
        <v>296</v>
      </c>
      <c r="BS3" s="183"/>
      <c r="BT3" s="183"/>
      <c r="BU3" s="183"/>
      <c r="BV3" s="183"/>
      <c r="BW3" s="183"/>
      <c r="BX3" s="183"/>
      <c r="BY3" s="183"/>
      <c r="BZ3" s="1"/>
    </row>
    <row r="4" spans="1:78" ht="25.5" x14ac:dyDescent="0.25">
      <c r="A4" s="131" t="s">
        <v>598</v>
      </c>
      <c r="B4" s="61"/>
      <c r="C4" s="188" t="s">
        <v>309</v>
      </c>
      <c r="D4" s="188" t="s">
        <v>309</v>
      </c>
      <c r="E4" s="188" t="s">
        <v>310</v>
      </c>
      <c r="F4" s="188" t="s">
        <v>310</v>
      </c>
      <c r="G4" s="188" t="s">
        <v>309</v>
      </c>
      <c r="H4" s="188" t="s">
        <v>311</v>
      </c>
      <c r="I4" s="188" t="s">
        <v>309</v>
      </c>
      <c r="J4" s="188" t="s">
        <v>309</v>
      </c>
      <c r="K4" s="188" t="s">
        <v>312</v>
      </c>
      <c r="L4" s="188" t="s">
        <v>313</v>
      </c>
      <c r="M4" s="188" t="s">
        <v>313</v>
      </c>
      <c r="N4" s="188" t="s">
        <v>313</v>
      </c>
      <c r="O4" s="188" t="s">
        <v>311</v>
      </c>
      <c r="P4" s="188" t="s">
        <v>311</v>
      </c>
      <c r="Q4" s="188" t="s">
        <v>314</v>
      </c>
      <c r="R4" s="188" t="s">
        <v>311</v>
      </c>
      <c r="S4" s="188" t="s">
        <v>311</v>
      </c>
      <c r="T4" s="188" t="s">
        <v>310</v>
      </c>
      <c r="U4" s="188" t="s">
        <v>311</v>
      </c>
      <c r="V4" s="188" t="s">
        <v>311</v>
      </c>
      <c r="W4" s="188" t="s">
        <v>311</v>
      </c>
      <c r="X4" s="188" t="s">
        <v>310</v>
      </c>
      <c r="Y4" s="188" t="s">
        <v>311</v>
      </c>
      <c r="Z4" s="188" t="s">
        <v>311</v>
      </c>
      <c r="AA4" s="188" t="s">
        <v>309</v>
      </c>
      <c r="AB4" s="188" t="s">
        <v>311</v>
      </c>
      <c r="AC4" s="188" t="s">
        <v>311</v>
      </c>
      <c r="AD4" s="188" t="s">
        <v>311</v>
      </c>
      <c r="AE4" s="188" t="s">
        <v>315</v>
      </c>
      <c r="AF4" s="188" t="s">
        <v>315</v>
      </c>
      <c r="AG4" s="188" t="s">
        <v>311</v>
      </c>
      <c r="AH4" s="188" t="s">
        <v>316</v>
      </c>
      <c r="AI4" s="188" t="s">
        <v>315</v>
      </c>
      <c r="AJ4" s="188" t="s">
        <v>315</v>
      </c>
      <c r="AK4" s="188" t="s">
        <v>311</v>
      </c>
      <c r="AL4" s="188" t="s">
        <v>311</v>
      </c>
      <c r="AM4" s="188" t="s">
        <v>311</v>
      </c>
      <c r="AN4" s="188" t="s">
        <v>311</v>
      </c>
      <c r="AO4" s="188" t="s">
        <v>311</v>
      </c>
      <c r="AP4" s="188" t="s">
        <v>311</v>
      </c>
      <c r="AQ4" s="188" t="s">
        <v>313</v>
      </c>
      <c r="AR4" s="188" t="s">
        <v>318</v>
      </c>
      <c r="AS4" s="188" t="s">
        <v>311</v>
      </c>
      <c r="AT4" s="188" t="s">
        <v>310</v>
      </c>
      <c r="AU4" s="188" t="s">
        <v>310</v>
      </c>
      <c r="AV4" s="188" t="s">
        <v>317</v>
      </c>
      <c r="AW4" s="188" t="s">
        <v>315</v>
      </c>
      <c r="AX4" s="188" t="s">
        <v>311</v>
      </c>
      <c r="AY4" s="188" t="s">
        <v>311</v>
      </c>
      <c r="AZ4" s="188"/>
      <c r="BA4" s="188" t="s">
        <v>315</v>
      </c>
      <c r="BB4" s="188" t="s">
        <v>311</v>
      </c>
      <c r="BC4" s="188" t="s">
        <v>311</v>
      </c>
      <c r="BD4" s="188" t="s">
        <v>310</v>
      </c>
      <c r="BE4" s="188" t="s">
        <v>310</v>
      </c>
      <c r="BF4" s="188" t="s">
        <v>311</v>
      </c>
      <c r="BG4" s="189" t="s">
        <v>310</v>
      </c>
      <c r="BH4" s="189" t="s">
        <v>321</v>
      </c>
      <c r="BI4" s="188" t="s">
        <v>311</v>
      </c>
      <c r="BJ4" s="188" t="s">
        <v>311</v>
      </c>
      <c r="BK4" s="188" t="s">
        <v>313</v>
      </c>
      <c r="BL4" s="188" t="s">
        <v>313</v>
      </c>
      <c r="BM4" s="188" t="s">
        <v>313</v>
      </c>
      <c r="BN4" s="188" t="s">
        <v>311</v>
      </c>
      <c r="BO4" s="189" t="s">
        <v>322</v>
      </c>
      <c r="BP4" s="189" t="s">
        <v>310</v>
      </c>
      <c r="BQ4" s="189" t="s">
        <v>310</v>
      </c>
      <c r="BR4" s="189" t="s">
        <v>317</v>
      </c>
      <c r="BS4" s="183"/>
      <c r="BT4" s="183"/>
      <c r="BU4" s="183"/>
      <c r="BV4" s="183"/>
      <c r="BW4" s="183"/>
      <c r="BX4" s="183"/>
      <c r="BY4" s="183"/>
      <c r="BZ4" s="4"/>
    </row>
    <row r="5" spans="1:78" x14ac:dyDescent="0.25">
      <c r="A5" s="55" t="s">
        <v>64</v>
      </c>
      <c r="B5" s="61" t="s">
        <v>65</v>
      </c>
      <c r="C5" s="75" t="s">
        <v>627</v>
      </c>
      <c r="D5" s="75" t="s">
        <v>627</v>
      </c>
      <c r="E5" s="75" t="s">
        <v>627</v>
      </c>
      <c r="F5" s="75" t="s">
        <v>627</v>
      </c>
      <c r="G5" s="75" t="s">
        <v>627</v>
      </c>
      <c r="H5" s="75" t="s">
        <v>627</v>
      </c>
      <c r="I5" s="75" t="s">
        <v>627</v>
      </c>
      <c r="J5" s="75" t="s">
        <v>627</v>
      </c>
      <c r="K5" s="75" t="s">
        <v>627</v>
      </c>
      <c r="L5" s="75" t="s">
        <v>627</v>
      </c>
      <c r="M5" s="75" t="s">
        <v>627</v>
      </c>
      <c r="N5" s="75" t="s">
        <v>627</v>
      </c>
      <c r="O5" s="75" t="s">
        <v>627</v>
      </c>
      <c r="P5" s="75" t="s">
        <v>627</v>
      </c>
      <c r="Q5" s="75" t="s">
        <v>627</v>
      </c>
      <c r="R5" s="75" t="s">
        <v>628</v>
      </c>
      <c r="S5" s="75" t="s">
        <v>628</v>
      </c>
      <c r="T5" s="75" t="s">
        <v>627</v>
      </c>
      <c r="U5" s="75" t="s">
        <v>628</v>
      </c>
      <c r="V5" s="75" t="s">
        <v>628</v>
      </c>
      <c r="W5" s="75" t="s">
        <v>628</v>
      </c>
      <c r="X5" s="75" t="s">
        <v>628</v>
      </c>
      <c r="Y5" s="75" t="s">
        <v>628</v>
      </c>
      <c r="Z5" s="75" t="s">
        <v>628</v>
      </c>
      <c r="AA5" s="75" t="s">
        <v>627</v>
      </c>
      <c r="AB5" s="75" t="s">
        <v>627</v>
      </c>
      <c r="AC5" s="75" t="s">
        <v>628</v>
      </c>
      <c r="AD5" s="75" t="s">
        <v>628</v>
      </c>
      <c r="AE5" s="75" t="s">
        <v>628</v>
      </c>
      <c r="AF5" s="75" t="s">
        <v>628</v>
      </c>
      <c r="AG5" s="75" t="s">
        <v>628</v>
      </c>
      <c r="AH5" s="75" t="s">
        <v>628</v>
      </c>
      <c r="AI5" s="75" t="s">
        <v>628</v>
      </c>
      <c r="AJ5" s="75" t="s">
        <v>628</v>
      </c>
      <c r="AK5" s="75" t="s">
        <v>627</v>
      </c>
      <c r="AL5" s="75" t="s">
        <v>628</v>
      </c>
      <c r="AM5" s="75" t="s">
        <v>628</v>
      </c>
      <c r="AN5" s="75" t="s">
        <v>323</v>
      </c>
      <c r="AO5" s="75" t="s">
        <v>627</v>
      </c>
      <c r="AP5" s="75" t="s">
        <v>627</v>
      </c>
      <c r="AQ5" s="75" t="s">
        <v>627</v>
      </c>
      <c r="AR5" s="75" t="s">
        <v>627</v>
      </c>
      <c r="AS5" s="75" t="s">
        <v>628</v>
      </c>
      <c r="AT5" s="182" t="s">
        <v>627</v>
      </c>
      <c r="AU5" s="182" t="s">
        <v>627</v>
      </c>
      <c r="AV5" s="182" t="s">
        <v>627</v>
      </c>
      <c r="AW5" s="75" t="s">
        <v>628</v>
      </c>
      <c r="AX5" s="182" t="s">
        <v>627</v>
      </c>
      <c r="AY5" s="182" t="s">
        <v>627</v>
      </c>
      <c r="AZ5" s="75" t="s">
        <v>628</v>
      </c>
      <c r="BA5" s="75" t="s">
        <v>628</v>
      </c>
      <c r="BB5" s="75" t="s">
        <v>628</v>
      </c>
      <c r="BC5" s="75" t="s">
        <v>628</v>
      </c>
      <c r="BD5" s="75" t="s">
        <v>628</v>
      </c>
      <c r="BE5" s="75" t="s">
        <v>628</v>
      </c>
      <c r="BF5" s="75" t="s">
        <v>628</v>
      </c>
      <c r="BG5" s="75" t="s">
        <v>627</v>
      </c>
      <c r="BH5" s="75" t="s">
        <v>627</v>
      </c>
      <c r="BI5" s="75" t="s">
        <v>627</v>
      </c>
      <c r="BJ5" s="75" t="s">
        <v>627</v>
      </c>
      <c r="BK5" s="75" t="s">
        <v>627</v>
      </c>
      <c r="BL5" s="75" t="s">
        <v>627</v>
      </c>
      <c r="BM5" s="75" t="s">
        <v>627</v>
      </c>
      <c r="BN5" s="75" t="s">
        <v>323</v>
      </c>
      <c r="BO5" s="75" t="s">
        <v>627</v>
      </c>
      <c r="BP5" s="75" t="s">
        <v>627</v>
      </c>
      <c r="BQ5" s="75" t="s">
        <v>627</v>
      </c>
      <c r="BR5" s="75" t="s">
        <v>627</v>
      </c>
      <c r="BS5" s="183">
        <f>COUNTIF($C5:$BR5,"subnational")</f>
        <v>39</v>
      </c>
      <c r="BT5" s="192">
        <f>COUNTIF($C5:$BR5,"subnational")/COUNTA($C5:$BR5)</f>
        <v>0.57352941176470584</v>
      </c>
      <c r="BU5" s="183">
        <f>COUNTIF($C5:$BR5,"national")</f>
        <v>27</v>
      </c>
      <c r="BV5" s="192">
        <f>COUNTIF($C5:$BR5,"national")/COUNTA($C5:$BR5)</f>
        <v>0.39705882352941174</v>
      </c>
      <c r="BW5" s="193">
        <f t="shared" ref="BW5" si="0">BS5/BU5</f>
        <v>1.4444444444444444</v>
      </c>
      <c r="BX5" s="183">
        <f>COUNTIF($C5:$BR5,"No data")</f>
        <v>2</v>
      </c>
      <c r="BY5" s="192">
        <f>COUNTIF($C5:$BR5,"No data")/COUNTA($C5:$BR5)</f>
        <v>2.9411764705882353E-2</v>
      </c>
      <c r="BZ5" s="1"/>
    </row>
    <row r="6" spans="1:78" x14ac:dyDescent="0.25">
      <c r="A6" s="55" t="s">
        <v>66</v>
      </c>
      <c r="B6" s="61" t="s">
        <v>67</v>
      </c>
      <c r="C6" s="75" t="s">
        <v>627</v>
      </c>
      <c r="D6" s="75" t="s">
        <v>627</v>
      </c>
      <c r="E6" s="75" t="s">
        <v>627</v>
      </c>
      <c r="F6" s="75" t="s">
        <v>627</v>
      </c>
      <c r="G6" s="75" t="s">
        <v>627</v>
      </c>
      <c r="H6" s="75" t="s">
        <v>627</v>
      </c>
      <c r="I6" s="75" t="s">
        <v>627</v>
      </c>
      <c r="J6" s="75" t="s">
        <v>627</v>
      </c>
      <c r="K6" s="75" t="s">
        <v>627</v>
      </c>
      <c r="L6" s="75" t="s">
        <v>627</v>
      </c>
      <c r="M6" s="75" t="s">
        <v>627</v>
      </c>
      <c r="N6" s="75" t="s">
        <v>627</v>
      </c>
      <c r="O6" s="75" t="s">
        <v>627</v>
      </c>
      <c r="P6" s="75" t="s">
        <v>627</v>
      </c>
      <c r="Q6" s="75" t="s">
        <v>627</v>
      </c>
      <c r="R6" s="75" t="s">
        <v>628</v>
      </c>
      <c r="S6" s="75" t="s">
        <v>628</v>
      </c>
      <c r="T6" s="75" t="s">
        <v>627</v>
      </c>
      <c r="U6" s="75" t="s">
        <v>628</v>
      </c>
      <c r="V6" s="75" t="s">
        <v>628</v>
      </c>
      <c r="W6" s="75" t="s">
        <v>628</v>
      </c>
      <c r="X6" s="75" t="s">
        <v>628</v>
      </c>
      <c r="Y6" s="75" t="s">
        <v>628</v>
      </c>
      <c r="Z6" s="75" t="s">
        <v>628</v>
      </c>
      <c r="AA6" s="75" t="s">
        <v>627</v>
      </c>
      <c r="AB6" s="75" t="s">
        <v>627</v>
      </c>
      <c r="AC6" s="75" t="s">
        <v>628</v>
      </c>
      <c r="AD6" s="75" t="s">
        <v>628</v>
      </c>
      <c r="AE6" s="75" t="s">
        <v>628</v>
      </c>
      <c r="AF6" s="75" t="s">
        <v>628</v>
      </c>
      <c r="AG6" s="75" t="s">
        <v>628</v>
      </c>
      <c r="AH6" s="75" t="s">
        <v>628</v>
      </c>
      <c r="AI6" s="75" t="s">
        <v>628</v>
      </c>
      <c r="AJ6" s="75" t="s">
        <v>628</v>
      </c>
      <c r="AK6" s="75" t="s">
        <v>627</v>
      </c>
      <c r="AL6" s="75" t="s">
        <v>628</v>
      </c>
      <c r="AM6" s="75" t="s">
        <v>628</v>
      </c>
      <c r="AN6" s="75" t="s">
        <v>323</v>
      </c>
      <c r="AO6" s="75" t="s">
        <v>627</v>
      </c>
      <c r="AP6" s="75" t="s">
        <v>627</v>
      </c>
      <c r="AQ6" s="75" t="s">
        <v>627</v>
      </c>
      <c r="AR6" s="75" t="s">
        <v>627</v>
      </c>
      <c r="AS6" s="75" t="s">
        <v>628</v>
      </c>
      <c r="AT6" s="182" t="s">
        <v>627</v>
      </c>
      <c r="AU6" s="182" t="s">
        <v>627</v>
      </c>
      <c r="AV6" s="182" t="s">
        <v>627</v>
      </c>
      <c r="AW6" s="75" t="s">
        <v>628</v>
      </c>
      <c r="AX6" s="182" t="s">
        <v>627</v>
      </c>
      <c r="AY6" s="182" t="s">
        <v>627</v>
      </c>
      <c r="AZ6" s="75" t="s">
        <v>628</v>
      </c>
      <c r="BA6" s="75" t="s">
        <v>628</v>
      </c>
      <c r="BB6" s="75" t="s">
        <v>628</v>
      </c>
      <c r="BC6" s="75" t="s">
        <v>628</v>
      </c>
      <c r="BD6" s="75" t="s">
        <v>628</v>
      </c>
      <c r="BE6" s="75" t="s">
        <v>628</v>
      </c>
      <c r="BF6" s="75" t="s">
        <v>628</v>
      </c>
      <c r="BG6" s="75" t="s">
        <v>627</v>
      </c>
      <c r="BH6" s="75" t="s">
        <v>627</v>
      </c>
      <c r="BI6" s="75" t="s">
        <v>627</v>
      </c>
      <c r="BJ6" s="75" t="s">
        <v>627</v>
      </c>
      <c r="BK6" s="75" t="s">
        <v>627</v>
      </c>
      <c r="BL6" s="75" t="s">
        <v>627</v>
      </c>
      <c r="BM6" s="75" t="s">
        <v>627</v>
      </c>
      <c r="BN6" s="75" t="s">
        <v>323</v>
      </c>
      <c r="BO6" s="75" t="s">
        <v>627</v>
      </c>
      <c r="BP6" s="75" t="s">
        <v>627</v>
      </c>
      <c r="BQ6" s="75" t="s">
        <v>627</v>
      </c>
      <c r="BR6" s="75" t="s">
        <v>627</v>
      </c>
      <c r="BS6" s="183">
        <f t="shared" ref="BS6:BS48" si="1">COUNTIF($C6:$BR6,"subnational")</f>
        <v>39</v>
      </c>
      <c r="BT6" s="192">
        <f t="shared" ref="BT6:BT48" si="2">COUNTIF($C6:$BR6,"subnational")/COUNTA($C6:$BR6)</f>
        <v>0.57352941176470584</v>
      </c>
      <c r="BU6" s="183">
        <f t="shared" ref="BU6:BU48" si="3">COUNTIF($C6:$BR6,"national")</f>
        <v>27</v>
      </c>
      <c r="BV6" s="192">
        <f t="shared" ref="BV6:BV48" si="4">COUNTIF($C6:$BR6,"national")/COUNTA($C6:$BR6)</f>
        <v>0.39705882352941174</v>
      </c>
      <c r="BW6" s="193">
        <f t="shared" ref="BW6:BW48" si="5">BS6/BU6</f>
        <v>1.4444444444444444</v>
      </c>
      <c r="BX6" s="183">
        <f t="shared" ref="BX6:BX48" si="6">COUNTIF($C6:$BR6,"No data")</f>
        <v>2</v>
      </c>
      <c r="BY6" s="192">
        <f t="shared" ref="BY6:BY48" si="7">COUNTIF($C6:$BR6,"No data")/COUNTA($C6:$BR6)</f>
        <v>2.9411764705882353E-2</v>
      </c>
      <c r="BZ6" s="1"/>
    </row>
    <row r="7" spans="1:78" x14ac:dyDescent="0.25">
      <c r="A7" s="55" t="s">
        <v>68</v>
      </c>
      <c r="B7" s="61" t="s">
        <v>69</v>
      </c>
      <c r="C7" s="75" t="s">
        <v>627</v>
      </c>
      <c r="D7" s="75" t="s">
        <v>627</v>
      </c>
      <c r="E7" s="75" t="s">
        <v>627</v>
      </c>
      <c r="F7" s="75" t="s">
        <v>627</v>
      </c>
      <c r="G7" s="75" t="s">
        <v>627</v>
      </c>
      <c r="H7" s="75" t="s">
        <v>627</v>
      </c>
      <c r="I7" s="75" t="s">
        <v>627</v>
      </c>
      <c r="J7" s="75" t="s">
        <v>627</v>
      </c>
      <c r="K7" s="75" t="s">
        <v>627</v>
      </c>
      <c r="L7" s="75" t="s">
        <v>627</v>
      </c>
      <c r="M7" s="75" t="s">
        <v>627</v>
      </c>
      <c r="N7" s="75" t="s">
        <v>627</v>
      </c>
      <c r="O7" s="75" t="s">
        <v>627</v>
      </c>
      <c r="P7" s="75" t="s">
        <v>627</v>
      </c>
      <c r="Q7" s="75" t="s">
        <v>627</v>
      </c>
      <c r="R7" s="75" t="s">
        <v>628</v>
      </c>
      <c r="S7" s="75" t="s">
        <v>628</v>
      </c>
      <c r="T7" s="75" t="s">
        <v>627</v>
      </c>
      <c r="U7" s="75" t="s">
        <v>628</v>
      </c>
      <c r="V7" s="75" t="s">
        <v>628</v>
      </c>
      <c r="W7" s="75" t="s">
        <v>628</v>
      </c>
      <c r="X7" s="75" t="s">
        <v>628</v>
      </c>
      <c r="Y7" s="75" t="s">
        <v>628</v>
      </c>
      <c r="Z7" s="75" t="s">
        <v>628</v>
      </c>
      <c r="AA7" s="75" t="s">
        <v>627</v>
      </c>
      <c r="AB7" s="75" t="s">
        <v>627</v>
      </c>
      <c r="AC7" s="75" t="s">
        <v>628</v>
      </c>
      <c r="AD7" s="75" t="s">
        <v>628</v>
      </c>
      <c r="AE7" s="75" t="s">
        <v>628</v>
      </c>
      <c r="AF7" s="75" t="s">
        <v>628</v>
      </c>
      <c r="AG7" s="75" t="s">
        <v>628</v>
      </c>
      <c r="AH7" s="75" t="s">
        <v>628</v>
      </c>
      <c r="AI7" s="75" t="s">
        <v>628</v>
      </c>
      <c r="AJ7" s="75" t="s">
        <v>628</v>
      </c>
      <c r="AK7" s="75" t="s">
        <v>627</v>
      </c>
      <c r="AL7" s="75" t="s">
        <v>628</v>
      </c>
      <c r="AM7" s="75" t="s">
        <v>628</v>
      </c>
      <c r="AN7" s="75" t="s">
        <v>323</v>
      </c>
      <c r="AO7" s="75" t="s">
        <v>627</v>
      </c>
      <c r="AP7" s="75" t="s">
        <v>627</v>
      </c>
      <c r="AQ7" s="75" t="s">
        <v>627</v>
      </c>
      <c r="AR7" s="75" t="s">
        <v>627</v>
      </c>
      <c r="AS7" s="75" t="s">
        <v>628</v>
      </c>
      <c r="AT7" s="182" t="s">
        <v>627</v>
      </c>
      <c r="AU7" s="182" t="s">
        <v>627</v>
      </c>
      <c r="AV7" s="182" t="s">
        <v>627</v>
      </c>
      <c r="AW7" s="75" t="s">
        <v>628</v>
      </c>
      <c r="AX7" s="182" t="s">
        <v>627</v>
      </c>
      <c r="AY7" s="182" t="s">
        <v>627</v>
      </c>
      <c r="AZ7" s="75" t="s">
        <v>628</v>
      </c>
      <c r="BA7" s="75" t="s">
        <v>628</v>
      </c>
      <c r="BB7" s="75" t="s">
        <v>628</v>
      </c>
      <c r="BC7" s="75" t="s">
        <v>628</v>
      </c>
      <c r="BD7" s="75" t="s">
        <v>628</v>
      </c>
      <c r="BE7" s="75" t="s">
        <v>628</v>
      </c>
      <c r="BF7" s="75" t="s">
        <v>628</v>
      </c>
      <c r="BG7" s="75" t="s">
        <v>627</v>
      </c>
      <c r="BH7" s="75" t="s">
        <v>627</v>
      </c>
      <c r="BI7" s="75" t="s">
        <v>627</v>
      </c>
      <c r="BJ7" s="75" t="s">
        <v>627</v>
      </c>
      <c r="BK7" s="75" t="s">
        <v>627</v>
      </c>
      <c r="BL7" s="75" t="s">
        <v>627</v>
      </c>
      <c r="BM7" s="75" t="s">
        <v>627</v>
      </c>
      <c r="BN7" s="75" t="s">
        <v>323</v>
      </c>
      <c r="BO7" s="75" t="s">
        <v>627</v>
      </c>
      <c r="BP7" s="75" t="s">
        <v>627</v>
      </c>
      <c r="BQ7" s="75" t="s">
        <v>627</v>
      </c>
      <c r="BR7" s="75" t="s">
        <v>627</v>
      </c>
      <c r="BS7" s="183">
        <f t="shared" si="1"/>
        <v>39</v>
      </c>
      <c r="BT7" s="192">
        <f t="shared" si="2"/>
        <v>0.57352941176470584</v>
      </c>
      <c r="BU7" s="183">
        <f t="shared" si="3"/>
        <v>27</v>
      </c>
      <c r="BV7" s="192">
        <f t="shared" si="4"/>
        <v>0.39705882352941174</v>
      </c>
      <c r="BW7" s="193">
        <f t="shared" si="5"/>
        <v>1.4444444444444444</v>
      </c>
      <c r="BX7" s="183">
        <f t="shared" si="6"/>
        <v>2</v>
      </c>
      <c r="BY7" s="192">
        <f t="shared" si="7"/>
        <v>2.9411764705882353E-2</v>
      </c>
      <c r="BZ7" s="1"/>
    </row>
    <row r="8" spans="1:78" x14ac:dyDescent="0.25">
      <c r="A8" s="55" t="s">
        <v>70</v>
      </c>
      <c r="B8" s="61" t="s">
        <v>71</v>
      </c>
      <c r="C8" s="75" t="s">
        <v>627</v>
      </c>
      <c r="D8" s="75" t="s">
        <v>627</v>
      </c>
      <c r="E8" s="75" t="s">
        <v>627</v>
      </c>
      <c r="F8" s="75" t="s">
        <v>627</v>
      </c>
      <c r="G8" s="75" t="s">
        <v>627</v>
      </c>
      <c r="H8" s="75" t="s">
        <v>627</v>
      </c>
      <c r="I8" s="75" t="s">
        <v>627</v>
      </c>
      <c r="J8" s="75" t="s">
        <v>627</v>
      </c>
      <c r="K8" s="75" t="s">
        <v>627</v>
      </c>
      <c r="L8" s="75" t="s">
        <v>627</v>
      </c>
      <c r="M8" s="75" t="s">
        <v>627</v>
      </c>
      <c r="N8" s="75" t="s">
        <v>627</v>
      </c>
      <c r="O8" s="75" t="s">
        <v>627</v>
      </c>
      <c r="P8" s="75" t="s">
        <v>627</v>
      </c>
      <c r="Q8" s="75" t="s">
        <v>627</v>
      </c>
      <c r="R8" s="75" t="s">
        <v>628</v>
      </c>
      <c r="S8" s="75" t="s">
        <v>628</v>
      </c>
      <c r="T8" s="75" t="s">
        <v>627</v>
      </c>
      <c r="U8" s="75" t="s">
        <v>628</v>
      </c>
      <c r="V8" s="75" t="s">
        <v>628</v>
      </c>
      <c r="W8" s="75" t="s">
        <v>628</v>
      </c>
      <c r="X8" s="75" t="s">
        <v>628</v>
      </c>
      <c r="Y8" s="75" t="s">
        <v>628</v>
      </c>
      <c r="Z8" s="75" t="s">
        <v>628</v>
      </c>
      <c r="AA8" s="75" t="s">
        <v>627</v>
      </c>
      <c r="AB8" s="75" t="s">
        <v>627</v>
      </c>
      <c r="AC8" s="75" t="s">
        <v>628</v>
      </c>
      <c r="AD8" s="75" t="s">
        <v>628</v>
      </c>
      <c r="AE8" s="75" t="s">
        <v>628</v>
      </c>
      <c r="AF8" s="75" t="s">
        <v>628</v>
      </c>
      <c r="AG8" s="75" t="s">
        <v>628</v>
      </c>
      <c r="AH8" s="75" t="s">
        <v>628</v>
      </c>
      <c r="AI8" s="75" t="s">
        <v>628</v>
      </c>
      <c r="AJ8" s="75" t="s">
        <v>628</v>
      </c>
      <c r="AK8" s="75" t="s">
        <v>627</v>
      </c>
      <c r="AL8" s="75" t="s">
        <v>628</v>
      </c>
      <c r="AM8" s="75" t="s">
        <v>628</v>
      </c>
      <c r="AN8" s="75" t="s">
        <v>323</v>
      </c>
      <c r="AO8" s="75" t="s">
        <v>627</v>
      </c>
      <c r="AP8" s="75" t="s">
        <v>627</v>
      </c>
      <c r="AQ8" s="75" t="s">
        <v>627</v>
      </c>
      <c r="AR8" s="75" t="s">
        <v>627</v>
      </c>
      <c r="AS8" s="75" t="s">
        <v>628</v>
      </c>
      <c r="AT8" s="182" t="s">
        <v>627</v>
      </c>
      <c r="AU8" s="182" t="s">
        <v>627</v>
      </c>
      <c r="AV8" s="182" t="s">
        <v>627</v>
      </c>
      <c r="AW8" s="75" t="s">
        <v>628</v>
      </c>
      <c r="AX8" s="182" t="s">
        <v>627</v>
      </c>
      <c r="AY8" s="182" t="s">
        <v>627</v>
      </c>
      <c r="AZ8" s="75" t="s">
        <v>628</v>
      </c>
      <c r="BA8" s="75" t="s">
        <v>628</v>
      </c>
      <c r="BB8" s="75" t="s">
        <v>628</v>
      </c>
      <c r="BC8" s="75" t="s">
        <v>628</v>
      </c>
      <c r="BD8" s="75" t="s">
        <v>628</v>
      </c>
      <c r="BE8" s="75" t="s">
        <v>628</v>
      </c>
      <c r="BF8" s="75" t="s">
        <v>628</v>
      </c>
      <c r="BG8" s="75" t="s">
        <v>627</v>
      </c>
      <c r="BH8" s="75" t="s">
        <v>627</v>
      </c>
      <c r="BI8" s="75" t="s">
        <v>627</v>
      </c>
      <c r="BJ8" s="75" t="s">
        <v>627</v>
      </c>
      <c r="BK8" s="75" t="s">
        <v>627</v>
      </c>
      <c r="BL8" s="75" t="s">
        <v>627</v>
      </c>
      <c r="BM8" s="75" t="s">
        <v>627</v>
      </c>
      <c r="BN8" s="75" t="s">
        <v>323</v>
      </c>
      <c r="BO8" s="75" t="s">
        <v>627</v>
      </c>
      <c r="BP8" s="75" t="s">
        <v>627</v>
      </c>
      <c r="BQ8" s="75" t="s">
        <v>627</v>
      </c>
      <c r="BR8" s="75" t="s">
        <v>627</v>
      </c>
      <c r="BS8" s="183">
        <f t="shared" si="1"/>
        <v>39</v>
      </c>
      <c r="BT8" s="192">
        <f t="shared" si="2"/>
        <v>0.57352941176470584</v>
      </c>
      <c r="BU8" s="183">
        <f t="shared" si="3"/>
        <v>27</v>
      </c>
      <c r="BV8" s="192">
        <f t="shared" si="4"/>
        <v>0.39705882352941174</v>
      </c>
      <c r="BW8" s="193">
        <f t="shared" si="5"/>
        <v>1.4444444444444444</v>
      </c>
      <c r="BX8" s="183">
        <f t="shared" si="6"/>
        <v>2</v>
      </c>
      <c r="BY8" s="192">
        <f t="shared" si="7"/>
        <v>2.9411764705882353E-2</v>
      </c>
      <c r="BZ8" s="1"/>
    </row>
    <row r="9" spans="1:78" x14ac:dyDescent="0.25">
      <c r="A9" s="55" t="s">
        <v>72</v>
      </c>
      <c r="B9" s="61" t="s">
        <v>73</v>
      </c>
      <c r="C9" s="75" t="s">
        <v>627</v>
      </c>
      <c r="D9" s="75" t="s">
        <v>627</v>
      </c>
      <c r="E9" s="75" t="s">
        <v>627</v>
      </c>
      <c r="F9" s="75" t="s">
        <v>627</v>
      </c>
      <c r="G9" s="75" t="s">
        <v>627</v>
      </c>
      <c r="H9" s="75" t="s">
        <v>627</v>
      </c>
      <c r="I9" s="75" t="s">
        <v>627</v>
      </c>
      <c r="J9" s="75" t="s">
        <v>627</v>
      </c>
      <c r="K9" s="75" t="s">
        <v>627</v>
      </c>
      <c r="L9" s="75" t="s">
        <v>627</v>
      </c>
      <c r="M9" s="75" t="s">
        <v>627</v>
      </c>
      <c r="N9" s="75" t="s">
        <v>627</v>
      </c>
      <c r="O9" s="75" t="s">
        <v>627</v>
      </c>
      <c r="P9" s="75" t="s">
        <v>627</v>
      </c>
      <c r="Q9" s="75" t="s">
        <v>627</v>
      </c>
      <c r="R9" s="75" t="s">
        <v>628</v>
      </c>
      <c r="S9" s="75" t="s">
        <v>628</v>
      </c>
      <c r="T9" s="75" t="s">
        <v>627</v>
      </c>
      <c r="U9" s="75" t="s">
        <v>628</v>
      </c>
      <c r="V9" s="75" t="s">
        <v>628</v>
      </c>
      <c r="W9" s="75" t="s">
        <v>628</v>
      </c>
      <c r="X9" s="75" t="s">
        <v>628</v>
      </c>
      <c r="Y9" s="75" t="s">
        <v>628</v>
      </c>
      <c r="Z9" s="75" t="s">
        <v>628</v>
      </c>
      <c r="AA9" s="75" t="s">
        <v>627</v>
      </c>
      <c r="AB9" s="75" t="s">
        <v>627</v>
      </c>
      <c r="AC9" s="75" t="s">
        <v>628</v>
      </c>
      <c r="AD9" s="75" t="s">
        <v>628</v>
      </c>
      <c r="AE9" s="75" t="s">
        <v>628</v>
      </c>
      <c r="AF9" s="75" t="s">
        <v>628</v>
      </c>
      <c r="AG9" s="75" t="s">
        <v>628</v>
      </c>
      <c r="AH9" s="75" t="s">
        <v>628</v>
      </c>
      <c r="AI9" s="75" t="s">
        <v>628</v>
      </c>
      <c r="AJ9" s="75" t="s">
        <v>628</v>
      </c>
      <c r="AK9" s="75" t="s">
        <v>627</v>
      </c>
      <c r="AL9" s="75" t="s">
        <v>628</v>
      </c>
      <c r="AM9" s="75" t="s">
        <v>628</v>
      </c>
      <c r="AN9" s="75" t="s">
        <v>323</v>
      </c>
      <c r="AO9" s="75" t="s">
        <v>627</v>
      </c>
      <c r="AP9" s="75" t="s">
        <v>627</v>
      </c>
      <c r="AQ9" s="75" t="s">
        <v>627</v>
      </c>
      <c r="AR9" s="75" t="s">
        <v>627</v>
      </c>
      <c r="AS9" s="75" t="s">
        <v>628</v>
      </c>
      <c r="AT9" s="182" t="s">
        <v>627</v>
      </c>
      <c r="AU9" s="182" t="s">
        <v>627</v>
      </c>
      <c r="AV9" s="182" t="s">
        <v>627</v>
      </c>
      <c r="AW9" s="75" t="s">
        <v>628</v>
      </c>
      <c r="AX9" s="182" t="s">
        <v>627</v>
      </c>
      <c r="AY9" s="182" t="s">
        <v>627</v>
      </c>
      <c r="AZ9" s="75" t="s">
        <v>628</v>
      </c>
      <c r="BA9" s="75" t="s">
        <v>628</v>
      </c>
      <c r="BB9" s="75" t="s">
        <v>628</v>
      </c>
      <c r="BC9" s="75" t="s">
        <v>628</v>
      </c>
      <c r="BD9" s="75" t="s">
        <v>628</v>
      </c>
      <c r="BE9" s="75" t="s">
        <v>628</v>
      </c>
      <c r="BF9" s="75" t="s">
        <v>628</v>
      </c>
      <c r="BG9" s="75" t="s">
        <v>627</v>
      </c>
      <c r="BH9" s="75" t="s">
        <v>627</v>
      </c>
      <c r="BI9" s="75" t="s">
        <v>627</v>
      </c>
      <c r="BJ9" s="75" t="s">
        <v>627</v>
      </c>
      <c r="BK9" s="75" t="s">
        <v>627</v>
      </c>
      <c r="BL9" s="75" t="s">
        <v>627</v>
      </c>
      <c r="BM9" s="75" t="s">
        <v>627</v>
      </c>
      <c r="BN9" s="75" t="s">
        <v>323</v>
      </c>
      <c r="BO9" s="75" t="s">
        <v>627</v>
      </c>
      <c r="BP9" s="75" t="s">
        <v>627</v>
      </c>
      <c r="BQ9" s="75" t="s">
        <v>627</v>
      </c>
      <c r="BR9" s="75" t="s">
        <v>627</v>
      </c>
      <c r="BS9" s="183">
        <f t="shared" si="1"/>
        <v>39</v>
      </c>
      <c r="BT9" s="192">
        <f t="shared" si="2"/>
        <v>0.57352941176470584</v>
      </c>
      <c r="BU9" s="183">
        <f t="shared" si="3"/>
        <v>27</v>
      </c>
      <c r="BV9" s="192">
        <f t="shared" si="4"/>
        <v>0.39705882352941174</v>
      </c>
      <c r="BW9" s="193">
        <f t="shared" si="5"/>
        <v>1.4444444444444444</v>
      </c>
      <c r="BX9" s="183">
        <f t="shared" si="6"/>
        <v>2</v>
      </c>
      <c r="BY9" s="192">
        <f t="shared" si="7"/>
        <v>2.9411764705882353E-2</v>
      </c>
      <c r="BZ9" s="1"/>
    </row>
    <row r="10" spans="1:78" x14ac:dyDescent="0.25">
      <c r="A10" s="55" t="s">
        <v>74</v>
      </c>
      <c r="B10" s="61" t="s">
        <v>75</v>
      </c>
      <c r="C10" s="75" t="s">
        <v>627</v>
      </c>
      <c r="D10" s="75" t="s">
        <v>627</v>
      </c>
      <c r="E10" s="75" t="s">
        <v>627</v>
      </c>
      <c r="F10" s="75" t="s">
        <v>627</v>
      </c>
      <c r="G10" s="75" t="s">
        <v>627</v>
      </c>
      <c r="H10" s="75" t="s">
        <v>627</v>
      </c>
      <c r="I10" s="75" t="s">
        <v>627</v>
      </c>
      <c r="J10" s="75" t="s">
        <v>627</v>
      </c>
      <c r="K10" s="75" t="s">
        <v>627</v>
      </c>
      <c r="L10" s="75" t="s">
        <v>627</v>
      </c>
      <c r="M10" s="75" t="s">
        <v>627</v>
      </c>
      <c r="N10" s="75" t="s">
        <v>627</v>
      </c>
      <c r="O10" s="75" t="s">
        <v>627</v>
      </c>
      <c r="P10" s="75" t="s">
        <v>627</v>
      </c>
      <c r="Q10" s="75" t="s">
        <v>627</v>
      </c>
      <c r="R10" s="75" t="s">
        <v>628</v>
      </c>
      <c r="S10" s="75" t="s">
        <v>628</v>
      </c>
      <c r="T10" s="75" t="s">
        <v>627</v>
      </c>
      <c r="U10" s="75" t="s">
        <v>628</v>
      </c>
      <c r="V10" s="75" t="s">
        <v>628</v>
      </c>
      <c r="W10" s="75" t="s">
        <v>628</v>
      </c>
      <c r="X10" s="75" t="s">
        <v>628</v>
      </c>
      <c r="Y10" s="75" t="s">
        <v>628</v>
      </c>
      <c r="Z10" s="75" t="s">
        <v>628</v>
      </c>
      <c r="AA10" s="75" t="s">
        <v>627</v>
      </c>
      <c r="AB10" s="75" t="s">
        <v>627</v>
      </c>
      <c r="AC10" s="75" t="s">
        <v>628</v>
      </c>
      <c r="AD10" s="75" t="s">
        <v>628</v>
      </c>
      <c r="AE10" s="75" t="s">
        <v>628</v>
      </c>
      <c r="AF10" s="75" t="s">
        <v>628</v>
      </c>
      <c r="AG10" s="75" t="s">
        <v>628</v>
      </c>
      <c r="AH10" s="75" t="s">
        <v>628</v>
      </c>
      <c r="AI10" s="75" t="s">
        <v>628</v>
      </c>
      <c r="AJ10" s="75" t="s">
        <v>628</v>
      </c>
      <c r="AK10" s="75" t="s">
        <v>627</v>
      </c>
      <c r="AL10" s="75" t="s">
        <v>628</v>
      </c>
      <c r="AM10" s="75" t="s">
        <v>628</v>
      </c>
      <c r="AN10" s="75" t="s">
        <v>323</v>
      </c>
      <c r="AO10" s="75" t="s">
        <v>627</v>
      </c>
      <c r="AP10" s="75" t="s">
        <v>627</v>
      </c>
      <c r="AQ10" s="75" t="s">
        <v>627</v>
      </c>
      <c r="AR10" s="75" t="s">
        <v>627</v>
      </c>
      <c r="AS10" s="75" t="s">
        <v>628</v>
      </c>
      <c r="AT10" s="182" t="s">
        <v>627</v>
      </c>
      <c r="AU10" s="182" t="s">
        <v>627</v>
      </c>
      <c r="AV10" s="182" t="s">
        <v>627</v>
      </c>
      <c r="AW10" s="75" t="s">
        <v>628</v>
      </c>
      <c r="AX10" s="182" t="s">
        <v>627</v>
      </c>
      <c r="AY10" s="182" t="s">
        <v>627</v>
      </c>
      <c r="AZ10" s="75" t="s">
        <v>628</v>
      </c>
      <c r="BA10" s="75" t="s">
        <v>628</v>
      </c>
      <c r="BB10" s="75" t="s">
        <v>628</v>
      </c>
      <c r="BC10" s="75" t="s">
        <v>628</v>
      </c>
      <c r="BD10" s="75" t="s">
        <v>628</v>
      </c>
      <c r="BE10" s="75" t="s">
        <v>628</v>
      </c>
      <c r="BF10" s="75" t="s">
        <v>628</v>
      </c>
      <c r="BG10" s="75" t="s">
        <v>627</v>
      </c>
      <c r="BH10" s="75" t="s">
        <v>627</v>
      </c>
      <c r="BI10" s="75" t="s">
        <v>627</v>
      </c>
      <c r="BJ10" s="75" t="s">
        <v>627</v>
      </c>
      <c r="BK10" s="75" t="s">
        <v>627</v>
      </c>
      <c r="BL10" s="75" t="s">
        <v>627</v>
      </c>
      <c r="BM10" s="75" t="s">
        <v>627</v>
      </c>
      <c r="BN10" s="75" t="s">
        <v>323</v>
      </c>
      <c r="BO10" s="75" t="s">
        <v>627</v>
      </c>
      <c r="BP10" s="75" t="s">
        <v>627</v>
      </c>
      <c r="BQ10" s="75" t="s">
        <v>627</v>
      </c>
      <c r="BR10" s="75" t="s">
        <v>627</v>
      </c>
      <c r="BS10" s="183">
        <f t="shared" si="1"/>
        <v>39</v>
      </c>
      <c r="BT10" s="192">
        <f t="shared" si="2"/>
        <v>0.57352941176470584</v>
      </c>
      <c r="BU10" s="183">
        <f t="shared" si="3"/>
        <v>27</v>
      </c>
      <c r="BV10" s="192">
        <f t="shared" si="4"/>
        <v>0.39705882352941174</v>
      </c>
      <c r="BW10" s="193">
        <f t="shared" si="5"/>
        <v>1.4444444444444444</v>
      </c>
      <c r="BX10" s="183">
        <f t="shared" si="6"/>
        <v>2</v>
      </c>
      <c r="BY10" s="192">
        <f t="shared" si="7"/>
        <v>2.9411764705882353E-2</v>
      </c>
      <c r="BZ10" s="1"/>
    </row>
    <row r="11" spans="1:78" x14ac:dyDescent="0.25">
      <c r="A11" s="55" t="s">
        <v>76</v>
      </c>
      <c r="B11" s="61" t="s">
        <v>77</v>
      </c>
      <c r="C11" s="75" t="s">
        <v>627</v>
      </c>
      <c r="D11" s="75" t="s">
        <v>627</v>
      </c>
      <c r="E11" s="75" t="s">
        <v>627</v>
      </c>
      <c r="F11" s="75" t="s">
        <v>627</v>
      </c>
      <c r="G11" s="75" t="s">
        <v>627</v>
      </c>
      <c r="H11" s="75" t="s">
        <v>627</v>
      </c>
      <c r="I11" s="75" t="s">
        <v>627</v>
      </c>
      <c r="J11" s="75" t="s">
        <v>627</v>
      </c>
      <c r="K11" s="75" t="s">
        <v>627</v>
      </c>
      <c r="L11" s="75" t="s">
        <v>627</v>
      </c>
      <c r="M11" s="75" t="s">
        <v>627</v>
      </c>
      <c r="N11" s="75" t="s">
        <v>627</v>
      </c>
      <c r="O11" s="75" t="s">
        <v>627</v>
      </c>
      <c r="P11" s="75" t="s">
        <v>627</v>
      </c>
      <c r="Q11" s="75" t="s">
        <v>627</v>
      </c>
      <c r="R11" s="75" t="s">
        <v>628</v>
      </c>
      <c r="S11" s="75" t="s">
        <v>628</v>
      </c>
      <c r="T11" s="75" t="s">
        <v>627</v>
      </c>
      <c r="U11" s="75" t="s">
        <v>628</v>
      </c>
      <c r="V11" s="75" t="s">
        <v>628</v>
      </c>
      <c r="W11" s="75" t="s">
        <v>628</v>
      </c>
      <c r="X11" s="75" t="s">
        <v>628</v>
      </c>
      <c r="Y11" s="75" t="s">
        <v>628</v>
      </c>
      <c r="Z11" s="75" t="s">
        <v>628</v>
      </c>
      <c r="AA11" s="75" t="s">
        <v>627</v>
      </c>
      <c r="AB11" s="75" t="s">
        <v>627</v>
      </c>
      <c r="AC11" s="75" t="s">
        <v>628</v>
      </c>
      <c r="AD11" s="75" t="s">
        <v>628</v>
      </c>
      <c r="AE11" s="75" t="s">
        <v>628</v>
      </c>
      <c r="AF11" s="75" t="s">
        <v>628</v>
      </c>
      <c r="AG11" s="75" t="s">
        <v>628</v>
      </c>
      <c r="AH11" s="75" t="s">
        <v>628</v>
      </c>
      <c r="AI11" s="75" t="s">
        <v>628</v>
      </c>
      <c r="AJ11" s="75" t="s">
        <v>628</v>
      </c>
      <c r="AK11" s="75" t="s">
        <v>627</v>
      </c>
      <c r="AL11" s="75" t="s">
        <v>628</v>
      </c>
      <c r="AM11" s="75" t="s">
        <v>628</v>
      </c>
      <c r="AN11" s="75" t="s">
        <v>323</v>
      </c>
      <c r="AO11" s="75" t="s">
        <v>627</v>
      </c>
      <c r="AP11" s="75" t="s">
        <v>627</v>
      </c>
      <c r="AQ11" s="75" t="s">
        <v>627</v>
      </c>
      <c r="AR11" s="75" t="s">
        <v>627</v>
      </c>
      <c r="AS11" s="75" t="s">
        <v>628</v>
      </c>
      <c r="AT11" s="182" t="s">
        <v>627</v>
      </c>
      <c r="AU11" s="182" t="s">
        <v>627</v>
      </c>
      <c r="AV11" s="182" t="s">
        <v>627</v>
      </c>
      <c r="AW11" s="75" t="s">
        <v>628</v>
      </c>
      <c r="AX11" s="182" t="s">
        <v>627</v>
      </c>
      <c r="AY11" s="182" t="s">
        <v>627</v>
      </c>
      <c r="AZ11" s="75" t="s">
        <v>628</v>
      </c>
      <c r="BA11" s="75" t="s">
        <v>628</v>
      </c>
      <c r="BB11" s="75" t="s">
        <v>628</v>
      </c>
      <c r="BC11" s="75" t="s">
        <v>628</v>
      </c>
      <c r="BD11" s="75" t="s">
        <v>628</v>
      </c>
      <c r="BE11" s="75" t="s">
        <v>628</v>
      </c>
      <c r="BF11" s="75" t="s">
        <v>628</v>
      </c>
      <c r="BG11" s="75" t="s">
        <v>627</v>
      </c>
      <c r="BH11" s="75" t="s">
        <v>627</v>
      </c>
      <c r="BI11" s="75" t="s">
        <v>627</v>
      </c>
      <c r="BJ11" s="75" t="s">
        <v>627</v>
      </c>
      <c r="BK11" s="75" t="s">
        <v>627</v>
      </c>
      <c r="BL11" s="75" t="s">
        <v>627</v>
      </c>
      <c r="BM11" s="75" t="s">
        <v>627</v>
      </c>
      <c r="BN11" s="75" t="s">
        <v>323</v>
      </c>
      <c r="BO11" s="75" t="s">
        <v>627</v>
      </c>
      <c r="BP11" s="75" t="s">
        <v>627</v>
      </c>
      <c r="BQ11" s="75" t="s">
        <v>627</v>
      </c>
      <c r="BR11" s="75" t="s">
        <v>627</v>
      </c>
      <c r="BS11" s="183">
        <f t="shared" si="1"/>
        <v>39</v>
      </c>
      <c r="BT11" s="192">
        <f t="shared" si="2"/>
        <v>0.57352941176470584</v>
      </c>
      <c r="BU11" s="183">
        <f t="shared" si="3"/>
        <v>27</v>
      </c>
      <c r="BV11" s="192">
        <f t="shared" si="4"/>
        <v>0.39705882352941174</v>
      </c>
      <c r="BW11" s="193">
        <f t="shared" si="5"/>
        <v>1.4444444444444444</v>
      </c>
      <c r="BX11" s="183">
        <f t="shared" si="6"/>
        <v>2</v>
      </c>
      <c r="BY11" s="192">
        <f t="shared" si="7"/>
        <v>2.9411764705882353E-2</v>
      </c>
      <c r="BZ11" s="1"/>
    </row>
    <row r="12" spans="1:78" x14ac:dyDescent="0.25">
      <c r="A12" s="55" t="s">
        <v>78</v>
      </c>
      <c r="B12" s="61" t="s">
        <v>79</v>
      </c>
      <c r="C12" s="75" t="s">
        <v>627</v>
      </c>
      <c r="D12" s="75" t="s">
        <v>627</v>
      </c>
      <c r="E12" s="75" t="s">
        <v>627</v>
      </c>
      <c r="F12" s="75" t="s">
        <v>627</v>
      </c>
      <c r="G12" s="75" t="s">
        <v>627</v>
      </c>
      <c r="H12" s="75" t="s">
        <v>627</v>
      </c>
      <c r="I12" s="75" t="s">
        <v>627</v>
      </c>
      <c r="J12" s="75" t="s">
        <v>627</v>
      </c>
      <c r="K12" s="75" t="s">
        <v>627</v>
      </c>
      <c r="L12" s="75" t="s">
        <v>627</v>
      </c>
      <c r="M12" s="75" t="s">
        <v>627</v>
      </c>
      <c r="N12" s="75" t="s">
        <v>627</v>
      </c>
      <c r="O12" s="75" t="s">
        <v>627</v>
      </c>
      <c r="P12" s="75" t="s">
        <v>627</v>
      </c>
      <c r="Q12" s="75" t="s">
        <v>627</v>
      </c>
      <c r="R12" s="75" t="s">
        <v>628</v>
      </c>
      <c r="S12" s="75" t="s">
        <v>628</v>
      </c>
      <c r="T12" s="75" t="s">
        <v>627</v>
      </c>
      <c r="U12" s="75" t="s">
        <v>628</v>
      </c>
      <c r="V12" s="75" t="s">
        <v>628</v>
      </c>
      <c r="W12" s="75" t="s">
        <v>628</v>
      </c>
      <c r="X12" s="75" t="s">
        <v>628</v>
      </c>
      <c r="Y12" s="75" t="s">
        <v>628</v>
      </c>
      <c r="Z12" s="75" t="s">
        <v>628</v>
      </c>
      <c r="AA12" s="75" t="s">
        <v>627</v>
      </c>
      <c r="AB12" s="75" t="s">
        <v>627</v>
      </c>
      <c r="AC12" s="75" t="s">
        <v>628</v>
      </c>
      <c r="AD12" s="75" t="s">
        <v>628</v>
      </c>
      <c r="AE12" s="75" t="s">
        <v>628</v>
      </c>
      <c r="AF12" s="75" t="s">
        <v>628</v>
      </c>
      <c r="AG12" s="75" t="s">
        <v>628</v>
      </c>
      <c r="AH12" s="75" t="s">
        <v>628</v>
      </c>
      <c r="AI12" s="75" t="s">
        <v>628</v>
      </c>
      <c r="AJ12" s="75" t="s">
        <v>628</v>
      </c>
      <c r="AK12" s="75" t="s">
        <v>627</v>
      </c>
      <c r="AL12" s="75" t="s">
        <v>628</v>
      </c>
      <c r="AM12" s="75" t="s">
        <v>628</v>
      </c>
      <c r="AN12" s="75" t="s">
        <v>323</v>
      </c>
      <c r="AO12" s="75" t="s">
        <v>627</v>
      </c>
      <c r="AP12" s="75" t="s">
        <v>627</v>
      </c>
      <c r="AQ12" s="75" t="s">
        <v>627</v>
      </c>
      <c r="AR12" s="75" t="s">
        <v>627</v>
      </c>
      <c r="AS12" s="75" t="s">
        <v>628</v>
      </c>
      <c r="AT12" s="182" t="s">
        <v>627</v>
      </c>
      <c r="AU12" s="182" t="s">
        <v>627</v>
      </c>
      <c r="AV12" s="182" t="s">
        <v>627</v>
      </c>
      <c r="AW12" s="75" t="s">
        <v>628</v>
      </c>
      <c r="AX12" s="182" t="s">
        <v>627</v>
      </c>
      <c r="AY12" s="182" t="s">
        <v>627</v>
      </c>
      <c r="AZ12" s="75" t="s">
        <v>628</v>
      </c>
      <c r="BA12" s="75" t="s">
        <v>628</v>
      </c>
      <c r="BB12" s="75" t="s">
        <v>628</v>
      </c>
      <c r="BC12" s="75" t="s">
        <v>628</v>
      </c>
      <c r="BD12" s="75" t="s">
        <v>628</v>
      </c>
      <c r="BE12" s="75" t="s">
        <v>628</v>
      </c>
      <c r="BF12" s="75" t="s">
        <v>628</v>
      </c>
      <c r="BG12" s="75" t="s">
        <v>627</v>
      </c>
      <c r="BH12" s="75" t="s">
        <v>627</v>
      </c>
      <c r="BI12" s="75" t="s">
        <v>627</v>
      </c>
      <c r="BJ12" s="75" t="s">
        <v>627</v>
      </c>
      <c r="BK12" s="75" t="s">
        <v>627</v>
      </c>
      <c r="BL12" s="75" t="s">
        <v>627</v>
      </c>
      <c r="BM12" s="75" t="s">
        <v>627</v>
      </c>
      <c r="BN12" s="75" t="s">
        <v>323</v>
      </c>
      <c r="BO12" s="75" t="s">
        <v>627</v>
      </c>
      <c r="BP12" s="75" t="s">
        <v>627</v>
      </c>
      <c r="BQ12" s="75" t="s">
        <v>627</v>
      </c>
      <c r="BR12" s="75" t="s">
        <v>627</v>
      </c>
      <c r="BS12" s="183">
        <f t="shared" si="1"/>
        <v>39</v>
      </c>
      <c r="BT12" s="192">
        <f t="shared" si="2"/>
        <v>0.57352941176470584</v>
      </c>
      <c r="BU12" s="183">
        <f t="shared" si="3"/>
        <v>27</v>
      </c>
      <c r="BV12" s="192">
        <f t="shared" si="4"/>
        <v>0.39705882352941174</v>
      </c>
      <c r="BW12" s="193">
        <f t="shared" si="5"/>
        <v>1.4444444444444444</v>
      </c>
      <c r="BX12" s="183">
        <f t="shared" si="6"/>
        <v>2</v>
      </c>
      <c r="BY12" s="192">
        <f t="shared" si="7"/>
        <v>2.9411764705882353E-2</v>
      </c>
      <c r="BZ12" s="1"/>
    </row>
    <row r="13" spans="1:78" x14ac:dyDescent="0.25">
      <c r="A13" s="55" t="s">
        <v>80</v>
      </c>
      <c r="B13" s="61" t="s">
        <v>81</v>
      </c>
      <c r="C13" s="75" t="s">
        <v>627</v>
      </c>
      <c r="D13" s="75" t="s">
        <v>627</v>
      </c>
      <c r="E13" s="75" t="s">
        <v>627</v>
      </c>
      <c r="F13" s="75" t="s">
        <v>627</v>
      </c>
      <c r="G13" s="75" t="s">
        <v>627</v>
      </c>
      <c r="H13" s="75" t="s">
        <v>627</v>
      </c>
      <c r="I13" s="75" t="s">
        <v>627</v>
      </c>
      <c r="J13" s="75" t="s">
        <v>627</v>
      </c>
      <c r="K13" s="75" t="s">
        <v>627</v>
      </c>
      <c r="L13" s="75" t="s">
        <v>627</v>
      </c>
      <c r="M13" s="75" t="s">
        <v>627</v>
      </c>
      <c r="N13" s="75" t="s">
        <v>627</v>
      </c>
      <c r="O13" s="75" t="s">
        <v>627</v>
      </c>
      <c r="P13" s="75" t="s">
        <v>627</v>
      </c>
      <c r="Q13" s="75" t="s">
        <v>627</v>
      </c>
      <c r="R13" s="75" t="s">
        <v>628</v>
      </c>
      <c r="S13" s="75" t="s">
        <v>628</v>
      </c>
      <c r="T13" s="75" t="s">
        <v>627</v>
      </c>
      <c r="U13" s="75" t="s">
        <v>628</v>
      </c>
      <c r="V13" s="75" t="s">
        <v>628</v>
      </c>
      <c r="W13" s="75" t="s">
        <v>628</v>
      </c>
      <c r="X13" s="75" t="s">
        <v>628</v>
      </c>
      <c r="Y13" s="75" t="s">
        <v>628</v>
      </c>
      <c r="Z13" s="75" t="s">
        <v>628</v>
      </c>
      <c r="AA13" s="75" t="s">
        <v>627</v>
      </c>
      <c r="AB13" s="75" t="s">
        <v>627</v>
      </c>
      <c r="AC13" s="75" t="s">
        <v>628</v>
      </c>
      <c r="AD13" s="75" t="s">
        <v>628</v>
      </c>
      <c r="AE13" s="75" t="s">
        <v>628</v>
      </c>
      <c r="AF13" s="75" t="s">
        <v>628</v>
      </c>
      <c r="AG13" s="75" t="s">
        <v>628</v>
      </c>
      <c r="AH13" s="75" t="s">
        <v>628</v>
      </c>
      <c r="AI13" s="75" t="s">
        <v>628</v>
      </c>
      <c r="AJ13" s="75" t="s">
        <v>628</v>
      </c>
      <c r="AK13" s="75" t="s">
        <v>627</v>
      </c>
      <c r="AL13" s="75" t="s">
        <v>628</v>
      </c>
      <c r="AM13" s="75" t="s">
        <v>628</v>
      </c>
      <c r="AN13" s="75" t="s">
        <v>323</v>
      </c>
      <c r="AO13" s="75" t="s">
        <v>627</v>
      </c>
      <c r="AP13" s="75" t="s">
        <v>627</v>
      </c>
      <c r="AQ13" s="75" t="s">
        <v>627</v>
      </c>
      <c r="AR13" s="75" t="s">
        <v>627</v>
      </c>
      <c r="AS13" s="75" t="s">
        <v>628</v>
      </c>
      <c r="AT13" s="182" t="s">
        <v>627</v>
      </c>
      <c r="AU13" s="182" t="s">
        <v>627</v>
      </c>
      <c r="AV13" s="182" t="s">
        <v>627</v>
      </c>
      <c r="AW13" s="75" t="s">
        <v>628</v>
      </c>
      <c r="AX13" s="182" t="s">
        <v>627</v>
      </c>
      <c r="AY13" s="182" t="s">
        <v>627</v>
      </c>
      <c r="AZ13" s="75" t="s">
        <v>628</v>
      </c>
      <c r="BA13" s="75" t="s">
        <v>628</v>
      </c>
      <c r="BB13" s="75" t="s">
        <v>628</v>
      </c>
      <c r="BC13" s="75" t="s">
        <v>628</v>
      </c>
      <c r="BD13" s="75" t="s">
        <v>628</v>
      </c>
      <c r="BE13" s="75" t="s">
        <v>628</v>
      </c>
      <c r="BF13" s="75" t="s">
        <v>628</v>
      </c>
      <c r="BG13" s="75" t="s">
        <v>627</v>
      </c>
      <c r="BH13" s="75" t="s">
        <v>627</v>
      </c>
      <c r="BI13" s="75" t="s">
        <v>627</v>
      </c>
      <c r="BJ13" s="75" t="s">
        <v>627</v>
      </c>
      <c r="BK13" s="75" t="s">
        <v>627</v>
      </c>
      <c r="BL13" s="75" t="s">
        <v>627</v>
      </c>
      <c r="BM13" s="75" t="s">
        <v>627</v>
      </c>
      <c r="BN13" s="75" t="s">
        <v>323</v>
      </c>
      <c r="BO13" s="75" t="s">
        <v>627</v>
      </c>
      <c r="BP13" s="75" t="s">
        <v>627</v>
      </c>
      <c r="BQ13" s="75" t="s">
        <v>627</v>
      </c>
      <c r="BR13" s="75" t="s">
        <v>627</v>
      </c>
      <c r="BS13" s="183">
        <f t="shared" si="1"/>
        <v>39</v>
      </c>
      <c r="BT13" s="192">
        <f t="shared" si="2"/>
        <v>0.57352941176470584</v>
      </c>
      <c r="BU13" s="183">
        <f t="shared" si="3"/>
        <v>27</v>
      </c>
      <c r="BV13" s="192">
        <f t="shared" si="4"/>
        <v>0.39705882352941174</v>
      </c>
      <c r="BW13" s="193">
        <f t="shared" si="5"/>
        <v>1.4444444444444444</v>
      </c>
      <c r="BX13" s="183">
        <f t="shared" si="6"/>
        <v>2</v>
      </c>
      <c r="BY13" s="192">
        <f t="shared" si="7"/>
        <v>2.9411764705882353E-2</v>
      </c>
      <c r="BZ13" s="1"/>
    </row>
    <row r="14" spans="1:78" x14ac:dyDescent="0.25">
      <c r="A14" s="55" t="s">
        <v>82</v>
      </c>
      <c r="B14" s="61" t="s">
        <v>83</v>
      </c>
      <c r="C14" s="75" t="s">
        <v>627</v>
      </c>
      <c r="D14" s="75" t="s">
        <v>627</v>
      </c>
      <c r="E14" s="75" t="s">
        <v>627</v>
      </c>
      <c r="F14" s="75" t="s">
        <v>627</v>
      </c>
      <c r="G14" s="75" t="s">
        <v>627</v>
      </c>
      <c r="H14" s="75" t="s">
        <v>627</v>
      </c>
      <c r="I14" s="75" t="s">
        <v>627</v>
      </c>
      <c r="J14" s="75" t="s">
        <v>627</v>
      </c>
      <c r="K14" s="75" t="s">
        <v>627</v>
      </c>
      <c r="L14" s="75" t="s">
        <v>627</v>
      </c>
      <c r="M14" s="75" t="s">
        <v>627</v>
      </c>
      <c r="N14" s="75" t="s">
        <v>627</v>
      </c>
      <c r="O14" s="75" t="s">
        <v>627</v>
      </c>
      <c r="P14" s="75" t="s">
        <v>627</v>
      </c>
      <c r="Q14" s="75" t="s">
        <v>627</v>
      </c>
      <c r="R14" s="75" t="s">
        <v>628</v>
      </c>
      <c r="S14" s="75" t="s">
        <v>628</v>
      </c>
      <c r="T14" s="75" t="s">
        <v>627</v>
      </c>
      <c r="U14" s="75" t="s">
        <v>628</v>
      </c>
      <c r="V14" s="75" t="s">
        <v>628</v>
      </c>
      <c r="W14" s="75" t="s">
        <v>628</v>
      </c>
      <c r="X14" s="75" t="s">
        <v>628</v>
      </c>
      <c r="Y14" s="75" t="s">
        <v>628</v>
      </c>
      <c r="Z14" s="75" t="s">
        <v>628</v>
      </c>
      <c r="AA14" s="75" t="s">
        <v>627</v>
      </c>
      <c r="AB14" s="75" t="s">
        <v>627</v>
      </c>
      <c r="AC14" s="75" t="s">
        <v>628</v>
      </c>
      <c r="AD14" s="75" t="s">
        <v>628</v>
      </c>
      <c r="AE14" s="75" t="s">
        <v>628</v>
      </c>
      <c r="AF14" s="75" t="s">
        <v>628</v>
      </c>
      <c r="AG14" s="75" t="s">
        <v>628</v>
      </c>
      <c r="AH14" s="75" t="s">
        <v>628</v>
      </c>
      <c r="AI14" s="75" t="s">
        <v>628</v>
      </c>
      <c r="AJ14" s="75" t="s">
        <v>628</v>
      </c>
      <c r="AK14" s="75" t="s">
        <v>627</v>
      </c>
      <c r="AL14" s="75" t="s">
        <v>628</v>
      </c>
      <c r="AM14" s="75" t="s">
        <v>628</v>
      </c>
      <c r="AN14" s="75" t="s">
        <v>323</v>
      </c>
      <c r="AO14" s="75" t="s">
        <v>627</v>
      </c>
      <c r="AP14" s="75" t="s">
        <v>627</v>
      </c>
      <c r="AQ14" s="75" t="s">
        <v>627</v>
      </c>
      <c r="AR14" s="75" t="s">
        <v>627</v>
      </c>
      <c r="AS14" s="75" t="s">
        <v>628</v>
      </c>
      <c r="AT14" s="182" t="s">
        <v>627</v>
      </c>
      <c r="AU14" s="182" t="s">
        <v>627</v>
      </c>
      <c r="AV14" s="182" t="s">
        <v>627</v>
      </c>
      <c r="AW14" s="75" t="s">
        <v>628</v>
      </c>
      <c r="AX14" s="182" t="s">
        <v>627</v>
      </c>
      <c r="AY14" s="182" t="s">
        <v>627</v>
      </c>
      <c r="AZ14" s="75" t="s">
        <v>628</v>
      </c>
      <c r="BA14" s="75" t="s">
        <v>628</v>
      </c>
      <c r="BB14" s="75" t="s">
        <v>628</v>
      </c>
      <c r="BC14" s="75" t="s">
        <v>628</v>
      </c>
      <c r="BD14" s="75" t="s">
        <v>628</v>
      </c>
      <c r="BE14" s="75" t="s">
        <v>628</v>
      </c>
      <c r="BF14" s="75" t="s">
        <v>628</v>
      </c>
      <c r="BG14" s="75" t="s">
        <v>627</v>
      </c>
      <c r="BH14" s="75" t="s">
        <v>627</v>
      </c>
      <c r="BI14" s="75" t="s">
        <v>627</v>
      </c>
      <c r="BJ14" s="75" t="s">
        <v>627</v>
      </c>
      <c r="BK14" s="75" t="s">
        <v>627</v>
      </c>
      <c r="BL14" s="75" t="s">
        <v>627</v>
      </c>
      <c r="BM14" s="75" t="s">
        <v>627</v>
      </c>
      <c r="BN14" s="75" t="s">
        <v>323</v>
      </c>
      <c r="BO14" s="75" t="s">
        <v>627</v>
      </c>
      <c r="BP14" s="75" t="s">
        <v>627</v>
      </c>
      <c r="BQ14" s="75" t="s">
        <v>627</v>
      </c>
      <c r="BR14" s="75" t="s">
        <v>627</v>
      </c>
      <c r="BS14" s="183">
        <f t="shared" si="1"/>
        <v>39</v>
      </c>
      <c r="BT14" s="192">
        <f t="shared" si="2"/>
        <v>0.57352941176470584</v>
      </c>
      <c r="BU14" s="183">
        <f t="shared" si="3"/>
        <v>27</v>
      </c>
      <c r="BV14" s="192">
        <f t="shared" si="4"/>
        <v>0.39705882352941174</v>
      </c>
      <c r="BW14" s="193">
        <f t="shared" si="5"/>
        <v>1.4444444444444444</v>
      </c>
      <c r="BX14" s="183">
        <f t="shared" si="6"/>
        <v>2</v>
      </c>
      <c r="BY14" s="192">
        <f t="shared" si="7"/>
        <v>2.9411764705882353E-2</v>
      </c>
      <c r="BZ14" s="1"/>
    </row>
    <row r="15" spans="1:78" x14ac:dyDescent="0.25">
      <c r="A15" s="55" t="s">
        <v>84</v>
      </c>
      <c r="B15" s="61" t="s">
        <v>85</v>
      </c>
      <c r="C15" s="75" t="s">
        <v>627</v>
      </c>
      <c r="D15" s="75" t="s">
        <v>627</v>
      </c>
      <c r="E15" s="75" t="s">
        <v>627</v>
      </c>
      <c r="F15" s="75" t="s">
        <v>627</v>
      </c>
      <c r="G15" s="75" t="s">
        <v>627</v>
      </c>
      <c r="H15" s="75" t="s">
        <v>627</v>
      </c>
      <c r="I15" s="75" t="s">
        <v>627</v>
      </c>
      <c r="J15" s="75" t="s">
        <v>627</v>
      </c>
      <c r="K15" s="75" t="s">
        <v>627</v>
      </c>
      <c r="L15" s="75" t="s">
        <v>627</v>
      </c>
      <c r="M15" s="75" t="s">
        <v>627</v>
      </c>
      <c r="N15" s="75" t="s">
        <v>627</v>
      </c>
      <c r="O15" s="75" t="s">
        <v>627</v>
      </c>
      <c r="P15" s="75" t="s">
        <v>627</v>
      </c>
      <c r="Q15" s="75" t="s">
        <v>627</v>
      </c>
      <c r="R15" s="75" t="s">
        <v>628</v>
      </c>
      <c r="S15" s="75" t="s">
        <v>628</v>
      </c>
      <c r="T15" s="75" t="s">
        <v>627</v>
      </c>
      <c r="U15" s="75" t="s">
        <v>628</v>
      </c>
      <c r="V15" s="75" t="s">
        <v>628</v>
      </c>
      <c r="W15" s="75" t="s">
        <v>628</v>
      </c>
      <c r="X15" s="75" t="s">
        <v>628</v>
      </c>
      <c r="Y15" s="75" t="s">
        <v>628</v>
      </c>
      <c r="Z15" s="75" t="s">
        <v>628</v>
      </c>
      <c r="AA15" s="75" t="s">
        <v>627</v>
      </c>
      <c r="AB15" s="75" t="s">
        <v>627</v>
      </c>
      <c r="AC15" s="75" t="s">
        <v>628</v>
      </c>
      <c r="AD15" s="75" t="s">
        <v>628</v>
      </c>
      <c r="AE15" s="75" t="s">
        <v>628</v>
      </c>
      <c r="AF15" s="75" t="s">
        <v>628</v>
      </c>
      <c r="AG15" s="75" t="s">
        <v>628</v>
      </c>
      <c r="AH15" s="75" t="s">
        <v>628</v>
      </c>
      <c r="AI15" s="75" t="s">
        <v>628</v>
      </c>
      <c r="AJ15" s="75" t="s">
        <v>628</v>
      </c>
      <c r="AK15" s="75" t="s">
        <v>627</v>
      </c>
      <c r="AL15" s="75" t="s">
        <v>628</v>
      </c>
      <c r="AM15" s="75" t="s">
        <v>628</v>
      </c>
      <c r="AN15" s="75" t="s">
        <v>323</v>
      </c>
      <c r="AO15" s="75" t="s">
        <v>627</v>
      </c>
      <c r="AP15" s="75" t="s">
        <v>627</v>
      </c>
      <c r="AQ15" s="75" t="s">
        <v>627</v>
      </c>
      <c r="AR15" s="75" t="s">
        <v>627</v>
      </c>
      <c r="AS15" s="75" t="s">
        <v>628</v>
      </c>
      <c r="AT15" s="182" t="s">
        <v>627</v>
      </c>
      <c r="AU15" s="182" t="s">
        <v>627</v>
      </c>
      <c r="AV15" s="182" t="s">
        <v>627</v>
      </c>
      <c r="AW15" s="75" t="s">
        <v>628</v>
      </c>
      <c r="AX15" s="182" t="s">
        <v>627</v>
      </c>
      <c r="AY15" s="182" t="s">
        <v>627</v>
      </c>
      <c r="AZ15" s="75" t="s">
        <v>628</v>
      </c>
      <c r="BA15" s="75" t="s">
        <v>628</v>
      </c>
      <c r="BB15" s="75" t="s">
        <v>628</v>
      </c>
      <c r="BC15" s="75" t="s">
        <v>628</v>
      </c>
      <c r="BD15" s="75" t="s">
        <v>628</v>
      </c>
      <c r="BE15" s="75" t="s">
        <v>628</v>
      </c>
      <c r="BF15" s="75" t="s">
        <v>628</v>
      </c>
      <c r="BG15" s="75" t="s">
        <v>627</v>
      </c>
      <c r="BH15" s="75" t="s">
        <v>627</v>
      </c>
      <c r="BI15" s="75" t="s">
        <v>627</v>
      </c>
      <c r="BJ15" s="75" t="s">
        <v>627</v>
      </c>
      <c r="BK15" s="75" t="s">
        <v>627</v>
      </c>
      <c r="BL15" s="75" t="s">
        <v>627</v>
      </c>
      <c r="BM15" s="75" t="s">
        <v>627</v>
      </c>
      <c r="BN15" s="75" t="s">
        <v>323</v>
      </c>
      <c r="BO15" s="75" t="s">
        <v>627</v>
      </c>
      <c r="BP15" s="75" t="s">
        <v>627</v>
      </c>
      <c r="BQ15" s="75" t="s">
        <v>627</v>
      </c>
      <c r="BR15" s="75" t="s">
        <v>627</v>
      </c>
      <c r="BS15" s="183">
        <f t="shared" si="1"/>
        <v>39</v>
      </c>
      <c r="BT15" s="192">
        <f t="shared" si="2"/>
        <v>0.57352941176470584</v>
      </c>
      <c r="BU15" s="183">
        <f t="shared" si="3"/>
        <v>27</v>
      </c>
      <c r="BV15" s="192">
        <f t="shared" si="4"/>
        <v>0.39705882352941174</v>
      </c>
      <c r="BW15" s="193">
        <f t="shared" si="5"/>
        <v>1.4444444444444444</v>
      </c>
      <c r="BX15" s="183">
        <f t="shared" si="6"/>
        <v>2</v>
      </c>
      <c r="BY15" s="192">
        <f t="shared" si="7"/>
        <v>2.9411764705882353E-2</v>
      </c>
      <c r="BZ15" s="1"/>
    </row>
    <row r="16" spans="1:78" x14ac:dyDescent="0.25">
      <c r="A16" s="55" t="s">
        <v>86</v>
      </c>
      <c r="B16" s="61" t="s">
        <v>87</v>
      </c>
      <c r="C16" s="75" t="s">
        <v>627</v>
      </c>
      <c r="D16" s="75" t="s">
        <v>627</v>
      </c>
      <c r="E16" s="75" t="s">
        <v>627</v>
      </c>
      <c r="F16" s="75" t="s">
        <v>627</v>
      </c>
      <c r="G16" s="75" t="s">
        <v>627</v>
      </c>
      <c r="H16" s="75" t="s">
        <v>627</v>
      </c>
      <c r="I16" s="75" t="s">
        <v>627</v>
      </c>
      <c r="J16" s="75" t="s">
        <v>627</v>
      </c>
      <c r="K16" s="75" t="s">
        <v>627</v>
      </c>
      <c r="L16" s="75" t="s">
        <v>627</v>
      </c>
      <c r="M16" s="75" t="s">
        <v>627</v>
      </c>
      <c r="N16" s="75" t="s">
        <v>627</v>
      </c>
      <c r="O16" s="75" t="s">
        <v>627</v>
      </c>
      <c r="P16" s="75" t="s">
        <v>627</v>
      </c>
      <c r="Q16" s="75" t="s">
        <v>627</v>
      </c>
      <c r="R16" s="75" t="s">
        <v>628</v>
      </c>
      <c r="S16" s="75" t="s">
        <v>628</v>
      </c>
      <c r="T16" s="75" t="s">
        <v>627</v>
      </c>
      <c r="U16" s="75" t="s">
        <v>628</v>
      </c>
      <c r="V16" s="75" t="s">
        <v>628</v>
      </c>
      <c r="W16" s="75" t="s">
        <v>628</v>
      </c>
      <c r="X16" s="75" t="s">
        <v>628</v>
      </c>
      <c r="Y16" s="75" t="s">
        <v>628</v>
      </c>
      <c r="Z16" s="75" t="s">
        <v>628</v>
      </c>
      <c r="AA16" s="75" t="s">
        <v>627</v>
      </c>
      <c r="AB16" s="75" t="s">
        <v>627</v>
      </c>
      <c r="AC16" s="75" t="s">
        <v>628</v>
      </c>
      <c r="AD16" s="75" t="s">
        <v>628</v>
      </c>
      <c r="AE16" s="75" t="s">
        <v>628</v>
      </c>
      <c r="AF16" s="75" t="s">
        <v>628</v>
      </c>
      <c r="AG16" s="75" t="s">
        <v>628</v>
      </c>
      <c r="AH16" s="75" t="s">
        <v>628</v>
      </c>
      <c r="AI16" s="75" t="s">
        <v>628</v>
      </c>
      <c r="AJ16" s="75" t="s">
        <v>628</v>
      </c>
      <c r="AK16" s="75" t="s">
        <v>627</v>
      </c>
      <c r="AL16" s="75" t="s">
        <v>628</v>
      </c>
      <c r="AM16" s="75" t="s">
        <v>628</v>
      </c>
      <c r="AN16" s="75" t="s">
        <v>323</v>
      </c>
      <c r="AO16" s="75" t="s">
        <v>627</v>
      </c>
      <c r="AP16" s="75" t="s">
        <v>627</v>
      </c>
      <c r="AQ16" s="75" t="s">
        <v>627</v>
      </c>
      <c r="AR16" s="75" t="s">
        <v>627</v>
      </c>
      <c r="AS16" s="75" t="s">
        <v>628</v>
      </c>
      <c r="AT16" s="182" t="s">
        <v>627</v>
      </c>
      <c r="AU16" s="182" t="s">
        <v>627</v>
      </c>
      <c r="AV16" s="182" t="s">
        <v>627</v>
      </c>
      <c r="AW16" s="75" t="s">
        <v>628</v>
      </c>
      <c r="AX16" s="182" t="s">
        <v>627</v>
      </c>
      <c r="AY16" s="182" t="s">
        <v>627</v>
      </c>
      <c r="AZ16" s="75" t="s">
        <v>628</v>
      </c>
      <c r="BA16" s="75" t="s">
        <v>628</v>
      </c>
      <c r="BB16" s="75" t="s">
        <v>628</v>
      </c>
      <c r="BC16" s="75" t="s">
        <v>628</v>
      </c>
      <c r="BD16" s="75" t="s">
        <v>628</v>
      </c>
      <c r="BE16" s="75" t="s">
        <v>628</v>
      </c>
      <c r="BF16" s="75" t="s">
        <v>628</v>
      </c>
      <c r="BG16" s="75" t="s">
        <v>627</v>
      </c>
      <c r="BH16" s="75" t="s">
        <v>627</v>
      </c>
      <c r="BI16" s="75" t="s">
        <v>627</v>
      </c>
      <c r="BJ16" s="75" t="s">
        <v>627</v>
      </c>
      <c r="BK16" s="75" t="s">
        <v>627</v>
      </c>
      <c r="BL16" s="75" t="s">
        <v>627</v>
      </c>
      <c r="BM16" s="75" t="s">
        <v>627</v>
      </c>
      <c r="BN16" s="75" t="s">
        <v>323</v>
      </c>
      <c r="BO16" s="75" t="s">
        <v>627</v>
      </c>
      <c r="BP16" s="75" t="s">
        <v>627</v>
      </c>
      <c r="BQ16" s="75" t="s">
        <v>627</v>
      </c>
      <c r="BR16" s="75" t="s">
        <v>627</v>
      </c>
      <c r="BS16" s="183">
        <f t="shared" si="1"/>
        <v>39</v>
      </c>
      <c r="BT16" s="192">
        <f t="shared" si="2"/>
        <v>0.57352941176470584</v>
      </c>
      <c r="BU16" s="183">
        <f t="shared" si="3"/>
        <v>27</v>
      </c>
      <c r="BV16" s="192">
        <f t="shared" si="4"/>
        <v>0.39705882352941174</v>
      </c>
      <c r="BW16" s="193">
        <f t="shared" si="5"/>
        <v>1.4444444444444444</v>
      </c>
      <c r="BX16" s="183">
        <f t="shared" si="6"/>
        <v>2</v>
      </c>
      <c r="BY16" s="192">
        <f t="shared" si="7"/>
        <v>2.9411764705882353E-2</v>
      </c>
      <c r="BZ16" s="1"/>
    </row>
    <row r="17" spans="1:78" x14ac:dyDescent="0.25">
      <c r="A17" s="55" t="s">
        <v>89</v>
      </c>
      <c r="B17" s="61" t="s">
        <v>90</v>
      </c>
      <c r="C17" s="75" t="s">
        <v>627</v>
      </c>
      <c r="D17" s="75" t="s">
        <v>627</v>
      </c>
      <c r="E17" s="75" t="s">
        <v>627</v>
      </c>
      <c r="F17" s="75" t="s">
        <v>627</v>
      </c>
      <c r="G17" s="75" t="s">
        <v>627</v>
      </c>
      <c r="H17" s="75" t="s">
        <v>627</v>
      </c>
      <c r="I17" s="75" t="s">
        <v>323</v>
      </c>
      <c r="J17" s="75" t="s">
        <v>627</v>
      </c>
      <c r="K17" s="75" t="s">
        <v>627</v>
      </c>
      <c r="L17" s="75" t="s">
        <v>627</v>
      </c>
      <c r="M17" s="75" t="s">
        <v>627</v>
      </c>
      <c r="N17" s="75" t="s">
        <v>627</v>
      </c>
      <c r="O17" s="75" t="s">
        <v>627</v>
      </c>
      <c r="P17" s="75" t="s">
        <v>627</v>
      </c>
      <c r="Q17" s="75" t="s">
        <v>627</v>
      </c>
      <c r="R17" s="75" t="s">
        <v>628</v>
      </c>
      <c r="S17" s="75" t="s">
        <v>628</v>
      </c>
      <c r="T17" s="75" t="s">
        <v>627</v>
      </c>
      <c r="U17" s="75" t="s">
        <v>628</v>
      </c>
      <c r="V17" s="75" t="s">
        <v>627</v>
      </c>
      <c r="W17" s="75" t="s">
        <v>627</v>
      </c>
      <c r="X17" s="75" t="s">
        <v>628</v>
      </c>
      <c r="Y17" s="75" t="s">
        <v>628</v>
      </c>
      <c r="Z17" s="75" t="s">
        <v>628</v>
      </c>
      <c r="AA17" s="75" t="s">
        <v>627</v>
      </c>
      <c r="AB17" s="75" t="s">
        <v>627</v>
      </c>
      <c r="AC17" s="75" t="s">
        <v>628</v>
      </c>
      <c r="AD17" s="75" t="s">
        <v>628</v>
      </c>
      <c r="AE17" s="75" t="s">
        <v>628</v>
      </c>
      <c r="AF17" s="75" t="s">
        <v>628</v>
      </c>
      <c r="AG17" s="75" t="s">
        <v>628</v>
      </c>
      <c r="AH17" s="75" t="s">
        <v>628</v>
      </c>
      <c r="AI17" s="75" t="s">
        <v>628</v>
      </c>
      <c r="AJ17" s="75" t="s">
        <v>628</v>
      </c>
      <c r="AK17" s="75" t="s">
        <v>628</v>
      </c>
      <c r="AL17" s="75" t="s">
        <v>627</v>
      </c>
      <c r="AM17" s="75" t="s">
        <v>627</v>
      </c>
      <c r="AN17" s="75" t="s">
        <v>627</v>
      </c>
      <c r="AO17" s="75" t="s">
        <v>628</v>
      </c>
      <c r="AP17" s="75" t="s">
        <v>628</v>
      </c>
      <c r="AQ17" s="75" t="s">
        <v>627</v>
      </c>
      <c r="AR17" s="75" t="s">
        <v>628</v>
      </c>
      <c r="AS17" s="75" t="s">
        <v>628</v>
      </c>
      <c r="AT17" s="182" t="s">
        <v>323</v>
      </c>
      <c r="AU17" s="182" t="s">
        <v>323</v>
      </c>
      <c r="AV17" s="182" t="s">
        <v>627</v>
      </c>
      <c r="AW17" s="75" t="s">
        <v>628</v>
      </c>
      <c r="AX17" s="182" t="s">
        <v>627</v>
      </c>
      <c r="AY17" s="182" t="s">
        <v>627</v>
      </c>
      <c r="AZ17" s="75" t="s">
        <v>628</v>
      </c>
      <c r="BA17" s="75" t="s">
        <v>628</v>
      </c>
      <c r="BB17" s="75" t="s">
        <v>628</v>
      </c>
      <c r="BC17" s="75" t="s">
        <v>628</v>
      </c>
      <c r="BD17" s="75" t="s">
        <v>628</v>
      </c>
      <c r="BE17" s="141" t="s">
        <v>323</v>
      </c>
      <c r="BF17" s="75" t="s">
        <v>628</v>
      </c>
      <c r="BG17" s="75" t="s">
        <v>627</v>
      </c>
      <c r="BH17" s="75" t="s">
        <v>627</v>
      </c>
      <c r="BI17" s="75" t="s">
        <v>627</v>
      </c>
      <c r="BJ17" s="75" t="s">
        <v>627</v>
      </c>
      <c r="BK17" s="75" t="s">
        <v>627</v>
      </c>
      <c r="BL17" s="75" t="s">
        <v>627</v>
      </c>
      <c r="BM17" s="75" t="s">
        <v>323</v>
      </c>
      <c r="BN17" s="75" t="s">
        <v>323</v>
      </c>
      <c r="BO17" s="75" t="s">
        <v>627</v>
      </c>
      <c r="BP17" s="75" t="s">
        <v>627</v>
      </c>
      <c r="BQ17" s="75" t="s">
        <v>627</v>
      </c>
      <c r="BR17" s="75" t="s">
        <v>628</v>
      </c>
      <c r="BS17" s="183">
        <f t="shared" si="1"/>
        <v>35</v>
      </c>
      <c r="BT17" s="192">
        <f t="shared" si="2"/>
        <v>0.51470588235294112</v>
      </c>
      <c r="BU17" s="183">
        <f t="shared" si="3"/>
        <v>27</v>
      </c>
      <c r="BV17" s="192">
        <f t="shared" si="4"/>
        <v>0.39705882352941174</v>
      </c>
      <c r="BW17" s="193">
        <f t="shared" si="5"/>
        <v>1.2962962962962963</v>
      </c>
      <c r="BX17" s="183">
        <f t="shared" si="6"/>
        <v>6</v>
      </c>
      <c r="BY17" s="192">
        <f t="shared" si="7"/>
        <v>8.8235294117647065E-2</v>
      </c>
      <c r="BZ17" s="1"/>
    </row>
    <row r="18" spans="1:78" x14ac:dyDescent="0.25">
      <c r="A18" s="55" t="s">
        <v>91</v>
      </c>
      <c r="B18" s="61" t="s">
        <v>92</v>
      </c>
      <c r="C18" s="75" t="s">
        <v>627</v>
      </c>
      <c r="D18" s="75" t="s">
        <v>627</v>
      </c>
      <c r="E18" s="75" t="s">
        <v>627</v>
      </c>
      <c r="F18" s="75" t="s">
        <v>627</v>
      </c>
      <c r="G18" s="75" t="s">
        <v>627</v>
      </c>
      <c r="H18" s="75" t="s">
        <v>627</v>
      </c>
      <c r="I18" s="75" t="s">
        <v>323</v>
      </c>
      <c r="J18" s="75" t="s">
        <v>627</v>
      </c>
      <c r="K18" s="75" t="s">
        <v>627</v>
      </c>
      <c r="L18" s="75" t="s">
        <v>627</v>
      </c>
      <c r="M18" s="75" t="s">
        <v>627</v>
      </c>
      <c r="N18" s="75" t="s">
        <v>627</v>
      </c>
      <c r="O18" s="75" t="s">
        <v>627</v>
      </c>
      <c r="P18" s="75" t="s">
        <v>627</v>
      </c>
      <c r="Q18" s="75" t="s">
        <v>627</v>
      </c>
      <c r="R18" s="75" t="s">
        <v>628</v>
      </c>
      <c r="S18" s="75" t="s">
        <v>628</v>
      </c>
      <c r="T18" s="75" t="s">
        <v>627</v>
      </c>
      <c r="U18" s="75" t="s">
        <v>628</v>
      </c>
      <c r="V18" s="75" t="s">
        <v>627</v>
      </c>
      <c r="W18" s="75" t="s">
        <v>627</v>
      </c>
      <c r="X18" s="75" t="s">
        <v>628</v>
      </c>
      <c r="Y18" s="75" t="s">
        <v>628</v>
      </c>
      <c r="Z18" s="75" t="s">
        <v>628</v>
      </c>
      <c r="AA18" s="75" t="s">
        <v>627</v>
      </c>
      <c r="AB18" s="75" t="s">
        <v>627</v>
      </c>
      <c r="AC18" s="75" t="s">
        <v>628</v>
      </c>
      <c r="AD18" s="75" t="s">
        <v>628</v>
      </c>
      <c r="AE18" s="75" t="s">
        <v>628</v>
      </c>
      <c r="AF18" s="75" t="s">
        <v>628</v>
      </c>
      <c r="AG18" s="75" t="s">
        <v>628</v>
      </c>
      <c r="AH18" s="75" t="s">
        <v>628</v>
      </c>
      <c r="AI18" s="75" t="s">
        <v>628</v>
      </c>
      <c r="AJ18" s="75" t="s">
        <v>628</v>
      </c>
      <c r="AK18" s="75" t="s">
        <v>628</v>
      </c>
      <c r="AL18" s="75" t="s">
        <v>627</v>
      </c>
      <c r="AM18" s="75" t="s">
        <v>627</v>
      </c>
      <c r="AN18" s="75" t="s">
        <v>627</v>
      </c>
      <c r="AO18" s="75" t="s">
        <v>628</v>
      </c>
      <c r="AP18" s="75" t="s">
        <v>628</v>
      </c>
      <c r="AQ18" s="75" t="s">
        <v>627</v>
      </c>
      <c r="AR18" s="75" t="s">
        <v>628</v>
      </c>
      <c r="AS18" s="75" t="s">
        <v>628</v>
      </c>
      <c r="AT18" s="182" t="s">
        <v>323</v>
      </c>
      <c r="AU18" s="182" t="s">
        <v>323</v>
      </c>
      <c r="AV18" s="182" t="s">
        <v>323</v>
      </c>
      <c r="AW18" s="75" t="s">
        <v>628</v>
      </c>
      <c r="AX18" s="182" t="s">
        <v>627</v>
      </c>
      <c r="AY18" s="182" t="s">
        <v>627</v>
      </c>
      <c r="AZ18" s="75" t="s">
        <v>628</v>
      </c>
      <c r="BA18" s="75" t="s">
        <v>628</v>
      </c>
      <c r="BB18" s="75" t="s">
        <v>628</v>
      </c>
      <c r="BC18" s="75" t="s">
        <v>628</v>
      </c>
      <c r="BD18" s="75" t="s">
        <v>628</v>
      </c>
      <c r="BE18" s="141" t="s">
        <v>323</v>
      </c>
      <c r="BF18" s="75" t="s">
        <v>628</v>
      </c>
      <c r="BG18" s="75" t="s">
        <v>627</v>
      </c>
      <c r="BH18" s="75" t="s">
        <v>627</v>
      </c>
      <c r="BI18" s="75" t="s">
        <v>627</v>
      </c>
      <c r="BJ18" s="75" t="s">
        <v>627</v>
      </c>
      <c r="BK18" s="75" t="s">
        <v>627</v>
      </c>
      <c r="BL18" s="75" t="s">
        <v>627</v>
      </c>
      <c r="BM18" s="75" t="s">
        <v>627</v>
      </c>
      <c r="BN18" s="75" t="s">
        <v>323</v>
      </c>
      <c r="BO18" s="75" t="s">
        <v>627</v>
      </c>
      <c r="BP18" s="75" t="s">
        <v>627</v>
      </c>
      <c r="BQ18" s="75" t="s">
        <v>627</v>
      </c>
      <c r="BR18" s="75" t="s">
        <v>628</v>
      </c>
      <c r="BS18" s="183">
        <f t="shared" si="1"/>
        <v>35</v>
      </c>
      <c r="BT18" s="192">
        <f t="shared" si="2"/>
        <v>0.51470588235294112</v>
      </c>
      <c r="BU18" s="183">
        <f t="shared" si="3"/>
        <v>27</v>
      </c>
      <c r="BV18" s="192">
        <f t="shared" si="4"/>
        <v>0.39705882352941174</v>
      </c>
      <c r="BW18" s="193">
        <f t="shared" si="5"/>
        <v>1.2962962962962963</v>
      </c>
      <c r="BX18" s="183">
        <f t="shared" si="6"/>
        <v>6</v>
      </c>
      <c r="BY18" s="192">
        <f t="shared" si="7"/>
        <v>8.8235294117647065E-2</v>
      </c>
      <c r="BZ18" s="1"/>
    </row>
    <row r="19" spans="1:78" x14ac:dyDescent="0.25">
      <c r="A19" s="55" t="s">
        <v>93</v>
      </c>
      <c r="B19" s="61" t="s">
        <v>94</v>
      </c>
      <c r="C19" s="75" t="s">
        <v>627</v>
      </c>
      <c r="D19" s="75" t="s">
        <v>627</v>
      </c>
      <c r="E19" s="75" t="s">
        <v>627</v>
      </c>
      <c r="F19" s="75" t="s">
        <v>627</v>
      </c>
      <c r="G19" s="75" t="s">
        <v>627</v>
      </c>
      <c r="H19" s="75" t="s">
        <v>627</v>
      </c>
      <c r="I19" s="75" t="s">
        <v>323</v>
      </c>
      <c r="J19" s="75" t="s">
        <v>627</v>
      </c>
      <c r="K19" s="75" t="s">
        <v>627</v>
      </c>
      <c r="L19" s="75" t="s">
        <v>627</v>
      </c>
      <c r="M19" s="75" t="s">
        <v>627</v>
      </c>
      <c r="N19" s="75" t="s">
        <v>627</v>
      </c>
      <c r="O19" s="75" t="s">
        <v>627</v>
      </c>
      <c r="P19" s="75" t="s">
        <v>627</v>
      </c>
      <c r="Q19" s="75" t="s">
        <v>627</v>
      </c>
      <c r="R19" s="75" t="s">
        <v>628</v>
      </c>
      <c r="S19" s="75" t="s">
        <v>628</v>
      </c>
      <c r="T19" s="75" t="s">
        <v>627</v>
      </c>
      <c r="U19" s="75" t="s">
        <v>628</v>
      </c>
      <c r="V19" s="75" t="s">
        <v>627</v>
      </c>
      <c r="W19" s="75" t="s">
        <v>627</v>
      </c>
      <c r="X19" s="75" t="s">
        <v>628</v>
      </c>
      <c r="Y19" s="75" t="s">
        <v>628</v>
      </c>
      <c r="Z19" s="75" t="s">
        <v>628</v>
      </c>
      <c r="AA19" s="75" t="s">
        <v>627</v>
      </c>
      <c r="AB19" s="75" t="s">
        <v>627</v>
      </c>
      <c r="AC19" s="75" t="s">
        <v>628</v>
      </c>
      <c r="AD19" s="75" t="s">
        <v>628</v>
      </c>
      <c r="AE19" s="75" t="s">
        <v>628</v>
      </c>
      <c r="AF19" s="75" t="s">
        <v>628</v>
      </c>
      <c r="AG19" s="75" t="s">
        <v>628</v>
      </c>
      <c r="AH19" s="75" t="s">
        <v>628</v>
      </c>
      <c r="AI19" s="75" t="s">
        <v>628</v>
      </c>
      <c r="AJ19" s="75" t="s">
        <v>628</v>
      </c>
      <c r="AK19" s="75" t="s">
        <v>628</v>
      </c>
      <c r="AL19" s="75" t="s">
        <v>627</v>
      </c>
      <c r="AM19" s="75" t="s">
        <v>627</v>
      </c>
      <c r="AN19" s="75" t="s">
        <v>627</v>
      </c>
      <c r="AO19" s="75" t="s">
        <v>628</v>
      </c>
      <c r="AP19" s="75" t="s">
        <v>628</v>
      </c>
      <c r="AQ19" s="75" t="s">
        <v>627</v>
      </c>
      <c r="AR19" s="75" t="s">
        <v>628</v>
      </c>
      <c r="AS19" s="75" t="s">
        <v>628</v>
      </c>
      <c r="AT19" s="182" t="s">
        <v>323</v>
      </c>
      <c r="AU19" s="182" t="s">
        <v>323</v>
      </c>
      <c r="AV19" s="182" t="s">
        <v>323</v>
      </c>
      <c r="AW19" s="75" t="s">
        <v>628</v>
      </c>
      <c r="AX19" s="182" t="s">
        <v>627</v>
      </c>
      <c r="AY19" s="182" t="s">
        <v>627</v>
      </c>
      <c r="AZ19" s="75" t="s">
        <v>628</v>
      </c>
      <c r="BA19" s="75" t="s">
        <v>628</v>
      </c>
      <c r="BB19" s="75" t="s">
        <v>628</v>
      </c>
      <c r="BC19" s="75" t="s">
        <v>628</v>
      </c>
      <c r="BD19" s="75" t="s">
        <v>628</v>
      </c>
      <c r="BE19" s="141" t="s">
        <v>323</v>
      </c>
      <c r="BF19" s="75" t="s">
        <v>628</v>
      </c>
      <c r="BG19" s="75" t="s">
        <v>627</v>
      </c>
      <c r="BH19" s="75" t="s">
        <v>627</v>
      </c>
      <c r="BI19" s="75" t="s">
        <v>627</v>
      </c>
      <c r="BJ19" s="75" t="s">
        <v>627</v>
      </c>
      <c r="BK19" s="75" t="s">
        <v>627</v>
      </c>
      <c r="BL19" s="75" t="s">
        <v>627</v>
      </c>
      <c r="BM19" s="75" t="s">
        <v>627</v>
      </c>
      <c r="BN19" s="75" t="s">
        <v>323</v>
      </c>
      <c r="BO19" s="75" t="s">
        <v>627</v>
      </c>
      <c r="BP19" s="75" t="s">
        <v>627</v>
      </c>
      <c r="BQ19" s="75" t="s">
        <v>627</v>
      </c>
      <c r="BR19" s="75" t="s">
        <v>628</v>
      </c>
      <c r="BS19" s="183">
        <f t="shared" si="1"/>
        <v>35</v>
      </c>
      <c r="BT19" s="192">
        <f t="shared" si="2"/>
        <v>0.51470588235294112</v>
      </c>
      <c r="BU19" s="183">
        <f t="shared" si="3"/>
        <v>27</v>
      </c>
      <c r="BV19" s="192">
        <f t="shared" si="4"/>
        <v>0.39705882352941174</v>
      </c>
      <c r="BW19" s="193">
        <f t="shared" si="5"/>
        <v>1.2962962962962963</v>
      </c>
      <c r="BX19" s="183">
        <f t="shared" si="6"/>
        <v>6</v>
      </c>
      <c r="BY19" s="192">
        <f t="shared" si="7"/>
        <v>8.8235294117647065E-2</v>
      </c>
      <c r="BZ19" s="1"/>
    </row>
    <row r="20" spans="1:78" x14ac:dyDescent="0.25">
      <c r="A20" s="55" t="s">
        <v>95</v>
      </c>
      <c r="B20" s="61" t="s">
        <v>96</v>
      </c>
      <c r="C20" s="75" t="s">
        <v>627</v>
      </c>
      <c r="D20" s="75" t="s">
        <v>627</v>
      </c>
      <c r="E20" s="75" t="s">
        <v>627</v>
      </c>
      <c r="F20" s="75" t="s">
        <v>627</v>
      </c>
      <c r="G20" s="75" t="s">
        <v>627</v>
      </c>
      <c r="H20" s="75" t="s">
        <v>627</v>
      </c>
      <c r="I20" s="75" t="s">
        <v>323</v>
      </c>
      <c r="J20" s="75" t="s">
        <v>627</v>
      </c>
      <c r="K20" s="75" t="s">
        <v>627</v>
      </c>
      <c r="L20" s="75" t="s">
        <v>627</v>
      </c>
      <c r="M20" s="75" t="s">
        <v>627</v>
      </c>
      <c r="N20" s="75" t="s">
        <v>627</v>
      </c>
      <c r="O20" s="75" t="s">
        <v>627</v>
      </c>
      <c r="P20" s="75" t="s">
        <v>627</v>
      </c>
      <c r="Q20" s="75" t="s">
        <v>627</v>
      </c>
      <c r="R20" s="75" t="s">
        <v>628</v>
      </c>
      <c r="S20" s="75" t="s">
        <v>628</v>
      </c>
      <c r="T20" s="75" t="s">
        <v>627</v>
      </c>
      <c r="U20" s="75" t="s">
        <v>628</v>
      </c>
      <c r="V20" s="75" t="s">
        <v>627</v>
      </c>
      <c r="W20" s="75" t="s">
        <v>627</v>
      </c>
      <c r="X20" s="75" t="s">
        <v>628</v>
      </c>
      <c r="Y20" s="75" t="s">
        <v>628</v>
      </c>
      <c r="Z20" s="75" t="s">
        <v>628</v>
      </c>
      <c r="AA20" s="75" t="s">
        <v>627</v>
      </c>
      <c r="AB20" s="75" t="s">
        <v>627</v>
      </c>
      <c r="AC20" s="75" t="s">
        <v>628</v>
      </c>
      <c r="AD20" s="75" t="s">
        <v>628</v>
      </c>
      <c r="AE20" s="75" t="s">
        <v>628</v>
      </c>
      <c r="AF20" s="75" t="s">
        <v>628</v>
      </c>
      <c r="AG20" s="75" t="s">
        <v>628</v>
      </c>
      <c r="AH20" s="75" t="s">
        <v>628</v>
      </c>
      <c r="AI20" s="75" t="s">
        <v>628</v>
      </c>
      <c r="AJ20" s="75" t="s">
        <v>628</v>
      </c>
      <c r="AK20" s="75" t="s">
        <v>628</v>
      </c>
      <c r="AL20" s="75" t="s">
        <v>627</v>
      </c>
      <c r="AM20" s="75" t="s">
        <v>627</v>
      </c>
      <c r="AN20" s="75" t="s">
        <v>627</v>
      </c>
      <c r="AO20" s="75" t="s">
        <v>628</v>
      </c>
      <c r="AP20" s="75" t="s">
        <v>628</v>
      </c>
      <c r="AQ20" s="75" t="s">
        <v>627</v>
      </c>
      <c r="AR20" s="75" t="s">
        <v>628</v>
      </c>
      <c r="AS20" s="75" t="s">
        <v>628</v>
      </c>
      <c r="AT20" s="182" t="s">
        <v>323</v>
      </c>
      <c r="AU20" s="182" t="s">
        <v>323</v>
      </c>
      <c r="AV20" s="182" t="s">
        <v>323</v>
      </c>
      <c r="AW20" s="75" t="s">
        <v>628</v>
      </c>
      <c r="AX20" s="182" t="s">
        <v>627</v>
      </c>
      <c r="AY20" s="182" t="s">
        <v>627</v>
      </c>
      <c r="AZ20" s="75" t="s">
        <v>628</v>
      </c>
      <c r="BA20" s="75" t="s">
        <v>628</v>
      </c>
      <c r="BB20" s="75" t="s">
        <v>628</v>
      </c>
      <c r="BC20" s="75" t="s">
        <v>628</v>
      </c>
      <c r="BD20" s="75" t="s">
        <v>628</v>
      </c>
      <c r="BE20" s="141" t="s">
        <v>323</v>
      </c>
      <c r="BF20" s="75" t="s">
        <v>628</v>
      </c>
      <c r="BG20" s="75" t="s">
        <v>627</v>
      </c>
      <c r="BH20" s="75" t="s">
        <v>627</v>
      </c>
      <c r="BI20" s="75" t="s">
        <v>627</v>
      </c>
      <c r="BJ20" s="75" t="s">
        <v>627</v>
      </c>
      <c r="BK20" s="75" t="s">
        <v>627</v>
      </c>
      <c r="BL20" s="75" t="s">
        <v>627</v>
      </c>
      <c r="BM20" s="75" t="s">
        <v>627</v>
      </c>
      <c r="BN20" s="75" t="s">
        <v>323</v>
      </c>
      <c r="BO20" s="75" t="s">
        <v>627</v>
      </c>
      <c r="BP20" s="75" t="s">
        <v>627</v>
      </c>
      <c r="BQ20" s="75" t="s">
        <v>627</v>
      </c>
      <c r="BR20" s="75" t="s">
        <v>628</v>
      </c>
      <c r="BS20" s="183">
        <f t="shared" si="1"/>
        <v>35</v>
      </c>
      <c r="BT20" s="192">
        <f t="shared" si="2"/>
        <v>0.51470588235294112</v>
      </c>
      <c r="BU20" s="183">
        <f t="shared" si="3"/>
        <v>27</v>
      </c>
      <c r="BV20" s="192">
        <f t="shared" si="4"/>
        <v>0.39705882352941174</v>
      </c>
      <c r="BW20" s="193">
        <f t="shared" si="5"/>
        <v>1.2962962962962963</v>
      </c>
      <c r="BX20" s="183">
        <f t="shared" si="6"/>
        <v>6</v>
      </c>
      <c r="BY20" s="192">
        <f t="shared" si="7"/>
        <v>8.8235294117647065E-2</v>
      </c>
      <c r="BZ20" s="1"/>
    </row>
    <row r="21" spans="1:78" ht="15.75" customHeight="1" x14ac:dyDescent="0.25">
      <c r="A21" s="55" t="s">
        <v>97</v>
      </c>
      <c r="B21" s="61" t="s">
        <v>98</v>
      </c>
      <c r="C21" s="75" t="s">
        <v>627</v>
      </c>
      <c r="D21" s="75" t="s">
        <v>627</v>
      </c>
      <c r="E21" s="75" t="s">
        <v>627</v>
      </c>
      <c r="F21" s="75" t="s">
        <v>627</v>
      </c>
      <c r="G21" s="75" t="s">
        <v>627</v>
      </c>
      <c r="H21" s="75" t="s">
        <v>627</v>
      </c>
      <c r="I21" s="75" t="s">
        <v>323</v>
      </c>
      <c r="J21" s="75" t="s">
        <v>627</v>
      </c>
      <c r="K21" s="75" t="s">
        <v>627</v>
      </c>
      <c r="L21" s="75" t="s">
        <v>627</v>
      </c>
      <c r="M21" s="75" t="s">
        <v>627</v>
      </c>
      <c r="N21" s="75" t="s">
        <v>627</v>
      </c>
      <c r="O21" s="75" t="s">
        <v>627</v>
      </c>
      <c r="P21" s="75" t="s">
        <v>627</v>
      </c>
      <c r="Q21" s="75" t="s">
        <v>627</v>
      </c>
      <c r="R21" s="75" t="s">
        <v>628</v>
      </c>
      <c r="S21" s="75" t="s">
        <v>628</v>
      </c>
      <c r="T21" s="75" t="s">
        <v>627</v>
      </c>
      <c r="U21" s="75" t="s">
        <v>628</v>
      </c>
      <c r="V21" s="75" t="s">
        <v>627</v>
      </c>
      <c r="W21" s="75" t="s">
        <v>627</v>
      </c>
      <c r="X21" s="75" t="s">
        <v>628</v>
      </c>
      <c r="Y21" s="75" t="s">
        <v>628</v>
      </c>
      <c r="Z21" s="75" t="s">
        <v>628</v>
      </c>
      <c r="AA21" s="75" t="s">
        <v>627</v>
      </c>
      <c r="AB21" s="75" t="s">
        <v>627</v>
      </c>
      <c r="AC21" s="75" t="s">
        <v>628</v>
      </c>
      <c r="AD21" s="75" t="s">
        <v>628</v>
      </c>
      <c r="AE21" s="75" t="s">
        <v>628</v>
      </c>
      <c r="AF21" s="75" t="s">
        <v>628</v>
      </c>
      <c r="AG21" s="75" t="s">
        <v>628</v>
      </c>
      <c r="AH21" s="75" t="s">
        <v>628</v>
      </c>
      <c r="AI21" s="75" t="s">
        <v>628</v>
      </c>
      <c r="AJ21" s="75" t="s">
        <v>628</v>
      </c>
      <c r="AK21" s="75" t="s">
        <v>628</v>
      </c>
      <c r="AL21" s="75" t="s">
        <v>627</v>
      </c>
      <c r="AM21" s="75" t="s">
        <v>627</v>
      </c>
      <c r="AN21" s="75" t="s">
        <v>627</v>
      </c>
      <c r="AO21" s="75" t="s">
        <v>628</v>
      </c>
      <c r="AP21" s="75" t="s">
        <v>628</v>
      </c>
      <c r="AQ21" s="75" t="s">
        <v>627</v>
      </c>
      <c r="AR21" s="75" t="s">
        <v>628</v>
      </c>
      <c r="AS21" s="75" t="s">
        <v>628</v>
      </c>
      <c r="AT21" s="182" t="s">
        <v>323</v>
      </c>
      <c r="AU21" s="182" t="s">
        <v>323</v>
      </c>
      <c r="AV21" s="182" t="s">
        <v>323</v>
      </c>
      <c r="AW21" s="75" t="s">
        <v>628</v>
      </c>
      <c r="AX21" s="182" t="s">
        <v>627</v>
      </c>
      <c r="AY21" s="182" t="s">
        <v>627</v>
      </c>
      <c r="AZ21" s="75" t="s">
        <v>628</v>
      </c>
      <c r="BA21" s="75" t="s">
        <v>628</v>
      </c>
      <c r="BB21" s="75" t="s">
        <v>628</v>
      </c>
      <c r="BC21" s="75" t="s">
        <v>628</v>
      </c>
      <c r="BD21" s="75" t="s">
        <v>628</v>
      </c>
      <c r="BE21" s="141" t="s">
        <v>323</v>
      </c>
      <c r="BF21" s="75" t="s">
        <v>628</v>
      </c>
      <c r="BG21" s="75" t="s">
        <v>627</v>
      </c>
      <c r="BH21" s="75" t="s">
        <v>627</v>
      </c>
      <c r="BI21" s="75" t="s">
        <v>627</v>
      </c>
      <c r="BJ21" s="75" t="s">
        <v>627</v>
      </c>
      <c r="BK21" s="75" t="s">
        <v>627</v>
      </c>
      <c r="BL21" s="75" t="s">
        <v>627</v>
      </c>
      <c r="BM21" s="75" t="s">
        <v>323</v>
      </c>
      <c r="BN21" s="75" t="s">
        <v>323</v>
      </c>
      <c r="BO21" s="75" t="s">
        <v>627</v>
      </c>
      <c r="BP21" s="75" t="s">
        <v>627</v>
      </c>
      <c r="BQ21" s="75" t="s">
        <v>627</v>
      </c>
      <c r="BR21" s="75" t="s">
        <v>628</v>
      </c>
      <c r="BS21" s="183">
        <f t="shared" si="1"/>
        <v>34</v>
      </c>
      <c r="BT21" s="192">
        <f t="shared" si="2"/>
        <v>0.5</v>
      </c>
      <c r="BU21" s="183">
        <f t="shared" si="3"/>
        <v>27</v>
      </c>
      <c r="BV21" s="192">
        <f t="shared" si="4"/>
        <v>0.39705882352941174</v>
      </c>
      <c r="BW21" s="193">
        <f t="shared" si="5"/>
        <v>1.2592592592592593</v>
      </c>
      <c r="BX21" s="183">
        <f t="shared" si="6"/>
        <v>7</v>
      </c>
      <c r="BY21" s="192">
        <f t="shared" si="7"/>
        <v>0.10294117647058823</v>
      </c>
      <c r="BZ21" s="1"/>
    </row>
    <row r="22" spans="1:78" ht="15.75" customHeight="1" x14ac:dyDescent="0.25">
      <c r="A22" s="55" t="s">
        <v>99</v>
      </c>
      <c r="B22" s="61" t="s">
        <v>100</v>
      </c>
      <c r="C22" s="75" t="s">
        <v>627</v>
      </c>
      <c r="D22" s="75" t="s">
        <v>627</v>
      </c>
      <c r="E22" s="75" t="s">
        <v>627</v>
      </c>
      <c r="F22" s="75" t="s">
        <v>627</v>
      </c>
      <c r="G22" s="75" t="s">
        <v>627</v>
      </c>
      <c r="H22" s="75" t="s">
        <v>627</v>
      </c>
      <c r="I22" s="75" t="s">
        <v>323</v>
      </c>
      <c r="J22" s="75" t="s">
        <v>627</v>
      </c>
      <c r="K22" s="75" t="s">
        <v>627</v>
      </c>
      <c r="L22" s="75" t="s">
        <v>627</v>
      </c>
      <c r="M22" s="75" t="s">
        <v>627</v>
      </c>
      <c r="N22" s="75" t="s">
        <v>627</v>
      </c>
      <c r="O22" s="75" t="s">
        <v>627</v>
      </c>
      <c r="P22" s="75" t="s">
        <v>627</v>
      </c>
      <c r="Q22" s="75" t="s">
        <v>627</v>
      </c>
      <c r="R22" s="75" t="s">
        <v>628</v>
      </c>
      <c r="S22" s="75" t="s">
        <v>628</v>
      </c>
      <c r="T22" s="75" t="s">
        <v>627</v>
      </c>
      <c r="U22" s="75" t="s">
        <v>628</v>
      </c>
      <c r="V22" s="75" t="s">
        <v>627</v>
      </c>
      <c r="W22" s="75" t="s">
        <v>627</v>
      </c>
      <c r="X22" s="75" t="s">
        <v>628</v>
      </c>
      <c r="Y22" s="75" t="s">
        <v>628</v>
      </c>
      <c r="Z22" s="75" t="s">
        <v>628</v>
      </c>
      <c r="AA22" s="75" t="s">
        <v>627</v>
      </c>
      <c r="AB22" s="75" t="s">
        <v>627</v>
      </c>
      <c r="AC22" s="75" t="s">
        <v>628</v>
      </c>
      <c r="AD22" s="75" t="s">
        <v>628</v>
      </c>
      <c r="AE22" s="75" t="s">
        <v>628</v>
      </c>
      <c r="AF22" s="75" t="s">
        <v>628</v>
      </c>
      <c r="AG22" s="75" t="s">
        <v>628</v>
      </c>
      <c r="AH22" s="75" t="s">
        <v>628</v>
      </c>
      <c r="AI22" s="75" t="s">
        <v>628</v>
      </c>
      <c r="AJ22" s="75" t="s">
        <v>628</v>
      </c>
      <c r="AK22" s="75" t="s">
        <v>628</v>
      </c>
      <c r="AL22" s="75" t="s">
        <v>627</v>
      </c>
      <c r="AM22" s="75" t="s">
        <v>627</v>
      </c>
      <c r="AN22" s="75" t="s">
        <v>627</v>
      </c>
      <c r="AO22" s="75" t="s">
        <v>628</v>
      </c>
      <c r="AP22" s="75" t="s">
        <v>628</v>
      </c>
      <c r="AQ22" s="75" t="s">
        <v>627</v>
      </c>
      <c r="AR22" s="75" t="s">
        <v>628</v>
      </c>
      <c r="AS22" s="75" t="s">
        <v>628</v>
      </c>
      <c r="AT22" s="182" t="s">
        <v>323</v>
      </c>
      <c r="AU22" s="182" t="s">
        <v>323</v>
      </c>
      <c r="AV22" s="182" t="s">
        <v>323</v>
      </c>
      <c r="AW22" s="75" t="s">
        <v>628</v>
      </c>
      <c r="AX22" s="182" t="s">
        <v>627</v>
      </c>
      <c r="AY22" s="182" t="s">
        <v>627</v>
      </c>
      <c r="AZ22" s="75" t="s">
        <v>628</v>
      </c>
      <c r="BA22" s="75" t="s">
        <v>628</v>
      </c>
      <c r="BB22" s="75" t="s">
        <v>628</v>
      </c>
      <c r="BC22" s="75" t="s">
        <v>628</v>
      </c>
      <c r="BD22" s="75" t="s">
        <v>628</v>
      </c>
      <c r="BE22" s="141" t="s">
        <v>323</v>
      </c>
      <c r="BF22" s="75" t="s">
        <v>628</v>
      </c>
      <c r="BG22" s="75" t="s">
        <v>627</v>
      </c>
      <c r="BH22" s="75" t="s">
        <v>627</v>
      </c>
      <c r="BI22" s="75" t="s">
        <v>627</v>
      </c>
      <c r="BJ22" s="75" t="s">
        <v>627</v>
      </c>
      <c r="BK22" s="75" t="s">
        <v>627</v>
      </c>
      <c r="BL22" s="75" t="s">
        <v>627</v>
      </c>
      <c r="BM22" s="75" t="s">
        <v>627</v>
      </c>
      <c r="BN22" s="75" t="s">
        <v>323</v>
      </c>
      <c r="BO22" s="75" t="s">
        <v>627</v>
      </c>
      <c r="BP22" s="75" t="s">
        <v>627</v>
      </c>
      <c r="BQ22" s="75" t="s">
        <v>627</v>
      </c>
      <c r="BR22" s="75" t="s">
        <v>628</v>
      </c>
      <c r="BS22" s="183">
        <f t="shared" si="1"/>
        <v>35</v>
      </c>
      <c r="BT22" s="192">
        <f t="shared" si="2"/>
        <v>0.51470588235294112</v>
      </c>
      <c r="BU22" s="183">
        <f t="shared" si="3"/>
        <v>27</v>
      </c>
      <c r="BV22" s="192">
        <f t="shared" si="4"/>
        <v>0.39705882352941174</v>
      </c>
      <c r="BW22" s="193">
        <f t="shared" si="5"/>
        <v>1.2962962962962963</v>
      </c>
      <c r="BX22" s="183">
        <f t="shared" si="6"/>
        <v>6</v>
      </c>
      <c r="BY22" s="192">
        <f t="shared" si="7"/>
        <v>8.8235294117647065E-2</v>
      </c>
      <c r="BZ22" s="1"/>
    </row>
    <row r="23" spans="1:78" ht="15.75" customHeight="1" x14ac:dyDescent="0.25">
      <c r="A23" s="55" t="s">
        <v>101</v>
      </c>
      <c r="B23" s="61" t="s">
        <v>102</v>
      </c>
      <c r="C23" s="75" t="s">
        <v>627</v>
      </c>
      <c r="D23" s="75" t="s">
        <v>627</v>
      </c>
      <c r="E23" s="75" t="s">
        <v>627</v>
      </c>
      <c r="F23" s="75" t="s">
        <v>627</v>
      </c>
      <c r="G23" s="75" t="s">
        <v>627</v>
      </c>
      <c r="H23" s="75" t="s">
        <v>627</v>
      </c>
      <c r="I23" s="75" t="s">
        <v>323</v>
      </c>
      <c r="J23" s="75" t="s">
        <v>627</v>
      </c>
      <c r="K23" s="75" t="s">
        <v>627</v>
      </c>
      <c r="L23" s="75" t="s">
        <v>627</v>
      </c>
      <c r="M23" s="75" t="s">
        <v>627</v>
      </c>
      <c r="N23" s="75" t="s">
        <v>627</v>
      </c>
      <c r="O23" s="75" t="s">
        <v>627</v>
      </c>
      <c r="P23" s="75" t="s">
        <v>627</v>
      </c>
      <c r="Q23" s="75" t="s">
        <v>627</v>
      </c>
      <c r="R23" s="75" t="s">
        <v>628</v>
      </c>
      <c r="S23" s="75" t="s">
        <v>628</v>
      </c>
      <c r="T23" s="75" t="s">
        <v>627</v>
      </c>
      <c r="U23" s="75" t="s">
        <v>628</v>
      </c>
      <c r="V23" s="75" t="s">
        <v>627</v>
      </c>
      <c r="W23" s="75" t="s">
        <v>627</v>
      </c>
      <c r="X23" s="75" t="s">
        <v>627</v>
      </c>
      <c r="Y23" s="75" t="s">
        <v>628</v>
      </c>
      <c r="Z23" s="75" t="s">
        <v>628</v>
      </c>
      <c r="AA23" s="75" t="s">
        <v>627</v>
      </c>
      <c r="AB23" s="75" t="s">
        <v>627</v>
      </c>
      <c r="AC23" s="75" t="s">
        <v>628</v>
      </c>
      <c r="AD23" s="75" t="s">
        <v>628</v>
      </c>
      <c r="AE23" s="75" t="s">
        <v>628</v>
      </c>
      <c r="AF23" s="75" t="s">
        <v>628</v>
      </c>
      <c r="AG23" s="75" t="s">
        <v>628</v>
      </c>
      <c r="AH23" s="75" t="s">
        <v>628</v>
      </c>
      <c r="AI23" s="75" t="s">
        <v>628</v>
      </c>
      <c r="AJ23" s="75" t="s">
        <v>628</v>
      </c>
      <c r="AK23" s="75" t="s">
        <v>628</v>
      </c>
      <c r="AL23" s="75" t="s">
        <v>627</v>
      </c>
      <c r="AM23" s="75" t="s">
        <v>627</v>
      </c>
      <c r="AN23" s="75" t="s">
        <v>627</v>
      </c>
      <c r="AO23" s="75" t="s">
        <v>628</v>
      </c>
      <c r="AP23" s="75" t="s">
        <v>628</v>
      </c>
      <c r="AQ23" s="75" t="s">
        <v>627</v>
      </c>
      <c r="AR23" s="75" t="s">
        <v>628</v>
      </c>
      <c r="AS23" s="75" t="s">
        <v>628</v>
      </c>
      <c r="AT23" s="182" t="s">
        <v>323</v>
      </c>
      <c r="AU23" s="182" t="s">
        <v>323</v>
      </c>
      <c r="AV23" s="182" t="s">
        <v>323</v>
      </c>
      <c r="AW23" s="75" t="s">
        <v>628</v>
      </c>
      <c r="AX23" s="182" t="s">
        <v>627</v>
      </c>
      <c r="AY23" s="182" t="s">
        <v>627</v>
      </c>
      <c r="AZ23" s="75" t="s">
        <v>628</v>
      </c>
      <c r="BA23" s="75" t="s">
        <v>628</v>
      </c>
      <c r="BB23" s="75" t="s">
        <v>628</v>
      </c>
      <c r="BC23" s="75" t="s">
        <v>628</v>
      </c>
      <c r="BD23" s="75" t="s">
        <v>628</v>
      </c>
      <c r="BE23" s="141" t="s">
        <v>323</v>
      </c>
      <c r="BF23" s="75" t="s">
        <v>628</v>
      </c>
      <c r="BG23" s="75" t="s">
        <v>627</v>
      </c>
      <c r="BH23" s="75" t="s">
        <v>627</v>
      </c>
      <c r="BI23" s="75" t="s">
        <v>627</v>
      </c>
      <c r="BJ23" s="75" t="s">
        <v>627</v>
      </c>
      <c r="BK23" s="75" t="s">
        <v>627</v>
      </c>
      <c r="BL23" s="75" t="s">
        <v>627</v>
      </c>
      <c r="BM23" s="75" t="s">
        <v>323</v>
      </c>
      <c r="BN23" s="75" t="s">
        <v>323</v>
      </c>
      <c r="BO23" s="75" t="s">
        <v>627</v>
      </c>
      <c r="BP23" s="75" t="s">
        <v>627</v>
      </c>
      <c r="BQ23" s="75" t="s">
        <v>627</v>
      </c>
      <c r="BR23" s="75" t="s">
        <v>628</v>
      </c>
      <c r="BS23" s="183">
        <f t="shared" si="1"/>
        <v>35</v>
      </c>
      <c r="BT23" s="192">
        <f t="shared" si="2"/>
        <v>0.51470588235294112</v>
      </c>
      <c r="BU23" s="183">
        <f t="shared" si="3"/>
        <v>26</v>
      </c>
      <c r="BV23" s="192">
        <f t="shared" si="4"/>
        <v>0.38235294117647056</v>
      </c>
      <c r="BW23" s="193">
        <f t="shared" si="5"/>
        <v>1.3461538461538463</v>
      </c>
      <c r="BX23" s="183">
        <f t="shared" si="6"/>
        <v>7</v>
      </c>
      <c r="BY23" s="192">
        <f t="shared" si="7"/>
        <v>0.10294117647058823</v>
      </c>
      <c r="BZ23" s="1"/>
    </row>
    <row r="24" spans="1:78" ht="15.75" customHeight="1" x14ac:dyDescent="0.25">
      <c r="A24" s="55" t="s">
        <v>103</v>
      </c>
      <c r="B24" s="61" t="s">
        <v>104</v>
      </c>
      <c r="C24" s="75" t="s">
        <v>627</v>
      </c>
      <c r="D24" s="75" t="s">
        <v>627</v>
      </c>
      <c r="E24" s="75" t="s">
        <v>627</v>
      </c>
      <c r="F24" s="75" t="s">
        <v>627</v>
      </c>
      <c r="G24" s="75" t="s">
        <v>627</v>
      </c>
      <c r="H24" s="75" t="s">
        <v>627</v>
      </c>
      <c r="I24" s="75" t="s">
        <v>323</v>
      </c>
      <c r="J24" s="75" t="s">
        <v>627</v>
      </c>
      <c r="K24" s="75" t="s">
        <v>627</v>
      </c>
      <c r="L24" s="75" t="s">
        <v>627</v>
      </c>
      <c r="M24" s="75" t="s">
        <v>627</v>
      </c>
      <c r="N24" s="75" t="s">
        <v>627</v>
      </c>
      <c r="O24" s="75" t="s">
        <v>627</v>
      </c>
      <c r="P24" s="75" t="s">
        <v>627</v>
      </c>
      <c r="Q24" s="75" t="s">
        <v>627</v>
      </c>
      <c r="R24" s="75" t="s">
        <v>628</v>
      </c>
      <c r="S24" s="75" t="s">
        <v>628</v>
      </c>
      <c r="T24" s="75" t="s">
        <v>627</v>
      </c>
      <c r="U24" s="75" t="s">
        <v>628</v>
      </c>
      <c r="V24" s="75" t="s">
        <v>627</v>
      </c>
      <c r="W24" s="75" t="s">
        <v>627</v>
      </c>
      <c r="X24" s="75" t="s">
        <v>628</v>
      </c>
      <c r="Y24" s="75" t="s">
        <v>628</v>
      </c>
      <c r="Z24" s="75" t="s">
        <v>628</v>
      </c>
      <c r="AA24" s="75" t="s">
        <v>627</v>
      </c>
      <c r="AB24" s="75" t="s">
        <v>627</v>
      </c>
      <c r="AC24" s="75" t="s">
        <v>628</v>
      </c>
      <c r="AD24" s="75" t="s">
        <v>628</v>
      </c>
      <c r="AE24" s="75" t="s">
        <v>628</v>
      </c>
      <c r="AF24" s="75" t="s">
        <v>628</v>
      </c>
      <c r="AG24" s="75" t="s">
        <v>628</v>
      </c>
      <c r="AH24" s="75" t="s">
        <v>628</v>
      </c>
      <c r="AI24" s="75" t="s">
        <v>628</v>
      </c>
      <c r="AJ24" s="75" t="s">
        <v>628</v>
      </c>
      <c r="AK24" s="75" t="s">
        <v>628</v>
      </c>
      <c r="AL24" s="75" t="s">
        <v>627</v>
      </c>
      <c r="AM24" s="75" t="s">
        <v>627</v>
      </c>
      <c r="AN24" s="75" t="s">
        <v>627</v>
      </c>
      <c r="AO24" s="75" t="s">
        <v>628</v>
      </c>
      <c r="AP24" s="75" t="s">
        <v>628</v>
      </c>
      <c r="AQ24" s="75" t="s">
        <v>627</v>
      </c>
      <c r="AR24" s="75" t="s">
        <v>628</v>
      </c>
      <c r="AS24" s="75" t="s">
        <v>628</v>
      </c>
      <c r="AT24" s="182" t="s">
        <v>323</v>
      </c>
      <c r="AU24" s="182" t="s">
        <v>627</v>
      </c>
      <c r="AV24" s="182" t="s">
        <v>627</v>
      </c>
      <c r="AW24" s="75" t="s">
        <v>628</v>
      </c>
      <c r="AX24" s="182" t="s">
        <v>627</v>
      </c>
      <c r="AY24" s="182" t="s">
        <v>627</v>
      </c>
      <c r="AZ24" s="75" t="s">
        <v>628</v>
      </c>
      <c r="BA24" s="75" t="s">
        <v>628</v>
      </c>
      <c r="BB24" s="75" t="s">
        <v>628</v>
      </c>
      <c r="BC24" s="75" t="s">
        <v>628</v>
      </c>
      <c r="BD24" s="75" t="s">
        <v>628</v>
      </c>
      <c r="BE24" s="141" t="s">
        <v>323</v>
      </c>
      <c r="BF24" s="75" t="s">
        <v>628</v>
      </c>
      <c r="BG24" s="75" t="s">
        <v>627</v>
      </c>
      <c r="BH24" s="75" t="s">
        <v>627</v>
      </c>
      <c r="BI24" s="75" t="s">
        <v>627</v>
      </c>
      <c r="BJ24" s="75" t="s">
        <v>627</v>
      </c>
      <c r="BK24" s="75" t="s">
        <v>627</v>
      </c>
      <c r="BL24" s="75" t="s">
        <v>627</v>
      </c>
      <c r="BM24" s="75" t="s">
        <v>323</v>
      </c>
      <c r="BN24" s="75" t="s">
        <v>323</v>
      </c>
      <c r="BO24" s="75" t="s">
        <v>627</v>
      </c>
      <c r="BP24" s="75" t="s">
        <v>627</v>
      </c>
      <c r="BQ24" s="75" t="s">
        <v>627</v>
      </c>
      <c r="BR24" s="75" t="s">
        <v>628</v>
      </c>
      <c r="BS24" s="183">
        <f t="shared" si="1"/>
        <v>36</v>
      </c>
      <c r="BT24" s="192">
        <f t="shared" si="2"/>
        <v>0.52941176470588236</v>
      </c>
      <c r="BU24" s="183">
        <f t="shared" si="3"/>
        <v>27</v>
      </c>
      <c r="BV24" s="192">
        <f t="shared" si="4"/>
        <v>0.39705882352941174</v>
      </c>
      <c r="BW24" s="193">
        <f t="shared" si="5"/>
        <v>1.3333333333333333</v>
      </c>
      <c r="BX24" s="183">
        <f t="shared" si="6"/>
        <v>5</v>
      </c>
      <c r="BY24" s="192">
        <f t="shared" si="7"/>
        <v>7.3529411764705885E-2</v>
      </c>
      <c r="BZ24" s="1"/>
    </row>
    <row r="25" spans="1:78" ht="15.75" customHeight="1" x14ac:dyDescent="0.25">
      <c r="A25" s="55" t="s">
        <v>105</v>
      </c>
      <c r="B25" s="61" t="s">
        <v>106</v>
      </c>
      <c r="C25" s="75" t="s">
        <v>627</v>
      </c>
      <c r="D25" s="75" t="s">
        <v>627</v>
      </c>
      <c r="E25" s="75" t="s">
        <v>627</v>
      </c>
      <c r="F25" s="75" t="s">
        <v>627</v>
      </c>
      <c r="G25" s="75" t="s">
        <v>627</v>
      </c>
      <c r="H25" s="75" t="s">
        <v>627</v>
      </c>
      <c r="I25" s="75" t="s">
        <v>323</v>
      </c>
      <c r="J25" s="75" t="s">
        <v>627</v>
      </c>
      <c r="K25" s="75" t="s">
        <v>627</v>
      </c>
      <c r="L25" s="75" t="s">
        <v>627</v>
      </c>
      <c r="M25" s="75" t="s">
        <v>627</v>
      </c>
      <c r="N25" s="75" t="s">
        <v>627</v>
      </c>
      <c r="O25" s="75" t="s">
        <v>627</v>
      </c>
      <c r="P25" s="75" t="s">
        <v>627</v>
      </c>
      <c r="Q25" s="75" t="s">
        <v>627</v>
      </c>
      <c r="R25" s="75" t="s">
        <v>628</v>
      </c>
      <c r="S25" s="75" t="s">
        <v>628</v>
      </c>
      <c r="T25" s="75" t="s">
        <v>627</v>
      </c>
      <c r="U25" s="75" t="s">
        <v>628</v>
      </c>
      <c r="V25" s="75" t="s">
        <v>627</v>
      </c>
      <c r="W25" s="75" t="s">
        <v>627</v>
      </c>
      <c r="X25" s="75" t="s">
        <v>628</v>
      </c>
      <c r="Y25" s="75" t="s">
        <v>628</v>
      </c>
      <c r="Z25" s="75" t="s">
        <v>628</v>
      </c>
      <c r="AA25" s="75" t="s">
        <v>627</v>
      </c>
      <c r="AB25" s="75" t="s">
        <v>627</v>
      </c>
      <c r="AC25" s="75" t="s">
        <v>628</v>
      </c>
      <c r="AD25" s="75" t="s">
        <v>628</v>
      </c>
      <c r="AE25" s="75" t="s">
        <v>628</v>
      </c>
      <c r="AF25" s="75" t="s">
        <v>628</v>
      </c>
      <c r="AG25" s="75" t="s">
        <v>628</v>
      </c>
      <c r="AH25" s="75" t="s">
        <v>628</v>
      </c>
      <c r="AI25" s="75" t="s">
        <v>628</v>
      </c>
      <c r="AJ25" s="75" t="s">
        <v>628</v>
      </c>
      <c r="AK25" s="75" t="s">
        <v>628</v>
      </c>
      <c r="AL25" s="75" t="s">
        <v>627</v>
      </c>
      <c r="AM25" s="75" t="s">
        <v>627</v>
      </c>
      <c r="AN25" s="75" t="s">
        <v>627</v>
      </c>
      <c r="AO25" s="75" t="s">
        <v>628</v>
      </c>
      <c r="AP25" s="75" t="s">
        <v>628</v>
      </c>
      <c r="AQ25" s="75" t="s">
        <v>627</v>
      </c>
      <c r="AR25" s="75" t="s">
        <v>628</v>
      </c>
      <c r="AS25" s="75" t="s">
        <v>628</v>
      </c>
      <c r="AT25" s="182" t="s">
        <v>323</v>
      </c>
      <c r="AU25" s="182" t="s">
        <v>323</v>
      </c>
      <c r="AV25" s="182" t="s">
        <v>627</v>
      </c>
      <c r="AW25" s="75" t="s">
        <v>628</v>
      </c>
      <c r="AX25" s="182" t="s">
        <v>627</v>
      </c>
      <c r="AY25" s="182" t="s">
        <v>627</v>
      </c>
      <c r="AZ25" s="75" t="s">
        <v>628</v>
      </c>
      <c r="BA25" s="75" t="s">
        <v>628</v>
      </c>
      <c r="BB25" s="75" t="s">
        <v>628</v>
      </c>
      <c r="BC25" s="75" t="s">
        <v>628</v>
      </c>
      <c r="BD25" s="75" t="s">
        <v>628</v>
      </c>
      <c r="BE25" s="141" t="s">
        <v>323</v>
      </c>
      <c r="BF25" s="75" t="s">
        <v>628</v>
      </c>
      <c r="BG25" s="75" t="s">
        <v>627</v>
      </c>
      <c r="BH25" s="75" t="s">
        <v>627</v>
      </c>
      <c r="BI25" s="75" t="s">
        <v>627</v>
      </c>
      <c r="BJ25" s="75" t="s">
        <v>627</v>
      </c>
      <c r="BK25" s="75" t="s">
        <v>627</v>
      </c>
      <c r="BL25" s="75" t="s">
        <v>627</v>
      </c>
      <c r="BM25" s="75" t="s">
        <v>323</v>
      </c>
      <c r="BN25" s="75" t="s">
        <v>323</v>
      </c>
      <c r="BO25" s="75" t="s">
        <v>627</v>
      </c>
      <c r="BP25" s="75" t="s">
        <v>627</v>
      </c>
      <c r="BQ25" s="75" t="s">
        <v>627</v>
      </c>
      <c r="BR25" s="75" t="s">
        <v>628</v>
      </c>
      <c r="BS25" s="183">
        <f t="shared" si="1"/>
        <v>35</v>
      </c>
      <c r="BT25" s="192">
        <f t="shared" si="2"/>
        <v>0.51470588235294112</v>
      </c>
      <c r="BU25" s="183">
        <f t="shared" si="3"/>
        <v>27</v>
      </c>
      <c r="BV25" s="192">
        <f t="shared" si="4"/>
        <v>0.39705882352941174</v>
      </c>
      <c r="BW25" s="193">
        <f t="shared" si="5"/>
        <v>1.2962962962962963</v>
      </c>
      <c r="BX25" s="183">
        <f t="shared" si="6"/>
        <v>6</v>
      </c>
      <c r="BY25" s="192">
        <f t="shared" si="7"/>
        <v>8.8235294117647065E-2</v>
      </c>
      <c r="BZ25" s="1"/>
    </row>
    <row r="26" spans="1:78" ht="15.75" customHeight="1" x14ac:dyDescent="0.25">
      <c r="A26" s="55" t="s">
        <v>107</v>
      </c>
      <c r="B26" s="61" t="s">
        <v>108</v>
      </c>
      <c r="C26" s="75" t="s">
        <v>627</v>
      </c>
      <c r="D26" s="75" t="s">
        <v>627</v>
      </c>
      <c r="E26" s="75" t="s">
        <v>627</v>
      </c>
      <c r="F26" s="75" t="s">
        <v>627</v>
      </c>
      <c r="G26" s="75" t="s">
        <v>627</v>
      </c>
      <c r="H26" s="75" t="s">
        <v>627</v>
      </c>
      <c r="I26" s="75" t="s">
        <v>323</v>
      </c>
      <c r="J26" s="75" t="s">
        <v>627</v>
      </c>
      <c r="K26" s="75" t="s">
        <v>627</v>
      </c>
      <c r="L26" s="75" t="s">
        <v>627</v>
      </c>
      <c r="M26" s="75" t="s">
        <v>627</v>
      </c>
      <c r="N26" s="75" t="s">
        <v>627</v>
      </c>
      <c r="O26" s="75" t="s">
        <v>627</v>
      </c>
      <c r="P26" s="75" t="s">
        <v>627</v>
      </c>
      <c r="Q26" s="75" t="s">
        <v>627</v>
      </c>
      <c r="R26" s="75" t="s">
        <v>628</v>
      </c>
      <c r="S26" s="75" t="s">
        <v>628</v>
      </c>
      <c r="T26" s="75" t="s">
        <v>627</v>
      </c>
      <c r="U26" s="75" t="s">
        <v>628</v>
      </c>
      <c r="V26" s="75" t="s">
        <v>627</v>
      </c>
      <c r="W26" s="75" t="s">
        <v>627</v>
      </c>
      <c r="X26" s="75" t="s">
        <v>628</v>
      </c>
      <c r="Y26" s="75" t="s">
        <v>628</v>
      </c>
      <c r="Z26" s="75" t="s">
        <v>628</v>
      </c>
      <c r="AA26" s="75" t="s">
        <v>627</v>
      </c>
      <c r="AB26" s="75" t="s">
        <v>627</v>
      </c>
      <c r="AC26" s="75" t="s">
        <v>628</v>
      </c>
      <c r="AD26" s="75" t="s">
        <v>628</v>
      </c>
      <c r="AE26" s="75" t="s">
        <v>628</v>
      </c>
      <c r="AF26" s="75" t="s">
        <v>628</v>
      </c>
      <c r="AG26" s="75" t="s">
        <v>628</v>
      </c>
      <c r="AH26" s="75" t="s">
        <v>628</v>
      </c>
      <c r="AI26" s="75" t="s">
        <v>628</v>
      </c>
      <c r="AJ26" s="75" t="s">
        <v>628</v>
      </c>
      <c r="AK26" s="75" t="s">
        <v>628</v>
      </c>
      <c r="AL26" s="75" t="s">
        <v>627</v>
      </c>
      <c r="AM26" s="75" t="s">
        <v>627</v>
      </c>
      <c r="AN26" s="75" t="s">
        <v>627</v>
      </c>
      <c r="AO26" s="75" t="s">
        <v>628</v>
      </c>
      <c r="AP26" s="75" t="s">
        <v>628</v>
      </c>
      <c r="AQ26" s="75" t="s">
        <v>627</v>
      </c>
      <c r="AR26" s="75" t="s">
        <v>628</v>
      </c>
      <c r="AS26" s="75" t="s">
        <v>628</v>
      </c>
      <c r="AT26" s="182" t="s">
        <v>323</v>
      </c>
      <c r="AU26" s="182" t="s">
        <v>323</v>
      </c>
      <c r="AV26" s="182" t="s">
        <v>323</v>
      </c>
      <c r="AW26" s="75" t="s">
        <v>628</v>
      </c>
      <c r="AX26" s="182" t="s">
        <v>627</v>
      </c>
      <c r="AY26" s="182" t="s">
        <v>627</v>
      </c>
      <c r="AZ26" s="75" t="s">
        <v>628</v>
      </c>
      <c r="BA26" s="75" t="s">
        <v>628</v>
      </c>
      <c r="BB26" s="75" t="s">
        <v>628</v>
      </c>
      <c r="BC26" s="75" t="s">
        <v>628</v>
      </c>
      <c r="BD26" s="75" t="s">
        <v>628</v>
      </c>
      <c r="BE26" s="141" t="s">
        <v>323</v>
      </c>
      <c r="BF26" s="75" t="s">
        <v>628</v>
      </c>
      <c r="BG26" s="75" t="s">
        <v>627</v>
      </c>
      <c r="BH26" s="75" t="s">
        <v>627</v>
      </c>
      <c r="BI26" s="75" t="s">
        <v>627</v>
      </c>
      <c r="BJ26" s="75" t="s">
        <v>627</v>
      </c>
      <c r="BK26" s="75" t="s">
        <v>627</v>
      </c>
      <c r="BL26" s="75" t="s">
        <v>627</v>
      </c>
      <c r="BM26" s="75" t="s">
        <v>627</v>
      </c>
      <c r="BN26" s="75" t="s">
        <v>323</v>
      </c>
      <c r="BO26" s="75" t="s">
        <v>627</v>
      </c>
      <c r="BP26" s="75" t="s">
        <v>627</v>
      </c>
      <c r="BQ26" s="75" t="s">
        <v>627</v>
      </c>
      <c r="BR26" s="75" t="s">
        <v>628</v>
      </c>
      <c r="BS26" s="183">
        <f t="shared" si="1"/>
        <v>35</v>
      </c>
      <c r="BT26" s="192">
        <f t="shared" si="2"/>
        <v>0.51470588235294112</v>
      </c>
      <c r="BU26" s="183">
        <f t="shared" si="3"/>
        <v>27</v>
      </c>
      <c r="BV26" s="192">
        <f t="shared" si="4"/>
        <v>0.39705882352941174</v>
      </c>
      <c r="BW26" s="193">
        <f t="shared" si="5"/>
        <v>1.2962962962962963</v>
      </c>
      <c r="BX26" s="183">
        <f t="shared" si="6"/>
        <v>6</v>
      </c>
      <c r="BY26" s="192">
        <f t="shared" si="7"/>
        <v>8.8235294117647065E-2</v>
      </c>
      <c r="BZ26" s="1"/>
    </row>
    <row r="27" spans="1:78" ht="15.75" customHeight="1" x14ac:dyDescent="0.25">
      <c r="A27" s="55" t="s">
        <v>109</v>
      </c>
      <c r="B27" s="61" t="s">
        <v>110</v>
      </c>
      <c r="C27" s="75" t="s">
        <v>627</v>
      </c>
      <c r="D27" s="75" t="s">
        <v>627</v>
      </c>
      <c r="E27" s="75" t="s">
        <v>627</v>
      </c>
      <c r="F27" s="75" t="s">
        <v>627</v>
      </c>
      <c r="G27" s="75" t="s">
        <v>627</v>
      </c>
      <c r="H27" s="75" t="s">
        <v>627</v>
      </c>
      <c r="I27" s="75" t="s">
        <v>323</v>
      </c>
      <c r="J27" s="75" t="s">
        <v>627</v>
      </c>
      <c r="K27" s="75" t="s">
        <v>627</v>
      </c>
      <c r="L27" s="75" t="s">
        <v>627</v>
      </c>
      <c r="M27" s="75" t="s">
        <v>627</v>
      </c>
      <c r="N27" s="75" t="s">
        <v>627</v>
      </c>
      <c r="O27" s="75" t="s">
        <v>627</v>
      </c>
      <c r="P27" s="75" t="s">
        <v>627</v>
      </c>
      <c r="Q27" s="75" t="s">
        <v>627</v>
      </c>
      <c r="R27" s="75" t="s">
        <v>628</v>
      </c>
      <c r="S27" s="75" t="s">
        <v>628</v>
      </c>
      <c r="T27" s="75" t="s">
        <v>627</v>
      </c>
      <c r="U27" s="75" t="s">
        <v>628</v>
      </c>
      <c r="V27" s="75" t="s">
        <v>627</v>
      </c>
      <c r="W27" s="75" t="s">
        <v>627</v>
      </c>
      <c r="X27" s="75" t="s">
        <v>628</v>
      </c>
      <c r="Y27" s="75" t="s">
        <v>628</v>
      </c>
      <c r="Z27" s="75" t="s">
        <v>628</v>
      </c>
      <c r="AA27" s="75" t="s">
        <v>627</v>
      </c>
      <c r="AB27" s="75" t="s">
        <v>627</v>
      </c>
      <c r="AC27" s="75" t="s">
        <v>628</v>
      </c>
      <c r="AD27" s="75" t="s">
        <v>628</v>
      </c>
      <c r="AE27" s="75" t="s">
        <v>628</v>
      </c>
      <c r="AF27" s="75" t="s">
        <v>628</v>
      </c>
      <c r="AG27" s="75" t="s">
        <v>628</v>
      </c>
      <c r="AH27" s="75" t="s">
        <v>628</v>
      </c>
      <c r="AI27" s="75" t="s">
        <v>628</v>
      </c>
      <c r="AJ27" s="75" t="s">
        <v>628</v>
      </c>
      <c r="AK27" s="75" t="s">
        <v>628</v>
      </c>
      <c r="AL27" s="75" t="s">
        <v>627</v>
      </c>
      <c r="AM27" s="75" t="s">
        <v>627</v>
      </c>
      <c r="AN27" s="75" t="s">
        <v>627</v>
      </c>
      <c r="AO27" s="75" t="s">
        <v>628</v>
      </c>
      <c r="AP27" s="75" t="s">
        <v>628</v>
      </c>
      <c r="AQ27" s="75" t="s">
        <v>627</v>
      </c>
      <c r="AR27" s="75" t="s">
        <v>628</v>
      </c>
      <c r="AS27" s="75" t="s">
        <v>628</v>
      </c>
      <c r="AT27" s="182" t="s">
        <v>323</v>
      </c>
      <c r="AU27" s="182" t="s">
        <v>323</v>
      </c>
      <c r="AV27" s="182" t="s">
        <v>323</v>
      </c>
      <c r="AW27" s="75" t="s">
        <v>628</v>
      </c>
      <c r="AX27" s="182" t="s">
        <v>627</v>
      </c>
      <c r="AY27" s="182" t="s">
        <v>627</v>
      </c>
      <c r="AZ27" s="75" t="s">
        <v>628</v>
      </c>
      <c r="BA27" s="75" t="s">
        <v>628</v>
      </c>
      <c r="BB27" s="75" t="s">
        <v>628</v>
      </c>
      <c r="BC27" s="75" t="s">
        <v>628</v>
      </c>
      <c r="BD27" s="75" t="s">
        <v>628</v>
      </c>
      <c r="BE27" s="141" t="s">
        <v>323</v>
      </c>
      <c r="BF27" s="75" t="s">
        <v>628</v>
      </c>
      <c r="BG27" s="75" t="s">
        <v>627</v>
      </c>
      <c r="BH27" s="75" t="s">
        <v>627</v>
      </c>
      <c r="BI27" s="75" t="s">
        <v>627</v>
      </c>
      <c r="BJ27" s="75" t="s">
        <v>627</v>
      </c>
      <c r="BK27" s="75" t="s">
        <v>627</v>
      </c>
      <c r="BL27" s="75" t="s">
        <v>627</v>
      </c>
      <c r="BM27" s="75" t="s">
        <v>627</v>
      </c>
      <c r="BN27" s="75" t="s">
        <v>323</v>
      </c>
      <c r="BO27" s="75" t="s">
        <v>627</v>
      </c>
      <c r="BP27" s="75" t="s">
        <v>627</v>
      </c>
      <c r="BQ27" s="75" t="s">
        <v>627</v>
      </c>
      <c r="BR27" s="75" t="s">
        <v>628</v>
      </c>
      <c r="BS27" s="183">
        <f t="shared" si="1"/>
        <v>35</v>
      </c>
      <c r="BT27" s="192">
        <f t="shared" si="2"/>
        <v>0.51470588235294112</v>
      </c>
      <c r="BU27" s="183">
        <f t="shared" si="3"/>
        <v>27</v>
      </c>
      <c r="BV27" s="192">
        <f t="shared" si="4"/>
        <v>0.39705882352941174</v>
      </c>
      <c r="BW27" s="193">
        <f t="shared" si="5"/>
        <v>1.2962962962962963</v>
      </c>
      <c r="BX27" s="183">
        <f t="shared" si="6"/>
        <v>6</v>
      </c>
      <c r="BY27" s="192">
        <f t="shared" si="7"/>
        <v>8.8235294117647065E-2</v>
      </c>
      <c r="BZ27" s="1"/>
    </row>
    <row r="28" spans="1:78" ht="15.75" customHeight="1" x14ac:dyDescent="0.25">
      <c r="A28" s="55" t="s">
        <v>111</v>
      </c>
      <c r="B28" s="61" t="s">
        <v>112</v>
      </c>
      <c r="C28" s="75" t="s">
        <v>627</v>
      </c>
      <c r="D28" s="75" t="s">
        <v>627</v>
      </c>
      <c r="E28" s="75" t="s">
        <v>627</v>
      </c>
      <c r="F28" s="75" t="s">
        <v>627</v>
      </c>
      <c r="G28" s="75" t="s">
        <v>627</v>
      </c>
      <c r="H28" s="75" t="s">
        <v>627</v>
      </c>
      <c r="I28" s="75" t="s">
        <v>323</v>
      </c>
      <c r="J28" s="75" t="s">
        <v>627</v>
      </c>
      <c r="K28" s="75" t="s">
        <v>627</v>
      </c>
      <c r="L28" s="75" t="s">
        <v>627</v>
      </c>
      <c r="M28" s="75" t="s">
        <v>627</v>
      </c>
      <c r="N28" s="75" t="s">
        <v>627</v>
      </c>
      <c r="O28" s="75" t="s">
        <v>627</v>
      </c>
      <c r="P28" s="75" t="s">
        <v>627</v>
      </c>
      <c r="Q28" s="75" t="s">
        <v>627</v>
      </c>
      <c r="R28" s="75" t="s">
        <v>628</v>
      </c>
      <c r="S28" s="75" t="s">
        <v>628</v>
      </c>
      <c r="T28" s="75" t="s">
        <v>627</v>
      </c>
      <c r="U28" s="75" t="s">
        <v>628</v>
      </c>
      <c r="V28" s="75" t="s">
        <v>627</v>
      </c>
      <c r="W28" s="75" t="s">
        <v>627</v>
      </c>
      <c r="X28" s="75" t="s">
        <v>628</v>
      </c>
      <c r="Y28" s="75" t="s">
        <v>628</v>
      </c>
      <c r="Z28" s="75" t="s">
        <v>628</v>
      </c>
      <c r="AA28" s="75" t="s">
        <v>627</v>
      </c>
      <c r="AB28" s="75" t="s">
        <v>627</v>
      </c>
      <c r="AC28" s="75" t="s">
        <v>628</v>
      </c>
      <c r="AD28" s="75" t="s">
        <v>628</v>
      </c>
      <c r="AE28" s="75" t="s">
        <v>628</v>
      </c>
      <c r="AF28" s="75" t="s">
        <v>628</v>
      </c>
      <c r="AG28" s="75" t="s">
        <v>628</v>
      </c>
      <c r="AH28" s="75" t="s">
        <v>628</v>
      </c>
      <c r="AI28" s="75" t="s">
        <v>628</v>
      </c>
      <c r="AJ28" s="75" t="s">
        <v>628</v>
      </c>
      <c r="AK28" s="75" t="s">
        <v>628</v>
      </c>
      <c r="AL28" s="75" t="s">
        <v>627</v>
      </c>
      <c r="AM28" s="75" t="s">
        <v>627</v>
      </c>
      <c r="AN28" s="75" t="s">
        <v>627</v>
      </c>
      <c r="AO28" s="75" t="s">
        <v>628</v>
      </c>
      <c r="AP28" s="75" t="s">
        <v>628</v>
      </c>
      <c r="AQ28" s="75" t="s">
        <v>627</v>
      </c>
      <c r="AR28" s="75" t="s">
        <v>628</v>
      </c>
      <c r="AS28" s="75" t="s">
        <v>628</v>
      </c>
      <c r="AT28" s="182" t="s">
        <v>323</v>
      </c>
      <c r="AU28" s="182" t="s">
        <v>323</v>
      </c>
      <c r="AV28" s="182" t="s">
        <v>323</v>
      </c>
      <c r="AW28" s="75" t="s">
        <v>628</v>
      </c>
      <c r="AX28" s="182" t="s">
        <v>627</v>
      </c>
      <c r="AY28" s="182" t="s">
        <v>627</v>
      </c>
      <c r="AZ28" s="75" t="s">
        <v>628</v>
      </c>
      <c r="BA28" s="75" t="s">
        <v>628</v>
      </c>
      <c r="BB28" s="75" t="s">
        <v>628</v>
      </c>
      <c r="BC28" s="75" t="s">
        <v>628</v>
      </c>
      <c r="BD28" s="75" t="s">
        <v>628</v>
      </c>
      <c r="BE28" s="141" t="s">
        <v>323</v>
      </c>
      <c r="BF28" s="75" t="s">
        <v>628</v>
      </c>
      <c r="BG28" s="75" t="s">
        <v>627</v>
      </c>
      <c r="BH28" s="75" t="s">
        <v>627</v>
      </c>
      <c r="BI28" s="75" t="s">
        <v>627</v>
      </c>
      <c r="BJ28" s="75" t="s">
        <v>627</v>
      </c>
      <c r="BK28" s="75" t="s">
        <v>627</v>
      </c>
      <c r="BL28" s="75" t="s">
        <v>627</v>
      </c>
      <c r="BM28" s="75" t="s">
        <v>627</v>
      </c>
      <c r="BN28" s="75" t="s">
        <v>323</v>
      </c>
      <c r="BO28" s="75" t="s">
        <v>627</v>
      </c>
      <c r="BP28" s="75" t="s">
        <v>627</v>
      </c>
      <c r="BQ28" s="75" t="s">
        <v>627</v>
      </c>
      <c r="BR28" s="75" t="s">
        <v>628</v>
      </c>
      <c r="BS28" s="183">
        <f t="shared" si="1"/>
        <v>35</v>
      </c>
      <c r="BT28" s="192">
        <f t="shared" si="2"/>
        <v>0.51470588235294112</v>
      </c>
      <c r="BU28" s="183">
        <f t="shared" si="3"/>
        <v>27</v>
      </c>
      <c r="BV28" s="192">
        <f t="shared" si="4"/>
        <v>0.39705882352941174</v>
      </c>
      <c r="BW28" s="193">
        <f t="shared" si="5"/>
        <v>1.2962962962962963</v>
      </c>
      <c r="BX28" s="183">
        <f t="shared" si="6"/>
        <v>6</v>
      </c>
      <c r="BY28" s="192">
        <f t="shared" si="7"/>
        <v>8.8235294117647065E-2</v>
      </c>
      <c r="BZ28" s="1"/>
    </row>
    <row r="29" spans="1:78" ht="15.75" customHeight="1" x14ac:dyDescent="0.25">
      <c r="A29" s="55" t="s">
        <v>113</v>
      </c>
      <c r="B29" s="61" t="s">
        <v>114</v>
      </c>
      <c r="C29" s="75" t="s">
        <v>627</v>
      </c>
      <c r="D29" s="75" t="s">
        <v>627</v>
      </c>
      <c r="E29" s="75" t="s">
        <v>627</v>
      </c>
      <c r="F29" s="75" t="s">
        <v>627</v>
      </c>
      <c r="G29" s="75" t="s">
        <v>627</v>
      </c>
      <c r="H29" s="75" t="s">
        <v>627</v>
      </c>
      <c r="I29" s="75" t="s">
        <v>323</v>
      </c>
      <c r="J29" s="75" t="s">
        <v>627</v>
      </c>
      <c r="K29" s="75" t="s">
        <v>627</v>
      </c>
      <c r="L29" s="75" t="s">
        <v>627</v>
      </c>
      <c r="M29" s="75" t="s">
        <v>627</v>
      </c>
      <c r="N29" s="75" t="s">
        <v>627</v>
      </c>
      <c r="O29" s="75" t="s">
        <v>627</v>
      </c>
      <c r="P29" s="75" t="s">
        <v>627</v>
      </c>
      <c r="Q29" s="75" t="s">
        <v>627</v>
      </c>
      <c r="R29" s="75" t="s">
        <v>628</v>
      </c>
      <c r="S29" s="75" t="s">
        <v>628</v>
      </c>
      <c r="T29" s="75" t="s">
        <v>627</v>
      </c>
      <c r="U29" s="75" t="s">
        <v>628</v>
      </c>
      <c r="V29" s="75" t="s">
        <v>627</v>
      </c>
      <c r="W29" s="75" t="s">
        <v>627</v>
      </c>
      <c r="X29" s="75" t="s">
        <v>628</v>
      </c>
      <c r="Y29" s="75" t="s">
        <v>628</v>
      </c>
      <c r="Z29" s="75" t="s">
        <v>628</v>
      </c>
      <c r="AA29" s="75" t="s">
        <v>627</v>
      </c>
      <c r="AB29" s="75" t="s">
        <v>627</v>
      </c>
      <c r="AC29" s="75" t="s">
        <v>628</v>
      </c>
      <c r="AD29" s="75" t="s">
        <v>628</v>
      </c>
      <c r="AE29" s="75" t="s">
        <v>628</v>
      </c>
      <c r="AF29" s="75" t="s">
        <v>628</v>
      </c>
      <c r="AG29" s="75" t="s">
        <v>628</v>
      </c>
      <c r="AH29" s="75" t="s">
        <v>628</v>
      </c>
      <c r="AI29" s="75" t="s">
        <v>628</v>
      </c>
      <c r="AJ29" s="75" t="s">
        <v>628</v>
      </c>
      <c r="AK29" s="75" t="s">
        <v>628</v>
      </c>
      <c r="AL29" s="75" t="s">
        <v>627</v>
      </c>
      <c r="AM29" s="75" t="s">
        <v>627</v>
      </c>
      <c r="AN29" s="75" t="s">
        <v>627</v>
      </c>
      <c r="AO29" s="75" t="s">
        <v>628</v>
      </c>
      <c r="AP29" s="75" t="s">
        <v>628</v>
      </c>
      <c r="AQ29" s="75" t="s">
        <v>627</v>
      </c>
      <c r="AR29" s="75" t="s">
        <v>628</v>
      </c>
      <c r="AS29" s="75" t="s">
        <v>628</v>
      </c>
      <c r="AT29" s="182" t="s">
        <v>323</v>
      </c>
      <c r="AU29" s="182" t="s">
        <v>323</v>
      </c>
      <c r="AV29" s="182" t="s">
        <v>627</v>
      </c>
      <c r="AW29" s="75" t="s">
        <v>628</v>
      </c>
      <c r="AX29" s="182" t="s">
        <v>627</v>
      </c>
      <c r="AY29" s="182" t="s">
        <v>627</v>
      </c>
      <c r="AZ29" s="75" t="s">
        <v>628</v>
      </c>
      <c r="BA29" s="75" t="s">
        <v>628</v>
      </c>
      <c r="BB29" s="75" t="s">
        <v>628</v>
      </c>
      <c r="BC29" s="75" t="s">
        <v>628</v>
      </c>
      <c r="BD29" s="75" t="s">
        <v>628</v>
      </c>
      <c r="BE29" s="141" t="s">
        <v>323</v>
      </c>
      <c r="BF29" s="75" t="s">
        <v>628</v>
      </c>
      <c r="BG29" s="75" t="s">
        <v>627</v>
      </c>
      <c r="BH29" s="75" t="s">
        <v>627</v>
      </c>
      <c r="BI29" s="75" t="s">
        <v>627</v>
      </c>
      <c r="BJ29" s="75" t="s">
        <v>627</v>
      </c>
      <c r="BK29" s="75" t="s">
        <v>627</v>
      </c>
      <c r="BL29" s="75" t="s">
        <v>627</v>
      </c>
      <c r="BM29" s="75" t="s">
        <v>627</v>
      </c>
      <c r="BN29" s="75" t="s">
        <v>323</v>
      </c>
      <c r="BO29" s="75" t="s">
        <v>627</v>
      </c>
      <c r="BP29" s="75" t="s">
        <v>627</v>
      </c>
      <c r="BQ29" s="75" t="s">
        <v>627</v>
      </c>
      <c r="BR29" s="75" t="s">
        <v>628</v>
      </c>
      <c r="BS29" s="183">
        <f t="shared" si="1"/>
        <v>36</v>
      </c>
      <c r="BT29" s="192">
        <f t="shared" si="2"/>
        <v>0.52941176470588236</v>
      </c>
      <c r="BU29" s="183">
        <f t="shared" si="3"/>
        <v>27</v>
      </c>
      <c r="BV29" s="192">
        <f t="shared" si="4"/>
        <v>0.39705882352941174</v>
      </c>
      <c r="BW29" s="193">
        <f t="shared" si="5"/>
        <v>1.3333333333333333</v>
      </c>
      <c r="BX29" s="183">
        <f t="shared" si="6"/>
        <v>5</v>
      </c>
      <c r="BY29" s="192">
        <f t="shared" si="7"/>
        <v>7.3529411764705885E-2</v>
      </c>
      <c r="BZ29" s="1"/>
    </row>
    <row r="30" spans="1:78" ht="15.75" customHeight="1" x14ac:dyDescent="0.25">
      <c r="A30" s="55" t="s">
        <v>115</v>
      </c>
      <c r="B30" s="61" t="s">
        <v>116</v>
      </c>
      <c r="C30" s="75" t="s">
        <v>627</v>
      </c>
      <c r="D30" s="75" t="s">
        <v>627</v>
      </c>
      <c r="E30" s="75" t="s">
        <v>627</v>
      </c>
      <c r="F30" s="75" t="s">
        <v>627</v>
      </c>
      <c r="G30" s="75" t="s">
        <v>627</v>
      </c>
      <c r="H30" s="75" t="s">
        <v>627</v>
      </c>
      <c r="I30" s="75" t="s">
        <v>627</v>
      </c>
      <c r="J30" s="75" t="s">
        <v>627</v>
      </c>
      <c r="K30" s="75" t="s">
        <v>627</v>
      </c>
      <c r="L30" s="75" t="s">
        <v>627</v>
      </c>
      <c r="M30" s="75" t="s">
        <v>627</v>
      </c>
      <c r="N30" s="75" t="s">
        <v>627</v>
      </c>
      <c r="O30" s="75" t="s">
        <v>627</v>
      </c>
      <c r="P30" s="75" t="s">
        <v>627</v>
      </c>
      <c r="Q30" s="75" t="s">
        <v>627</v>
      </c>
      <c r="R30" s="75" t="s">
        <v>628</v>
      </c>
      <c r="S30" s="75" t="s">
        <v>628</v>
      </c>
      <c r="T30" s="75" t="s">
        <v>627</v>
      </c>
      <c r="U30" s="75" t="s">
        <v>628</v>
      </c>
      <c r="V30" s="75" t="s">
        <v>627</v>
      </c>
      <c r="W30" s="75" t="s">
        <v>627</v>
      </c>
      <c r="X30" s="75" t="s">
        <v>628</v>
      </c>
      <c r="Y30" s="75" t="s">
        <v>628</v>
      </c>
      <c r="Z30" s="75" t="s">
        <v>628</v>
      </c>
      <c r="AA30" s="75" t="s">
        <v>627</v>
      </c>
      <c r="AB30" s="75" t="s">
        <v>627</v>
      </c>
      <c r="AC30" s="75" t="s">
        <v>628</v>
      </c>
      <c r="AD30" s="75" t="s">
        <v>628</v>
      </c>
      <c r="AE30" s="75" t="s">
        <v>628</v>
      </c>
      <c r="AF30" s="75" t="s">
        <v>628</v>
      </c>
      <c r="AG30" s="75" t="s">
        <v>628</v>
      </c>
      <c r="AH30" s="75" t="s">
        <v>628</v>
      </c>
      <c r="AI30" s="75" t="s">
        <v>628</v>
      </c>
      <c r="AJ30" s="75" t="s">
        <v>628</v>
      </c>
      <c r="AK30" s="75" t="s">
        <v>628</v>
      </c>
      <c r="AL30" s="75" t="s">
        <v>627</v>
      </c>
      <c r="AM30" s="75" t="s">
        <v>627</v>
      </c>
      <c r="AN30" s="75" t="s">
        <v>627</v>
      </c>
      <c r="AO30" s="75" t="s">
        <v>628</v>
      </c>
      <c r="AP30" s="75" t="s">
        <v>628</v>
      </c>
      <c r="AQ30" s="75" t="s">
        <v>627</v>
      </c>
      <c r="AR30" s="75" t="s">
        <v>628</v>
      </c>
      <c r="AS30" s="75" t="s">
        <v>628</v>
      </c>
      <c r="AT30" s="182" t="s">
        <v>323</v>
      </c>
      <c r="AU30" s="182" t="s">
        <v>323</v>
      </c>
      <c r="AV30" s="182" t="s">
        <v>323</v>
      </c>
      <c r="AW30" s="75" t="s">
        <v>628</v>
      </c>
      <c r="AX30" s="182" t="s">
        <v>627</v>
      </c>
      <c r="AY30" s="182" t="s">
        <v>627</v>
      </c>
      <c r="AZ30" s="75" t="s">
        <v>628</v>
      </c>
      <c r="BA30" s="75" t="s">
        <v>628</v>
      </c>
      <c r="BB30" s="75" t="s">
        <v>628</v>
      </c>
      <c r="BC30" s="75" t="s">
        <v>628</v>
      </c>
      <c r="BD30" s="75" t="s">
        <v>628</v>
      </c>
      <c r="BE30" s="141" t="s">
        <v>323</v>
      </c>
      <c r="BF30" s="75" t="s">
        <v>628</v>
      </c>
      <c r="BG30" s="75" t="s">
        <v>627</v>
      </c>
      <c r="BH30" s="75" t="s">
        <v>627</v>
      </c>
      <c r="BI30" s="75" t="s">
        <v>627</v>
      </c>
      <c r="BJ30" s="75" t="s">
        <v>627</v>
      </c>
      <c r="BK30" s="75" t="s">
        <v>627</v>
      </c>
      <c r="BL30" s="75" t="s">
        <v>627</v>
      </c>
      <c r="BM30" s="75" t="s">
        <v>627</v>
      </c>
      <c r="BN30" s="75" t="s">
        <v>323</v>
      </c>
      <c r="BO30" s="75" t="s">
        <v>627</v>
      </c>
      <c r="BP30" s="75" t="s">
        <v>627</v>
      </c>
      <c r="BQ30" s="75" t="s">
        <v>627</v>
      </c>
      <c r="BR30" s="75" t="s">
        <v>628</v>
      </c>
      <c r="BS30" s="183">
        <f t="shared" si="1"/>
        <v>36</v>
      </c>
      <c r="BT30" s="192">
        <f t="shared" si="2"/>
        <v>0.52941176470588236</v>
      </c>
      <c r="BU30" s="183">
        <f t="shared" si="3"/>
        <v>27</v>
      </c>
      <c r="BV30" s="192">
        <f t="shared" si="4"/>
        <v>0.39705882352941174</v>
      </c>
      <c r="BW30" s="193">
        <f t="shared" si="5"/>
        <v>1.3333333333333333</v>
      </c>
      <c r="BX30" s="183">
        <f t="shared" si="6"/>
        <v>5</v>
      </c>
      <c r="BY30" s="192">
        <f t="shared" si="7"/>
        <v>7.3529411764705885E-2</v>
      </c>
      <c r="BZ30" s="1"/>
    </row>
    <row r="31" spans="1:78" ht="15.75" customHeight="1" x14ac:dyDescent="0.25">
      <c r="A31" s="55" t="s">
        <v>117</v>
      </c>
      <c r="B31" s="61" t="s">
        <v>118</v>
      </c>
      <c r="C31" s="75" t="s">
        <v>627</v>
      </c>
      <c r="D31" s="75" t="s">
        <v>627</v>
      </c>
      <c r="E31" s="75" t="s">
        <v>627</v>
      </c>
      <c r="F31" s="75" t="s">
        <v>627</v>
      </c>
      <c r="G31" s="75" t="s">
        <v>627</v>
      </c>
      <c r="H31" s="75" t="s">
        <v>627</v>
      </c>
      <c r="I31" s="75" t="s">
        <v>323</v>
      </c>
      <c r="J31" s="75" t="s">
        <v>627</v>
      </c>
      <c r="K31" s="75" t="s">
        <v>627</v>
      </c>
      <c r="L31" s="75" t="s">
        <v>627</v>
      </c>
      <c r="M31" s="75" t="s">
        <v>627</v>
      </c>
      <c r="N31" s="75" t="s">
        <v>627</v>
      </c>
      <c r="O31" s="75" t="s">
        <v>627</v>
      </c>
      <c r="P31" s="75" t="s">
        <v>627</v>
      </c>
      <c r="Q31" s="75" t="s">
        <v>627</v>
      </c>
      <c r="R31" s="75" t="s">
        <v>628</v>
      </c>
      <c r="S31" s="75" t="s">
        <v>628</v>
      </c>
      <c r="T31" s="75" t="s">
        <v>627</v>
      </c>
      <c r="U31" s="75" t="s">
        <v>628</v>
      </c>
      <c r="V31" s="75" t="s">
        <v>627</v>
      </c>
      <c r="W31" s="75" t="s">
        <v>627</v>
      </c>
      <c r="X31" s="75" t="s">
        <v>628</v>
      </c>
      <c r="Y31" s="75" t="s">
        <v>628</v>
      </c>
      <c r="Z31" s="75" t="s">
        <v>628</v>
      </c>
      <c r="AA31" s="75" t="s">
        <v>627</v>
      </c>
      <c r="AB31" s="75" t="s">
        <v>627</v>
      </c>
      <c r="AC31" s="75" t="s">
        <v>628</v>
      </c>
      <c r="AD31" s="75" t="s">
        <v>628</v>
      </c>
      <c r="AE31" s="75" t="s">
        <v>628</v>
      </c>
      <c r="AF31" s="75" t="s">
        <v>628</v>
      </c>
      <c r="AG31" s="75" t="s">
        <v>628</v>
      </c>
      <c r="AH31" s="75" t="s">
        <v>628</v>
      </c>
      <c r="AI31" s="75" t="s">
        <v>628</v>
      </c>
      <c r="AJ31" s="75" t="s">
        <v>628</v>
      </c>
      <c r="AK31" s="75" t="s">
        <v>628</v>
      </c>
      <c r="AL31" s="75" t="s">
        <v>627</v>
      </c>
      <c r="AM31" s="75" t="s">
        <v>627</v>
      </c>
      <c r="AN31" s="75" t="s">
        <v>627</v>
      </c>
      <c r="AO31" s="75" t="s">
        <v>628</v>
      </c>
      <c r="AP31" s="75" t="s">
        <v>628</v>
      </c>
      <c r="AQ31" s="75" t="s">
        <v>627</v>
      </c>
      <c r="AR31" s="75" t="s">
        <v>628</v>
      </c>
      <c r="AS31" s="75" t="s">
        <v>628</v>
      </c>
      <c r="AT31" s="182" t="s">
        <v>323</v>
      </c>
      <c r="AU31" s="182" t="s">
        <v>323</v>
      </c>
      <c r="AV31" s="182" t="s">
        <v>323</v>
      </c>
      <c r="AW31" s="75" t="s">
        <v>628</v>
      </c>
      <c r="AX31" s="182" t="s">
        <v>627</v>
      </c>
      <c r="AY31" s="182" t="s">
        <v>627</v>
      </c>
      <c r="AZ31" s="75" t="s">
        <v>628</v>
      </c>
      <c r="BA31" s="75" t="s">
        <v>628</v>
      </c>
      <c r="BB31" s="75" t="s">
        <v>628</v>
      </c>
      <c r="BC31" s="75" t="s">
        <v>628</v>
      </c>
      <c r="BD31" s="75" t="s">
        <v>628</v>
      </c>
      <c r="BE31" s="141" t="s">
        <v>323</v>
      </c>
      <c r="BF31" s="75" t="s">
        <v>628</v>
      </c>
      <c r="BG31" s="75" t="s">
        <v>627</v>
      </c>
      <c r="BH31" s="75" t="s">
        <v>627</v>
      </c>
      <c r="BI31" s="75" t="s">
        <v>627</v>
      </c>
      <c r="BJ31" s="75" t="s">
        <v>627</v>
      </c>
      <c r="BK31" s="75" t="s">
        <v>627</v>
      </c>
      <c r="BL31" s="75" t="s">
        <v>627</v>
      </c>
      <c r="BM31" s="75" t="s">
        <v>627</v>
      </c>
      <c r="BN31" s="75" t="s">
        <v>323</v>
      </c>
      <c r="BO31" s="75" t="s">
        <v>627</v>
      </c>
      <c r="BP31" s="75" t="s">
        <v>627</v>
      </c>
      <c r="BQ31" s="75" t="s">
        <v>627</v>
      </c>
      <c r="BR31" s="75" t="s">
        <v>628</v>
      </c>
      <c r="BS31" s="183">
        <f t="shared" si="1"/>
        <v>35</v>
      </c>
      <c r="BT31" s="192">
        <f t="shared" si="2"/>
        <v>0.51470588235294112</v>
      </c>
      <c r="BU31" s="183">
        <f t="shared" si="3"/>
        <v>27</v>
      </c>
      <c r="BV31" s="192">
        <f t="shared" si="4"/>
        <v>0.39705882352941174</v>
      </c>
      <c r="BW31" s="193">
        <f t="shared" si="5"/>
        <v>1.2962962962962963</v>
      </c>
      <c r="BX31" s="183">
        <f t="shared" si="6"/>
        <v>6</v>
      </c>
      <c r="BY31" s="192">
        <f t="shared" si="7"/>
        <v>8.8235294117647065E-2</v>
      </c>
      <c r="BZ31" s="1"/>
    </row>
    <row r="32" spans="1:78" ht="15.75" customHeight="1" x14ac:dyDescent="0.25">
      <c r="A32" s="55" t="s">
        <v>119</v>
      </c>
      <c r="B32" s="61" t="s">
        <v>120</v>
      </c>
      <c r="C32" s="75" t="s">
        <v>627</v>
      </c>
      <c r="D32" s="75" t="s">
        <v>627</v>
      </c>
      <c r="E32" s="75" t="s">
        <v>627</v>
      </c>
      <c r="F32" s="75" t="s">
        <v>627</v>
      </c>
      <c r="G32" s="75" t="s">
        <v>627</v>
      </c>
      <c r="H32" s="75" t="s">
        <v>627</v>
      </c>
      <c r="I32" s="75" t="s">
        <v>323</v>
      </c>
      <c r="J32" s="75" t="s">
        <v>627</v>
      </c>
      <c r="K32" s="75" t="s">
        <v>627</v>
      </c>
      <c r="L32" s="75" t="s">
        <v>627</v>
      </c>
      <c r="M32" s="75" t="s">
        <v>627</v>
      </c>
      <c r="N32" s="75" t="s">
        <v>627</v>
      </c>
      <c r="O32" s="75" t="s">
        <v>627</v>
      </c>
      <c r="P32" s="75" t="s">
        <v>627</v>
      </c>
      <c r="Q32" s="75" t="s">
        <v>627</v>
      </c>
      <c r="R32" s="75" t="s">
        <v>628</v>
      </c>
      <c r="S32" s="75" t="s">
        <v>628</v>
      </c>
      <c r="T32" s="75" t="s">
        <v>627</v>
      </c>
      <c r="U32" s="75" t="s">
        <v>628</v>
      </c>
      <c r="V32" s="75" t="s">
        <v>627</v>
      </c>
      <c r="W32" s="75" t="s">
        <v>627</v>
      </c>
      <c r="X32" s="75" t="s">
        <v>628</v>
      </c>
      <c r="Y32" s="75" t="s">
        <v>628</v>
      </c>
      <c r="Z32" s="75" t="s">
        <v>628</v>
      </c>
      <c r="AA32" s="75" t="s">
        <v>627</v>
      </c>
      <c r="AB32" s="75" t="s">
        <v>627</v>
      </c>
      <c r="AC32" s="75" t="s">
        <v>628</v>
      </c>
      <c r="AD32" s="75" t="s">
        <v>628</v>
      </c>
      <c r="AE32" s="75" t="s">
        <v>628</v>
      </c>
      <c r="AF32" s="75" t="s">
        <v>628</v>
      </c>
      <c r="AG32" s="75" t="s">
        <v>628</v>
      </c>
      <c r="AH32" s="75" t="s">
        <v>628</v>
      </c>
      <c r="AI32" s="75" t="s">
        <v>628</v>
      </c>
      <c r="AJ32" s="75" t="s">
        <v>628</v>
      </c>
      <c r="AK32" s="75" t="s">
        <v>628</v>
      </c>
      <c r="AL32" s="75" t="s">
        <v>627</v>
      </c>
      <c r="AM32" s="75" t="s">
        <v>627</v>
      </c>
      <c r="AN32" s="75" t="s">
        <v>627</v>
      </c>
      <c r="AO32" s="75" t="s">
        <v>628</v>
      </c>
      <c r="AP32" s="75" t="s">
        <v>628</v>
      </c>
      <c r="AQ32" s="75" t="s">
        <v>627</v>
      </c>
      <c r="AR32" s="75" t="s">
        <v>628</v>
      </c>
      <c r="AS32" s="75" t="s">
        <v>628</v>
      </c>
      <c r="AT32" s="182" t="s">
        <v>323</v>
      </c>
      <c r="AU32" s="182" t="s">
        <v>323</v>
      </c>
      <c r="AV32" s="182" t="s">
        <v>627</v>
      </c>
      <c r="AW32" s="75" t="s">
        <v>628</v>
      </c>
      <c r="AX32" s="182" t="s">
        <v>627</v>
      </c>
      <c r="AY32" s="182" t="s">
        <v>627</v>
      </c>
      <c r="AZ32" s="75" t="s">
        <v>628</v>
      </c>
      <c r="BA32" s="75" t="s">
        <v>628</v>
      </c>
      <c r="BB32" s="75" t="s">
        <v>628</v>
      </c>
      <c r="BC32" s="75" t="s">
        <v>628</v>
      </c>
      <c r="BD32" s="75" t="s">
        <v>628</v>
      </c>
      <c r="BE32" s="141" t="s">
        <v>323</v>
      </c>
      <c r="BF32" s="75" t="s">
        <v>628</v>
      </c>
      <c r="BG32" s="75" t="s">
        <v>627</v>
      </c>
      <c r="BH32" s="75" t="s">
        <v>627</v>
      </c>
      <c r="BI32" s="75" t="s">
        <v>627</v>
      </c>
      <c r="BJ32" s="75" t="s">
        <v>627</v>
      </c>
      <c r="BK32" s="75" t="s">
        <v>627</v>
      </c>
      <c r="BL32" s="75" t="s">
        <v>627</v>
      </c>
      <c r="BM32" s="75" t="s">
        <v>627</v>
      </c>
      <c r="BN32" s="75" t="s">
        <v>323</v>
      </c>
      <c r="BO32" s="75" t="s">
        <v>627</v>
      </c>
      <c r="BP32" s="75" t="s">
        <v>627</v>
      </c>
      <c r="BQ32" s="75" t="s">
        <v>627</v>
      </c>
      <c r="BR32" s="75" t="s">
        <v>628</v>
      </c>
      <c r="BS32" s="183">
        <f t="shared" si="1"/>
        <v>36</v>
      </c>
      <c r="BT32" s="192">
        <f t="shared" si="2"/>
        <v>0.52941176470588236</v>
      </c>
      <c r="BU32" s="183">
        <f t="shared" si="3"/>
        <v>27</v>
      </c>
      <c r="BV32" s="192">
        <f t="shared" si="4"/>
        <v>0.39705882352941174</v>
      </c>
      <c r="BW32" s="193">
        <f t="shared" si="5"/>
        <v>1.3333333333333333</v>
      </c>
      <c r="BX32" s="183">
        <f t="shared" si="6"/>
        <v>5</v>
      </c>
      <c r="BY32" s="192">
        <f t="shared" si="7"/>
        <v>7.3529411764705885E-2</v>
      </c>
      <c r="BZ32" s="1"/>
    </row>
    <row r="33" spans="1:78" ht="15.75" customHeight="1" x14ac:dyDescent="0.25">
      <c r="A33" s="55" t="s">
        <v>121</v>
      </c>
      <c r="B33" s="61" t="s">
        <v>122</v>
      </c>
      <c r="C33" s="75" t="s">
        <v>627</v>
      </c>
      <c r="D33" s="75" t="s">
        <v>627</v>
      </c>
      <c r="E33" s="75" t="s">
        <v>627</v>
      </c>
      <c r="F33" s="75" t="s">
        <v>627</v>
      </c>
      <c r="G33" s="75" t="s">
        <v>627</v>
      </c>
      <c r="H33" s="75" t="s">
        <v>627</v>
      </c>
      <c r="I33" s="75" t="s">
        <v>323</v>
      </c>
      <c r="J33" s="75" t="s">
        <v>627</v>
      </c>
      <c r="K33" s="75" t="s">
        <v>627</v>
      </c>
      <c r="L33" s="75" t="s">
        <v>627</v>
      </c>
      <c r="M33" s="75" t="s">
        <v>627</v>
      </c>
      <c r="N33" s="75" t="s">
        <v>627</v>
      </c>
      <c r="O33" s="75" t="s">
        <v>627</v>
      </c>
      <c r="P33" s="75" t="s">
        <v>627</v>
      </c>
      <c r="Q33" s="75" t="s">
        <v>627</v>
      </c>
      <c r="R33" s="75" t="s">
        <v>628</v>
      </c>
      <c r="S33" s="75" t="s">
        <v>628</v>
      </c>
      <c r="T33" s="75" t="s">
        <v>627</v>
      </c>
      <c r="U33" s="75" t="s">
        <v>628</v>
      </c>
      <c r="V33" s="75" t="s">
        <v>627</v>
      </c>
      <c r="W33" s="75" t="s">
        <v>627</v>
      </c>
      <c r="X33" s="75" t="s">
        <v>628</v>
      </c>
      <c r="Y33" s="75" t="s">
        <v>628</v>
      </c>
      <c r="Z33" s="75" t="s">
        <v>628</v>
      </c>
      <c r="AA33" s="75" t="s">
        <v>627</v>
      </c>
      <c r="AB33" s="75" t="s">
        <v>627</v>
      </c>
      <c r="AC33" s="75" t="s">
        <v>628</v>
      </c>
      <c r="AD33" s="75" t="s">
        <v>628</v>
      </c>
      <c r="AE33" s="75" t="s">
        <v>628</v>
      </c>
      <c r="AF33" s="75" t="s">
        <v>628</v>
      </c>
      <c r="AG33" s="75" t="s">
        <v>628</v>
      </c>
      <c r="AH33" s="75" t="s">
        <v>628</v>
      </c>
      <c r="AI33" s="75" t="s">
        <v>628</v>
      </c>
      <c r="AJ33" s="75" t="s">
        <v>628</v>
      </c>
      <c r="AK33" s="75" t="s">
        <v>628</v>
      </c>
      <c r="AL33" s="75" t="s">
        <v>627</v>
      </c>
      <c r="AM33" s="75" t="s">
        <v>627</v>
      </c>
      <c r="AN33" s="75" t="s">
        <v>627</v>
      </c>
      <c r="AO33" s="75" t="s">
        <v>628</v>
      </c>
      <c r="AP33" s="75" t="s">
        <v>628</v>
      </c>
      <c r="AQ33" s="75" t="s">
        <v>627</v>
      </c>
      <c r="AR33" s="75" t="s">
        <v>628</v>
      </c>
      <c r="AS33" s="75" t="s">
        <v>628</v>
      </c>
      <c r="AT33" s="182" t="s">
        <v>323</v>
      </c>
      <c r="AU33" s="182" t="s">
        <v>323</v>
      </c>
      <c r="AV33" s="182" t="s">
        <v>323</v>
      </c>
      <c r="AW33" s="75" t="s">
        <v>628</v>
      </c>
      <c r="AX33" s="182" t="s">
        <v>627</v>
      </c>
      <c r="AY33" s="182" t="s">
        <v>627</v>
      </c>
      <c r="AZ33" s="75" t="s">
        <v>628</v>
      </c>
      <c r="BA33" s="75" t="s">
        <v>628</v>
      </c>
      <c r="BB33" s="75" t="s">
        <v>628</v>
      </c>
      <c r="BC33" s="75" t="s">
        <v>628</v>
      </c>
      <c r="BD33" s="75" t="s">
        <v>628</v>
      </c>
      <c r="BE33" s="141" t="s">
        <v>323</v>
      </c>
      <c r="BF33" s="75" t="s">
        <v>628</v>
      </c>
      <c r="BG33" s="75" t="s">
        <v>627</v>
      </c>
      <c r="BH33" s="75" t="s">
        <v>627</v>
      </c>
      <c r="BI33" s="75" t="s">
        <v>627</v>
      </c>
      <c r="BJ33" s="75" t="s">
        <v>627</v>
      </c>
      <c r="BK33" s="75" t="s">
        <v>627</v>
      </c>
      <c r="BL33" s="75" t="s">
        <v>627</v>
      </c>
      <c r="BM33" s="75" t="s">
        <v>627</v>
      </c>
      <c r="BN33" s="75" t="s">
        <v>323</v>
      </c>
      <c r="BO33" s="75" t="s">
        <v>627</v>
      </c>
      <c r="BP33" s="75" t="s">
        <v>627</v>
      </c>
      <c r="BQ33" s="75" t="s">
        <v>627</v>
      </c>
      <c r="BR33" s="75" t="s">
        <v>628</v>
      </c>
      <c r="BS33" s="183">
        <f t="shared" si="1"/>
        <v>35</v>
      </c>
      <c r="BT33" s="192">
        <f t="shared" si="2"/>
        <v>0.51470588235294112</v>
      </c>
      <c r="BU33" s="183">
        <f t="shared" si="3"/>
        <v>27</v>
      </c>
      <c r="BV33" s="192">
        <f t="shared" si="4"/>
        <v>0.39705882352941174</v>
      </c>
      <c r="BW33" s="193">
        <f t="shared" si="5"/>
        <v>1.2962962962962963</v>
      </c>
      <c r="BX33" s="183">
        <f t="shared" si="6"/>
        <v>6</v>
      </c>
      <c r="BY33" s="192">
        <f t="shared" si="7"/>
        <v>8.8235294117647065E-2</v>
      </c>
      <c r="BZ33" s="1"/>
    </row>
    <row r="34" spans="1:78" ht="15.75" customHeight="1" x14ac:dyDescent="0.25">
      <c r="A34" s="55" t="s">
        <v>123</v>
      </c>
      <c r="B34" s="61" t="s">
        <v>124</v>
      </c>
      <c r="C34" s="75" t="s">
        <v>627</v>
      </c>
      <c r="D34" s="75" t="s">
        <v>627</v>
      </c>
      <c r="E34" s="75" t="s">
        <v>627</v>
      </c>
      <c r="F34" s="75" t="s">
        <v>627</v>
      </c>
      <c r="G34" s="75" t="s">
        <v>627</v>
      </c>
      <c r="H34" s="75" t="s">
        <v>627</v>
      </c>
      <c r="I34" s="75" t="s">
        <v>323</v>
      </c>
      <c r="J34" s="75" t="s">
        <v>627</v>
      </c>
      <c r="K34" s="75" t="s">
        <v>627</v>
      </c>
      <c r="L34" s="75" t="s">
        <v>627</v>
      </c>
      <c r="M34" s="75" t="s">
        <v>627</v>
      </c>
      <c r="N34" s="75" t="s">
        <v>627</v>
      </c>
      <c r="O34" s="75" t="s">
        <v>627</v>
      </c>
      <c r="P34" s="75" t="s">
        <v>627</v>
      </c>
      <c r="Q34" s="75" t="s">
        <v>627</v>
      </c>
      <c r="R34" s="75" t="s">
        <v>628</v>
      </c>
      <c r="S34" s="75" t="s">
        <v>628</v>
      </c>
      <c r="T34" s="75" t="s">
        <v>627</v>
      </c>
      <c r="U34" s="75" t="s">
        <v>628</v>
      </c>
      <c r="V34" s="75" t="s">
        <v>627</v>
      </c>
      <c r="W34" s="75" t="s">
        <v>627</v>
      </c>
      <c r="X34" s="75" t="s">
        <v>628</v>
      </c>
      <c r="Y34" s="75" t="s">
        <v>628</v>
      </c>
      <c r="Z34" s="75" t="s">
        <v>628</v>
      </c>
      <c r="AA34" s="75" t="s">
        <v>627</v>
      </c>
      <c r="AB34" s="75" t="s">
        <v>627</v>
      </c>
      <c r="AC34" s="75" t="s">
        <v>628</v>
      </c>
      <c r="AD34" s="75" t="s">
        <v>628</v>
      </c>
      <c r="AE34" s="75" t="s">
        <v>628</v>
      </c>
      <c r="AF34" s="75" t="s">
        <v>628</v>
      </c>
      <c r="AG34" s="75" t="s">
        <v>628</v>
      </c>
      <c r="AH34" s="75" t="s">
        <v>628</v>
      </c>
      <c r="AI34" s="75" t="s">
        <v>628</v>
      </c>
      <c r="AJ34" s="75" t="s">
        <v>628</v>
      </c>
      <c r="AK34" s="75" t="s">
        <v>628</v>
      </c>
      <c r="AL34" s="75" t="s">
        <v>627</v>
      </c>
      <c r="AM34" s="75" t="s">
        <v>627</v>
      </c>
      <c r="AN34" s="75" t="s">
        <v>627</v>
      </c>
      <c r="AO34" s="75" t="s">
        <v>628</v>
      </c>
      <c r="AP34" s="75" t="s">
        <v>628</v>
      </c>
      <c r="AQ34" s="75" t="s">
        <v>627</v>
      </c>
      <c r="AR34" s="75" t="s">
        <v>628</v>
      </c>
      <c r="AS34" s="75" t="s">
        <v>628</v>
      </c>
      <c r="AT34" s="182" t="s">
        <v>323</v>
      </c>
      <c r="AU34" s="182" t="s">
        <v>323</v>
      </c>
      <c r="AV34" s="182" t="s">
        <v>323</v>
      </c>
      <c r="AW34" s="75" t="s">
        <v>628</v>
      </c>
      <c r="AX34" s="182" t="s">
        <v>627</v>
      </c>
      <c r="AY34" s="182" t="s">
        <v>627</v>
      </c>
      <c r="AZ34" s="75" t="s">
        <v>628</v>
      </c>
      <c r="BA34" s="75" t="s">
        <v>628</v>
      </c>
      <c r="BB34" s="75" t="s">
        <v>628</v>
      </c>
      <c r="BC34" s="75" t="s">
        <v>628</v>
      </c>
      <c r="BD34" s="75" t="s">
        <v>628</v>
      </c>
      <c r="BE34" s="141" t="s">
        <v>323</v>
      </c>
      <c r="BF34" s="75" t="s">
        <v>628</v>
      </c>
      <c r="BG34" s="75" t="s">
        <v>627</v>
      </c>
      <c r="BH34" s="75" t="s">
        <v>627</v>
      </c>
      <c r="BI34" s="75" t="s">
        <v>627</v>
      </c>
      <c r="BJ34" s="75" t="s">
        <v>627</v>
      </c>
      <c r="BK34" s="75" t="s">
        <v>627</v>
      </c>
      <c r="BL34" s="75" t="s">
        <v>627</v>
      </c>
      <c r="BM34" s="75" t="s">
        <v>323</v>
      </c>
      <c r="BN34" s="75" t="s">
        <v>323</v>
      </c>
      <c r="BO34" s="75" t="s">
        <v>627</v>
      </c>
      <c r="BP34" s="75" t="s">
        <v>627</v>
      </c>
      <c r="BQ34" s="75" t="s">
        <v>627</v>
      </c>
      <c r="BR34" s="75" t="s">
        <v>628</v>
      </c>
      <c r="BS34" s="183">
        <f t="shared" si="1"/>
        <v>34</v>
      </c>
      <c r="BT34" s="192">
        <f t="shared" si="2"/>
        <v>0.5</v>
      </c>
      <c r="BU34" s="183">
        <f t="shared" si="3"/>
        <v>27</v>
      </c>
      <c r="BV34" s="192">
        <f t="shared" si="4"/>
        <v>0.39705882352941174</v>
      </c>
      <c r="BW34" s="193">
        <f t="shared" si="5"/>
        <v>1.2592592592592593</v>
      </c>
      <c r="BX34" s="183">
        <f t="shared" si="6"/>
        <v>7</v>
      </c>
      <c r="BY34" s="192">
        <f t="shared" si="7"/>
        <v>0.10294117647058823</v>
      </c>
      <c r="BZ34" s="1"/>
    </row>
    <row r="35" spans="1:78" ht="15.75" customHeight="1" x14ac:dyDescent="0.25">
      <c r="A35" s="55" t="s">
        <v>125</v>
      </c>
      <c r="B35" s="61" t="s">
        <v>126</v>
      </c>
      <c r="C35" s="75" t="s">
        <v>627</v>
      </c>
      <c r="D35" s="75" t="s">
        <v>627</v>
      </c>
      <c r="E35" s="75" t="s">
        <v>627</v>
      </c>
      <c r="F35" s="75" t="s">
        <v>627</v>
      </c>
      <c r="G35" s="75" t="s">
        <v>627</v>
      </c>
      <c r="H35" s="75" t="s">
        <v>627</v>
      </c>
      <c r="I35" s="75" t="s">
        <v>323</v>
      </c>
      <c r="J35" s="75" t="s">
        <v>627</v>
      </c>
      <c r="K35" s="75" t="s">
        <v>627</v>
      </c>
      <c r="L35" s="75" t="s">
        <v>627</v>
      </c>
      <c r="M35" s="75" t="s">
        <v>627</v>
      </c>
      <c r="N35" s="75" t="s">
        <v>627</v>
      </c>
      <c r="O35" s="75" t="s">
        <v>627</v>
      </c>
      <c r="P35" s="75" t="s">
        <v>627</v>
      </c>
      <c r="Q35" s="75" t="s">
        <v>627</v>
      </c>
      <c r="R35" s="75" t="s">
        <v>628</v>
      </c>
      <c r="S35" s="75" t="s">
        <v>628</v>
      </c>
      <c r="T35" s="75" t="s">
        <v>627</v>
      </c>
      <c r="U35" s="75" t="s">
        <v>628</v>
      </c>
      <c r="V35" s="75" t="s">
        <v>627</v>
      </c>
      <c r="W35" s="75" t="s">
        <v>627</v>
      </c>
      <c r="X35" s="75" t="s">
        <v>628</v>
      </c>
      <c r="Y35" s="75" t="s">
        <v>628</v>
      </c>
      <c r="Z35" s="75" t="s">
        <v>628</v>
      </c>
      <c r="AA35" s="75" t="s">
        <v>627</v>
      </c>
      <c r="AB35" s="75" t="s">
        <v>627</v>
      </c>
      <c r="AC35" s="75" t="s">
        <v>628</v>
      </c>
      <c r="AD35" s="75" t="s">
        <v>628</v>
      </c>
      <c r="AE35" s="75" t="s">
        <v>628</v>
      </c>
      <c r="AF35" s="75" t="s">
        <v>628</v>
      </c>
      <c r="AG35" s="75" t="s">
        <v>628</v>
      </c>
      <c r="AH35" s="75" t="s">
        <v>628</v>
      </c>
      <c r="AI35" s="75" t="s">
        <v>628</v>
      </c>
      <c r="AJ35" s="75" t="s">
        <v>628</v>
      </c>
      <c r="AK35" s="75" t="s">
        <v>628</v>
      </c>
      <c r="AL35" s="75" t="s">
        <v>627</v>
      </c>
      <c r="AM35" s="75" t="s">
        <v>627</v>
      </c>
      <c r="AN35" s="75" t="s">
        <v>627</v>
      </c>
      <c r="AO35" s="75" t="s">
        <v>628</v>
      </c>
      <c r="AP35" s="75" t="s">
        <v>628</v>
      </c>
      <c r="AQ35" s="75" t="s">
        <v>627</v>
      </c>
      <c r="AR35" s="75" t="s">
        <v>628</v>
      </c>
      <c r="AS35" s="75" t="s">
        <v>628</v>
      </c>
      <c r="AT35" s="182" t="s">
        <v>323</v>
      </c>
      <c r="AU35" s="182" t="s">
        <v>323</v>
      </c>
      <c r="AV35" s="182" t="s">
        <v>323</v>
      </c>
      <c r="AW35" s="75" t="s">
        <v>628</v>
      </c>
      <c r="AX35" s="182" t="s">
        <v>627</v>
      </c>
      <c r="AY35" s="182" t="s">
        <v>627</v>
      </c>
      <c r="AZ35" s="75" t="s">
        <v>628</v>
      </c>
      <c r="BA35" s="75" t="s">
        <v>628</v>
      </c>
      <c r="BB35" s="75" t="s">
        <v>628</v>
      </c>
      <c r="BC35" s="75" t="s">
        <v>628</v>
      </c>
      <c r="BD35" s="75" t="s">
        <v>628</v>
      </c>
      <c r="BE35" s="141" t="s">
        <v>323</v>
      </c>
      <c r="BF35" s="75" t="s">
        <v>628</v>
      </c>
      <c r="BG35" s="75" t="s">
        <v>627</v>
      </c>
      <c r="BH35" s="75" t="s">
        <v>627</v>
      </c>
      <c r="BI35" s="75" t="s">
        <v>627</v>
      </c>
      <c r="BJ35" s="75" t="s">
        <v>627</v>
      </c>
      <c r="BK35" s="75" t="s">
        <v>627</v>
      </c>
      <c r="BL35" s="75" t="s">
        <v>627</v>
      </c>
      <c r="BM35" s="75" t="s">
        <v>323</v>
      </c>
      <c r="BN35" s="75" t="s">
        <v>323</v>
      </c>
      <c r="BO35" s="75" t="s">
        <v>627</v>
      </c>
      <c r="BP35" s="75" t="s">
        <v>627</v>
      </c>
      <c r="BQ35" s="75" t="s">
        <v>627</v>
      </c>
      <c r="BR35" s="75" t="s">
        <v>628</v>
      </c>
      <c r="BS35" s="183">
        <f t="shared" si="1"/>
        <v>34</v>
      </c>
      <c r="BT35" s="192">
        <f t="shared" si="2"/>
        <v>0.5</v>
      </c>
      <c r="BU35" s="183">
        <f t="shared" si="3"/>
        <v>27</v>
      </c>
      <c r="BV35" s="192">
        <f t="shared" si="4"/>
        <v>0.39705882352941174</v>
      </c>
      <c r="BW35" s="193">
        <f t="shared" si="5"/>
        <v>1.2592592592592593</v>
      </c>
      <c r="BX35" s="183">
        <f t="shared" si="6"/>
        <v>7</v>
      </c>
      <c r="BY35" s="192">
        <f t="shared" si="7"/>
        <v>0.10294117647058823</v>
      </c>
      <c r="BZ35" s="1"/>
    </row>
    <row r="36" spans="1:78" ht="15.75" customHeight="1" x14ac:dyDescent="0.25">
      <c r="A36" s="55" t="s">
        <v>127</v>
      </c>
      <c r="B36" s="61" t="s">
        <v>128</v>
      </c>
      <c r="C36" s="75" t="s">
        <v>627</v>
      </c>
      <c r="D36" s="75" t="s">
        <v>627</v>
      </c>
      <c r="E36" s="75" t="s">
        <v>627</v>
      </c>
      <c r="F36" s="75" t="s">
        <v>627</v>
      </c>
      <c r="G36" s="75" t="s">
        <v>627</v>
      </c>
      <c r="H36" s="75" t="s">
        <v>627</v>
      </c>
      <c r="I36" s="75" t="s">
        <v>323</v>
      </c>
      <c r="J36" s="75" t="s">
        <v>627</v>
      </c>
      <c r="K36" s="75" t="s">
        <v>627</v>
      </c>
      <c r="L36" s="75" t="s">
        <v>627</v>
      </c>
      <c r="M36" s="75" t="s">
        <v>627</v>
      </c>
      <c r="N36" s="75" t="s">
        <v>627</v>
      </c>
      <c r="O36" s="75" t="s">
        <v>627</v>
      </c>
      <c r="P36" s="75" t="s">
        <v>627</v>
      </c>
      <c r="Q36" s="75" t="s">
        <v>627</v>
      </c>
      <c r="R36" s="75" t="s">
        <v>628</v>
      </c>
      <c r="S36" s="75" t="s">
        <v>628</v>
      </c>
      <c r="T36" s="75" t="s">
        <v>627</v>
      </c>
      <c r="U36" s="75" t="s">
        <v>628</v>
      </c>
      <c r="V36" s="75" t="s">
        <v>627</v>
      </c>
      <c r="W36" s="75" t="s">
        <v>627</v>
      </c>
      <c r="X36" s="75" t="s">
        <v>628</v>
      </c>
      <c r="Y36" s="75" t="s">
        <v>628</v>
      </c>
      <c r="Z36" s="75" t="s">
        <v>628</v>
      </c>
      <c r="AA36" s="75" t="s">
        <v>627</v>
      </c>
      <c r="AB36" s="75" t="s">
        <v>627</v>
      </c>
      <c r="AC36" s="75" t="s">
        <v>628</v>
      </c>
      <c r="AD36" s="75" t="s">
        <v>628</v>
      </c>
      <c r="AE36" s="75" t="s">
        <v>628</v>
      </c>
      <c r="AF36" s="75" t="s">
        <v>628</v>
      </c>
      <c r="AG36" s="75" t="s">
        <v>628</v>
      </c>
      <c r="AH36" s="75" t="s">
        <v>628</v>
      </c>
      <c r="AI36" s="75" t="s">
        <v>628</v>
      </c>
      <c r="AJ36" s="75" t="s">
        <v>628</v>
      </c>
      <c r="AK36" s="75" t="s">
        <v>628</v>
      </c>
      <c r="AL36" s="75" t="s">
        <v>627</v>
      </c>
      <c r="AM36" s="75" t="s">
        <v>627</v>
      </c>
      <c r="AN36" s="75" t="s">
        <v>627</v>
      </c>
      <c r="AO36" s="75" t="s">
        <v>628</v>
      </c>
      <c r="AP36" s="75" t="s">
        <v>628</v>
      </c>
      <c r="AQ36" s="75" t="s">
        <v>627</v>
      </c>
      <c r="AR36" s="75" t="s">
        <v>628</v>
      </c>
      <c r="AS36" s="75" t="s">
        <v>628</v>
      </c>
      <c r="AT36" s="182" t="s">
        <v>323</v>
      </c>
      <c r="AU36" s="182" t="s">
        <v>323</v>
      </c>
      <c r="AV36" s="182" t="s">
        <v>323</v>
      </c>
      <c r="AW36" s="75" t="s">
        <v>628</v>
      </c>
      <c r="AX36" s="182" t="s">
        <v>627</v>
      </c>
      <c r="AY36" s="182" t="s">
        <v>627</v>
      </c>
      <c r="AZ36" s="75" t="s">
        <v>628</v>
      </c>
      <c r="BA36" s="75" t="s">
        <v>628</v>
      </c>
      <c r="BB36" s="75" t="s">
        <v>628</v>
      </c>
      <c r="BC36" s="75" t="s">
        <v>628</v>
      </c>
      <c r="BD36" s="75" t="s">
        <v>628</v>
      </c>
      <c r="BE36" s="141" t="s">
        <v>323</v>
      </c>
      <c r="BF36" s="75" t="s">
        <v>628</v>
      </c>
      <c r="BG36" s="75" t="s">
        <v>627</v>
      </c>
      <c r="BH36" s="75" t="s">
        <v>627</v>
      </c>
      <c r="BI36" s="75" t="s">
        <v>627</v>
      </c>
      <c r="BJ36" s="75" t="s">
        <v>627</v>
      </c>
      <c r="BK36" s="75" t="s">
        <v>627</v>
      </c>
      <c r="BL36" s="75" t="s">
        <v>627</v>
      </c>
      <c r="BM36" s="75" t="s">
        <v>627</v>
      </c>
      <c r="BN36" s="75" t="s">
        <v>323</v>
      </c>
      <c r="BO36" s="75" t="s">
        <v>627</v>
      </c>
      <c r="BP36" s="75" t="s">
        <v>627</v>
      </c>
      <c r="BQ36" s="75" t="s">
        <v>627</v>
      </c>
      <c r="BR36" s="75" t="s">
        <v>628</v>
      </c>
      <c r="BS36" s="183">
        <f t="shared" si="1"/>
        <v>35</v>
      </c>
      <c r="BT36" s="192">
        <f t="shared" si="2"/>
        <v>0.51470588235294112</v>
      </c>
      <c r="BU36" s="183">
        <f t="shared" si="3"/>
        <v>27</v>
      </c>
      <c r="BV36" s="192">
        <f t="shared" si="4"/>
        <v>0.39705882352941174</v>
      </c>
      <c r="BW36" s="193">
        <f t="shared" si="5"/>
        <v>1.2962962962962963</v>
      </c>
      <c r="BX36" s="183">
        <f t="shared" si="6"/>
        <v>6</v>
      </c>
      <c r="BY36" s="192">
        <f t="shared" si="7"/>
        <v>8.8235294117647065E-2</v>
      </c>
      <c r="BZ36" s="1"/>
    </row>
    <row r="37" spans="1:78" ht="15.75" customHeight="1" x14ac:dyDescent="0.25">
      <c r="A37" s="55" t="s">
        <v>129</v>
      </c>
      <c r="B37" s="61" t="s">
        <v>130</v>
      </c>
      <c r="C37" s="75" t="s">
        <v>627</v>
      </c>
      <c r="D37" s="75" t="s">
        <v>627</v>
      </c>
      <c r="E37" s="75" t="s">
        <v>627</v>
      </c>
      <c r="F37" s="75" t="s">
        <v>627</v>
      </c>
      <c r="G37" s="75" t="s">
        <v>627</v>
      </c>
      <c r="H37" s="75" t="s">
        <v>627</v>
      </c>
      <c r="I37" s="75" t="s">
        <v>323</v>
      </c>
      <c r="J37" s="75" t="s">
        <v>627</v>
      </c>
      <c r="K37" s="75" t="s">
        <v>627</v>
      </c>
      <c r="L37" s="75" t="s">
        <v>627</v>
      </c>
      <c r="M37" s="75" t="s">
        <v>627</v>
      </c>
      <c r="N37" s="75" t="s">
        <v>627</v>
      </c>
      <c r="O37" s="75" t="s">
        <v>627</v>
      </c>
      <c r="P37" s="75" t="s">
        <v>627</v>
      </c>
      <c r="Q37" s="75" t="s">
        <v>627</v>
      </c>
      <c r="R37" s="75" t="s">
        <v>628</v>
      </c>
      <c r="S37" s="75" t="s">
        <v>628</v>
      </c>
      <c r="T37" s="75" t="s">
        <v>627</v>
      </c>
      <c r="U37" s="75" t="s">
        <v>628</v>
      </c>
      <c r="V37" s="75" t="s">
        <v>627</v>
      </c>
      <c r="W37" s="75" t="s">
        <v>627</v>
      </c>
      <c r="X37" s="75" t="s">
        <v>628</v>
      </c>
      <c r="Y37" s="75" t="s">
        <v>628</v>
      </c>
      <c r="Z37" s="75" t="s">
        <v>628</v>
      </c>
      <c r="AA37" s="75" t="s">
        <v>627</v>
      </c>
      <c r="AB37" s="75" t="s">
        <v>627</v>
      </c>
      <c r="AC37" s="75" t="s">
        <v>628</v>
      </c>
      <c r="AD37" s="75" t="s">
        <v>628</v>
      </c>
      <c r="AE37" s="75" t="s">
        <v>628</v>
      </c>
      <c r="AF37" s="75" t="s">
        <v>628</v>
      </c>
      <c r="AG37" s="75" t="s">
        <v>628</v>
      </c>
      <c r="AH37" s="75" t="s">
        <v>628</v>
      </c>
      <c r="AI37" s="75" t="s">
        <v>628</v>
      </c>
      <c r="AJ37" s="75" t="s">
        <v>628</v>
      </c>
      <c r="AK37" s="75" t="s">
        <v>628</v>
      </c>
      <c r="AL37" s="75" t="s">
        <v>627</v>
      </c>
      <c r="AM37" s="75" t="s">
        <v>627</v>
      </c>
      <c r="AN37" s="75" t="s">
        <v>627</v>
      </c>
      <c r="AO37" s="75" t="s">
        <v>628</v>
      </c>
      <c r="AP37" s="75" t="s">
        <v>628</v>
      </c>
      <c r="AQ37" s="75" t="s">
        <v>627</v>
      </c>
      <c r="AR37" s="75" t="s">
        <v>628</v>
      </c>
      <c r="AS37" s="75" t="s">
        <v>628</v>
      </c>
      <c r="AT37" s="182" t="s">
        <v>323</v>
      </c>
      <c r="AU37" s="182" t="s">
        <v>323</v>
      </c>
      <c r="AV37" s="182" t="s">
        <v>323</v>
      </c>
      <c r="AW37" s="75" t="s">
        <v>628</v>
      </c>
      <c r="AX37" s="182" t="s">
        <v>627</v>
      </c>
      <c r="AY37" s="182" t="s">
        <v>627</v>
      </c>
      <c r="AZ37" s="75" t="s">
        <v>628</v>
      </c>
      <c r="BA37" s="75" t="s">
        <v>628</v>
      </c>
      <c r="BB37" s="75" t="s">
        <v>628</v>
      </c>
      <c r="BC37" s="75" t="s">
        <v>628</v>
      </c>
      <c r="BD37" s="75" t="s">
        <v>628</v>
      </c>
      <c r="BE37" s="141" t="s">
        <v>323</v>
      </c>
      <c r="BF37" s="75" t="s">
        <v>628</v>
      </c>
      <c r="BG37" s="75" t="s">
        <v>627</v>
      </c>
      <c r="BH37" s="75" t="s">
        <v>627</v>
      </c>
      <c r="BI37" s="75" t="s">
        <v>627</v>
      </c>
      <c r="BJ37" s="75" t="s">
        <v>627</v>
      </c>
      <c r="BK37" s="75" t="s">
        <v>627</v>
      </c>
      <c r="BL37" s="75" t="s">
        <v>627</v>
      </c>
      <c r="BM37" s="75" t="s">
        <v>323</v>
      </c>
      <c r="BN37" s="75" t="s">
        <v>323</v>
      </c>
      <c r="BO37" s="75" t="s">
        <v>627</v>
      </c>
      <c r="BP37" s="75" t="s">
        <v>627</v>
      </c>
      <c r="BQ37" s="75" t="s">
        <v>627</v>
      </c>
      <c r="BR37" s="75" t="s">
        <v>628</v>
      </c>
      <c r="BS37" s="183">
        <f t="shared" si="1"/>
        <v>34</v>
      </c>
      <c r="BT37" s="192">
        <f t="shared" si="2"/>
        <v>0.5</v>
      </c>
      <c r="BU37" s="183">
        <f t="shared" si="3"/>
        <v>27</v>
      </c>
      <c r="BV37" s="192">
        <f t="shared" si="4"/>
        <v>0.39705882352941174</v>
      </c>
      <c r="BW37" s="193">
        <f t="shared" si="5"/>
        <v>1.2592592592592593</v>
      </c>
      <c r="BX37" s="183">
        <f t="shared" si="6"/>
        <v>7</v>
      </c>
      <c r="BY37" s="192">
        <f t="shared" si="7"/>
        <v>0.10294117647058823</v>
      </c>
      <c r="BZ37" s="1"/>
    </row>
    <row r="38" spans="1:78" ht="15.75" customHeight="1" x14ac:dyDescent="0.25">
      <c r="A38" s="55" t="s">
        <v>131</v>
      </c>
      <c r="B38" s="61" t="s">
        <v>132</v>
      </c>
      <c r="C38" s="75" t="s">
        <v>627</v>
      </c>
      <c r="D38" s="75" t="s">
        <v>627</v>
      </c>
      <c r="E38" s="75" t="s">
        <v>627</v>
      </c>
      <c r="F38" s="75" t="s">
        <v>627</v>
      </c>
      <c r="G38" s="75" t="s">
        <v>627</v>
      </c>
      <c r="H38" s="75" t="s">
        <v>323</v>
      </c>
      <c r="I38" s="75" t="s">
        <v>323</v>
      </c>
      <c r="J38" s="75" t="s">
        <v>627</v>
      </c>
      <c r="K38" s="75" t="s">
        <v>627</v>
      </c>
      <c r="L38" s="75" t="s">
        <v>627</v>
      </c>
      <c r="M38" s="75" t="s">
        <v>627</v>
      </c>
      <c r="N38" s="75" t="s">
        <v>627</v>
      </c>
      <c r="O38" s="75" t="s">
        <v>627</v>
      </c>
      <c r="P38" s="75" t="s">
        <v>627</v>
      </c>
      <c r="Q38" s="75" t="s">
        <v>627</v>
      </c>
      <c r="R38" s="75" t="s">
        <v>628</v>
      </c>
      <c r="S38" s="75" t="s">
        <v>628</v>
      </c>
      <c r="T38" s="75" t="s">
        <v>323</v>
      </c>
      <c r="U38" s="75" t="s">
        <v>628</v>
      </c>
      <c r="V38" s="75" t="s">
        <v>627</v>
      </c>
      <c r="W38" s="75" t="s">
        <v>627</v>
      </c>
      <c r="X38" s="75" t="s">
        <v>628</v>
      </c>
      <c r="Y38" s="75" t="s">
        <v>628</v>
      </c>
      <c r="Z38" s="75" t="s">
        <v>628</v>
      </c>
      <c r="AA38" s="75" t="s">
        <v>627</v>
      </c>
      <c r="AB38" s="75" t="s">
        <v>627</v>
      </c>
      <c r="AC38" s="75" t="s">
        <v>628</v>
      </c>
      <c r="AD38" s="75" t="s">
        <v>628</v>
      </c>
      <c r="AE38" s="75" t="s">
        <v>628</v>
      </c>
      <c r="AF38" s="75" t="s">
        <v>628</v>
      </c>
      <c r="AG38" s="75" t="s">
        <v>628</v>
      </c>
      <c r="AH38" s="75" t="s">
        <v>628</v>
      </c>
      <c r="AI38" s="75" t="s">
        <v>628</v>
      </c>
      <c r="AJ38" s="75" t="s">
        <v>628</v>
      </c>
      <c r="AK38" s="75" t="s">
        <v>628</v>
      </c>
      <c r="AL38" s="75" t="s">
        <v>627</v>
      </c>
      <c r="AM38" s="75" t="s">
        <v>627</v>
      </c>
      <c r="AN38" s="75" t="s">
        <v>627</v>
      </c>
      <c r="AO38" s="75" t="s">
        <v>628</v>
      </c>
      <c r="AP38" s="75" t="s">
        <v>628</v>
      </c>
      <c r="AQ38" s="75" t="s">
        <v>627</v>
      </c>
      <c r="AR38" s="75" t="s">
        <v>628</v>
      </c>
      <c r="AS38" s="75" t="s">
        <v>628</v>
      </c>
      <c r="AT38" s="182" t="s">
        <v>323</v>
      </c>
      <c r="AU38" s="182" t="s">
        <v>323</v>
      </c>
      <c r="AV38" s="182" t="s">
        <v>323</v>
      </c>
      <c r="AW38" s="75" t="s">
        <v>628</v>
      </c>
      <c r="AX38" s="182" t="s">
        <v>627</v>
      </c>
      <c r="AY38" s="182" t="s">
        <v>627</v>
      </c>
      <c r="AZ38" s="75" t="s">
        <v>628</v>
      </c>
      <c r="BA38" s="75" t="s">
        <v>628</v>
      </c>
      <c r="BB38" s="75" t="s">
        <v>628</v>
      </c>
      <c r="BC38" s="75" t="s">
        <v>628</v>
      </c>
      <c r="BD38" s="75" t="s">
        <v>628</v>
      </c>
      <c r="BE38" s="141" t="s">
        <v>323</v>
      </c>
      <c r="BF38" s="75" t="s">
        <v>628</v>
      </c>
      <c r="BG38" s="75" t="s">
        <v>627</v>
      </c>
      <c r="BH38" s="75" t="s">
        <v>627</v>
      </c>
      <c r="BI38" s="75" t="s">
        <v>627</v>
      </c>
      <c r="BJ38" s="75" t="s">
        <v>627</v>
      </c>
      <c r="BK38" s="75" t="s">
        <v>627</v>
      </c>
      <c r="BL38" s="75" t="s">
        <v>627</v>
      </c>
      <c r="BM38" s="75" t="s">
        <v>323</v>
      </c>
      <c r="BN38" s="75" t="s">
        <v>323</v>
      </c>
      <c r="BO38" s="75" t="s">
        <v>627</v>
      </c>
      <c r="BP38" s="75" t="s">
        <v>627</v>
      </c>
      <c r="BQ38" s="75" t="s">
        <v>627</v>
      </c>
      <c r="BR38" s="75" t="s">
        <v>628</v>
      </c>
      <c r="BS38" s="183">
        <f t="shared" si="1"/>
        <v>32</v>
      </c>
      <c r="BT38" s="192">
        <f t="shared" si="2"/>
        <v>0.47058823529411764</v>
      </c>
      <c r="BU38" s="183">
        <f t="shared" si="3"/>
        <v>27</v>
      </c>
      <c r="BV38" s="192">
        <f t="shared" si="4"/>
        <v>0.39705882352941174</v>
      </c>
      <c r="BW38" s="193">
        <f t="shared" si="5"/>
        <v>1.1851851851851851</v>
      </c>
      <c r="BX38" s="183">
        <f t="shared" si="6"/>
        <v>9</v>
      </c>
      <c r="BY38" s="192">
        <f t="shared" si="7"/>
        <v>0.13235294117647059</v>
      </c>
      <c r="BZ38" s="1"/>
    </row>
    <row r="39" spans="1:78" ht="15.75" customHeight="1" x14ac:dyDescent="0.25">
      <c r="A39" s="55" t="s">
        <v>133</v>
      </c>
      <c r="B39" s="61" t="s">
        <v>134</v>
      </c>
      <c r="C39" s="75" t="s">
        <v>627</v>
      </c>
      <c r="D39" s="75" t="s">
        <v>627</v>
      </c>
      <c r="E39" s="75" t="s">
        <v>627</v>
      </c>
      <c r="F39" s="75" t="s">
        <v>627</v>
      </c>
      <c r="G39" s="75" t="s">
        <v>627</v>
      </c>
      <c r="H39" s="75" t="s">
        <v>323</v>
      </c>
      <c r="I39" s="75" t="s">
        <v>323</v>
      </c>
      <c r="J39" s="75" t="s">
        <v>627</v>
      </c>
      <c r="K39" s="75" t="s">
        <v>627</v>
      </c>
      <c r="L39" s="75" t="s">
        <v>627</v>
      </c>
      <c r="M39" s="75" t="s">
        <v>627</v>
      </c>
      <c r="N39" s="75" t="s">
        <v>627</v>
      </c>
      <c r="O39" s="75" t="s">
        <v>627</v>
      </c>
      <c r="P39" s="75" t="s">
        <v>627</v>
      </c>
      <c r="Q39" s="75" t="s">
        <v>627</v>
      </c>
      <c r="R39" s="75" t="s">
        <v>628</v>
      </c>
      <c r="S39" s="75" t="s">
        <v>628</v>
      </c>
      <c r="T39" s="75" t="s">
        <v>323</v>
      </c>
      <c r="U39" s="75" t="s">
        <v>628</v>
      </c>
      <c r="V39" s="75" t="s">
        <v>627</v>
      </c>
      <c r="W39" s="75" t="s">
        <v>627</v>
      </c>
      <c r="X39" s="75" t="s">
        <v>628</v>
      </c>
      <c r="Y39" s="75" t="s">
        <v>628</v>
      </c>
      <c r="Z39" s="75" t="s">
        <v>628</v>
      </c>
      <c r="AA39" s="75" t="s">
        <v>627</v>
      </c>
      <c r="AB39" s="75" t="s">
        <v>627</v>
      </c>
      <c r="AC39" s="75" t="s">
        <v>628</v>
      </c>
      <c r="AD39" s="75" t="s">
        <v>628</v>
      </c>
      <c r="AE39" s="75" t="s">
        <v>628</v>
      </c>
      <c r="AF39" s="75" t="s">
        <v>628</v>
      </c>
      <c r="AG39" s="75" t="s">
        <v>628</v>
      </c>
      <c r="AH39" s="75" t="s">
        <v>628</v>
      </c>
      <c r="AI39" s="75" t="s">
        <v>628</v>
      </c>
      <c r="AJ39" s="75" t="s">
        <v>628</v>
      </c>
      <c r="AK39" s="75" t="s">
        <v>628</v>
      </c>
      <c r="AL39" s="75" t="s">
        <v>627</v>
      </c>
      <c r="AM39" s="75" t="s">
        <v>627</v>
      </c>
      <c r="AN39" s="75" t="s">
        <v>627</v>
      </c>
      <c r="AO39" s="75" t="s">
        <v>628</v>
      </c>
      <c r="AP39" s="75" t="s">
        <v>628</v>
      </c>
      <c r="AQ39" s="75" t="s">
        <v>627</v>
      </c>
      <c r="AR39" s="75" t="s">
        <v>628</v>
      </c>
      <c r="AS39" s="75" t="s">
        <v>628</v>
      </c>
      <c r="AT39" s="182" t="s">
        <v>323</v>
      </c>
      <c r="AU39" s="182" t="s">
        <v>323</v>
      </c>
      <c r="AV39" s="182" t="s">
        <v>323</v>
      </c>
      <c r="AW39" s="75" t="s">
        <v>628</v>
      </c>
      <c r="AX39" s="182" t="s">
        <v>627</v>
      </c>
      <c r="AY39" s="182" t="s">
        <v>627</v>
      </c>
      <c r="AZ39" s="75" t="s">
        <v>628</v>
      </c>
      <c r="BA39" s="75" t="s">
        <v>628</v>
      </c>
      <c r="BB39" s="75" t="s">
        <v>628</v>
      </c>
      <c r="BC39" s="75" t="s">
        <v>628</v>
      </c>
      <c r="BD39" s="75" t="s">
        <v>628</v>
      </c>
      <c r="BE39" s="141" t="s">
        <v>323</v>
      </c>
      <c r="BF39" s="75" t="s">
        <v>628</v>
      </c>
      <c r="BG39" s="75" t="s">
        <v>627</v>
      </c>
      <c r="BH39" s="75" t="s">
        <v>627</v>
      </c>
      <c r="BI39" s="75" t="s">
        <v>627</v>
      </c>
      <c r="BJ39" s="75" t="s">
        <v>627</v>
      </c>
      <c r="BK39" s="75" t="s">
        <v>627</v>
      </c>
      <c r="BL39" s="75" t="s">
        <v>627</v>
      </c>
      <c r="BM39" s="75" t="s">
        <v>323</v>
      </c>
      <c r="BN39" s="75" t="s">
        <v>323</v>
      </c>
      <c r="BO39" s="75" t="s">
        <v>627</v>
      </c>
      <c r="BP39" s="75" t="s">
        <v>627</v>
      </c>
      <c r="BQ39" s="75" t="s">
        <v>627</v>
      </c>
      <c r="BR39" s="75" t="s">
        <v>628</v>
      </c>
      <c r="BS39" s="183">
        <f t="shared" si="1"/>
        <v>32</v>
      </c>
      <c r="BT39" s="192">
        <f t="shared" si="2"/>
        <v>0.47058823529411764</v>
      </c>
      <c r="BU39" s="183">
        <f t="shared" si="3"/>
        <v>27</v>
      </c>
      <c r="BV39" s="192">
        <f t="shared" si="4"/>
        <v>0.39705882352941174</v>
      </c>
      <c r="BW39" s="193">
        <f t="shared" si="5"/>
        <v>1.1851851851851851</v>
      </c>
      <c r="BX39" s="183">
        <f t="shared" si="6"/>
        <v>9</v>
      </c>
      <c r="BY39" s="192">
        <f t="shared" si="7"/>
        <v>0.13235294117647059</v>
      </c>
      <c r="BZ39" s="1"/>
    </row>
    <row r="40" spans="1:78" ht="15.75" customHeight="1" x14ac:dyDescent="0.25">
      <c r="A40" s="55" t="s">
        <v>135</v>
      </c>
      <c r="B40" s="61" t="s">
        <v>136</v>
      </c>
      <c r="C40" s="75" t="s">
        <v>627</v>
      </c>
      <c r="D40" s="75" t="s">
        <v>627</v>
      </c>
      <c r="E40" s="75" t="s">
        <v>627</v>
      </c>
      <c r="F40" s="75" t="s">
        <v>627</v>
      </c>
      <c r="G40" s="75" t="s">
        <v>627</v>
      </c>
      <c r="H40" s="75" t="s">
        <v>323</v>
      </c>
      <c r="I40" s="75" t="s">
        <v>323</v>
      </c>
      <c r="J40" s="75" t="s">
        <v>627</v>
      </c>
      <c r="K40" s="75" t="s">
        <v>627</v>
      </c>
      <c r="L40" s="75" t="s">
        <v>627</v>
      </c>
      <c r="M40" s="75" t="s">
        <v>627</v>
      </c>
      <c r="N40" s="75" t="s">
        <v>627</v>
      </c>
      <c r="O40" s="75" t="s">
        <v>627</v>
      </c>
      <c r="P40" s="75" t="s">
        <v>627</v>
      </c>
      <c r="Q40" s="75" t="s">
        <v>323</v>
      </c>
      <c r="R40" s="75" t="s">
        <v>628</v>
      </c>
      <c r="S40" s="75" t="s">
        <v>628</v>
      </c>
      <c r="T40" s="75" t="s">
        <v>323</v>
      </c>
      <c r="U40" s="75" t="s">
        <v>628</v>
      </c>
      <c r="V40" s="75" t="s">
        <v>627</v>
      </c>
      <c r="W40" s="75" t="s">
        <v>627</v>
      </c>
      <c r="X40" s="75" t="s">
        <v>628</v>
      </c>
      <c r="Y40" s="75" t="s">
        <v>628</v>
      </c>
      <c r="Z40" s="75" t="s">
        <v>628</v>
      </c>
      <c r="AA40" s="75" t="s">
        <v>627</v>
      </c>
      <c r="AB40" s="75" t="s">
        <v>627</v>
      </c>
      <c r="AC40" s="75" t="s">
        <v>628</v>
      </c>
      <c r="AD40" s="75" t="s">
        <v>628</v>
      </c>
      <c r="AE40" s="75" t="s">
        <v>628</v>
      </c>
      <c r="AF40" s="75" t="s">
        <v>628</v>
      </c>
      <c r="AG40" s="75" t="s">
        <v>628</v>
      </c>
      <c r="AH40" s="75" t="s">
        <v>628</v>
      </c>
      <c r="AI40" s="75" t="s">
        <v>628</v>
      </c>
      <c r="AJ40" s="75" t="s">
        <v>628</v>
      </c>
      <c r="AK40" s="75" t="s">
        <v>628</v>
      </c>
      <c r="AL40" s="75" t="s">
        <v>323</v>
      </c>
      <c r="AM40" s="75" t="s">
        <v>627</v>
      </c>
      <c r="AN40" s="75" t="s">
        <v>627</v>
      </c>
      <c r="AO40" s="75" t="s">
        <v>628</v>
      </c>
      <c r="AP40" s="75" t="s">
        <v>628</v>
      </c>
      <c r="AQ40" s="75" t="s">
        <v>627</v>
      </c>
      <c r="AR40" s="75" t="s">
        <v>628</v>
      </c>
      <c r="AS40" s="75" t="s">
        <v>628</v>
      </c>
      <c r="AT40" s="182" t="s">
        <v>323</v>
      </c>
      <c r="AU40" s="182" t="s">
        <v>323</v>
      </c>
      <c r="AV40" s="182" t="s">
        <v>627</v>
      </c>
      <c r="AW40" s="75" t="s">
        <v>628</v>
      </c>
      <c r="AX40" s="182" t="s">
        <v>627</v>
      </c>
      <c r="AY40" s="182" t="s">
        <v>627</v>
      </c>
      <c r="AZ40" s="75" t="s">
        <v>628</v>
      </c>
      <c r="BA40" s="75" t="s">
        <v>628</v>
      </c>
      <c r="BB40" s="75" t="s">
        <v>628</v>
      </c>
      <c r="BC40" s="75" t="s">
        <v>628</v>
      </c>
      <c r="BD40" s="75" t="s">
        <v>628</v>
      </c>
      <c r="BE40" s="141" t="s">
        <v>323</v>
      </c>
      <c r="BF40" s="75" t="s">
        <v>628</v>
      </c>
      <c r="BG40" s="75" t="s">
        <v>627</v>
      </c>
      <c r="BH40" s="75" t="s">
        <v>627</v>
      </c>
      <c r="BI40" s="75" t="s">
        <v>627</v>
      </c>
      <c r="BJ40" s="75" t="s">
        <v>627</v>
      </c>
      <c r="BK40" s="75" t="s">
        <v>627</v>
      </c>
      <c r="BL40" s="75" t="s">
        <v>627</v>
      </c>
      <c r="BM40" s="75" t="s">
        <v>323</v>
      </c>
      <c r="BN40" s="75" t="s">
        <v>323</v>
      </c>
      <c r="BO40" s="75" t="s">
        <v>627</v>
      </c>
      <c r="BP40" s="75" t="s">
        <v>627</v>
      </c>
      <c r="BQ40" s="75" t="s">
        <v>627</v>
      </c>
      <c r="BR40" s="75" t="s">
        <v>628</v>
      </c>
      <c r="BS40" s="183">
        <f t="shared" si="1"/>
        <v>31</v>
      </c>
      <c r="BT40" s="192">
        <f t="shared" si="2"/>
        <v>0.45588235294117646</v>
      </c>
      <c r="BU40" s="183">
        <f t="shared" si="3"/>
        <v>27</v>
      </c>
      <c r="BV40" s="192">
        <f t="shared" si="4"/>
        <v>0.39705882352941174</v>
      </c>
      <c r="BW40" s="193">
        <f t="shared" si="5"/>
        <v>1.1481481481481481</v>
      </c>
      <c r="BX40" s="183">
        <f t="shared" si="6"/>
        <v>10</v>
      </c>
      <c r="BY40" s="192">
        <f t="shared" si="7"/>
        <v>0.14705882352941177</v>
      </c>
      <c r="BZ40" s="1"/>
    </row>
    <row r="41" spans="1:78" ht="15.75" customHeight="1" x14ac:dyDescent="0.25">
      <c r="A41" s="55" t="s">
        <v>138</v>
      </c>
      <c r="B41" s="61" t="s">
        <v>139</v>
      </c>
      <c r="C41" s="75" t="s">
        <v>627</v>
      </c>
      <c r="D41" s="75" t="s">
        <v>627</v>
      </c>
      <c r="E41" s="75" t="s">
        <v>627</v>
      </c>
      <c r="F41" s="75" t="s">
        <v>627</v>
      </c>
      <c r="G41" s="75" t="s">
        <v>627</v>
      </c>
      <c r="H41" s="75" t="s">
        <v>627</v>
      </c>
      <c r="I41" s="75" t="s">
        <v>323</v>
      </c>
      <c r="J41" s="75" t="s">
        <v>323</v>
      </c>
      <c r="K41" s="75" t="s">
        <v>323</v>
      </c>
      <c r="L41" s="75" t="s">
        <v>627</v>
      </c>
      <c r="M41" s="75" t="s">
        <v>627</v>
      </c>
      <c r="N41" s="75" t="s">
        <v>627</v>
      </c>
      <c r="O41" s="75" t="s">
        <v>627</v>
      </c>
      <c r="P41" s="75" t="s">
        <v>627</v>
      </c>
      <c r="Q41" s="75" t="s">
        <v>627</v>
      </c>
      <c r="R41" s="75" t="s">
        <v>628</v>
      </c>
      <c r="S41" s="75" t="s">
        <v>628</v>
      </c>
      <c r="T41" s="75" t="s">
        <v>627</v>
      </c>
      <c r="U41" s="75" t="s">
        <v>628</v>
      </c>
      <c r="V41" s="75" t="s">
        <v>628</v>
      </c>
      <c r="W41" s="75" t="s">
        <v>628</v>
      </c>
      <c r="X41" s="75" t="s">
        <v>628</v>
      </c>
      <c r="Y41" s="75" t="s">
        <v>628</v>
      </c>
      <c r="Z41" s="75" t="s">
        <v>627</v>
      </c>
      <c r="AA41" s="75" t="s">
        <v>627</v>
      </c>
      <c r="AB41" s="75" t="s">
        <v>627</v>
      </c>
      <c r="AC41" s="75" t="s">
        <v>628</v>
      </c>
      <c r="AD41" s="75" t="s">
        <v>628</v>
      </c>
      <c r="AE41" s="75" t="s">
        <v>628</v>
      </c>
      <c r="AF41" s="75" t="s">
        <v>628</v>
      </c>
      <c r="AG41" s="75" t="s">
        <v>628</v>
      </c>
      <c r="AH41" s="75" t="s">
        <v>628</v>
      </c>
      <c r="AI41" s="75" t="s">
        <v>628</v>
      </c>
      <c r="AJ41" s="75" t="s">
        <v>628</v>
      </c>
      <c r="AK41" s="75" t="s">
        <v>627</v>
      </c>
      <c r="AL41" s="75" t="s">
        <v>627</v>
      </c>
      <c r="AM41" s="75" t="s">
        <v>627</v>
      </c>
      <c r="AN41" s="75" t="s">
        <v>627</v>
      </c>
      <c r="AO41" s="75" t="s">
        <v>627</v>
      </c>
      <c r="AP41" s="75" t="s">
        <v>627</v>
      </c>
      <c r="AQ41" s="75" t="s">
        <v>627</v>
      </c>
      <c r="AR41" s="75" t="s">
        <v>627</v>
      </c>
      <c r="AS41" s="75" t="s">
        <v>628</v>
      </c>
      <c r="AT41" s="182" t="s">
        <v>323</v>
      </c>
      <c r="AU41" s="182" t="s">
        <v>323</v>
      </c>
      <c r="AV41" s="182" t="s">
        <v>323</v>
      </c>
      <c r="AW41" s="75" t="s">
        <v>628</v>
      </c>
      <c r="AX41" s="75" t="s">
        <v>628</v>
      </c>
      <c r="AY41" s="75" t="s">
        <v>628</v>
      </c>
      <c r="AZ41" s="182" t="s">
        <v>323</v>
      </c>
      <c r="BA41" s="75" t="s">
        <v>628</v>
      </c>
      <c r="BB41" s="141" t="s">
        <v>323</v>
      </c>
      <c r="BC41" s="141" t="s">
        <v>323</v>
      </c>
      <c r="BD41" s="141" t="s">
        <v>323</v>
      </c>
      <c r="BE41" s="141" t="s">
        <v>323</v>
      </c>
      <c r="BF41" s="141" t="s">
        <v>323</v>
      </c>
      <c r="BG41" s="75" t="s">
        <v>627</v>
      </c>
      <c r="BH41" s="75" t="s">
        <v>627</v>
      </c>
      <c r="BI41" s="75" t="s">
        <v>627</v>
      </c>
      <c r="BJ41" s="75" t="s">
        <v>627</v>
      </c>
      <c r="BK41" s="75" t="s">
        <v>627</v>
      </c>
      <c r="BL41" s="75" t="s">
        <v>627</v>
      </c>
      <c r="BM41" s="75" t="s">
        <v>627</v>
      </c>
      <c r="BN41" s="75" t="s">
        <v>627</v>
      </c>
      <c r="BO41" s="75" t="s">
        <v>627</v>
      </c>
      <c r="BP41" s="75" t="s">
        <v>627</v>
      </c>
      <c r="BQ41" s="75" t="s">
        <v>627</v>
      </c>
      <c r="BR41" s="75" t="s">
        <v>627</v>
      </c>
      <c r="BS41" s="183">
        <f t="shared" si="1"/>
        <v>36</v>
      </c>
      <c r="BT41" s="192">
        <f t="shared" si="2"/>
        <v>0.52941176470588236</v>
      </c>
      <c r="BU41" s="183">
        <f t="shared" si="3"/>
        <v>20</v>
      </c>
      <c r="BV41" s="192">
        <f t="shared" si="4"/>
        <v>0.29411764705882354</v>
      </c>
      <c r="BW41" s="193">
        <f t="shared" si="5"/>
        <v>1.8</v>
      </c>
      <c r="BX41" s="183">
        <f t="shared" si="6"/>
        <v>12</v>
      </c>
      <c r="BY41" s="192">
        <f t="shared" si="7"/>
        <v>0.17647058823529413</v>
      </c>
      <c r="BZ41" s="1"/>
    </row>
    <row r="42" spans="1:78" ht="15.75" customHeight="1" x14ac:dyDescent="0.25">
      <c r="A42" s="55" t="s">
        <v>140</v>
      </c>
      <c r="B42" s="61" t="s">
        <v>141</v>
      </c>
      <c r="C42" s="75" t="s">
        <v>627</v>
      </c>
      <c r="D42" s="75" t="s">
        <v>627</v>
      </c>
      <c r="E42" s="75" t="s">
        <v>627</v>
      </c>
      <c r="F42" s="75" t="s">
        <v>627</v>
      </c>
      <c r="G42" s="75" t="s">
        <v>627</v>
      </c>
      <c r="H42" s="75" t="s">
        <v>627</v>
      </c>
      <c r="I42" s="75" t="s">
        <v>323</v>
      </c>
      <c r="J42" s="75" t="s">
        <v>323</v>
      </c>
      <c r="K42" s="75" t="s">
        <v>323</v>
      </c>
      <c r="L42" s="75" t="s">
        <v>627</v>
      </c>
      <c r="M42" s="75" t="s">
        <v>627</v>
      </c>
      <c r="N42" s="75" t="s">
        <v>627</v>
      </c>
      <c r="O42" s="75" t="s">
        <v>627</v>
      </c>
      <c r="P42" s="75" t="s">
        <v>627</v>
      </c>
      <c r="Q42" s="75" t="s">
        <v>627</v>
      </c>
      <c r="R42" s="75" t="s">
        <v>628</v>
      </c>
      <c r="S42" s="75" t="s">
        <v>628</v>
      </c>
      <c r="T42" s="75" t="s">
        <v>627</v>
      </c>
      <c r="U42" s="75" t="s">
        <v>628</v>
      </c>
      <c r="V42" s="75" t="s">
        <v>628</v>
      </c>
      <c r="W42" s="75" t="s">
        <v>628</v>
      </c>
      <c r="X42" s="75" t="s">
        <v>628</v>
      </c>
      <c r="Y42" s="75" t="s">
        <v>628</v>
      </c>
      <c r="Z42" s="75" t="s">
        <v>627</v>
      </c>
      <c r="AA42" s="75" t="s">
        <v>627</v>
      </c>
      <c r="AB42" s="75" t="s">
        <v>627</v>
      </c>
      <c r="AC42" s="75" t="s">
        <v>628</v>
      </c>
      <c r="AD42" s="75" t="s">
        <v>628</v>
      </c>
      <c r="AE42" s="75" t="s">
        <v>628</v>
      </c>
      <c r="AF42" s="75" t="s">
        <v>628</v>
      </c>
      <c r="AG42" s="75" t="s">
        <v>628</v>
      </c>
      <c r="AH42" s="75" t="s">
        <v>628</v>
      </c>
      <c r="AI42" s="75" t="s">
        <v>628</v>
      </c>
      <c r="AJ42" s="75" t="s">
        <v>628</v>
      </c>
      <c r="AK42" s="75" t="s">
        <v>627</v>
      </c>
      <c r="AL42" s="75" t="s">
        <v>627</v>
      </c>
      <c r="AM42" s="75" t="s">
        <v>627</v>
      </c>
      <c r="AN42" s="75" t="s">
        <v>627</v>
      </c>
      <c r="AO42" s="75" t="s">
        <v>627</v>
      </c>
      <c r="AP42" s="75" t="s">
        <v>627</v>
      </c>
      <c r="AQ42" s="75" t="s">
        <v>627</v>
      </c>
      <c r="AR42" s="75" t="s">
        <v>627</v>
      </c>
      <c r="AS42" s="75" t="s">
        <v>628</v>
      </c>
      <c r="AT42" s="182" t="s">
        <v>323</v>
      </c>
      <c r="AU42" s="182" t="s">
        <v>323</v>
      </c>
      <c r="AV42" s="182" t="s">
        <v>323</v>
      </c>
      <c r="AW42" s="75" t="s">
        <v>628</v>
      </c>
      <c r="AX42" s="75" t="s">
        <v>628</v>
      </c>
      <c r="AY42" s="75" t="s">
        <v>628</v>
      </c>
      <c r="AZ42" s="182" t="s">
        <v>323</v>
      </c>
      <c r="BA42" s="75" t="s">
        <v>628</v>
      </c>
      <c r="BB42" s="141" t="s">
        <v>323</v>
      </c>
      <c r="BC42" s="141" t="s">
        <v>323</v>
      </c>
      <c r="BD42" s="141" t="s">
        <v>323</v>
      </c>
      <c r="BE42" s="141" t="s">
        <v>323</v>
      </c>
      <c r="BF42" s="141" t="s">
        <v>323</v>
      </c>
      <c r="BG42" s="75" t="s">
        <v>627</v>
      </c>
      <c r="BH42" s="75" t="s">
        <v>627</v>
      </c>
      <c r="BI42" s="75" t="s">
        <v>627</v>
      </c>
      <c r="BJ42" s="75" t="s">
        <v>627</v>
      </c>
      <c r="BK42" s="75" t="s">
        <v>627</v>
      </c>
      <c r="BL42" s="75" t="s">
        <v>627</v>
      </c>
      <c r="BM42" s="75" t="s">
        <v>627</v>
      </c>
      <c r="BN42" s="75" t="s">
        <v>627</v>
      </c>
      <c r="BO42" s="75" t="s">
        <v>627</v>
      </c>
      <c r="BP42" s="75" t="s">
        <v>627</v>
      </c>
      <c r="BQ42" s="75" t="s">
        <v>627</v>
      </c>
      <c r="BR42" s="75" t="s">
        <v>627</v>
      </c>
      <c r="BS42" s="183">
        <f t="shared" si="1"/>
        <v>36</v>
      </c>
      <c r="BT42" s="192">
        <f t="shared" si="2"/>
        <v>0.52941176470588236</v>
      </c>
      <c r="BU42" s="183">
        <f t="shared" si="3"/>
        <v>20</v>
      </c>
      <c r="BV42" s="192">
        <f t="shared" si="4"/>
        <v>0.29411764705882354</v>
      </c>
      <c r="BW42" s="193">
        <f t="shared" si="5"/>
        <v>1.8</v>
      </c>
      <c r="BX42" s="183">
        <f t="shared" si="6"/>
        <v>12</v>
      </c>
      <c r="BY42" s="192">
        <f t="shared" si="7"/>
        <v>0.17647058823529413</v>
      </c>
      <c r="BZ42" s="1"/>
    </row>
    <row r="43" spans="1:78" ht="15.75" customHeight="1" x14ac:dyDescent="0.25">
      <c r="A43" s="55" t="s">
        <v>142</v>
      </c>
      <c r="B43" s="61" t="s">
        <v>143</v>
      </c>
      <c r="C43" s="75" t="s">
        <v>627</v>
      </c>
      <c r="D43" s="75" t="s">
        <v>627</v>
      </c>
      <c r="E43" s="75" t="s">
        <v>627</v>
      </c>
      <c r="F43" s="75" t="s">
        <v>627</v>
      </c>
      <c r="G43" s="75" t="s">
        <v>627</v>
      </c>
      <c r="H43" s="75" t="s">
        <v>627</v>
      </c>
      <c r="I43" s="75" t="s">
        <v>323</v>
      </c>
      <c r="J43" s="75" t="s">
        <v>323</v>
      </c>
      <c r="K43" s="75" t="s">
        <v>323</v>
      </c>
      <c r="L43" s="75" t="s">
        <v>627</v>
      </c>
      <c r="M43" s="75" t="s">
        <v>627</v>
      </c>
      <c r="N43" s="75" t="s">
        <v>627</v>
      </c>
      <c r="O43" s="75" t="s">
        <v>627</v>
      </c>
      <c r="P43" s="75" t="s">
        <v>627</v>
      </c>
      <c r="Q43" s="75" t="s">
        <v>627</v>
      </c>
      <c r="R43" s="75" t="s">
        <v>628</v>
      </c>
      <c r="S43" s="75" t="s">
        <v>628</v>
      </c>
      <c r="T43" s="75" t="s">
        <v>627</v>
      </c>
      <c r="U43" s="75" t="s">
        <v>628</v>
      </c>
      <c r="V43" s="75" t="s">
        <v>628</v>
      </c>
      <c r="W43" s="75" t="s">
        <v>628</v>
      </c>
      <c r="X43" s="75" t="s">
        <v>628</v>
      </c>
      <c r="Y43" s="75" t="s">
        <v>628</v>
      </c>
      <c r="Z43" s="75" t="s">
        <v>627</v>
      </c>
      <c r="AA43" s="75" t="s">
        <v>627</v>
      </c>
      <c r="AB43" s="75" t="s">
        <v>627</v>
      </c>
      <c r="AC43" s="75" t="s">
        <v>628</v>
      </c>
      <c r="AD43" s="75" t="s">
        <v>628</v>
      </c>
      <c r="AE43" s="75" t="s">
        <v>628</v>
      </c>
      <c r="AF43" s="75" t="s">
        <v>628</v>
      </c>
      <c r="AG43" s="75" t="s">
        <v>628</v>
      </c>
      <c r="AH43" s="75" t="s">
        <v>628</v>
      </c>
      <c r="AI43" s="75" t="s">
        <v>628</v>
      </c>
      <c r="AJ43" s="75" t="s">
        <v>628</v>
      </c>
      <c r="AK43" s="75" t="s">
        <v>627</v>
      </c>
      <c r="AL43" s="75" t="s">
        <v>627</v>
      </c>
      <c r="AM43" s="75" t="s">
        <v>627</v>
      </c>
      <c r="AN43" s="75" t="s">
        <v>627</v>
      </c>
      <c r="AO43" s="75" t="s">
        <v>627</v>
      </c>
      <c r="AP43" s="75" t="s">
        <v>627</v>
      </c>
      <c r="AQ43" s="75" t="s">
        <v>627</v>
      </c>
      <c r="AR43" s="75" t="s">
        <v>627</v>
      </c>
      <c r="AS43" s="75" t="s">
        <v>628</v>
      </c>
      <c r="AT43" s="182" t="s">
        <v>323</v>
      </c>
      <c r="AU43" s="182" t="s">
        <v>323</v>
      </c>
      <c r="AV43" s="182" t="s">
        <v>323</v>
      </c>
      <c r="AW43" s="75" t="s">
        <v>628</v>
      </c>
      <c r="AX43" s="75" t="s">
        <v>628</v>
      </c>
      <c r="AY43" s="75" t="s">
        <v>628</v>
      </c>
      <c r="AZ43" s="182" t="s">
        <v>323</v>
      </c>
      <c r="BA43" s="75" t="s">
        <v>628</v>
      </c>
      <c r="BB43" s="141" t="s">
        <v>323</v>
      </c>
      <c r="BC43" s="141" t="s">
        <v>323</v>
      </c>
      <c r="BD43" s="141" t="s">
        <v>323</v>
      </c>
      <c r="BE43" s="141" t="s">
        <v>323</v>
      </c>
      <c r="BF43" s="141" t="s">
        <v>323</v>
      </c>
      <c r="BG43" s="75" t="s">
        <v>627</v>
      </c>
      <c r="BH43" s="75" t="s">
        <v>627</v>
      </c>
      <c r="BI43" s="75" t="s">
        <v>627</v>
      </c>
      <c r="BJ43" s="75" t="s">
        <v>627</v>
      </c>
      <c r="BK43" s="75" t="s">
        <v>627</v>
      </c>
      <c r="BL43" s="75" t="s">
        <v>627</v>
      </c>
      <c r="BM43" s="75" t="s">
        <v>627</v>
      </c>
      <c r="BN43" s="75" t="s">
        <v>627</v>
      </c>
      <c r="BO43" s="75" t="s">
        <v>627</v>
      </c>
      <c r="BP43" s="75" t="s">
        <v>627</v>
      </c>
      <c r="BQ43" s="75" t="s">
        <v>627</v>
      </c>
      <c r="BR43" s="75" t="s">
        <v>627</v>
      </c>
      <c r="BS43" s="183">
        <f t="shared" si="1"/>
        <v>36</v>
      </c>
      <c r="BT43" s="192">
        <f t="shared" si="2"/>
        <v>0.52941176470588236</v>
      </c>
      <c r="BU43" s="183">
        <f t="shared" si="3"/>
        <v>20</v>
      </c>
      <c r="BV43" s="192">
        <f t="shared" si="4"/>
        <v>0.29411764705882354</v>
      </c>
      <c r="BW43" s="193">
        <f t="shared" si="5"/>
        <v>1.8</v>
      </c>
      <c r="BX43" s="183">
        <f t="shared" si="6"/>
        <v>12</v>
      </c>
      <c r="BY43" s="192">
        <f t="shared" si="7"/>
        <v>0.17647058823529413</v>
      </c>
      <c r="BZ43" s="1"/>
    </row>
    <row r="44" spans="1:78" ht="15.75" customHeight="1" x14ac:dyDescent="0.25">
      <c r="A44" s="55" t="s">
        <v>144</v>
      </c>
      <c r="B44" s="61" t="s">
        <v>145</v>
      </c>
      <c r="C44" s="75" t="s">
        <v>627</v>
      </c>
      <c r="D44" s="75" t="s">
        <v>627</v>
      </c>
      <c r="E44" s="75" t="s">
        <v>627</v>
      </c>
      <c r="F44" s="75" t="s">
        <v>627</v>
      </c>
      <c r="G44" s="75" t="s">
        <v>627</v>
      </c>
      <c r="H44" s="75" t="s">
        <v>627</v>
      </c>
      <c r="I44" s="75" t="s">
        <v>323</v>
      </c>
      <c r="J44" s="75" t="s">
        <v>323</v>
      </c>
      <c r="K44" s="75" t="s">
        <v>323</v>
      </c>
      <c r="L44" s="75" t="s">
        <v>627</v>
      </c>
      <c r="M44" s="75" t="s">
        <v>627</v>
      </c>
      <c r="N44" s="75" t="s">
        <v>627</v>
      </c>
      <c r="O44" s="75" t="s">
        <v>627</v>
      </c>
      <c r="P44" s="75" t="s">
        <v>627</v>
      </c>
      <c r="Q44" s="75" t="s">
        <v>627</v>
      </c>
      <c r="R44" s="75" t="s">
        <v>628</v>
      </c>
      <c r="S44" s="75" t="s">
        <v>628</v>
      </c>
      <c r="T44" s="75" t="s">
        <v>627</v>
      </c>
      <c r="U44" s="75" t="s">
        <v>628</v>
      </c>
      <c r="V44" s="75" t="s">
        <v>628</v>
      </c>
      <c r="W44" s="75" t="s">
        <v>628</v>
      </c>
      <c r="X44" s="75" t="s">
        <v>628</v>
      </c>
      <c r="Y44" s="75" t="s">
        <v>628</v>
      </c>
      <c r="Z44" s="75" t="s">
        <v>627</v>
      </c>
      <c r="AA44" s="75" t="s">
        <v>627</v>
      </c>
      <c r="AB44" s="75" t="s">
        <v>627</v>
      </c>
      <c r="AC44" s="75" t="s">
        <v>628</v>
      </c>
      <c r="AD44" s="75" t="s">
        <v>628</v>
      </c>
      <c r="AE44" s="75" t="s">
        <v>628</v>
      </c>
      <c r="AF44" s="75" t="s">
        <v>628</v>
      </c>
      <c r="AG44" s="75" t="s">
        <v>628</v>
      </c>
      <c r="AH44" s="75" t="s">
        <v>628</v>
      </c>
      <c r="AI44" s="75" t="s">
        <v>628</v>
      </c>
      <c r="AJ44" s="75" t="s">
        <v>628</v>
      </c>
      <c r="AK44" s="75" t="s">
        <v>627</v>
      </c>
      <c r="AL44" s="75" t="s">
        <v>627</v>
      </c>
      <c r="AM44" s="75" t="s">
        <v>627</v>
      </c>
      <c r="AN44" s="75" t="s">
        <v>627</v>
      </c>
      <c r="AO44" s="75" t="s">
        <v>627</v>
      </c>
      <c r="AP44" s="75" t="s">
        <v>627</v>
      </c>
      <c r="AQ44" s="75" t="s">
        <v>627</v>
      </c>
      <c r="AR44" s="75" t="s">
        <v>627</v>
      </c>
      <c r="AS44" s="75" t="s">
        <v>628</v>
      </c>
      <c r="AT44" s="182" t="s">
        <v>323</v>
      </c>
      <c r="AU44" s="182" t="s">
        <v>323</v>
      </c>
      <c r="AV44" s="182" t="s">
        <v>323</v>
      </c>
      <c r="AW44" s="75" t="s">
        <v>628</v>
      </c>
      <c r="AX44" s="75" t="s">
        <v>628</v>
      </c>
      <c r="AY44" s="75" t="s">
        <v>628</v>
      </c>
      <c r="AZ44" s="182" t="s">
        <v>323</v>
      </c>
      <c r="BA44" s="75" t="s">
        <v>628</v>
      </c>
      <c r="BB44" s="141" t="s">
        <v>323</v>
      </c>
      <c r="BC44" s="141" t="s">
        <v>323</v>
      </c>
      <c r="BD44" s="141" t="s">
        <v>323</v>
      </c>
      <c r="BE44" s="141" t="s">
        <v>323</v>
      </c>
      <c r="BF44" s="141" t="s">
        <v>323</v>
      </c>
      <c r="BG44" s="75" t="s">
        <v>627</v>
      </c>
      <c r="BH44" s="75" t="s">
        <v>627</v>
      </c>
      <c r="BI44" s="75" t="s">
        <v>627</v>
      </c>
      <c r="BJ44" s="75" t="s">
        <v>627</v>
      </c>
      <c r="BK44" s="75" t="s">
        <v>627</v>
      </c>
      <c r="BL44" s="75" t="s">
        <v>627</v>
      </c>
      <c r="BM44" s="75" t="s">
        <v>627</v>
      </c>
      <c r="BN44" s="75" t="s">
        <v>627</v>
      </c>
      <c r="BO44" s="75" t="s">
        <v>627</v>
      </c>
      <c r="BP44" s="75" t="s">
        <v>627</v>
      </c>
      <c r="BQ44" s="75" t="s">
        <v>627</v>
      </c>
      <c r="BR44" s="75" t="s">
        <v>627</v>
      </c>
      <c r="BS44" s="183">
        <f t="shared" si="1"/>
        <v>36</v>
      </c>
      <c r="BT44" s="192">
        <f t="shared" si="2"/>
        <v>0.52941176470588236</v>
      </c>
      <c r="BU44" s="183">
        <f t="shared" si="3"/>
        <v>20</v>
      </c>
      <c r="BV44" s="192">
        <f t="shared" si="4"/>
        <v>0.29411764705882354</v>
      </c>
      <c r="BW44" s="193">
        <f t="shared" si="5"/>
        <v>1.8</v>
      </c>
      <c r="BX44" s="183">
        <f t="shared" si="6"/>
        <v>12</v>
      </c>
      <c r="BY44" s="192">
        <f t="shared" si="7"/>
        <v>0.17647058823529413</v>
      </c>
      <c r="BZ44" s="1"/>
    </row>
    <row r="45" spans="1:78" ht="15.75" customHeight="1" x14ac:dyDescent="0.25">
      <c r="A45" s="55" t="s">
        <v>146</v>
      </c>
      <c r="B45" s="61" t="s">
        <v>147</v>
      </c>
      <c r="C45" s="75" t="s">
        <v>627</v>
      </c>
      <c r="D45" s="75" t="s">
        <v>627</v>
      </c>
      <c r="E45" s="75" t="s">
        <v>627</v>
      </c>
      <c r="F45" s="75" t="s">
        <v>627</v>
      </c>
      <c r="G45" s="75" t="s">
        <v>627</v>
      </c>
      <c r="H45" s="75" t="s">
        <v>627</v>
      </c>
      <c r="I45" s="75" t="s">
        <v>323</v>
      </c>
      <c r="J45" s="75" t="s">
        <v>323</v>
      </c>
      <c r="K45" s="75" t="s">
        <v>323</v>
      </c>
      <c r="L45" s="75" t="s">
        <v>627</v>
      </c>
      <c r="M45" s="75" t="s">
        <v>627</v>
      </c>
      <c r="N45" s="75" t="s">
        <v>627</v>
      </c>
      <c r="O45" s="75" t="s">
        <v>627</v>
      </c>
      <c r="P45" s="75" t="s">
        <v>627</v>
      </c>
      <c r="Q45" s="75" t="s">
        <v>627</v>
      </c>
      <c r="R45" s="75" t="s">
        <v>628</v>
      </c>
      <c r="S45" s="75" t="s">
        <v>628</v>
      </c>
      <c r="T45" s="75" t="s">
        <v>627</v>
      </c>
      <c r="U45" s="75" t="s">
        <v>628</v>
      </c>
      <c r="V45" s="75" t="s">
        <v>628</v>
      </c>
      <c r="W45" s="75" t="s">
        <v>628</v>
      </c>
      <c r="X45" s="75" t="s">
        <v>628</v>
      </c>
      <c r="Y45" s="75" t="s">
        <v>628</v>
      </c>
      <c r="Z45" s="75" t="s">
        <v>627</v>
      </c>
      <c r="AA45" s="75" t="s">
        <v>627</v>
      </c>
      <c r="AB45" s="75" t="s">
        <v>627</v>
      </c>
      <c r="AC45" s="75" t="s">
        <v>628</v>
      </c>
      <c r="AD45" s="75" t="s">
        <v>628</v>
      </c>
      <c r="AE45" s="75" t="s">
        <v>628</v>
      </c>
      <c r="AF45" s="75" t="s">
        <v>628</v>
      </c>
      <c r="AG45" s="75" t="s">
        <v>628</v>
      </c>
      <c r="AH45" s="75" t="s">
        <v>628</v>
      </c>
      <c r="AI45" s="75" t="s">
        <v>628</v>
      </c>
      <c r="AJ45" s="75" t="s">
        <v>628</v>
      </c>
      <c r="AK45" s="75" t="s">
        <v>627</v>
      </c>
      <c r="AL45" s="75" t="s">
        <v>627</v>
      </c>
      <c r="AM45" s="75" t="s">
        <v>627</v>
      </c>
      <c r="AN45" s="75" t="s">
        <v>627</v>
      </c>
      <c r="AO45" s="75" t="s">
        <v>627</v>
      </c>
      <c r="AP45" s="75" t="s">
        <v>627</v>
      </c>
      <c r="AQ45" s="75" t="s">
        <v>627</v>
      </c>
      <c r="AR45" s="75" t="s">
        <v>627</v>
      </c>
      <c r="AS45" s="75" t="s">
        <v>628</v>
      </c>
      <c r="AT45" s="182" t="s">
        <v>323</v>
      </c>
      <c r="AU45" s="182" t="s">
        <v>323</v>
      </c>
      <c r="AV45" s="182" t="s">
        <v>323</v>
      </c>
      <c r="AW45" s="75" t="s">
        <v>628</v>
      </c>
      <c r="AX45" s="75" t="s">
        <v>628</v>
      </c>
      <c r="AY45" s="75" t="s">
        <v>628</v>
      </c>
      <c r="AZ45" s="182" t="s">
        <v>323</v>
      </c>
      <c r="BA45" s="75" t="s">
        <v>628</v>
      </c>
      <c r="BB45" s="141" t="s">
        <v>323</v>
      </c>
      <c r="BC45" s="141" t="s">
        <v>323</v>
      </c>
      <c r="BD45" s="141" t="s">
        <v>323</v>
      </c>
      <c r="BE45" s="141" t="s">
        <v>323</v>
      </c>
      <c r="BF45" s="141" t="s">
        <v>323</v>
      </c>
      <c r="BG45" s="75" t="s">
        <v>627</v>
      </c>
      <c r="BH45" s="75" t="s">
        <v>627</v>
      </c>
      <c r="BI45" s="75" t="s">
        <v>627</v>
      </c>
      <c r="BJ45" s="75" t="s">
        <v>627</v>
      </c>
      <c r="BK45" s="75" t="s">
        <v>627</v>
      </c>
      <c r="BL45" s="75" t="s">
        <v>627</v>
      </c>
      <c r="BM45" s="75" t="s">
        <v>627</v>
      </c>
      <c r="BN45" s="75" t="s">
        <v>627</v>
      </c>
      <c r="BO45" s="75" t="s">
        <v>627</v>
      </c>
      <c r="BP45" s="75" t="s">
        <v>627</v>
      </c>
      <c r="BQ45" s="75" t="s">
        <v>627</v>
      </c>
      <c r="BR45" s="75" t="s">
        <v>627</v>
      </c>
      <c r="BS45" s="183">
        <f t="shared" si="1"/>
        <v>36</v>
      </c>
      <c r="BT45" s="192">
        <f t="shared" si="2"/>
        <v>0.52941176470588236</v>
      </c>
      <c r="BU45" s="183">
        <f t="shared" si="3"/>
        <v>20</v>
      </c>
      <c r="BV45" s="192">
        <f t="shared" si="4"/>
        <v>0.29411764705882354</v>
      </c>
      <c r="BW45" s="193">
        <f t="shared" si="5"/>
        <v>1.8</v>
      </c>
      <c r="BX45" s="183">
        <f t="shared" si="6"/>
        <v>12</v>
      </c>
      <c r="BY45" s="192">
        <f t="shared" si="7"/>
        <v>0.17647058823529413</v>
      </c>
      <c r="BZ45" s="1"/>
    </row>
    <row r="46" spans="1:78" ht="15.75" customHeight="1" x14ac:dyDescent="0.25">
      <c r="A46" s="55" t="s">
        <v>148</v>
      </c>
      <c r="B46" s="61" t="s">
        <v>149</v>
      </c>
      <c r="C46" s="75" t="s">
        <v>627</v>
      </c>
      <c r="D46" s="75" t="s">
        <v>627</v>
      </c>
      <c r="E46" s="75" t="s">
        <v>627</v>
      </c>
      <c r="F46" s="75" t="s">
        <v>627</v>
      </c>
      <c r="G46" s="75" t="s">
        <v>627</v>
      </c>
      <c r="H46" s="75" t="s">
        <v>627</v>
      </c>
      <c r="I46" s="75" t="s">
        <v>323</v>
      </c>
      <c r="J46" s="75" t="s">
        <v>323</v>
      </c>
      <c r="K46" s="75" t="s">
        <v>323</v>
      </c>
      <c r="L46" s="75" t="s">
        <v>627</v>
      </c>
      <c r="M46" s="75" t="s">
        <v>627</v>
      </c>
      <c r="N46" s="75" t="s">
        <v>627</v>
      </c>
      <c r="O46" s="75" t="s">
        <v>627</v>
      </c>
      <c r="P46" s="75" t="s">
        <v>627</v>
      </c>
      <c r="Q46" s="75" t="s">
        <v>627</v>
      </c>
      <c r="R46" s="75" t="s">
        <v>628</v>
      </c>
      <c r="S46" s="75" t="s">
        <v>628</v>
      </c>
      <c r="T46" s="75" t="s">
        <v>627</v>
      </c>
      <c r="U46" s="75" t="s">
        <v>628</v>
      </c>
      <c r="V46" s="75" t="s">
        <v>628</v>
      </c>
      <c r="W46" s="75" t="s">
        <v>628</v>
      </c>
      <c r="X46" s="75" t="s">
        <v>628</v>
      </c>
      <c r="Y46" s="75" t="s">
        <v>628</v>
      </c>
      <c r="Z46" s="75" t="s">
        <v>627</v>
      </c>
      <c r="AA46" s="75" t="s">
        <v>627</v>
      </c>
      <c r="AB46" s="75" t="s">
        <v>627</v>
      </c>
      <c r="AC46" s="75" t="s">
        <v>628</v>
      </c>
      <c r="AD46" s="75" t="s">
        <v>628</v>
      </c>
      <c r="AE46" s="75" t="s">
        <v>628</v>
      </c>
      <c r="AF46" s="75" t="s">
        <v>628</v>
      </c>
      <c r="AG46" s="75" t="s">
        <v>628</v>
      </c>
      <c r="AH46" s="75" t="s">
        <v>628</v>
      </c>
      <c r="AI46" s="75" t="s">
        <v>628</v>
      </c>
      <c r="AJ46" s="75" t="s">
        <v>628</v>
      </c>
      <c r="AK46" s="75" t="s">
        <v>627</v>
      </c>
      <c r="AL46" s="75" t="s">
        <v>627</v>
      </c>
      <c r="AM46" s="75" t="s">
        <v>627</v>
      </c>
      <c r="AN46" s="75" t="s">
        <v>627</v>
      </c>
      <c r="AO46" s="75" t="s">
        <v>627</v>
      </c>
      <c r="AP46" s="75" t="s">
        <v>627</v>
      </c>
      <c r="AQ46" s="75" t="s">
        <v>627</v>
      </c>
      <c r="AR46" s="75" t="s">
        <v>627</v>
      </c>
      <c r="AS46" s="75" t="s">
        <v>628</v>
      </c>
      <c r="AT46" s="182" t="s">
        <v>323</v>
      </c>
      <c r="AU46" s="182" t="s">
        <v>323</v>
      </c>
      <c r="AV46" s="182" t="s">
        <v>323</v>
      </c>
      <c r="AW46" s="75" t="s">
        <v>628</v>
      </c>
      <c r="AX46" s="75" t="s">
        <v>628</v>
      </c>
      <c r="AY46" s="75" t="s">
        <v>628</v>
      </c>
      <c r="AZ46" s="182" t="s">
        <v>323</v>
      </c>
      <c r="BA46" s="75" t="s">
        <v>628</v>
      </c>
      <c r="BB46" s="141" t="s">
        <v>323</v>
      </c>
      <c r="BC46" s="141" t="s">
        <v>323</v>
      </c>
      <c r="BD46" s="141" t="s">
        <v>323</v>
      </c>
      <c r="BE46" s="141" t="s">
        <v>323</v>
      </c>
      <c r="BF46" s="141" t="s">
        <v>323</v>
      </c>
      <c r="BG46" s="75" t="s">
        <v>627</v>
      </c>
      <c r="BH46" s="75" t="s">
        <v>627</v>
      </c>
      <c r="BI46" s="75" t="s">
        <v>627</v>
      </c>
      <c r="BJ46" s="75" t="s">
        <v>627</v>
      </c>
      <c r="BK46" s="75" t="s">
        <v>627</v>
      </c>
      <c r="BL46" s="75" t="s">
        <v>627</v>
      </c>
      <c r="BM46" s="75" t="s">
        <v>627</v>
      </c>
      <c r="BN46" s="75" t="s">
        <v>627</v>
      </c>
      <c r="BO46" s="75" t="s">
        <v>627</v>
      </c>
      <c r="BP46" s="75" t="s">
        <v>627</v>
      </c>
      <c r="BQ46" s="75" t="s">
        <v>627</v>
      </c>
      <c r="BR46" s="75" t="s">
        <v>627</v>
      </c>
      <c r="BS46" s="183">
        <f t="shared" si="1"/>
        <v>36</v>
      </c>
      <c r="BT46" s="192">
        <f t="shared" si="2"/>
        <v>0.52941176470588236</v>
      </c>
      <c r="BU46" s="183">
        <f t="shared" si="3"/>
        <v>20</v>
      </c>
      <c r="BV46" s="192">
        <f t="shared" si="4"/>
        <v>0.29411764705882354</v>
      </c>
      <c r="BW46" s="193">
        <f t="shared" si="5"/>
        <v>1.8</v>
      </c>
      <c r="BX46" s="183">
        <f t="shared" si="6"/>
        <v>12</v>
      </c>
      <c r="BY46" s="192">
        <f t="shared" si="7"/>
        <v>0.17647058823529413</v>
      </c>
      <c r="BZ46" s="1"/>
    </row>
    <row r="47" spans="1:78" ht="15.75" customHeight="1" x14ac:dyDescent="0.25">
      <c r="A47" s="55" t="s">
        <v>150</v>
      </c>
      <c r="B47" s="61" t="s">
        <v>151</v>
      </c>
      <c r="C47" s="75" t="s">
        <v>627</v>
      </c>
      <c r="D47" s="75" t="s">
        <v>627</v>
      </c>
      <c r="E47" s="75" t="s">
        <v>627</v>
      </c>
      <c r="F47" s="75" t="s">
        <v>627</v>
      </c>
      <c r="G47" s="75" t="s">
        <v>627</v>
      </c>
      <c r="H47" s="75" t="s">
        <v>627</v>
      </c>
      <c r="I47" s="75" t="s">
        <v>323</v>
      </c>
      <c r="J47" s="75" t="s">
        <v>323</v>
      </c>
      <c r="K47" s="75" t="s">
        <v>323</v>
      </c>
      <c r="L47" s="75" t="s">
        <v>627</v>
      </c>
      <c r="M47" s="75" t="s">
        <v>627</v>
      </c>
      <c r="N47" s="75" t="s">
        <v>627</v>
      </c>
      <c r="O47" s="75" t="s">
        <v>627</v>
      </c>
      <c r="P47" s="75" t="s">
        <v>627</v>
      </c>
      <c r="Q47" s="75" t="s">
        <v>627</v>
      </c>
      <c r="R47" s="75" t="s">
        <v>628</v>
      </c>
      <c r="S47" s="75" t="s">
        <v>628</v>
      </c>
      <c r="T47" s="75" t="s">
        <v>627</v>
      </c>
      <c r="U47" s="75" t="s">
        <v>628</v>
      </c>
      <c r="V47" s="75" t="s">
        <v>628</v>
      </c>
      <c r="W47" s="75" t="s">
        <v>628</v>
      </c>
      <c r="X47" s="75" t="s">
        <v>628</v>
      </c>
      <c r="Y47" s="75" t="s">
        <v>628</v>
      </c>
      <c r="Z47" s="75" t="s">
        <v>627</v>
      </c>
      <c r="AA47" s="75" t="s">
        <v>627</v>
      </c>
      <c r="AB47" s="75" t="s">
        <v>627</v>
      </c>
      <c r="AC47" s="75" t="s">
        <v>628</v>
      </c>
      <c r="AD47" s="75" t="s">
        <v>628</v>
      </c>
      <c r="AE47" s="75" t="s">
        <v>628</v>
      </c>
      <c r="AF47" s="75" t="s">
        <v>628</v>
      </c>
      <c r="AG47" s="75" t="s">
        <v>628</v>
      </c>
      <c r="AH47" s="75" t="s">
        <v>628</v>
      </c>
      <c r="AI47" s="75" t="s">
        <v>628</v>
      </c>
      <c r="AJ47" s="75" t="s">
        <v>628</v>
      </c>
      <c r="AK47" s="75" t="s">
        <v>627</v>
      </c>
      <c r="AL47" s="75" t="s">
        <v>627</v>
      </c>
      <c r="AM47" s="75" t="s">
        <v>627</v>
      </c>
      <c r="AN47" s="75" t="s">
        <v>627</v>
      </c>
      <c r="AO47" s="75" t="s">
        <v>627</v>
      </c>
      <c r="AP47" s="75" t="s">
        <v>627</v>
      </c>
      <c r="AQ47" s="75" t="s">
        <v>627</v>
      </c>
      <c r="AR47" s="75" t="s">
        <v>627</v>
      </c>
      <c r="AS47" s="75" t="s">
        <v>628</v>
      </c>
      <c r="AT47" s="182" t="s">
        <v>323</v>
      </c>
      <c r="AU47" s="182" t="s">
        <v>323</v>
      </c>
      <c r="AV47" s="182" t="s">
        <v>323</v>
      </c>
      <c r="AW47" s="75" t="s">
        <v>628</v>
      </c>
      <c r="AX47" s="75" t="s">
        <v>628</v>
      </c>
      <c r="AY47" s="75" t="s">
        <v>628</v>
      </c>
      <c r="AZ47" s="182" t="s">
        <v>323</v>
      </c>
      <c r="BA47" s="75" t="s">
        <v>628</v>
      </c>
      <c r="BB47" s="141" t="s">
        <v>323</v>
      </c>
      <c r="BC47" s="141" t="s">
        <v>323</v>
      </c>
      <c r="BD47" s="141" t="s">
        <v>323</v>
      </c>
      <c r="BE47" s="141" t="s">
        <v>323</v>
      </c>
      <c r="BF47" s="141" t="s">
        <v>323</v>
      </c>
      <c r="BG47" s="75" t="s">
        <v>627</v>
      </c>
      <c r="BH47" s="75" t="s">
        <v>627</v>
      </c>
      <c r="BI47" s="75" t="s">
        <v>627</v>
      </c>
      <c r="BJ47" s="75" t="s">
        <v>627</v>
      </c>
      <c r="BK47" s="75" t="s">
        <v>627</v>
      </c>
      <c r="BL47" s="75" t="s">
        <v>627</v>
      </c>
      <c r="BM47" s="75" t="s">
        <v>627</v>
      </c>
      <c r="BN47" s="75" t="s">
        <v>627</v>
      </c>
      <c r="BO47" s="75" t="s">
        <v>627</v>
      </c>
      <c r="BP47" s="75" t="s">
        <v>627</v>
      </c>
      <c r="BQ47" s="75" t="s">
        <v>627</v>
      </c>
      <c r="BR47" s="75" t="s">
        <v>627</v>
      </c>
      <c r="BS47" s="183">
        <f t="shared" si="1"/>
        <v>36</v>
      </c>
      <c r="BT47" s="192">
        <f t="shared" si="2"/>
        <v>0.52941176470588236</v>
      </c>
      <c r="BU47" s="183">
        <f t="shared" si="3"/>
        <v>20</v>
      </c>
      <c r="BV47" s="192">
        <f t="shared" si="4"/>
        <v>0.29411764705882354</v>
      </c>
      <c r="BW47" s="193">
        <f t="shared" si="5"/>
        <v>1.8</v>
      </c>
      <c r="BX47" s="183">
        <f t="shared" si="6"/>
        <v>12</v>
      </c>
      <c r="BY47" s="192">
        <f t="shared" si="7"/>
        <v>0.17647058823529413</v>
      </c>
      <c r="BZ47" s="1"/>
    </row>
    <row r="48" spans="1:78" ht="15.75" customHeight="1" x14ac:dyDescent="0.25">
      <c r="A48" s="55" t="s">
        <v>152</v>
      </c>
      <c r="B48" s="61" t="s">
        <v>153</v>
      </c>
      <c r="C48" s="75" t="s">
        <v>627</v>
      </c>
      <c r="D48" s="75" t="s">
        <v>627</v>
      </c>
      <c r="E48" s="75" t="s">
        <v>627</v>
      </c>
      <c r="F48" s="75" t="s">
        <v>627</v>
      </c>
      <c r="G48" s="75" t="s">
        <v>627</v>
      </c>
      <c r="H48" s="75" t="s">
        <v>627</v>
      </c>
      <c r="I48" s="75" t="s">
        <v>323</v>
      </c>
      <c r="J48" s="75" t="s">
        <v>323</v>
      </c>
      <c r="K48" s="75" t="s">
        <v>323</v>
      </c>
      <c r="L48" s="75" t="s">
        <v>627</v>
      </c>
      <c r="M48" s="75" t="s">
        <v>627</v>
      </c>
      <c r="N48" s="75" t="s">
        <v>627</v>
      </c>
      <c r="O48" s="75" t="s">
        <v>627</v>
      </c>
      <c r="P48" s="75" t="s">
        <v>627</v>
      </c>
      <c r="Q48" s="75" t="s">
        <v>627</v>
      </c>
      <c r="R48" s="75" t="s">
        <v>628</v>
      </c>
      <c r="S48" s="75" t="s">
        <v>628</v>
      </c>
      <c r="T48" s="75" t="s">
        <v>627</v>
      </c>
      <c r="U48" s="75" t="s">
        <v>628</v>
      </c>
      <c r="V48" s="75" t="s">
        <v>628</v>
      </c>
      <c r="W48" s="75" t="s">
        <v>628</v>
      </c>
      <c r="X48" s="75" t="s">
        <v>628</v>
      </c>
      <c r="Y48" s="75" t="s">
        <v>628</v>
      </c>
      <c r="Z48" s="75" t="s">
        <v>627</v>
      </c>
      <c r="AA48" s="75" t="s">
        <v>627</v>
      </c>
      <c r="AB48" s="75" t="s">
        <v>627</v>
      </c>
      <c r="AC48" s="75" t="s">
        <v>628</v>
      </c>
      <c r="AD48" s="75" t="s">
        <v>628</v>
      </c>
      <c r="AE48" s="75" t="s">
        <v>628</v>
      </c>
      <c r="AF48" s="75" t="s">
        <v>628</v>
      </c>
      <c r="AG48" s="75" t="s">
        <v>628</v>
      </c>
      <c r="AH48" s="75" t="s">
        <v>628</v>
      </c>
      <c r="AI48" s="75" t="s">
        <v>628</v>
      </c>
      <c r="AJ48" s="75" t="s">
        <v>628</v>
      </c>
      <c r="AK48" s="75" t="s">
        <v>627</v>
      </c>
      <c r="AL48" s="75" t="s">
        <v>627</v>
      </c>
      <c r="AM48" s="75" t="s">
        <v>627</v>
      </c>
      <c r="AN48" s="75" t="s">
        <v>627</v>
      </c>
      <c r="AO48" s="75" t="s">
        <v>627</v>
      </c>
      <c r="AP48" s="75" t="s">
        <v>627</v>
      </c>
      <c r="AQ48" s="75" t="s">
        <v>627</v>
      </c>
      <c r="AR48" s="75" t="s">
        <v>627</v>
      </c>
      <c r="AS48" s="75" t="s">
        <v>628</v>
      </c>
      <c r="AT48" s="182" t="s">
        <v>323</v>
      </c>
      <c r="AU48" s="182" t="s">
        <v>323</v>
      </c>
      <c r="AV48" s="182" t="s">
        <v>323</v>
      </c>
      <c r="AW48" s="75" t="s">
        <v>628</v>
      </c>
      <c r="AX48" s="75" t="s">
        <v>628</v>
      </c>
      <c r="AY48" s="75" t="s">
        <v>628</v>
      </c>
      <c r="AZ48" s="182" t="s">
        <v>323</v>
      </c>
      <c r="BA48" s="75" t="s">
        <v>628</v>
      </c>
      <c r="BB48" s="141" t="s">
        <v>323</v>
      </c>
      <c r="BC48" s="141" t="s">
        <v>323</v>
      </c>
      <c r="BD48" s="141" t="s">
        <v>323</v>
      </c>
      <c r="BE48" s="141" t="s">
        <v>323</v>
      </c>
      <c r="BF48" s="141" t="s">
        <v>323</v>
      </c>
      <c r="BG48" s="75" t="s">
        <v>627</v>
      </c>
      <c r="BH48" s="75" t="s">
        <v>627</v>
      </c>
      <c r="BI48" s="75" t="s">
        <v>627</v>
      </c>
      <c r="BJ48" s="75" t="s">
        <v>627</v>
      </c>
      <c r="BK48" s="75" t="s">
        <v>627</v>
      </c>
      <c r="BL48" s="75" t="s">
        <v>627</v>
      </c>
      <c r="BM48" s="75" t="s">
        <v>627</v>
      </c>
      <c r="BN48" s="75" t="s">
        <v>627</v>
      </c>
      <c r="BO48" s="75" t="s">
        <v>627</v>
      </c>
      <c r="BP48" s="75" t="s">
        <v>627</v>
      </c>
      <c r="BQ48" s="75" t="s">
        <v>627</v>
      </c>
      <c r="BR48" s="75" t="s">
        <v>627</v>
      </c>
      <c r="BS48" s="183">
        <f t="shared" si="1"/>
        <v>36</v>
      </c>
      <c r="BT48" s="192">
        <f t="shared" si="2"/>
        <v>0.52941176470588236</v>
      </c>
      <c r="BU48" s="183">
        <f t="shared" si="3"/>
        <v>20</v>
      </c>
      <c r="BV48" s="192">
        <f t="shared" si="4"/>
        <v>0.29411764705882354</v>
      </c>
      <c r="BW48" s="193">
        <f t="shared" si="5"/>
        <v>1.8</v>
      </c>
      <c r="BX48" s="183">
        <f t="shared" si="6"/>
        <v>12</v>
      </c>
      <c r="BY48" s="192">
        <f t="shared" si="7"/>
        <v>0.17647058823529413</v>
      </c>
      <c r="BZ48" s="1"/>
    </row>
    <row r="49" spans="1:78" ht="15.75" customHeight="1" x14ac:dyDescent="0.25">
      <c r="A49" s="1"/>
      <c r="B49" s="1"/>
      <c r="C49" s="1"/>
      <c r="D49" s="1"/>
      <c r="E49" s="1"/>
      <c r="F49" s="1"/>
      <c r="G49" s="1"/>
      <c r="H49" s="1"/>
      <c r="I49" s="1"/>
      <c r="J49" s="1"/>
      <c r="K49" s="1"/>
      <c r="L49" s="16"/>
      <c r="M49" s="16"/>
      <c r="N49" s="16"/>
      <c r="O49" s="16"/>
      <c r="P49" s="16"/>
      <c r="Q49" s="16"/>
      <c r="R49" s="16"/>
      <c r="S49" s="16"/>
      <c r="T49" s="16"/>
      <c r="U49" s="16"/>
      <c r="V49" s="16"/>
      <c r="W49" s="16"/>
      <c r="X49" s="16"/>
      <c r="Y49" s="16"/>
      <c r="Z49" s="16"/>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6"/>
      <c r="BC49" s="16"/>
      <c r="BD49" s="16"/>
      <c r="BE49" s="16"/>
      <c r="BF49" s="16"/>
      <c r="BG49" s="1"/>
      <c r="BH49" s="1"/>
      <c r="BI49" s="16"/>
      <c r="BJ49" s="16"/>
      <c r="BK49" s="16"/>
      <c r="BL49" s="16"/>
      <c r="BM49" s="16"/>
      <c r="BN49" s="16"/>
      <c r="BO49" s="1"/>
      <c r="BP49" s="1"/>
      <c r="BQ49" s="1"/>
      <c r="BR49" s="1"/>
      <c r="BS49" s="183"/>
      <c r="BT49" s="183"/>
      <c r="BU49" s="183"/>
      <c r="BV49" s="183"/>
      <c r="BW49" s="183"/>
      <c r="BX49" s="183"/>
      <c r="BY49" s="183"/>
      <c r="BZ49" s="1"/>
    </row>
    <row r="50" spans="1:78" ht="15.75" customHeight="1" x14ac:dyDescent="0.25">
      <c r="A50" s="1"/>
      <c r="B50" s="1"/>
      <c r="C50" s="1"/>
      <c r="D50" s="1"/>
      <c r="E50" s="1"/>
      <c r="F50" s="1"/>
      <c r="G50" s="1"/>
      <c r="H50" s="1"/>
      <c r="I50" s="1"/>
      <c r="J50" s="1"/>
      <c r="K50" s="1"/>
      <c r="L50" s="16"/>
      <c r="M50" s="16"/>
      <c r="N50" s="16"/>
      <c r="O50" s="16"/>
      <c r="P50" s="16"/>
      <c r="Q50" s="16"/>
      <c r="R50" s="16"/>
      <c r="S50" s="16"/>
      <c r="T50" s="16"/>
      <c r="U50" s="16"/>
      <c r="V50" s="16"/>
      <c r="W50" s="16"/>
      <c r="X50" s="16"/>
      <c r="Y50" s="16"/>
      <c r="Z50" s="16"/>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6"/>
      <c r="BC50" s="16"/>
      <c r="BD50" s="16"/>
      <c r="BE50" s="16"/>
      <c r="BF50" s="16"/>
      <c r="BG50" s="1"/>
      <c r="BH50" s="1"/>
      <c r="BI50" s="16"/>
      <c r="BJ50" s="16"/>
      <c r="BK50" s="16"/>
      <c r="BL50" s="16"/>
      <c r="BM50" s="16"/>
      <c r="BN50" s="16"/>
      <c r="BO50" s="1"/>
      <c r="BP50" s="1"/>
      <c r="BQ50" s="1"/>
      <c r="BR50" s="1"/>
      <c r="BS50" s="183"/>
      <c r="BT50" s="183"/>
      <c r="BU50" s="183"/>
      <c r="BV50" s="183"/>
      <c r="BW50" s="183"/>
      <c r="BX50" s="183"/>
      <c r="BY50" s="183"/>
      <c r="BZ50" s="1"/>
    </row>
    <row r="51" spans="1:78" ht="15.75" customHeight="1" x14ac:dyDescent="0.25">
      <c r="A51" s="1"/>
      <c r="B51" s="1"/>
      <c r="C51" s="1"/>
      <c r="D51" s="1"/>
      <c r="E51" s="1"/>
      <c r="F51" s="1"/>
      <c r="G51" s="1"/>
      <c r="H51" s="1"/>
      <c r="I51" s="1"/>
      <c r="J51" s="1"/>
      <c r="K51" s="1"/>
      <c r="L51" s="16"/>
      <c r="M51" s="16"/>
      <c r="N51" s="16"/>
      <c r="O51" s="16"/>
      <c r="P51" s="16"/>
      <c r="Q51" s="16"/>
      <c r="R51" s="16"/>
      <c r="S51" s="16"/>
      <c r="T51" s="16"/>
      <c r="U51" s="16"/>
      <c r="V51" s="16"/>
      <c r="W51" s="16"/>
      <c r="X51" s="16"/>
      <c r="Y51" s="16"/>
      <c r="Z51" s="16"/>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6"/>
      <c r="BC51" s="16"/>
      <c r="BD51" s="16"/>
      <c r="BE51" s="16"/>
      <c r="BF51" s="16"/>
      <c r="BG51" s="1"/>
      <c r="BH51" s="1"/>
      <c r="BI51" s="16"/>
      <c r="BJ51" s="16"/>
      <c r="BK51" s="16"/>
      <c r="BL51" s="16"/>
      <c r="BM51" s="16"/>
      <c r="BN51" s="16"/>
      <c r="BO51" s="1"/>
      <c r="BP51" s="1"/>
      <c r="BQ51" s="1"/>
      <c r="BR51" s="1"/>
      <c r="BS51" s="183"/>
      <c r="BT51" s="183"/>
      <c r="BU51" s="183"/>
      <c r="BV51" s="183"/>
      <c r="BW51" s="183"/>
      <c r="BX51" s="183"/>
      <c r="BY51" s="183"/>
      <c r="BZ51" s="1"/>
    </row>
    <row r="52" spans="1:78" ht="15.75" customHeight="1" x14ac:dyDescent="0.25">
      <c r="A52" s="1"/>
      <c r="B52" s="1"/>
      <c r="C52" s="1"/>
      <c r="D52" s="1"/>
      <c r="E52" s="1"/>
      <c r="F52" s="1"/>
      <c r="G52" s="1"/>
      <c r="H52" s="1"/>
      <c r="I52" s="1"/>
      <c r="J52" s="1"/>
      <c r="K52" s="1"/>
      <c r="L52" s="16"/>
      <c r="M52" s="16"/>
      <c r="N52" s="16"/>
      <c r="O52" s="16"/>
      <c r="P52" s="16"/>
      <c r="Q52" s="16"/>
      <c r="R52" s="16"/>
      <c r="S52" s="16"/>
      <c r="T52" s="16"/>
      <c r="U52" s="16"/>
      <c r="V52" s="16"/>
      <c r="W52" s="16"/>
      <c r="X52" s="16"/>
      <c r="Y52" s="16"/>
      <c r="Z52" s="16"/>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6"/>
      <c r="BC52" s="16"/>
      <c r="BD52" s="16"/>
      <c r="BE52" s="16"/>
      <c r="BF52" s="16"/>
      <c r="BG52" s="1"/>
      <c r="BH52" s="1"/>
      <c r="BI52" s="16"/>
      <c r="BJ52" s="16"/>
      <c r="BK52" s="16"/>
      <c r="BL52" s="16"/>
      <c r="BM52" s="16"/>
      <c r="BN52" s="16"/>
      <c r="BO52" s="1"/>
      <c r="BP52" s="1"/>
      <c r="BQ52" s="1"/>
      <c r="BR52" s="1"/>
      <c r="BS52" s="183"/>
      <c r="BT52" s="183"/>
      <c r="BU52" s="183"/>
      <c r="BV52" s="183"/>
      <c r="BW52" s="183"/>
      <c r="BX52" s="183"/>
      <c r="BY52" s="183"/>
      <c r="BZ52" s="1"/>
    </row>
    <row r="53" spans="1:78" ht="15.75" customHeight="1" x14ac:dyDescent="0.25">
      <c r="A53" s="1"/>
      <c r="B53" s="1"/>
      <c r="C53" s="1"/>
      <c r="D53" s="1"/>
      <c r="E53" s="1"/>
      <c r="F53" s="1"/>
      <c r="G53" s="1"/>
      <c r="H53" s="1"/>
      <c r="I53" s="1"/>
      <c r="J53" s="1"/>
      <c r="K53" s="1"/>
      <c r="L53" s="16"/>
      <c r="M53" s="16"/>
      <c r="N53" s="16"/>
      <c r="O53" s="16"/>
      <c r="P53" s="16"/>
      <c r="Q53" s="16"/>
      <c r="R53" s="16"/>
      <c r="S53" s="16"/>
      <c r="T53" s="16"/>
      <c r="U53" s="16"/>
      <c r="V53" s="16"/>
      <c r="W53" s="16"/>
      <c r="X53" s="16"/>
      <c r="Y53" s="16"/>
      <c r="Z53" s="16"/>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6"/>
      <c r="BC53" s="16"/>
      <c r="BD53" s="16"/>
      <c r="BE53" s="16"/>
      <c r="BF53" s="16"/>
      <c r="BG53" s="1"/>
      <c r="BH53" s="1"/>
      <c r="BI53" s="16"/>
      <c r="BJ53" s="16"/>
      <c r="BK53" s="16"/>
      <c r="BL53" s="16"/>
      <c r="BM53" s="16"/>
      <c r="BN53" s="16"/>
      <c r="BO53" s="1"/>
      <c r="BP53" s="1"/>
      <c r="BQ53" s="1"/>
      <c r="BR53" s="1"/>
      <c r="BS53" s="183"/>
      <c r="BT53" s="183"/>
      <c r="BU53" s="183"/>
      <c r="BV53" s="183"/>
      <c r="BW53" s="183"/>
      <c r="BX53" s="183"/>
      <c r="BY53" s="183"/>
      <c r="BZ53" s="1"/>
    </row>
    <row r="54" spans="1:78" ht="15.75" customHeight="1" x14ac:dyDescent="0.25">
      <c r="A54" s="1"/>
      <c r="B54" s="1"/>
      <c r="C54" s="1"/>
      <c r="D54" s="1"/>
      <c r="E54" s="1"/>
      <c r="F54" s="1"/>
      <c r="G54" s="1"/>
      <c r="H54" s="1"/>
      <c r="I54" s="1"/>
      <c r="J54" s="1"/>
      <c r="K54" s="1"/>
      <c r="L54" s="16"/>
      <c r="M54" s="16"/>
      <c r="N54" s="16"/>
      <c r="O54" s="16"/>
      <c r="P54" s="16"/>
      <c r="Q54" s="16"/>
      <c r="R54" s="16"/>
      <c r="S54" s="16"/>
      <c r="T54" s="16"/>
      <c r="U54" s="16"/>
      <c r="V54" s="16"/>
      <c r="W54" s="16"/>
      <c r="X54" s="16"/>
      <c r="Y54" s="16"/>
      <c r="Z54" s="16"/>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6"/>
      <c r="BC54" s="16"/>
      <c r="BD54" s="16"/>
      <c r="BE54" s="16"/>
      <c r="BF54" s="16"/>
      <c r="BG54" s="1"/>
      <c r="BH54" s="1"/>
      <c r="BI54" s="16"/>
      <c r="BJ54" s="16"/>
      <c r="BK54" s="16"/>
      <c r="BL54" s="16"/>
      <c r="BM54" s="16"/>
      <c r="BN54" s="16"/>
      <c r="BO54" s="1"/>
      <c r="BP54" s="1"/>
      <c r="BQ54" s="1"/>
      <c r="BR54" s="1"/>
      <c r="BS54" s="183"/>
      <c r="BT54" s="183"/>
      <c r="BU54" s="183"/>
      <c r="BV54" s="183"/>
      <c r="BW54" s="183"/>
      <c r="BX54" s="183"/>
      <c r="BY54" s="183"/>
      <c r="BZ54" s="1"/>
    </row>
    <row r="55" spans="1:78" ht="15.75" customHeight="1" x14ac:dyDescent="0.25">
      <c r="A55" s="1"/>
      <c r="B55" s="1"/>
      <c r="C55" s="1"/>
      <c r="D55" s="1"/>
      <c r="E55" s="1"/>
      <c r="F55" s="1"/>
      <c r="G55" s="1"/>
      <c r="H55" s="1"/>
      <c r="I55" s="1"/>
      <c r="J55" s="1"/>
      <c r="K55" s="1"/>
      <c r="L55" s="16"/>
      <c r="M55" s="16"/>
      <c r="N55" s="16"/>
      <c r="O55" s="16"/>
      <c r="P55" s="16"/>
      <c r="Q55" s="16"/>
      <c r="R55" s="16"/>
      <c r="S55" s="16"/>
      <c r="T55" s="16"/>
      <c r="U55" s="16"/>
      <c r="V55" s="16"/>
      <c r="W55" s="16"/>
      <c r="X55" s="16"/>
      <c r="Y55" s="16"/>
      <c r="Z55" s="16"/>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6"/>
      <c r="BC55" s="16"/>
      <c r="BD55" s="16"/>
      <c r="BE55" s="16"/>
      <c r="BF55" s="16"/>
      <c r="BG55" s="1"/>
      <c r="BH55" s="1"/>
      <c r="BI55" s="16"/>
      <c r="BJ55" s="16"/>
      <c r="BK55" s="16"/>
      <c r="BL55" s="16"/>
      <c r="BM55" s="16"/>
      <c r="BN55" s="16"/>
      <c r="BO55" s="1"/>
      <c r="BP55" s="1"/>
      <c r="BQ55" s="1"/>
      <c r="BR55" s="1"/>
      <c r="BS55" s="183"/>
      <c r="BT55" s="183"/>
      <c r="BU55" s="183"/>
      <c r="BV55" s="183"/>
      <c r="BW55" s="183"/>
      <c r="BX55" s="183"/>
      <c r="BY55" s="183"/>
      <c r="BZ55" s="1"/>
    </row>
    <row r="56" spans="1:78" ht="15.75" customHeight="1" x14ac:dyDescent="0.25">
      <c r="A56" s="1"/>
      <c r="B56" s="1"/>
      <c r="C56" s="1"/>
      <c r="D56" s="1"/>
      <c r="E56" s="1"/>
      <c r="F56" s="1"/>
      <c r="G56" s="1"/>
      <c r="H56" s="1"/>
      <c r="I56" s="1"/>
      <c r="J56" s="1"/>
      <c r="K56" s="1"/>
      <c r="L56" s="16"/>
      <c r="M56" s="16"/>
      <c r="N56" s="16"/>
      <c r="O56" s="16"/>
      <c r="P56" s="16"/>
      <c r="Q56" s="16"/>
      <c r="R56" s="16"/>
      <c r="S56" s="16"/>
      <c r="T56" s="16"/>
      <c r="U56" s="16"/>
      <c r="V56" s="16"/>
      <c r="W56" s="16"/>
      <c r="X56" s="16"/>
      <c r="Y56" s="16"/>
      <c r="Z56" s="16"/>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6"/>
      <c r="BC56" s="16"/>
      <c r="BD56" s="16"/>
      <c r="BE56" s="16"/>
      <c r="BF56" s="16"/>
      <c r="BG56" s="1"/>
      <c r="BH56" s="1"/>
      <c r="BI56" s="16"/>
      <c r="BJ56" s="16"/>
      <c r="BK56" s="16"/>
      <c r="BL56" s="16"/>
      <c r="BM56" s="16"/>
      <c r="BN56" s="16"/>
      <c r="BO56" s="1"/>
      <c r="BP56" s="1"/>
      <c r="BQ56" s="1"/>
      <c r="BR56" s="1"/>
      <c r="BS56" s="183"/>
      <c r="BT56" s="183"/>
      <c r="BU56" s="183"/>
      <c r="BV56" s="183"/>
      <c r="BW56" s="183"/>
      <c r="BX56" s="183"/>
      <c r="BY56" s="183"/>
      <c r="BZ56" s="1"/>
    </row>
    <row r="57" spans="1:78" ht="15.75" customHeight="1" x14ac:dyDescent="0.25">
      <c r="A57" s="1"/>
      <c r="B57" s="1"/>
      <c r="C57" s="1"/>
      <c r="D57" s="1"/>
      <c r="E57" s="1"/>
      <c r="F57" s="1"/>
      <c r="G57" s="1"/>
      <c r="H57" s="1"/>
      <c r="I57" s="1"/>
      <c r="J57" s="1"/>
      <c r="K57" s="1"/>
      <c r="L57" s="16"/>
      <c r="M57" s="16"/>
      <c r="N57" s="16"/>
      <c r="O57" s="16"/>
      <c r="P57" s="16"/>
      <c r="Q57" s="16"/>
      <c r="R57" s="16"/>
      <c r="S57" s="16"/>
      <c r="T57" s="16"/>
      <c r="U57" s="16"/>
      <c r="V57" s="16"/>
      <c r="W57" s="16"/>
      <c r="X57" s="16"/>
      <c r="Y57" s="16"/>
      <c r="Z57" s="16"/>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6"/>
      <c r="BC57" s="16"/>
      <c r="BD57" s="16"/>
      <c r="BE57" s="16"/>
      <c r="BF57" s="16"/>
      <c r="BG57" s="1"/>
      <c r="BH57" s="1"/>
      <c r="BI57" s="16"/>
      <c r="BJ57" s="16"/>
      <c r="BK57" s="16"/>
      <c r="BL57" s="16"/>
      <c r="BM57" s="16"/>
      <c r="BN57" s="16"/>
      <c r="BO57" s="1"/>
      <c r="BP57" s="1"/>
      <c r="BQ57" s="1"/>
      <c r="BR57" s="1"/>
      <c r="BS57" s="183"/>
      <c r="BT57" s="183"/>
      <c r="BU57" s="183"/>
      <c r="BV57" s="183"/>
      <c r="BW57" s="183"/>
      <c r="BX57" s="183"/>
      <c r="BY57" s="183"/>
      <c r="BZ57" s="1"/>
    </row>
    <row r="58" spans="1:78" ht="15.75" customHeight="1" x14ac:dyDescent="0.25">
      <c r="A58" s="1"/>
      <c r="B58" s="1"/>
      <c r="C58" s="1"/>
      <c r="D58" s="1"/>
      <c r="E58" s="1"/>
      <c r="F58" s="1"/>
      <c r="G58" s="1"/>
      <c r="H58" s="1"/>
      <c r="I58" s="1"/>
      <c r="J58" s="1"/>
      <c r="K58" s="1"/>
      <c r="L58" s="16"/>
      <c r="M58" s="16"/>
      <c r="N58" s="16"/>
      <c r="O58" s="16"/>
      <c r="P58" s="16"/>
      <c r="Q58" s="16"/>
      <c r="R58" s="16"/>
      <c r="S58" s="16"/>
      <c r="T58" s="16"/>
      <c r="U58" s="16"/>
      <c r="V58" s="16"/>
      <c r="W58" s="16"/>
      <c r="X58" s="16"/>
      <c r="Y58" s="16"/>
      <c r="Z58" s="16"/>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6"/>
      <c r="BC58" s="16"/>
      <c r="BD58" s="16"/>
      <c r="BE58" s="16"/>
      <c r="BF58" s="16"/>
      <c r="BG58" s="1"/>
      <c r="BH58" s="1"/>
      <c r="BI58" s="16"/>
      <c r="BJ58" s="16"/>
      <c r="BK58" s="16"/>
      <c r="BL58" s="16"/>
      <c r="BM58" s="16"/>
      <c r="BN58" s="16"/>
      <c r="BO58" s="1"/>
      <c r="BP58" s="1"/>
      <c r="BQ58" s="1"/>
      <c r="BR58" s="1"/>
      <c r="BS58" s="183"/>
      <c r="BT58" s="183"/>
      <c r="BU58" s="183"/>
      <c r="BV58" s="183"/>
      <c r="BW58" s="183"/>
      <c r="BX58" s="183"/>
      <c r="BY58" s="183"/>
      <c r="BZ58" s="1"/>
    </row>
    <row r="59" spans="1:78" ht="15.75" customHeight="1" x14ac:dyDescent="0.25">
      <c r="A59" s="1"/>
      <c r="B59" s="1"/>
      <c r="C59" s="1"/>
      <c r="D59" s="1"/>
      <c r="E59" s="1"/>
      <c r="F59" s="1"/>
      <c r="G59" s="1"/>
      <c r="H59" s="1"/>
      <c r="I59" s="1"/>
      <c r="J59" s="1"/>
      <c r="K59" s="1"/>
      <c r="L59" s="16"/>
      <c r="M59" s="16"/>
      <c r="N59" s="16"/>
      <c r="O59" s="16"/>
      <c r="P59" s="16"/>
      <c r="Q59" s="16"/>
      <c r="R59" s="16"/>
      <c r="S59" s="16"/>
      <c r="T59" s="16"/>
      <c r="U59" s="16"/>
      <c r="V59" s="16"/>
      <c r="W59" s="16"/>
      <c r="X59" s="16"/>
      <c r="Y59" s="16"/>
      <c r="Z59" s="16"/>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6"/>
      <c r="BC59" s="16"/>
      <c r="BD59" s="16"/>
      <c r="BE59" s="16"/>
      <c r="BF59" s="16"/>
      <c r="BG59" s="1"/>
      <c r="BH59" s="1"/>
      <c r="BI59" s="16"/>
      <c r="BJ59" s="16"/>
      <c r="BK59" s="16"/>
      <c r="BL59" s="16"/>
      <c r="BM59" s="16"/>
      <c r="BN59" s="16"/>
      <c r="BO59" s="1"/>
      <c r="BP59" s="1"/>
      <c r="BQ59" s="1"/>
      <c r="BR59" s="1"/>
      <c r="BS59" s="183"/>
      <c r="BT59" s="183"/>
      <c r="BU59" s="183"/>
      <c r="BV59" s="183"/>
      <c r="BW59" s="183"/>
      <c r="BX59" s="183"/>
      <c r="BY59" s="183"/>
      <c r="BZ59" s="1"/>
    </row>
    <row r="60" spans="1:78" ht="15.75" customHeight="1" x14ac:dyDescent="0.25">
      <c r="A60" s="1"/>
      <c r="B60" s="1"/>
      <c r="C60" s="1"/>
      <c r="D60" s="1"/>
      <c r="E60" s="1"/>
      <c r="F60" s="1"/>
      <c r="G60" s="1"/>
      <c r="H60" s="1"/>
      <c r="I60" s="1"/>
      <c r="J60" s="1"/>
      <c r="K60" s="1"/>
      <c r="L60" s="16"/>
      <c r="M60" s="16"/>
      <c r="N60" s="16"/>
      <c r="O60" s="16"/>
      <c r="P60" s="16"/>
      <c r="Q60" s="16"/>
      <c r="R60" s="16"/>
      <c r="S60" s="16"/>
      <c r="T60" s="16"/>
      <c r="U60" s="16"/>
      <c r="V60" s="16"/>
      <c r="W60" s="16"/>
      <c r="X60" s="16"/>
      <c r="Y60" s="16"/>
      <c r="Z60" s="16"/>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6"/>
      <c r="BC60" s="16"/>
      <c r="BD60" s="16"/>
      <c r="BE60" s="16"/>
      <c r="BF60" s="16"/>
      <c r="BG60" s="1"/>
      <c r="BH60" s="1"/>
      <c r="BI60" s="16"/>
      <c r="BJ60" s="16"/>
      <c r="BK60" s="16"/>
      <c r="BL60" s="16"/>
      <c r="BM60" s="16"/>
      <c r="BN60" s="16"/>
      <c r="BO60" s="1"/>
      <c r="BP60" s="1"/>
      <c r="BQ60" s="1"/>
      <c r="BR60" s="1"/>
      <c r="BS60" s="183"/>
      <c r="BT60" s="183"/>
      <c r="BU60" s="183"/>
      <c r="BV60" s="183"/>
      <c r="BW60" s="183"/>
      <c r="BX60" s="183"/>
      <c r="BY60" s="183"/>
      <c r="BZ60" s="1"/>
    </row>
    <row r="61" spans="1:78" ht="15.75" customHeight="1" x14ac:dyDescent="0.25">
      <c r="A61" s="1"/>
      <c r="B61" s="1"/>
      <c r="C61" s="1"/>
      <c r="D61" s="1"/>
      <c r="E61" s="1"/>
      <c r="F61" s="1"/>
      <c r="G61" s="1"/>
      <c r="H61" s="1"/>
      <c r="I61" s="1"/>
      <c r="J61" s="1"/>
      <c r="K61" s="1"/>
      <c r="L61" s="16"/>
      <c r="M61" s="16"/>
      <c r="N61" s="16"/>
      <c r="O61" s="16"/>
      <c r="P61" s="16"/>
      <c r="Q61" s="16"/>
      <c r="R61" s="16"/>
      <c r="S61" s="16"/>
      <c r="T61" s="16"/>
      <c r="U61" s="16"/>
      <c r="V61" s="16"/>
      <c r="W61" s="16"/>
      <c r="X61" s="16"/>
      <c r="Y61" s="16"/>
      <c r="Z61" s="16"/>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6"/>
      <c r="BC61" s="16"/>
      <c r="BD61" s="16"/>
      <c r="BE61" s="16"/>
      <c r="BF61" s="16"/>
      <c r="BG61" s="1"/>
      <c r="BH61" s="1"/>
      <c r="BI61" s="16"/>
      <c r="BJ61" s="16"/>
      <c r="BK61" s="16"/>
      <c r="BL61" s="16"/>
      <c r="BM61" s="16"/>
      <c r="BN61" s="16"/>
      <c r="BO61" s="1"/>
      <c r="BP61" s="1"/>
      <c r="BQ61" s="1"/>
      <c r="BR61" s="1"/>
      <c r="BS61" s="183"/>
      <c r="BT61" s="183"/>
      <c r="BU61" s="183"/>
      <c r="BV61" s="183"/>
      <c r="BW61" s="183"/>
      <c r="BX61" s="183"/>
      <c r="BY61" s="183"/>
      <c r="BZ61" s="1"/>
    </row>
    <row r="62" spans="1:78" ht="15.75" customHeight="1" x14ac:dyDescent="0.25">
      <c r="A62" s="1"/>
      <c r="B62" s="1"/>
      <c r="C62" s="1"/>
      <c r="D62" s="1"/>
      <c r="E62" s="1"/>
      <c r="F62" s="1"/>
      <c r="G62" s="1"/>
      <c r="H62" s="1"/>
      <c r="I62" s="1"/>
      <c r="J62" s="1"/>
      <c r="K62" s="1"/>
      <c r="L62" s="16"/>
      <c r="M62" s="16"/>
      <c r="N62" s="16"/>
      <c r="O62" s="16"/>
      <c r="P62" s="16"/>
      <c r="Q62" s="16"/>
      <c r="R62" s="16"/>
      <c r="S62" s="16"/>
      <c r="T62" s="16"/>
      <c r="U62" s="16"/>
      <c r="V62" s="16"/>
      <c r="W62" s="16"/>
      <c r="X62" s="16"/>
      <c r="Y62" s="16"/>
      <c r="Z62" s="16"/>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6"/>
      <c r="BC62" s="16"/>
      <c r="BD62" s="16"/>
      <c r="BE62" s="16"/>
      <c r="BF62" s="16"/>
      <c r="BG62" s="1"/>
      <c r="BH62" s="1"/>
      <c r="BI62" s="16"/>
      <c r="BJ62" s="16"/>
      <c r="BK62" s="16"/>
      <c r="BL62" s="16"/>
      <c r="BM62" s="16"/>
      <c r="BN62" s="16"/>
      <c r="BO62" s="1"/>
      <c r="BP62" s="1"/>
      <c r="BQ62" s="1"/>
      <c r="BR62" s="1"/>
      <c r="BS62" s="183"/>
      <c r="BT62" s="183"/>
      <c r="BU62" s="183"/>
      <c r="BV62" s="183"/>
      <c r="BW62" s="183"/>
      <c r="BX62" s="183"/>
      <c r="BY62" s="183"/>
      <c r="BZ62" s="1"/>
    </row>
    <row r="63" spans="1:78" ht="15.75" customHeight="1" x14ac:dyDescent="0.25">
      <c r="A63" s="1"/>
      <c r="B63" s="1"/>
      <c r="C63" s="1"/>
      <c r="D63" s="1"/>
      <c r="E63" s="1"/>
      <c r="F63" s="1"/>
      <c r="G63" s="1"/>
      <c r="H63" s="1"/>
      <c r="I63" s="1"/>
      <c r="J63" s="1"/>
      <c r="K63" s="1"/>
      <c r="L63" s="16"/>
      <c r="M63" s="16"/>
      <c r="N63" s="16"/>
      <c r="O63" s="16"/>
      <c r="P63" s="16"/>
      <c r="Q63" s="16"/>
      <c r="R63" s="16"/>
      <c r="S63" s="16"/>
      <c r="T63" s="16"/>
      <c r="U63" s="16"/>
      <c r="V63" s="16"/>
      <c r="W63" s="16"/>
      <c r="X63" s="16"/>
      <c r="Y63" s="16"/>
      <c r="Z63" s="16"/>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6"/>
      <c r="BC63" s="16"/>
      <c r="BD63" s="16"/>
      <c r="BE63" s="16"/>
      <c r="BF63" s="16"/>
      <c r="BG63" s="1"/>
      <c r="BH63" s="1"/>
      <c r="BI63" s="16"/>
      <c r="BJ63" s="16"/>
      <c r="BK63" s="16"/>
      <c r="BL63" s="16"/>
      <c r="BM63" s="16"/>
      <c r="BN63" s="16"/>
      <c r="BO63" s="1"/>
      <c r="BP63" s="1"/>
      <c r="BQ63" s="1"/>
      <c r="BR63" s="1"/>
      <c r="BS63" s="183"/>
      <c r="BT63" s="183"/>
      <c r="BU63" s="183"/>
      <c r="BV63" s="183"/>
      <c r="BW63" s="183"/>
      <c r="BX63" s="183"/>
      <c r="BY63" s="183"/>
      <c r="BZ63" s="1"/>
    </row>
    <row r="64" spans="1:78" ht="15.75" customHeight="1" x14ac:dyDescent="0.25">
      <c r="A64" s="1"/>
      <c r="B64" s="1"/>
      <c r="C64" s="1"/>
      <c r="D64" s="1"/>
      <c r="E64" s="1"/>
      <c r="F64" s="1"/>
      <c r="G64" s="1"/>
      <c r="H64" s="1"/>
      <c r="I64" s="1"/>
      <c r="J64" s="1"/>
      <c r="K64" s="1"/>
      <c r="L64" s="16"/>
      <c r="M64" s="16"/>
      <c r="N64" s="16"/>
      <c r="O64" s="16"/>
      <c r="P64" s="16"/>
      <c r="Q64" s="16"/>
      <c r="R64" s="16"/>
      <c r="S64" s="16"/>
      <c r="T64" s="16"/>
      <c r="U64" s="16"/>
      <c r="V64" s="16"/>
      <c r="W64" s="16"/>
      <c r="X64" s="16"/>
      <c r="Y64" s="16"/>
      <c r="Z64" s="16"/>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6"/>
      <c r="BC64" s="16"/>
      <c r="BD64" s="16"/>
      <c r="BE64" s="16"/>
      <c r="BF64" s="16"/>
      <c r="BG64" s="1"/>
      <c r="BH64" s="1"/>
      <c r="BI64" s="16"/>
      <c r="BJ64" s="16"/>
      <c r="BK64" s="16"/>
      <c r="BL64" s="16"/>
      <c r="BM64" s="16"/>
      <c r="BN64" s="16"/>
      <c r="BO64" s="1"/>
      <c r="BP64" s="1"/>
      <c r="BQ64" s="1"/>
      <c r="BR64" s="1"/>
      <c r="BS64" s="183"/>
      <c r="BT64" s="183"/>
      <c r="BU64" s="183"/>
      <c r="BV64" s="183"/>
      <c r="BW64" s="183"/>
      <c r="BX64" s="183"/>
      <c r="BY64" s="183"/>
      <c r="BZ64" s="1"/>
    </row>
    <row r="65" spans="1:78" ht="15.75" customHeight="1" x14ac:dyDescent="0.25">
      <c r="A65" s="1"/>
      <c r="B65" s="1"/>
      <c r="C65" s="1"/>
      <c r="D65" s="1"/>
      <c r="E65" s="1"/>
      <c r="F65" s="1"/>
      <c r="G65" s="1"/>
      <c r="H65" s="1"/>
      <c r="I65" s="1"/>
      <c r="J65" s="1"/>
      <c r="K65" s="1"/>
      <c r="L65" s="16"/>
      <c r="M65" s="16"/>
      <c r="N65" s="16"/>
      <c r="O65" s="16"/>
      <c r="P65" s="16"/>
      <c r="Q65" s="16"/>
      <c r="R65" s="16"/>
      <c r="S65" s="16"/>
      <c r="T65" s="16"/>
      <c r="U65" s="16"/>
      <c r="V65" s="16"/>
      <c r="W65" s="16"/>
      <c r="X65" s="16"/>
      <c r="Y65" s="16"/>
      <c r="Z65" s="16"/>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6"/>
      <c r="BC65" s="16"/>
      <c r="BD65" s="16"/>
      <c r="BE65" s="16"/>
      <c r="BF65" s="16"/>
      <c r="BG65" s="1"/>
      <c r="BH65" s="1"/>
      <c r="BI65" s="16"/>
      <c r="BJ65" s="16"/>
      <c r="BK65" s="16"/>
      <c r="BL65" s="16"/>
      <c r="BM65" s="16"/>
      <c r="BN65" s="16"/>
      <c r="BO65" s="1"/>
      <c r="BP65" s="1"/>
      <c r="BQ65" s="1"/>
      <c r="BR65" s="1"/>
      <c r="BS65" s="183"/>
      <c r="BT65" s="183"/>
      <c r="BU65" s="183"/>
      <c r="BV65" s="183"/>
      <c r="BW65" s="183"/>
      <c r="BX65" s="183"/>
      <c r="BY65" s="183"/>
      <c r="BZ65" s="1"/>
    </row>
    <row r="66" spans="1:78" ht="15.75" customHeight="1" x14ac:dyDescent="0.25">
      <c r="A66" s="1"/>
      <c r="B66" s="1"/>
      <c r="C66" s="1"/>
      <c r="D66" s="1"/>
      <c r="E66" s="1"/>
      <c r="F66" s="1"/>
      <c r="G66" s="1"/>
      <c r="H66" s="1"/>
      <c r="I66" s="1"/>
      <c r="J66" s="1"/>
      <c r="K66" s="1"/>
      <c r="L66" s="16"/>
      <c r="M66" s="16"/>
      <c r="N66" s="16"/>
      <c r="O66" s="16"/>
      <c r="P66" s="16"/>
      <c r="Q66" s="16"/>
      <c r="R66" s="16"/>
      <c r="S66" s="16"/>
      <c r="T66" s="16"/>
      <c r="U66" s="16"/>
      <c r="V66" s="16"/>
      <c r="W66" s="16"/>
      <c r="X66" s="16"/>
      <c r="Y66" s="16"/>
      <c r="Z66" s="16"/>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6"/>
      <c r="BC66" s="16"/>
      <c r="BD66" s="16"/>
      <c r="BE66" s="16"/>
      <c r="BF66" s="16"/>
      <c r="BG66" s="1"/>
      <c r="BH66" s="1"/>
      <c r="BI66" s="16"/>
      <c r="BJ66" s="16"/>
      <c r="BK66" s="16"/>
      <c r="BL66" s="16"/>
      <c r="BM66" s="16"/>
      <c r="BN66" s="16"/>
      <c r="BO66" s="1"/>
      <c r="BP66" s="1"/>
      <c r="BQ66" s="1"/>
      <c r="BR66" s="1"/>
      <c r="BS66" s="183"/>
      <c r="BT66" s="183"/>
      <c r="BU66" s="183"/>
      <c r="BV66" s="183"/>
      <c r="BW66" s="183"/>
      <c r="BX66" s="183"/>
      <c r="BY66" s="183"/>
      <c r="BZ66" s="1"/>
    </row>
    <row r="67" spans="1:78" ht="15.75" customHeight="1" x14ac:dyDescent="0.25">
      <c r="A67" s="1"/>
      <c r="B67" s="1"/>
      <c r="C67" s="1"/>
      <c r="D67" s="1"/>
      <c r="E67" s="1"/>
      <c r="F67" s="1"/>
      <c r="G67" s="1"/>
      <c r="H67" s="1"/>
      <c r="I67" s="1"/>
      <c r="J67" s="1"/>
      <c r="K67" s="1"/>
      <c r="L67" s="16"/>
      <c r="M67" s="16"/>
      <c r="N67" s="16"/>
      <c r="O67" s="16"/>
      <c r="P67" s="16"/>
      <c r="Q67" s="16"/>
      <c r="R67" s="16"/>
      <c r="S67" s="16"/>
      <c r="T67" s="16"/>
      <c r="U67" s="16"/>
      <c r="V67" s="16"/>
      <c r="W67" s="16"/>
      <c r="X67" s="16"/>
      <c r="Y67" s="16"/>
      <c r="Z67" s="16"/>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6"/>
      <c r="BC67" s="16"/>
      <c r="BD67" s="16"/>
      <c r="BE67" s="16"/>
      <c r="BF67" s="16"/>
      <c r="BG67" s="1"/>
      <c r="BH67" s="1"/>
      <c r="BI67" s="16"/>
      <c r="BJ67" s="16"/>
      <c r="BK67" s="16"/>
      <c r="BL67" s="16"/>
      <c r="BM67" s="16"/>
      <c r="BN67" s="16"/>
      <c r="BO67" s="1"/>
      <c r="BP67" s="1"/>
      <c r="BQ67" s="1"/>
      <c r="BR67" s="1"/>
      <c r="BS67" s="183"/>
      <c r="BT67" s="183"/>
      <c r="BU67" s="183"/>
      <c r="BV67" s="183"/>
      <c r="BW67" s="183"/>
      <c r="BX67" s="183"/>
      <c r="BY67" s="183"/>
      <c r="BZ67" s="1"/>
    </row>
    <row r="68" spans="1:78" ht="15.75" customHeight="1" x14ac:dyDescent="0.25">
      <c r="A68" s="1"/>
      <c r="B68" s="1"/>
      <c r="C68" s="1"/>
      <c r="D68" s="1"/>
      <c r="E68" s="1"/>
      <c r="F68" s="1"/>
      <c r="G68" s="1"/>
      <c r="H68" s="1"/>
      <c r="I68" s="1"/>
      <c r="J68" s="1"/>
      <c r="K68" s="1"/>
      <c r="L68" s="16"/>
      <c r="M68" s="16"/>
      <c r="N68" s="16"/>
      <c r="O68" s="16"/>
      <c r="P68" s="16"/>
      <c r="Q68" s="16"/>
      <c r="R68" s="16"/>
      <c r="S68" s="16"/>
      <c r="T68" s="16"/>
      <c r="U68" s="16"/>
      <c r="V68" s="16"/>
      <c r="W68" s="16"/>
      <c r="X68" s="16"/>
      <c r="Y68" s="16"/>
      <c r="Z68" s="16"/>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6"/>
      <c r="BC68" s="16"/>
      <c r="BD68" s="16"/>
      <c r="BE68" s="16"/>
      <c r="BF68" s="16"/>
      <c r="BG68" s="1"/>
      <c r="BH68" s="1"/>
      <c r="BI68" s="16"/>
      <c r="BJ68" s="16"/>
      <c r="BK68" s="16"/>
      <c r="BL68" s="16"/>
      <c r="BM68" s="16"/>
      <c r="BN68" s="16"/>
      <c r="BO68" s="1"/>
      <c r="BP68" s="1"/>
      <c r="BQ68" s="1"/>
      <c r="BR68" s="1"/>
      <c r="BS68" s="183"/>
      <c r="BT68" s="183"/>
      <c r="BU68" s="183"/>
      <c r="BV68" s="183"/>
      <c r="BW68" s="183"/>
      <c r="BX68" s="183"/>
      <c r="BY68" s="183"/>
      <c r="BZ68" s="1"/>
    </row>
    <row r="69" spans="1:78" ht="15.75" customHeight="1" x14ac:dyDescent="0.25">
      <c r="A69" s="1"/>
      <c r="B69" s="1"/>
      <c r="C69" s="1"/>
      <c r="D69" s="1"/>
      <c r="E69" s="1"/>
      <c r="F69" s="1"/>
      <c r="G69" s="1"/>
      <c r="H69" s="1"/>
      <c r="I69" s="1"/>
      <c r="J69" s="1"/>
      <c r="K69" s="1"/>
      <c r="L69" s="16"/>
      <c r="M69" s="16"/>
      <c r="N69" s="16"/>
      <c r="O69" s="16"/>
      <c r="P69" s="16"/>
      <c r="Q69" s="16"/>
      <c r="R69" s="16"/>
      <c r="S69" s="16"/>
      <c r="T69" s="16"/>
      <c r="U69" s="16"/>
      <c r="V69" s="16"/>
      <c r="W69" s="16"/>
      <c r="X69" s="16"/>
      <c r="Y69" s="16"/>
      <c r="Z69" s="16"/>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6"/>
      <c r="BC69" s="16"/>
      <c r="BD69" s="16"/>
      <c r="BE69" s="16"/>
      <c r="BF69" s="16"/>
      <c r="BG69" s="1"/>
      <c r="BH69" s="1"/>
      <c r="BI69" s="16"/>
      <c r="BJ69" s="16"/>
      <c r="BK69" s="16"/>
      <c r="BL69" s="16"/>
      <c r="BM69" s="16"/>
      <c r="BN69" s="16"/>
      <c r="BO69" s="1"/>
      <c r="BP69" s="1"/>
      <c r="BQ69" s="1"/>
      <c r="BR69" s="1"/>
      <c r="BS69" s="183"/>
      <c r="BT69" s="183"/>
      <c r="BU69" s="183"/>
      <c r="BV69" s="183"/>
      <c r="BW69" s="183"/>
      <c r="BX69" s="183"/>
      <c r="BY69" s="183"/>
      <c r="BZ69" s="1"/>
    </row>
    <row r="70" spans="1:78" ht="15.75" customHeight="1" x14ac:dyDescent="0.25">
      <c r="A70" s="1"/>
      <c r="B70" s="1"/>
      <c r="C70" s="1"/>
      <c r="D70" s="1"/>
      <c r="E70" s="1"/>
      <c r="F70" s="1"/>
      <c r="G70" s="1"/>
      <c r="H70" s="1"/>
      <c r="I70" s="1"/>
      <c r="J70" s="1"/>
      <c r="K70" s="1"/>
      <c r="L70" s="16"/>
      <c r="M70" s="16"/>
      <c r="N70" s="16"/>
      <c r="O70" s="16"/>
      <c r="P70" s="16"/>
      <c r="Q70" s="16"/>
      <c r="R70" s="16"/>
      <c r="S70" s="16"/>
      <c r="T70" s="16"/>
      <c r="U70" s="16"/>
      <c r="V70" s="16"/>
      <c r="W70" s="16"/>
      <c r="X70" s="16"/>
      <c r="Y70" s="16"/>
      <c r="Z70" s="16"/>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6"/>
      <c r="BC70" s="16"/>
      <c r="BD70" s="16"/>
      <c r="BE70" s="16"/>
      <c r="BF70" s="16"/>
      <c r="BG70" s="1"/>
      <c r="BH70" s="1"/>
      <c r="BI70" s="16"/>
      <c r="BJ70" s="16"/>
      <c r="BK70" s="16"/>
      <c r="BL70" s="16"/>
      <c r="BM70" s="16"/>
      <c r="BN70" s="16"/>
      <c r="BO70" s="1"/>
      <c r="BP70" s="1"/>
      <c r="BQ70" s="1"/>
      <c r="BR70" s="1"/>
      <c r="BS70" s="183"/>
      <c r="BT70" s="183"/>
      <c r="BU70" s="183"/>
      <c r="BV70" s="183"/>
      <c r="BW70" s="183"/>
      <c r="BX70" s="183"/>
      <c r="BY70" s="183"/>
      <c r="BZ70" s="1"/>
    </row>
    <row r="71" spans="1:78" ht="15.75" customHeight="1" x14ac:dyDescent="0.25">
      <c r="A71" s="1"/>
      <c r="B71" s="1"/>
      <c r="C71" s="1"/>
      <c r="D71" s="1"/>
      <c r="E71" s="1"/>
      <c r="F71" s="1"/>
      <c r="G71" s="1"/>
      <c r="H71" s="1"/>
      <c r="I71" s="1"/>
      <c r="J71" s="1"/>
      <c r="K71" s="1"/>
      <c r="L71" s="16"/>
      <c r="M71" s="16"/>
      <c r="N71" s="16"/>
      <c r="O71" s="16"/>
      <c r="P71" s="16"/>
      <c r="Q71" s="16"/>
      <c r="R71" s="16"/>
      <c r="S71" s="16"/>
      <c r="T71" s="16"/>
      <c r="U71" s="16"/>
      <c r="V71" s="16"/>
      <c r="W71" s="16"/>
      <c r="X71" s="16"/>
      <c r="Y71" s="16"/>
      <c r="Z71" s="16"/>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6"/>
      <c r="BC71" s="16"/>
      <c r="BD71" s="16"/>
      <c r="BE71" s="16"/>
      <c r="BF71" s="16"/>
      <c r="BG71" s="1"/>
      <c r="BH71" s="1"/>
      <c r="BI71" s="16"/>
      <c r="BJ71" s="16"/>
      <c r="BK71" s="16"/>
      <c r="BL71" s="16"/>
      <c r="BM71" s="16"/>
      <c r="BN71" s="16"/>
      <c r="BO71" s="1"/>
      <c r="BP71" s="1"/>
      <c r="BQ71" s="1"/>
      <c r="BR71" s="1"/>
      <c r="BS71" s="183"/>
      <c r="BT71" s="183"/>
      <c r="BU71" s="183"/>
      <c r="BV71" s="183"/>
      <c r="BW71" s="183"/>
      <c r="BX71" s="183"/>
      <c r="BY71" s="183"/>
      <c r="BZ71" s="1"/>
    </row>
    <row r="72" spans="1:78" ht="15.75" customHeight="1" x14ac:dyDescent="0.25">
      <c r="A72" s="1"/>
      <c r="B72" s="1"/>
      <c r="C72" s="1"/>
      <c r="D72" s="1"/>
      <c r="E72" s="1"/>
      <c r="F72" s="1"/>
      <c r="G72" s="1"/>
      <c r="H72" s="1"/>
      <c r="I72" s="1"/>
      <c r="J72" s="1"/>
      <c r="K72" s="1"/>
      <c r="L72" s="16"/>
      <c r="M72" s="16"/>
      <c r="N72" s="16"/>
      <c r="O72" s="16"/>
      <c r="P72" s="16"/>
      <c r="Q72" s="16"/>
      <c r="R72" s="16"/>
      <c r="S72" s="16"/>
      <c r="T72" s="16"/>
      <c r="U72" s="16"/>
      <c r="V72" s="16"/>
      <c r="W72" s="16"/>
      <c r="X72" s="16"/>
      <c r="Y72" s="16"/>
      <c r="Z72" s="16"/>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6"/>
      <c r="BC72" s="16"/>
      <c r="BD72" s="16"/>
      <c r="BE72" s="16"/>
      <c r="BF72" s="16"/>
      <c r="BG72" s="1"/>
      <c r="BH72" s="1"/>
      <c r="BI72" s="16"/>
      <c r="BJ72" s="16"/>
      <c r="BK72" s="16"/>
      <c r="BL72" s="16"/>
      <c r="BM72" s="16"/>
      <c r="BN72" s="16"/>
      <c r="BO72" s="1"/>
      <c r="BP72" s="1"/>
      <c r="BQ72" s="1"/>
      <c r="BR72" s="1"/>
      <c r="BS72" s="183"/>
      <c r="BT72" s="183"/>
      <c r="BU72" s="183"/>
      <c r="BV72" s="183"/>
      <c r="BW72" s="183"/>
      <c r="BX72" s="183"/>
      <c r="BY72" s="183"/>
      <c r="BZ72" s="1"/>
    </row>
    <row r="73" spans="1:78" ht="15.75" customHeight="1" x14ac:dyDescent="0.25">
      <c r="A73" s="1"/>
      <c r="B73" s="1"/>
      <c r="C73" s="1"/>
      <c r="D73" s="1"/>
      <c r="E73" s="1"/>
      <c r="F73" s="1"/>
      <c r="G73" s="1"/>
      <c r="H73" s="1"/>
      <c r="I73" s="1"/>
      <c r="J73" s="1"/>
      <c r="K73" s="1"/>
      <c r="L73" s="16"/>
      <c r="M73" s="16"/>
      <c r="N73" s="16"/>
      <c r="O73" s="16"/>
      <c r="P73" s="16"/>
      <c r="Q73" s="16"/>
      <c r="R73" s="16"/>
      <c r="S73" s="16"/>
      <c r="T73" s="16"/>
      <c r="U73" s="16"/>
      <c r="V73" s="16"/>
      <c r="W73" s="16"/>
      <c r="X73" s="16"/>
      <c r="Y73" s="16"/>
      <c r="Z73" s="16"/>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6"/>
      <c r="BC73" s="16"/>
      <c r="BD73" s="16"/>
      <c r="BE73" s="16"/>
      <c r="BF73" s="16"/>
      <c r="BG73" s="1"/>
      <c r="BH73" s="1"/>
      <c r="BI73" s="16"/>
      <c r="BJ73" s="16"/>
      <c r="BK73" s="16"/>
      <c r="BL73" s="16"/>
      <c r="BM73" s="16"/>
      <c r="BN73" s="16"/>
      <c r="BO73" s="1"/>
      <c r="BP73" s="1"/>
      <c r="BQ73" s="1"/>
      <c r="BR73" s="1"/>
      <c r="BS73" s="183"/>
      <c r="BT73" s="183"/>
      <c r="BU73" s="183"/>
      <c r="BV73" s="183"/>
      <c r="BW73" s="183"/>
      <c r="BX73" s="183"/>
      <c r="BY73" s="183"/>
      <c r="BZ73" s="1"/>
    </row>
    <row r="74" spans="1:78" ht="15.75" customHeight="1" x14ac:dyDescent="0.25">
      <c r="A74" s="1"/>
      <c r="B74" s="1"/>
      <c r="C74" s="1"/>
      <c r="D74" s="1"/>
      <c r="E74" s="1"/>
      <c r="F74" s="1"/>
      <c r="G74" s="1"/>
      <c r="H74" s="1"/>
      <c r="I74" s="1"/>
      <c r="J74" s="1"/>
      <c r="K74" s="1"/>
      <c r="L74" s="16"/>
      <c r="M74" s="16"/>
      <c r="N74" s="16"/>
      <c r="O74" s="16"/>
      <c r="P74" s="16"/>
      <c r="Q74" s="16"/>
      <c r="R74" s="16"/>
      <c r="S74" s="16"/>
      <c r="T74" s="16"/>
      <c r="U74" s="16"/>
      <c r="V74" s="16"/>
      <c r="W74" s="16"/>
      <c r="X74" s="16"/>
      <c r="Y74" s="16"/>
      <c r="Z74" s="16"/>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6"/>
      <c r="BC74" s="16"/>
      <c r="BD74" s="16"/>
      <c r="BE74" s="16"/>
      <c r="BF74" s="16"/>
      <c r="BG74" s="1"/>
      <c r="BH74" s="1"/>
      <c r="BI74" s="16"/>
      <c r="BJ74" s="16"/>
      <c r="BK74" s="16"/>
      <c r="BL74" s="16"/>
      <c r="BM74" s="16"/>
      <c r="BN74" s="16"/>
      <c r="BO74" s="1"/>
      <c r="BP74" s="1"/>
      <c r="BQ74" s="1"/>
      <c r="BR74" s="1"/>
      <c r="BS74" s="183"/>
      <c r="BT74" s="183"/>
      <c r="BU74" s="183"/>
      <c r="BV74" s="183"/>
      <c r="BW74" s="183"/>
      <c r="BX74" s="183"/>
      <c r="BY74" s="183"/>
      <c r="BZ74" s="1"/>
    </row>
    <row r="75" spans="1:78" ht="15.75" customHeight="1" x14ac:dyDescent="0.25">
      <c r="A75" s="1"/>
      <c r="B75" s="1"/>
      <c r="C75" s="1"/>
      <c r="D75" s="1"/>
      <c r="E75" s="1"/>
      <c r="F75" s="1"/>
      <c r="G75" s="1"/>
      <c r="H75" s="1"/>
      <c r="I75" s="1"/>
      <c r="J75" s="1"/>
      <c r="K75" s="1"/>
      <c r="L75" s="16"/>
      <c r="M75" s="16"/>
      <c r="N75" s="16"/>
      <c r="O75" s="16"/>
      <c r="P75" s="16"/>
      <c r="Q75" s="16"/>
      <c r="R75" s="16"/>
      <c r="S75" s="16"/>
      <c r="T75" s="16"/>
      <c r="U75" s="16"/>
      <c r="V75" s="16"/>
      <c r="W75" s="16"/>
      <c r="X75" s="16"/>
      <c r="Y75" s="16"/>
      <c r="Z75" s="16"/>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6"/>
      <c r="BC75" s="16"/>
      <c r="BD75" s="16"/>
      <c r="BE75" s="16"/>
      <c r="BF75" s="16"/>
      <c r="BG75" s="1"/>
      <c r="BH75" s="1"/>
      <c r="BI75" s="16"/>
      <c r="BJ75" s="16"/>
      <c r="BK75" s="16"/>
      <c r="BL75" s="16"/>
      <c r="BM75" s="16"/>
      <c r="BN75" s="16"/>
      <c r="BO75" s="1"/>
      <c r="BP75" s="1"/>
      <c r="BQ75" s="1"/>
      <c r="BR75" s="1"/>
      <c r="BS75" s="183"/>
      <c r="BT75" s="183"/>
      <c r="BU75" s="183"/>
      <c r="BV75" s="183"/>
      <c r="BW75" s="183"/>
      <c r="BX75" s="183"/>
      <c r="BY75" s="183"/>
      <c r="BZ75" s="1"/>
    </row>
    <row r="76" spans="1:78" ht="15.75" customHeight="1" x14ac:dyDescent="0.25">
      <c r="A76" s="1"/>
      <c r="B76" s="1"/>
      <c r="C76" s="1"/>
      <c r="D76" s="1"/>
      <c r="E76" s="1"/>
      <c r="F76" s="1"/>
      <c r="G76" s="1"/>
      <c r="H76" s="1"/>
      <c r="I76" s="1"/>
      <c r="J76" s="1"/>
      <c r="K76" s="1"/>
      <c r="L76" s="16"/>
      <c r="M76" s="16"/>
      <c r="N76" s="16"/>
      <c r="O76" s="16"/>
      <c r="P76" s="16"/>
      <c r="Q76" s="16"/>
      <c r="R76" s="16"/>
      <c r="S76" s="16"/>
      <c r="T76" s="16"/>
      <c r="U76" s="16"/>
      <c r="V76" s="16"/>
      <c r="W76" s="16"/>
      <c r="X76" s="16"/>
      <c r="Y76" s="16"/>
      <c r="Z76" s="16"/>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6"/>
      <c r="BC76" s="16"/>
      <c r="BD76" s="16"/>
      <c r="BE76" s="16"/>
      <c r="BF76" s="16"/>
      <c r="BG76" s="1"/>
      <c r="BH76" s="1"/>
      <c r="BI76" s="16"/>
      <c r="BJ76" s="16"/>
      <c r="BK76" s="16"/>
      <c r="BL76" s="16"/>
      <c r="BM76" s="16"/>
      <c r="BN76" s="16"/>
      <c r="BO76" s="1"/>
      <c r="BP76" s="1"/>
      <c r="BQ76" s="1"/>
      <c r="BR76" s="1"/>
      <c r="BS76" s="183"/>
      <c r="BT76" s="183"/>
      <c r="BU76" s="183"/>
      <c r="BV76" s="183"/>
      <c r="BW76" s="183"/>
      <c r="BX76" s="183"/>
      <c r="BY76" s="183"/>
      <c r="BZ76" s="1"/>
    </row>
    <row r="77" spans="1:78" ht="15.75" customHeight="1" x14ac:dyDescent="0.25">
      <c r="A77" s="1"/>
      <c r="B77" s="1"/>
      <c r="C77" s="1"/>
      <c r="D77" s="1"/>
      <c r="E77" s="1"/>
      <c r="F77" s="1"/>
      <c r="G77" s="1"/>
      <c r="H77" s="1"/>
      <c r="I77" s="1"/>
      <c r="J77" s="1"/>
      <c r="K77" s="1"/>
      <c r="L77" s="16"/>
      <c r="M77" s="16"/>
      <c r="N77" s="16"/>
      <c r="O77" s="16"/>
      <c r="P77" s="16"/>
      <c r="Q77" s="16"/>
      <c r="R77" s="16"/>
      <c r="S77" s="16"/>
      <c r="T77" s="16"/>
      <c r="U77" s="16"/>
      <c r="V77" s="16"/>
      <c r="W77" s="16"/>
      <c r="X77" s="16"/>
      <c r="Y77" s="16"/>
      <c r="Z77" s="16"/>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6"/>
      <c r="BC77" s="16"/>
      <c r="BD77" s="16"/>
      <c r="BE77" s="16"/>
      <c r="BF77" s="16"/>
      <c r="BG77" s="1"/>
      <c r="BH77" s="1"/>
      <c r="BI77" s="16"/>
      <c r="BJ77" s="16"/>
      <c r="BK77" s="16"/>
      <c r="BL77" s="16"/>
      <c r="BM77" s="16"/>
      <c r="BN77" s="16"/>
      <c r="BO77" s="1"/>
      <c r="BP77" s="1"/>
      <c r="BQ77" s="1"/>
      <c r="BR77" s="1"/>
      <c r="BS77" s="183"/>
      <c r="BT77" s="183"/>
      <c r="BU77" s="183"/>
      <c r="BV77" s="183"/>
      <c r="BW77" s="183"/>
      <c r="BX77" s="183"/>
      <c r="BY77" s="183"/>
      <c r="BZ77" s="1"/>
    </row>
    <row r="78" spans="1:78" ht="15.75" customHeight="1" x14ac:dyDescent="0.25">
      <c r="A78" s="1"/>
      <c r="B78" s="1"/>
      <c r="C78" s="1"/>
      <c r="D78" s="1"/>
      <c r="E78" s="1"/>
      <c r="F78" s="1"/>
      <c r="G78" s="1"/>
      <c r="H78" s="1"/>
      <c r="I78" s="1"/>
      <c r="J78" s="1"/>
      <c r="K78" s="1"/>
      <c r="L78" s="16"/>
      <c r="M78" s="16"/>
      <c r="N78" s="16"/>
      <c r="O78" s="16"/>
      <c r="P78" s="16"/>
      <c r="Q78" s="16"/>
      <c r="R78" s="16"/>
      <c r="S78" s="16"/>
      <c r="T78" s="16"/>
      <c r="U78" s="16"/>
      <c r="V78" s="16"/>
      <c r="W78" s="16"/>
      <c r="X78" s="16"/>
      <c r="Y78" s="16"/>
      <c r="Z78" s="16"/>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6"/>
      <c r="BC78" s="16"/>
      <c r="BD78" s="16"/>
      <c r="BE78" s="16"/>
      <c r="BF78" s="16"/>
      <c r="BG78" s="1"/>
      <c r="BH78" s="1"/>
      <c r="BI78" s="16"/>
      <c r="BJ78" s="16"/>
      <c r="BK78" s="16"/>
      <c r="BL78" s="16"/>
      <c r="BM78" s="16"/>
      <c r="BN78" s="16"/>
      <c r="BO78" s="1"/>
      <c r="BP78" s="1"/>
      <c r="BQ78" s="1"/>
      <c r="BR78" s="1"/>
      <c r="BS78" s="183"/>
      <c r="BT78" s="183"/>
      <c r="BU78" s="183"/>
      <c r="BV78" s="183"/>
      <c r="BW78" s="183"/>
      <c r="BX78" s="183"/>
      <c r="BY78" s="183"/>
      <c r="BZ78" s="1"/>
    </row>
    <row r="79" spans="1:78" ht="15.75" customHeight="1" x14ac:dyDescent="0.25">
      <c r="A79" s="1"/>
      <c r="B79" s="1"/>
      <c r="C79" s="1"/>
      <c r="D79" s="1"/>
      <c r="E79" s="1"/>
      <c r="F79" s="1"/>
      <c r="G79" s="1"/>
      <c r="H79" s="1"/>
      <c r="I79" s="1"/>
      <c r="J79" s="1"/>
      <c r="K79" s="1"/>
      <c r="L79" s="16"/>
      <c r="M79" s="16"/>
      <c r="N79" s="16"/>
      <c r="O79" s="16"/>
      <c r="P79" s="16"/>
      <c r="Q79" s="16"/>
      <c r="R79" s="16"/>
      <c r="S79" s="16"/>
      <c r="T79" s="16"/>
      <c r="U79" s="16"/>
      <c r="V79" s="16"/>
      <c r="W79" s="16"/>
      <c r="X79" s="16"/>
      <c r="Y79" s="16"/>
      <c r="Z79" s="16"/>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6"/>
      <c r="BC79" s="16"/>
      <c r="BD79" s="16"/>
      <c r="BE79" s="16"/>
      <c r="BF79" s="16"/>
      <c r="BG79" s="1"/>
      <c r="BH79" s="1"/>
      <c r="BI79" s="16"/>
      <c r="BJ79" s="16"/>
      <c r="BK79" s="16"/>
      <c r="BL79" s="16"/>
      <c r="BM79" s="16"/>
      <c r="BN79" s="16"/>
      <c r="BO79" s="1"/>
      <c r="BP79" s="1"/>
      <c r="BQ79" s="1"/>
      <c r="BR79" s="1"/>
      <c r="BS79" s="183"/>
      <c r="BT79" s="183"/>
      <c r="BU79" s="183"/>
      <c r="BV79" s="183"/>
      <c r="BW79" s="183"/>
      <c r="BX79" s="183"/>
      <c r="BY79" s="183"/>
      <c r="BZ79" s="1"/>
    </row>
    <row r="80" spans="1:78" ht="15.75" customHeight="1" x14ac:dyDescent="0.25">
      <c r="A80" s="1"/>
      <c r="B80" s="1"/>
      <c r="C80" s="1"/>
      <c r="D80" s="1"/>
      <c r="E80" s="1"/>
      <c r="F80" s="1"/>
      <c r="G80" s="1"/>
      <c r="H80" s="1"/>
      <c r="I80" s="1"/>
      <c r="J80" s="1"/>
      <c r="K80" s="1"/>
      <c r="L80" s="16"/>
      <c r="M80" s="16"/>
      <c r="N80" s="16"/>
      <c r="O80" s="16"/>
      <c r="P80" s="16"/>
      <c r="Q80" s="16"/>
      <c r="R80" s="16"/>
      <c r="S80" s="16"/>
      <c r="T80" s="16"/>
      <c r="U80" s="16"/>
      <c r="V80" s="16"/>
      <c r="W80" s="16"/>
      <c r="X80" s="16"/>
      <c r="Y80" s="16"/>
      <c r="Z80" s="16"/>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6"/>
      <c r="BC80" s="16"/>
      <c r="BD80" s="16"/>
      <c r="BE80" s="16"/>
      <c r="BF80" s="16"/>
      <c r="BG80" s="1"/>
      <c r="BH80" s="1"/>
      <c r="BI80" s="16"/>
      <c r="BJ80" s="16"/>
      <c r="BK80" s="16"/>
      <c r="BL80" s="16"/>
      <c r="BM80" s="16"/>
      <c r="BN80" s="16"/>
      <c r="BO80" s="1"/>
      <c r="BP80" s="1"/>
      <c r="BQ80" s="1"/>
      <c r="BR80" s="1"/>
      <c r="BS80" s="183"/>
      <c r="BT80" s="183"/>
      <c r="BU80" s="183"/>
      <c r="BV80" s="183"/>
      <c r="BW80" s="183"/>
      <c r="BX80" s="183"/>
      <c r="BY80" s="183"/>
      <c r="BZ80" s="1"/>
    </row>
    <row r="81" spans="1:78" ht="15.75" customHeight="1" x14ac:dyDescent="0.25">
      <c r="A81" s="1"/>
      <c r="B81" s="1"/>
      <c r="C81" s="1"/>
      <c r="D81" s="1"/>
      <c r="E81" s="1"/>
      <c r="F81" s="1"/>
      <c r="G81" s="1"/>
      <c r="H81" s="1"/>
      <c r="I81" s="1"/>
      <c r="J81" s="1"/>
      <c r="K81" s="1"/>
      <c r="L81" s="16"/>
      <c r="M81" s="16"/>
      <c r="N81" s="16"/>
      <c r="O81" s="16"/>
      <c r="P81" s="16"/>
      <c r="Q81" s="16"/>
      <c r="R81" s="16"/>
      <c r="S81" s="16"/>
      <c r="T81" s="16"/>
      <c r="U81" s="16"/>
      <c r="V81" s="16"/>
      <c r="W81" s="16"/>
      <c r="X81" s="16"/>
      <c r="Y81" s="16"/>
      <c r="Z81" s="16"/>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6"/>
      <c r="BC81" s="16"/>
      <c r="BD81" s="16"/>
      <c r="BE81" s="16"/>
      <c r="BF81" s="16"/>
      <c r="BG81" s="1"/>
      <c r="BH81" s="1"/>
      <c r="BI81" s="16"/>
      <c r="BJ81" s="16"/>
      <c r="BK81" s="16"/>
      <c r="BL81" s="16"/>
      <c r="BM81" s="16"/>
      <c r="BN81" s="16"/>
      <c r="BO81" s="1"/>
      <c r="BP81" s="1"/>
      <c r="BQ81" s="1"/>
      <c r="BR81" s="1"/>
      <c r="BS81" s="183"/>
      <c r="BT81" s="183"/>
      <c r="BU81" s="183"/>
      <c r="BV81" s="183"/>
      <c r="BW81" s="183"/>
      <c r="BX81" s="183"/>
      <c r="BY81" s="183"/>
      <c r="BZ81" s="1"/>
    </row>
    <row r="82" spans="1:78" ht="15.75" customHeight="1" x14ac:dyDescent="0.25">
      <c r="A82" s="1"/>
      <c r="B82" s="1"/>
      <c r="C82" s="1"/>
      <c r="D82" s="1"/>
      <c r="E82" s="1"/>
      <c r="F82" s="1"/>
      <c r="G82" s="1"/>
      <c r="H82" s="1"/>
      <c r="I82" s="1"/>
      <c r="J82" s="1"/>
      <c r="K82" s="1"/>
      <c r="L82" s="16"/>
      <c r="M82" s="16"/>
      <c r="N82" s="16"/>
      <c r="O82" s="16"/>
      <c r="P82" s="16"/>
      <c r="Q82" s="16"/>
      <c r="R82" s="16"/>
      <c r="S82" s="16"/>
      <c r="T82" s="16"/>
      <c r="U82" s="16"/>
      <c r="V82" s="16"/>
      <c r="W82" s="16"/>
      <c r="X82" s="16"/>
      <c r="Y82" s="16"/>
      <c r="Z82" s="16"/>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6"/>
      <c r="BC82" s="16"/>
      <c r="BD82" s="16"/>
      <c r="BE82" s="16"/>
      <c r="BF82" s="16"/>
      <c r="BG82" s="1"/>
      <c r="BH82" s="1"/>
      <c r="BI82" s="16"/>
      <c r="BJ82" s="16"/>
      <c r="BK82" s="16"/>
      <c r="BL82" s="16"/>
      <c r="BM82" s="16"/>
      <c r="BN82" s="16"/>
      <c r="BO82" s="1"/>
      <c r="BP82" s="1"/>
      <c r="BQ82" s="1"/>
      <c r="BR82" s="1"/>
      <c r="BS82" s="183"/>
      <c r="BT82" s="183"/>
      <c r="BU82" s="183"/>
      <c r="BV82" s="183"/>
      <c r="BW82" s="183"/>
      <c r="BX82" s="183"/>
      <c r="BY82" s="183"/>
      <c r="BZ82" s="1"/>
    </row>
    <row r="83" spans="1:78" ht="15.75" customHeight="1" x14ac:dyDescent="0.25">
      <c r="A83" s="1"/>
      <c r="B83" s="1"/>
      <c r="C83" s="1"/>
      <c r="D83" s="1"/>
      <c r="E83" s="1"/>
      <c r="F83" s="1"/>
      <c r="G83" s="1"/>
      <c r="H83" s="1"/>
      <c r="I83" s="1"/>
      <c r="J83" s="1"/>
      <c r="K83" s="1"/>
      <c r="L83" s="16"/>
      <c r="M83" s="16"/>
      <c r="N83" s="16"/>
      <c r="O83" s="16"/>
      <c r="P83" s="16"/>
      <c r="Q83" s="16"/>
      <c r="R83" s="16"/>
      <c r="S83" s="16"/>
      <c r="T83" s="16"/>
      <c r="U83" s="16"/>
      <c r="V83" s="16"/>
      <c r="W83" s="16"/>
      <c r="X83" s="16"/>
      <c r="Y83" s="16"/>
      <c r="Z83" s="16"/>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6"/>
      <c r="BC83" s="16"/>
      <c r="BD83" s="16"/>
      <c r="BE83" s="16"/>
      <c r="BF83" s="16"/>
      <c r="BG83" s="1"/>
      <c r="BH83" s="1"/>
      <c r="BI83" s="16"/>
      <c r="BJ83" s="16"/>
      <c r="BK83" s="16"/>
      <c r="BL83" s="16"/>
      <c r="BM83" s="16"/>
      <c r="BN83" s="16"/>
      <c r="BO83" s="1"/>
      <c r="BP83" s="1"/>
      <c r="BQ83" s="1"/>
      <c r="BR83" s="1"/>
      <c r="BS83" s="183"/>
      <c r="BT83" s="183"/>
      <c r="BU83" s="183"/>
      <c r="BV83" s="183"/>
      <c r="BW83" s="183"/>
      <c r="BX83" s="183"/>
      <c r="BY83" s="183"/>
      <c r="BZ83" s="1"/>
    </row>
    <row r="84" spans="1:78" ht="15.75" customHeight="1" x14ac:dyDescent="0.25">
      <c r="A84" s="1"/>
      <c r="B84" s="1"/>
      <c r="C84" s="1"/>
      <c r="D84" s="1"/>
      <c r="E84" s="1"/>
      <c r="F84" s="1"/>
      <c r="G84" s="1"/>
      <c r="H84" s="1"/>
      <c r="I84" s="1"/>
      <c r="J84" s="1"/>
      <c r="K84" s="1"/>
      <c r="L84" s="16"/>
      <c r="M84" s="16"/>
      <c r="N84" s="16"/>
      <c r="O84" s="16"/>
      <c r="P84" s="16"/>
      <c r="Q84" s="16"/>
      <c r="R84" s="16"/>
      <c r="S84" s="16"/>
      <c r="T84" s="16"/>
      <c r="U84" s="16"/>
      <c r="V84" s="16"/>
      <c r="W84" s="16"/>
      <c r="X84" s="16"/>
      <c r="Y84" s="16"/>
      <c r="Z84" s="16"/>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6"/>
      <c r="BC84" s="16"/>
      <c r="BD84" s="16"/>
      <c r="BE84" s="16"/>
      <c r="BF84" s="16"/>
      <c r="BG84" s="1"/>
      <c r="BH84" s="1"/>
      <c r="BI84" s="16"/>
      <c r="BJ84" s="16"/>
      <c r="BK84" s="16"/>
      <c r="BL84" s="16"/>
      <c r="BM84" s="16"/>
      <c r="BN84" s="16"/>
      <c r="BO84" s="1"/>
      <c r="BP84" s="1"/>
      <c r="BQ84" s="1"/>
      <c r="BR84" s="1"/>
      <c r="BS84" s="183"/>
      <c r="BT84" s="183"/>
      <c r="BU84" s="183"/>
      <c r="BV84" s="183"/>
      <c r="BW84" s="183"/>
      <c r="BX84" s="183"/>
      <c r="BY84" s="183"/>
      <c r="BZ84" s="1"/>
    </row>
    <row r="85" spans="1:78" ht="15.75" customHeight="1" x14ac:dyDescent="0.25">
      <c r="A85" s="1"/>
      <c r="B85" s="1"/>
      <c r="C85" s="1"/>
      <c r="D85" s="1"/>
      <c r="E85" s="1"/>
      <c r="F85" s="1"/>
      <c r="G85" s="1"/>
      <c r="H85" s="1"/>
      <c r="I85" s="1"/>
      <c r="J85" s="1"/>
      <c r="K85" s="1"/>
      <c r="L85" s="16"/>
      <c r="M85" s="16"/>
      <c r="N85" s="16"/>
      <c r="O85" s="16"/>
      <c r="P85" s="16"/>
      <c r="Q85" s="16"/>
      <c r="R85" s="16"/>
      <c r="S85" s="16"/>
      <c r="T85" s="16"/>
      <c r="U85" s="16"/>
      <c r="V85" s="16"/>
      <c r="W85" s="16"/>
      <c r="X85" s="16"/>
      <c r="Y85" s="16"/>
      <c r="Z85" s="16"/>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6"/>
      <c r="BC85" s="16"/>
      <c r="BD85" s="16"/>
      <c r="BE85" s="16"/>
      <c r="BF85" s="16"/>
      <c r="BG85" s="1"/>
      <c r="BH85" s="1"/>
      <c r="BI85" s="16"/>
      <c r="BJ85" s="16"/>
      <c r="BK85" s="16"/>
      <c r="BL85" s="16"/>
      <c r="BM85" s="16"/>
      <c r="BN85" s="16"/>
      <c r="BO85" s="1"/>
      <c r="BP85" s="1"/>
      <c r="BQ85" s="1"/>
      <c r="BR85" s="1"/>
      <c r="BS85" s="183"/>
      <c r="BT85" s="183"/>
      <c r="BU85" s="183"/>
      <c r="BV85" s="183"/>
      <c r="BW85" s="183"/>
      <c r="BX85" s="183"/>
      <c r="BY85" s="183"/>
      <c r="BZ85" s="1"/>
    </row>
    <row r="86" spans="1:78" ht="15.75" customHeight="1" x14ac:dyDescent="0.25">
      <c r="A86" s="1"/>
      <c r="B86" s="1"/>
      <c r="C86" s="1"/>
      <c r="D86" s="1"/>
      <c r="E86" s="1"/>
      <c r="F86" s="1"/>
      <c r="G86" s="1"/>
      <c r="H86" s="1"/>
      <c r="I86" s="1"/>
      <c r="J86" s="1"/>
      <c r="K86" s="1"/>
      <c r="L86" s="16"/>
      <c r="M86" s="16"/>
      <c r="N86" s="16"/>
      <c r="O86" s="16"/>
      <c r="P86" s="16"/>
      <c r="Q86" s="16"/>
      <c r="R86" s="16"/>
      <c r="S86" s="16"/>
      <c r="T86" s="16"/>
      <c r="U86" s="16"/>
      <c r="V86" s="16"/>
      <c r="W86" s="16"/>
      <c r="X86" s="16"/>
      <c r="Y86" s="16"/>
      <c r="Z86" s="16"/>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6"/>
      <c r="BC86" s="16"/>
      <c r="BD86" s="16"/>
      <c r="BE86" s="16"/>
      <c r="BF86" s="16"/>
      <c r="BG86" s="1"/>
      <c r="BH86" s="1"/>
      <c r="BI86" s="16"/>
      <c r="BJ86" s="16"/>
      <c r="BK86" s="16"/>
      <c r="BL86" s="16"/>
      <c r="BM86" s="16"/>
      <c r="BN86" s="16"/>
      <c r="BO86" s="1"/>
      <c r="BP86" s="1"/>
      <c r="BQ86" s="1"/>
      <c r="BR86" s="1"/>
      <c r="BS86" s="183"/>
      <c r="BT86" s="183"/>
      <c r="BU86" s="183"/>
      <c r="BV86" s="183"/>
      <c r="BW86" s="183"/>
      <c r="BX86" s="183"/>
      <c r="BY86" s="183"/>
      <c r="BZ86" s="1"/>
    </row>
    <row r="87" spans="1:78" ht="15.75" customHeight="1" x14ac:dyDescent="0.25">
      <c r="A87" s="1"/>
      <c r="B87" s="1"/>
      <c r="C87" s="1"/>
      <c r="D87" s="1"/>
      <c r="E87" s="1"/>
      <c r="F87" s="1"/>
      <c r="G87" s="1"/>
      <c r="H87" s="1"/>
      <c r="I87" s="1"/>
      <c r="J87" s="1"/>
      <c r="K87" s="1"/>
      <c r="L87" s="16"/>
      <c r="M87" s="16"/>
      <c r="N87" s="16"/>
      <c r="O87" s="16"/>
      <c r="P87" s="16"/>
      <c r="Q87" s="16"/>
      <c r="R87" s="16"/>
      <c r="S87" s="16"/>
      <c r="T87" s="16"/>
      <c r="U87" s="16"/>
      <c r="V87" s="16"/>
      <c r="W87" s="16"/>
      <c r="X87" s="16"/>
      <c r="Y87" s="16"/>
      <c r="Z87" s="16"/>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6"/>
      <c r="BC87" s="16"/>
      <c r="BD87" s="16"/>
      <c r="BE87" s="16"/>
      <c r="BF87" s="16"/>
      <c r="BG87" s="1"/>
      <c r="BH87" s="1"/>
      <c r="BI87" s="16"/>
      <c r="BJ87" s="16"/>
      <c r="BK87" s="16"/>
      <c r="BL87" s="16"/>
      <c r="BM87" s="16"/>
      <c r="BN87" s="16"/>
      <c r="BO87" s="1"/>
      <c r="BP87" s="1"/>
      <c r="BQ87" s="1"/>
      <c r="BR87" s="1"/>
      <c r="BS87" s="183"/>
      <c r="BT87" s="183"/>
      <c r="BU87" s="183"/>
      <c r="BV87" s="183"/>
      <c r="BW87" s="183"/>
      <c r="BX87" s="183"/>
      <c r="BY87" s="183"/>
      <c r="BZ87" s="1"/>
    </row>
    <row r="88" spans="1:78" ht="15.75" customHeight="1" x14ac:dyDescent="0.25">
      <c r="A88" s="1"/>
      <c r="B88" s="1"/>
      <c r="C88" s="1"/>
      <c r="D88" s="1"/>
      <c r="E88" s="1"/>
      <c r="F88" s="1"/>
      <c r="G88" s="1"/>
      <c r="H88" s="1"/>
      <c r="I88" s="1"/>
      <c r="J88" s="1"/>
      <c r="K88" s="1"/>
      <c r="L88" s="16"/>
      <c r="M88" s="16"/>
      <c r="N88" s="16"/>
      <c r="O88" s="16"/>
      <c r="P88" s="16"/>
      <c r="Q88" s="16"/>
      <c r="R88" s="16"/>
      <c r="S88" s="16"/>
      <c r="T88" s="16"/>
      <c r="U88" s="16"/>
      <c r="V88" s="16"/>
      <c r="W88" s="16"/>
      <c r="X88" s="16"/>
      <c r="Y88" s="16"/>
      <c r="Z88" s="16"/>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6"/>
      <c r="BC88" s="16"/>
      <c r="BD88" s="16"/>
      <c r="BE88" s="16"/>
      <c r="BF88" s="16"/>
      <c r="BG88" s="1"/>
      <c r="BH88" s="1"/>
      <c r="BI88" s="16"/>
      <c r="BJ88" s="16"/>
      <c r="BK88" s="16"/>
      <c r="BL88" s="16"/>
      <c r="BM88" s="16"/>
      <c r="BN88" s="16"/>
      <c r="BO88" s="1"/>
      <c r="BP88" s="1"/>
      <c r="BQ88" s="1"/>
      <c r="BR88" s="1"/>
      <c r="BS88" s="183"/>
      <c r="BT88" s="183"/>
      <c r="BU88" s="183"/>
      <c r="BV88" s="183"/>
      <c r="BW88" s="183"/>
      <c r="BX88" s="183"/>
      <c r="BY88" s="183"/>
      <c r="BZ88" s="1"/>
    </row>
    <row r="89" spans="1:78" ht="15.75" customHeight="1" x14ac:dyDescent="0.25">
      <c r="A89" s="1"/>
      <c r="B89" s="1"/>
      <c r="C89" s="1"/>
      <c r="D89" s="1"/>
      <c r="E89" s="1"/>
      <c r="F89" s="1"/>
      <c r="G89" s="1"/>
      <c r="H89" s="1"/>
      <c r="I89" s="1"/>
      <c r="J89" s="1"/>
      <c r="K89" s="1"/>
      <c r="L89" s="16"/>
      <c r="M89" s="16"/>
      <c r="N89" s="16"/>
      <c r="O89" s="16"/>
      <c r="P89" s="16"/>
      <c r="Q89" s="16"/>
      <c r="R89" s="16"/>
      <c r="S89" s="16"/>
      <c r="T89" s="16"/>
      <c r="U89" s="16"/>
      <c r="V89" s="16"/>
      <c r="W89" s="16"/>
      <c r="X89" s="16"/>
      <c r="Y89" s="16"/>
      <c r="Z89" s="16"/>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6"/>
      <c r="BC89" s="16"/>
      <c r="BD89" s="16"/>
      <c r="BE89" s="16"/>
      <c r="BF89" s="16"/>
      <c r="BG89" s="1"/>
      <c r="BH89" s="1"/>
      <c r="BI89" s="16"/>
      <c r="BJ89" s="16"/>
      <c r="BK89" s="16"/>
      <c r="BL89" s="16"/>
      <c r="BM89" s="16"/>
      <c r="BN89" s="16"/>
      <c r="BO89" s="1"/>
      <c r="BP89" s="1"/>
      <c r="BQ89" s="1"/>
      <c r="BR89" s="1"/>
      <c r="BS89" s="183"/>
      <c r="BT89" s="183"/>
      <c r="BU89" s="183"/>
      <c r="BV89" s="183"/>
      <c r="BW89" s="183"/>
      <c r="BX89" s="183"/>
      <c r="BY89" s="183"/>
      <c r="BZ89" s="1"/>
    </row>
    <row r="90" spans="1:78" ht="15.75" customHeight="1" x14ac:dyDescent="0.25">
      <c r="A90" s="1"/>
      <c r="B90" s="1"/>
      <c r="C90" s="1"/>
      <c r="D90" s="1"/>
      <c r="E90" s="1"/>
      <c r="F90" s="1"/>
      <c r="G90" s="1"/>
      <c r="H90" s="1"/>
      <c r="I90" s="1"/>
      <c r="J90" s="1"/>
      <c r="K90" s="1"/>
      <c r="L90" s="16"/>
      <c r="M90" s="16"/>
      <c r="N90" s="16"/>
      <c r="O90" s="16"/>
      <c r="P90" s="16"/>
      <c r="Q90" s="16"/>
      <c r="R90" s="16"/>
      <c r="S90" s="16"/>
      <c r="T90" s="16"/>
      <c r="U90" s="16"/>
      <c r="V90" s="16"/>
      <c r="W90" s="16"/>
      <c r="X90" s="16"/>
      <c r="Y90" s="16"/>
      <c r="Z90" s="16"/>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6"/>
      <c r="BC90" s="16"/>
      <c r="BD90" s="16"/>
      <c r="BE90" s="16"/>
      <c r="BF90" s="16"/>
      <c r="BG90" s="1"/>
      <c r="BH90" s="1"/>
      <c r="BI90" s="16"/>
      <c r="BJ90" s="16"/>
      <c r="BK90" s="16"/>
      <c r="BL90" s="16"/>
      <c r="BM90" s="16"/>
      <c r="BN90" s="16"/>
      <c r="BO90" s="1"/>
      <c r="BP90" s="1"/>
      <c r="BQ90" s="1"/>
      <c r="BR90" s="1"/>
      <c r="BS90" s="183"/>
      <c r="BT90" s="183"/>
      <c r="BU90" s="183"/>
      <c r="BV90" s="183"/>
      <c r="BW90" s="183"/>
      <c r="BX90" s="183"/>
      <c r="BY90" s="183"/>
      <c r="BZ90" s="1"/>
    </row>
    <row r="91" spans="1:78" ht="15.75" customHeight="1" x14ac:dyDescent="0.25">
      <c r="A91" s="1"/>
      <c r="B91" s="1"/>
      <c r="C91" s="1"/>
      <c r="D91" s="1"/>
      <c r="E91" s="1"/>
      <c r="F91" s="1"/>
      <c r="G91" s="1"/>
      <c r="H91" s="1"/>
      <c r="I91" s="1"/>
      <c r="J91" s="1"/>
      <c r="K91" s="1"/>
      <c r="L91" s="16"/>
      <c r="M91" s="16"/>
      <c r="N91" s="16"/>
      <c r="O91" s="16"/>
      <c r="P91" s="16"/>
      <c r="Q91" s="16"/>
      <c r="R91" s="16"/>
      <c r="S91" s="16"/>
      <c r="T91" s="16"/>
      <c r="U91" s="16"/>
      <c r="V91" s="16"/>
      <c r="W91" s="16"/>
      <c r="X91" s="16"/>
      <c r="Y91" s="16"/>
      <c r="Z91" s="16"/>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6"/>
      <c r="BC91" s="16"/>
      <c r="BD91" s="16"/>
      <c r="BE91" s="16"/>
      <c r="BF91" s="16"/>
      <c r="BG91" s="1"/>
      <c r="BH91" s="1"/>
      <c r="BI91" s="16"/>
      <c r="BJ91" s="16"/>
      <c r="BK91" s="16"/>
      <c r="BL91" s="16"/>
      <c r="BM91" s="16"/>
      <c r="BN91" s="16"/>
      <c r="BO91" s="1"/>
      <c r="BP91" s="1"/>
      <c r="BQ91" s="1"/>
      <c r="BR91" s="1"/>
      <c r="BS91" s="183"/>
      <c r="BT91" s="183"/>
      <c r="BU91" s="183"/>
      <c r="BV91" s="183"/>
      <c r="BW91" s="183"/>
      <c r="BX91" s="183"/>
      <c r="BY91" s="183"/>
      <c r="BZ91" s="1"/>
    </row>
    <row r="92" spans="1:78" ht="15.75" customHeight="1" x14ac:dyDescent="0.25">
      <c r="A92" s="1"/>
      <c r="B92" s="1"/>
      <c r="C92" s="1"/>
      <c r="D92" s="1"/>
      <c r="E92" s="1"/>
      <c r="F92" s="1"/>
      <c r="G92" s="1"/>
      <c r="H92" s="1"/>
      <c r="I92" s="1"/>
      <c r="J92" s="1"/>
      <c r="K92" s="1"/>
      <c r="L92" s="16"/>
      <c r="M92" s="16"/>
      <c r="N92" s="16"/>
      <c r="O92" s="16"/>
      <c r="P92" s="16"/>
      <c r="Q92" s="16"/>
      <c r="R92" s="16"/>
      <c r="S92" s="16"/>
      <c r="T92" s="16"/>
      <c r="U92" s="16"/>
      <c r="V92" s="16"/>
      <c r="W92" s="16"/>
      <c r="X92" s="16"/>
      <c r="Y92" s="16"/>
      <c r="Z92" s="16"/>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6"/>
      <c r="BC92" s="16"/>
      <c r="BD92" s="16"/>
      <c r="BE92" s="16"/>
      <c r="BF92" s="16"/>
      <c r="BG92" s="1"/>
      <c r="BH92" s="1"/>
      <c r="BI92" s="16"/>
      <c r="BJ92" s="16"/>
      <c r="BK92" s="16"/>
      <c r="BL92" s="16"/>
      <c r="BM92" s="16"/>
      <c r="BN92" s="16"/>
      <c r="BO92" s="1"/>
      <c r="BP92" s="1"/>
      <c r="BQ92" s="1"/>
      <c r="BR92" s="1"/>
      <c r="BS92" s="183"/>
      <c r="BT92" s="183"/>
      <c r="BU92" s="183"/>
      <c r="BV92" s="183"/>
      <c r="BW92" s="183"/>
      <c r="BX92" s="183"/>
      <c r="BY92" s="183"/>
      <c r="BZ92" s="1"/>
    </row>
    <row r="93" spans="1:78" ht="15.75" customHeight="1" x14ac:dyDescent="0.25">
      <c r="A93" s="1"/>
      <c r="B93" s="1"/>
      <c r="C93" s="1"/>
      <c r="D93" s="1"/>
      <c r="E93" s="1"/>
      <c r="F93" s="1"/>
      <c r="G93" s="1"/>
      <c r="H93" s="1"/>
      <c r="I93" s="1"/>
      <c r="J93" s="1"/>
      <c r="K93" s="1"/>
      <c r="L93" s="16"/>
      <c r="M93" s="16"/>
      <c r="N93" s="16"/>
      <c r="O93" s="16"/>
      <c r="P93" s="16"/>
      <c r="Q93" s="16"/>
      <c r="R93" s="16"/>
      <c r="S93" s="16"/>
      <c r="T93" s="16"/>
      <c r="U93" s="16"/>
      <c r="V93" s="16"/>
      <c r="W93" s="16"/>
      <c r="X93" s="16"/>
      <c r="Y93" s="16"/>
      <c r="Z93" s="16"/>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6"/>
      <c r="BC93" s="16"/>
      <c r="BD93" s="16"/>
      <c r="BE93" s="16"/>
      <c r="BF93" s="16"/>
      <c r="BG93" s="1"/>
      <c r="BH93" s="1"/>
      <c r="BI93" s="16"/>
      <c r="BJ93" s="16"/>
      <c r="BK93" s="16"/>
      <c r="BL93" s="16"/>
      <c r="BM93" s="16"/>
      <c r="BN93" s="16"/>
      <c r="BO93" s="1"/>
      <c r="BP93" s="1"/>
      <c r="BQ93" s="1"/>
      <c r="BR93" s="1"/>
      <c r="BS93" s="183"/>
      <c r="BT93" s="183"/>
      <c r="BU93" s="183"/>
      <c r="BV93" s="183"/>
      <c r="BW93" s="183"/>
      <c r="BX93" s="183"/>
      <c r="BY93" s="183"/>
      <c r="BZ93" s="1"/>
    </row>
    <row r="94" spans="1:78" ht="15.75" customHeight="1" x14ac:dyDescent="0.25">
      <c r="A94" s="1"/>
      <c r="B94" s="1"/>
      <c r="C94" s="1"/>
      <c r="D94" s="1"/>
      <c r="E94" s="1"/>
      <c r="F94" s="1"/>
      <c r="G94" s="1"/>
      <c r="H94" s="1"/>
      <c r="I94" s="1"/>
      <c r="J94" s="1"/>
      <c r="K94" s="1"/>
      <c r="L94" s="16"/>
      <c r="M94" s="16"/>
      <c r="N94" s="16"/>
      <c r="O94" s="16"/>
      <c r="P94" s="16"/>
      <c r="Q94" s="16"/>
      <c r="R94" s="16"/>
      <c r="S94" s="16"/>
      <c r="T94" s="16"/>
      <c r="U94" s="16"/>
      <c r="V94" s="16"/>
      <c r="W94" s="16"/>
      <c r="X94" s="16"/>
      <c r="Y94" s="16"/>
      <c r="Z94" s="16"/>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6"/>
      <c r="BC94" s="16"/>
      <c r="BD94" s="16"/>
      <c r="BE94" s="16"/>
      <c r="BF94" s="16"/>
      <c r="BG94" s="1"/>
      <c r="BH94" s="1"/>
      <c r="BI94" s="16"/>
      <c r="BJ94" s="16"/>
      <c r="BK94" s="16"/>
      <c r="BL94" s="16"/>
      <c r="BM94" s="16"/>
      <c r="BN94" s="16"/>
      <c r="BO94" s="1"/>
      <c r="BP94" s="1"/>
      <c r="BQ94" s="1"/>
      <c r="BR94" s="1"/>
      <c r="BS94" s="183"/>
      <c r="BT94" s="183"/>
      <c r="BU94" s="183"/>
      <c r="BV94" s="183"/>
      <c r="BW94" s="183"/>
      <c r="BX94" s="183"/>
      <c r="BY94" s="183"/>
      <c r="BZ94" s="1"/>
    </row>
    <row r="95" spans="1:78" ht="15.75" customHeight="1" x14ac:dyDescent="0.25">
      <c r="A95" s="1"/>
      <c r="B95" s="1"/>
      <c r="C95" s="1"/>
      <c r="D95" s="1"/>
      <c r="E95" s="1"/>
      <c r="F95" s="1"/>
      <c r="G95" s="1"/>
      <c r="H95" s="1"/>
      <c r="I95" s="1"/>
      <c r="J95" s="1"/>
      <c r="K95" s="1"/>
      <c r="L95" s="16"/>
      <c r="M95" s="16"/>
      <c r="N95" s="16"/>
      <c r="O95" s="16"/>
      <c r="P95" s="16"/>
      <c r="Q95" s="16"/>
      <c r="R95" s="16"/>
      <c r="S95" s="16"/>
      <c r="T95" s="16"/>
      <c r="U95" s="16"/>
      <c r="V95" s="16"/>
      <c r="W95" s="16"/>
      <c r="X95" s="16"/>
      <c r="Y95" s="16"/>
      <c r="Z95" s="16"/>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6"/>
      <c r="BC95" s="16"/>
      <c r="BD95" s="16"/>
      <c r="BE95" s="16"/>
      <c r="BF95" s="16"/>
      <c r="BG95" s="1"/>
      <c r="BH95" s="1"/>
      <c r="BI95" s="16"/>
      <c r="BJ95" s="16"/>
      <c r="BK95" s="16"/>
      <c r="BL95" s="16"/>
      <c r="BM95" s="16"/>
      <c r="BN95" s="16"/>
      <c r="BO95" s="1"/>
      <c r="BP95" s="1"/>
      <c r="BQ95" s="1"/>
      <c r="BR95" s="1"/>
      <c r="BS95" s="183"/>
      <c r="BT95" s="183"/>
      <c r="BU95" s="183"/>
      <c r="BV95" s="183"/>
      <c r="BW95" s="183"/>
      <c r="BX95" s="183"/>
      <c r="BY95" s="183"/>
      <c r="BZ95" s="1"/>
    </row>
    <row r="96" spans="1:78" ht="15.75" customHeight="1" x14ac:dyDescent="0.25">
      <c r="A96" s="1"/>
      <c r="B96" s="1"/>
      <c r="C96" s="1"/>
      <c r="D96" s="1"/>
      <c r="E96" s="1"/>
      <c r="F96" s="1"/>
      <c r="G96" s="1"/>
      <c r="H96" s="1"/>
      <c r="I96" s="1"/>
      <c r="J96" s="1"/>
      <c r="K96" s="1"/>
      <c r="L96" s="16"/>
      <c r="M96" s="16"/>
      <c r="N96" s="16"/>
      <c r="O96" s="16"/>
      <c r="P96" s="16"/>
      <c r="Q96" s="16"/>
      <c r="R96" s="16"/>
      <c r="S96" s="16"/>
      <c r="T96" s="16"/>
      <c r="U96" s="16"/>
      <c r="V96" s="16"/>
      <c r="W96" s="16"/>
      <c r="X96" s="16"/>
      <c r="Y96" s="16"/>
      <c r="Z96" s="16"/>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6"/>
      <c r="BC96" s="16"/>
      <c r="BD96" s="16"/>
      <c r="BE96" s="16"/>
      <c r="BF96" s="16"/>
      <c r="BG96" s="1"/>
      <c r="BH96" s="1"/>
      <c r="BI96" s="16"/>
      <c r="BJ96" s="16"/>
      <c r="BK96" s="16"/>
      <c r="BL96" s="16"/>
      <c r="BM96" s="16"/>
      <c r="BN96" s="16"/>
      <c r="BO96" s="1"/>
      <c r="BP96" s="1"/>
      <c r="BQ96" s="1"/>
      <c r="BR96" s="1"/>
      <c r="BS96" s="183"/>
      <c r="BT96" s="183"/>
      <c r="BU96" s="183"/>
      <c r="BV96" s="183"/>
      <c r="BW96" s="183"/>
      <c r="BX96" s="183"/>
      <c r="BY96" s="183"/>
      <c r="BZ96" s="1"/>
    </row>
    <row r="97" spans="1:78" ht="15.75" customHeight="1" x14ac:dyDescent="0.25">
      <c r="A97" s="1"/>
      <c r="B97" s="1"/>
      <c r="C97" s="1"/>
      <c r="D97" s="1"/>
      <c r="E97" s="1"/>
      <c r="F97" s="1"/>
      <c r="G97" s="1"/>
      <c r="H97" s="1"/>
      <c r="I97" s="1"/>
      <c r="J97" s="1"/>
      <c r="K97" s="1"/>
      <c r="L97" s="16"/>
      <c r="M97" s="16"/>
      <c r="N97" s="16"/>
      <c r="O97" s="16"/>
      <c r="P97" s="16"/>
      <c r="Q97" s="16"/>
      <c r="R97" s="16"/>
      <c r="S97" s="16"/>
      <c r="T97" s="16"/>
      <c r="U97" s="16"/>
      <c r="V97" s="16"/>
      <c r="W97" s="16"/>
      <c r="X97" s="16"/>
      <c r="Y97" s="16"/>
      <c r="Z97" s="16"/>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6"/>
      <c r="BC97" s="16"/>
      <c r="BD97" s="16"/>
      <c r="BE97" s="16"/>
      <c r="BF97" s="16"/>
      <c r="BG97" s="1"/>
      <c r="BH97" s="1"/>
      <c r="BI97" s="16"/>
      <c r="BJ97" s="16"/>
      <c r="BK97" s="16"/>
      <c r="BL97" s="16"/>
      <c r="BM97" s="16"/>
      <c r="BN97" s="16"/>
      <c r="BO97" s="1"/>
      <c r="BP97" s="1"/>
      <c r="BQ97" s="1"/>
      <c r="BR97" s="1"/>
      <c r="BS97" s="183"/>
      <c r="BT97" s="183"/>
      <c r="BU97" s="183"/>
      <c r="BV97" s="183"/>
      <c r="BW97" s="183"/>
      <c r="BX97" s="183"/>
      <c r="BY97" s="183"/>
      <c r="BZ97" s="1"/>
    </row>
    <row r="98" spans="1:78" ht="15.75" customHeight="1" x14ac:dyDescent="0.25">
      <c r="A98" s="1"/>
      <c r="B98" s="1"/>
      <c r="C98" s="1"/>
      <c r="D98" s="1"/>
      <c r="E98" s="1"/>
      <c r="F98" s="1"/>
      <c r="G98" s="1"/>
      <c r="H98" s="1"/>
      <c r="I98" s="1"/>
      <c r="J98" s="1"/>
      <c r="K98" s="1"/>
      <c r="L98" s="16"/>
      <c r="M98" s="16"/>
      <c r="N98" s="16"/>
      <c r="O98" s="16"/>
      <c r="P98" s="16"/>
      <c r="Q98" s="16"/>
      <c r="R98" s="16"/>
      <c r="S98" s="16"/>
      <c r="T98" s="16"/>
      <c r="U98" s="16"/>
      <c r="V98" s="16"/>
      <c r="W98" s="16"/>
      <c r="X98" s="16"/>
      <c r="Y98" s="16"/>
      <c r="Z98" s="16"/>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6"/>
      <c r="BC98" s="16"/>
      <c r="BD98" s="16"/>
      <c r="BE98" s="16"/>
      <c r="BF98" s="16"/>
      <c r="BG98" s="1"/>
      <c r="BH98" s="1"/>
      <c r="BI98" s="16"/>
      <c r="BJ98" s="16"/>
      <c r="BK98" s="16"/>
      <c r="BL98" s="16"/>
      <c r="BM98" s="16"/>
      <c r="BN98" s="16"/>
      <c r="BO98" s="1"/>
      <c r="BP98" s="1"/>
      <c r="BQ98" s="1"/>
      <c r="BR98" s="1"/>
      <c r="BS98" s="183"/>
      <c r="BT98" s="183"/>
      <c r="BU98" s="183"/>
      <c r="BV98" s="183"/>
      <c r="BW98" s="183"/>
      <c r="BX98" s="183"/>
      <c r="BY98" s="183"/>
      <c r="BZ98" s="1"/>
    </row>
    <row r="99" spans="1:78" ht="15.75" customHeight="1" x14ac:dyDescent="0.25">
      <c r="A99" s="1"/>
      <c r="B99" s="1"/>
      <c r="C99" s="1"/>
      <c r="D99" s="1"/>
      <c r="E99" s="1"/>
      <c r="F99" s="1"/>
      <c r="G99" s="1"/>
      <c r="H99" s="1"/>
      <c r="I99" s="1"/>
      <c r="J99" s="1"/>
      <c r="K99" s="1"/>
      <c r="L99" s="16"/>
      <c r="M99" s="16"/>
      <c r="N99" s="16"/>
      <c r="O99" s="16"/>
      <c r="P99" s="16"/>
      <c r="Q99" s="16"/>
      <c r="R99" s="16"/>
      <c r="S99" s="16"/>
      <c r="T99" s="16"/>
      <c r="U99" s="16"/>
      <c r="V99" s="16"/>
      <c r="W99" s="16"/>
      <c r="X99" s="16"/>
      <c r="Y99" s="16"/>
      <c r="Z99" s="16"/>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6"/>
      <c r="BC99" s="16"/>
      <c r="BD99" s="16"/>
      <c r="BE99" s="16"/>
      <c r="BF99" s="16"/>
      <c r="BG99" s="1"/>
      <c r="BH99" s="1"/>
      <c r="BI99" s="16"/>
      <c r="BJ99" s="16"/>
      <c r="BK99" s="16"/>
      <c r="BL99" s="16"/>
      <c r="BM99" s="16"/>
      <c r="BN99" s="16"/>
      <c r="BO99" s="1"/>
      <c r="BP99" s="1"/>
      <c r="BQ99" s="1"/>
      <c r="BR99" s="1"/>
      <c r="BS99" s="183"/>
      <c r="BT99" s="183"/>
      <c r="BU99" s="183"/>
      <c r="BV99" s="183"/>
      <c r="BW99" s="183"/>
      <c r="BX99" s="183"/>
      <c r="BY99" s="183"/>
      <c r="BZ99" s="1"/>
    </row>
    <row r="100" spans="1:78" ht="15.75" customHeight="1" x14ac:dyDescent="0.25">
      <c r="A100" s="1"/>
      <c r="B100" s="1"/>
      <c r="C100" s="1"/>
      <c r="D100" s="1"/>
      <c r="E100" s="1"/>
      <c r="F100" s="1"/>
      <c r="G100" s="1"/>
      <c r="H100" s="1"/>
      <c r="I100" s="1"/>
      <c r="J100" s="1"/>
      <c r="K100" s="1"/>
      <c r="L100" s="16"/>
      <c r="M100" s="16"/>
      <c r="N100" s="16"/>
      <c r="O100" s="16"/>
      <c r="P100" s="16"/>
      <c r="Q100" s="16"/>
      <c r="R100" s="16"/>
      <c r="S100" s="16"/>
      <c r="T100" s="16"/>
      <c r="U100" s="16"/>
      <c r="V100" s="16"/>
      <c r="W100" s="16"/>
      <c r="X100" s="16"/>
      <c r="Y100" s="16"/>
      <c r="Z100" s="16"/>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6"/>
      <c r="BC100" s="16"/>
      <c r="BD100" s="16"/>
      <c r="BE100" s="16"/>
      <c r="BF100" s="16"/>
      <c r="BG100" s="1"/>
      <c r="BH100" s="1"/>
      <c r="BI100" s="16"/>
      <c r="BJ100" s="16"/>
      <c r="BK100" s="16"/>
      <c r="BL100" s="16"/>
      <c r="BM100" s="16"/>
      <c r="BN100" s="16"/>
      <c r="BO100" s="1"/>
      <c r="BP100" s="1"/>
      <c r="BQ100" s="1"/>
      <c r="BR100" s="1"/>
      <c r="BS100" s="183"/>
      <c r="BT100" s="183"/>
      <c r="BU100" s="183"/>
      <c r="BV100" s="183"/>
      <c r="BW100" s="183"/>
      <c r="BX100" s="183"/>
      <c r="BY100" s="183"/>
      <c r="BZ100" s="1"/>
    </row>
    <row r="101" spans="1:78" ht="15.75" customHeight="1" x14ac:dyDescent="0.25">
      <c r="A101" s="1"/>
      <c r="B101" s="1"/>
      <c r="C101" s="1"/>
      <c r="D101" s="1"/>
      <c r="E101" s="1"/>
      <c r="F101" s="1"/>
      <c r="G101" s="1"/>
      <c r="H101" s="1"/>
      <c r="I101" s="1"/>
      <c r="J101" s="1"/>
      <c r="K101" s="1"/>
      <c r="L101" s="16"/>
      <c r="M101" s="16"/>
      <c r="N101" s="16"/>
      <c r="O101" s="16"/>
      <c r="P101" s="16"/>
      <c r="Q101" s="16"/>
      <c r="R101" s="16"/>
      <c r="S101" s="16"/>
      <c r="T101" s="16"/>
      <c r="U101" s="16"/>
      <c r="V101" s="16"/>
      <c r="W101" s="16"/>
      <c r="X101" s="16"/>
      <c r="Y101" s="16"/>
      <c r="Z101" s="16"/>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6"/>
      <c r="BC101" s="16"/>
      <c r="BD101" s="16"/>
      <c r="BE101" s="16"/>
      <c r="BF101" s="16"/>
      <c r="BG101" s="1"/>
      <c r="BH101" s="1"/>
      <c r="BI101" s="16"/>
      <c r="BJ101" s="16"/>
      <c r="BK101" s="16"/>
      <c r="BL101" s="16"/>
      <c r="BM101" s="16"/>
      <c r="BN101" s="16"/>
      <c r="BO101" s="1"/>
      <c r="BP101" s="1"/>
      <c r="BQ101" s="1"/>
      <c r="BR101" s="1"/>
      <c r="BS101" s="183"/>
      <c r="BT101" s="183"/>
      <c r="BU101" s="183"/>
      <c r="BV101" s="183"/>
      <c r="BW101" s="183"/>
      <c r="BX101" s="183"/>
      <c r="BY101" s="183"/>
      <c r="BZ101" s="1"/>
    </row>
    <row r="102" spans="1:78" ht="15.75" customHeight="1" x14ac:dyDescent="0.25">
      <c r="A102" s="1"/>
      <c r="B102" s="1"/>
      <c r="C102" s="1"/>
      <c r="D102" s="1"/>
      <c r="E102" s="1"/>
      <c r="F102" s="1"/>
      <c r="G102" s="1"/>
      <c r="H102" s="1"/>
      <c r="I102" s="1"/>
      <c r="J102" s="1"/>
      <c r="K102" s="1"/>
      <c r="L102" s="16"/>
      <c r="M102" s="16"/>
      <c r="N102" s="16"/>
      <c r="O102" s="16"/>
      <c r="P102" s="16"/>
      <c r="Q102" s="16"/>
      <c r="R102" s="16"/>
      <c r="S102" s="16"/>
      <c r="T102" s="16"/>
      <c r="U102" s="16"/>
      <c r="V102" s="16"/>
      <c r="W102" s="16"/>
      <c r="X102" s="16"/>
      <c r="Y102" s="16"/>
      <c r="Z102" s="16"/>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6"/>
      <c r="BC102" s="16"/>
      <c r="BD102" s="16"/>
      <c r="BE102" s="16"/>
      <c r="BF102" s="16"/>
      <c r="BG102" s="1"/>
      <c r="BH102" s="1"/>
      <c r="BI102" s="16"/>
      <c r="BJ102" s="16"/>
      <c r="BK102" s="16"/>
      <c r="BL102" s="16"/>
      <c r="BM102" s="16"/>
      <c r="BN102" s="16"/>
      <c r="BO102" s="1"/>
      <c r="BP102" s="1"/>
      <c r="BQ102" s="1"/>
      <c r="BR102" s="1"/>
      <c r="BS102" s="183"/>
      <c r="BT102" s="183"/>
      <c r="BU102" s="183"/>
      <c r="BV102" s="183"/>
      <c r="BW102" s="183"/>
      <c r="BX102" s="183"/>
      <c r="BY102" s="183"/>
      <c r="BZ102" s="1"/>
    </row>
    <row r="103" spans="1:78" ht="15.75" customHeight="1" x14ac:dyDescent="0.25">
      <c r="A103" s="1"/>
      <c r="B103" s="1"/>
      <c r="C103" s="1"/>
      <c r="D103" s="1"/>
      <c r="E103" s="1"/>
      <c r="F103" s="1"/>
      <c r="G103" s="1"/>
      <c r="H103" s="1"/>
      <c r="I103" s="1"/>
      <c r="J103" s="1"/>
      <c r="K103" s="1"/>
      <c r="L103" s="16"/>
      <c r="M103" s="16"/>
      <c r="N103" s="16"/>
      <c r="O103" s="16"/>
      <c r="P103" s="16"/>
      <c r="Q103" s="16"/>
      <c r="R103" s="16"/>
      <c r="S103" s="16"/>
      <c r="T103" s="16"/>
      <c r="U103" s="16"/>
      <c r="V103" s="16"/>
      <c r="W103" s="16"/>
      <c r="X103" s="16"/>
      <c r="Y103" s="16"/>
      <c r="Z103" s="16"/>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6"/>
      <c r="BC103" s="16"/>
      <c r="BD103" s="16"/>
      <c r="BE103" s="16"/>
      <c r="BF103" s="16"/>
      <c r="BG103" s="1"/>
      <c r="BH103" s="1"/>
      <c r="BI103" s="16"/>
      <c r="BJ103" s="16"/>
      <c r="BK103" s="16"/>
      <c r="BL103" s="16"/>
      <c r="BM103" s="16"/>
      <c r="BN103" s="16"/>
      <c r="BO103" s="1"/>
      <c r="BP103" s="1"/>
      <c r="BQ103" s="1"/>
      <c r="BR103" s="1"/>
      <c r="BS103" s="183"/>
      <c r="BT103" s="183"/>
      <c r="BU103" s="183"/>
      <c r="BV103" s="183"/>
      <c r="BW103" s="183"/>
      <c r="BX103" s="183"/>
      <c r="BY103" s="183"/>
      <c r="BZ103" s="1"/>
    </row>
    <row r="104" spans="1:78" ht="15.75" customHeight="1" x14ac:dyDescent="0.25">
      <c r="A104" s="1"/>
      <c r="B104" s="1"/>
      <c r="C104" s="1"/>
      <c r="D104" s="1"/>
      <c r="E104" s="1"/>
      <c r="F104" s="1"/>
      <c r="G104" s="1"/>
      <c r="H104" s="1"/>
      <c r="I104" s="1"/>
      <c r="J104" s="1"/>
      <c r="K104" s="1"/>
      <c r="L104" s="16"/>
      <c r="M104" s="16"/>
      <c r="N104" s="16"/>
      <c r="O104" s="16"/>
      <c r="P104" s="16"/>
      <c r="Q104" s="16"/>
      <c r="R104" s="16"/>
      <c r="S104" s="16"/>
      <c r="T104" s="16"/>
      <c r="U104" s="16"/>
      <c r="V104" s="16"/>
      <c r="W104" s="16"/>
      <c r="X104" s="16"/>
      <c r="Y104" s="16"/>
      <c r="Z104" s="16"/>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6"/>
      <c r="BC104" s="16"/>
      <c r="BD104" s="16"/>
      <c r="BE104" s="16"/>
      <c r="BF104" s="16"/>
      <c r="BG104" s="1"/>
      <c r="BH104" s="1"/>
      <c r="BI104" s="16"/>
      <c r="BJ104" s="16"/>
      <c r="BK104" s="16"/>
      <c r="BL104" s="16"/>
      <c r="BM104" s="16"/>
      <c r="BN104" s="16"/>
      <c r="BO104" s="1"/>
      <c r="BP104" s="1"/>
      <c r="BQ104" s="1"/>
      <c r="BR104" s="1"/>
      <c r="BS104" s="183"/>
      <c r="BT104" s="183"/>
      <c r="BU104" s="183"/>
      <c r="BV104" s="183"/>
      <c r="BW104" s="183"/>
      <c r="BX104" s="183"/>
      <c r="BY104" s="183"/>
      <c r="BZ104" s="1"/>
    </row>
    <row r="105" spans="1:78" ht="15.75" customHeight="1" x14ac:dyDescent="0.25">
      <c r="A105" s="1"/>
      <c r="B105" s="1"/>
      <c r="C105" s="1"/>
      <c r="D105" s="1"/>
      <c r="E105" s="1"/>
      <c r="F105" s="1"/>
      <c r="G105" s="1"/>
      <c r="H105" s="1"/>
      <c r="I105" s="1"/>
      <c r="J105" s="1"/>
      <c r="K105" s="1"/>
      <c r="L105" s="16"/>
      <c r="M105" s="16"/>
      <c r="N105" s="16"/>
      <c r="O105" s="16"/>
      <c r="P105" s="16"/>
      <c r="Q105" s="16"/>
      <c r="R105" s="16"/>
      <c r="S105" s="16"/>
      <c r="T105" s="16"/>
      <c r="U105" s="16"/>
      <c r="V105" s="16"/>
      <c r="W105" s="16"/>
      <c r="X105" s="16"/>
      <c r="Y105" s="16"/>
      <c r="Z105" s="16"/>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6"/>
      <c r="BC105" s="16"/>
      <c r="BD105" s="16"/>
      <c r="BE105" s="16"/>
      <c r="BF105" s="16"/>
      <c r="BG105" s="1"/>
      <c r="BH105" s="1"/>
      <c r="BI105" s="16"/>
      <c r="BJ105" s="16"/>
      <c r="BK105" s="16"/>
      <c r="BL105" s="16"/>
      <c r="BM105" s="16"/>
      <c r="BN105" s="16"/>
      <c r="BO105" s="1"/>
      <c r="BP105" s="1"/>
      <c r="BQ105" s="1"/>
      <c r="BR105" s="1"/>
      <c r="BS105" s="183"/>
      <c r="BT105" s="183"/>
      <c r="BU105" s="183"/>
      <c r="BV105" s="183"/>
      <c r="BW105" s="183"/>
      <c r="BX105" s="183"/>
      <c r="BY105" s="183"/>
      <c r="BZ105" s="1"/>
    </row>
    <row r="106" spans="1:78" ht="15.75" customHeight="1" x14ac:dyDescent="0.25">
      <c r="A106" s="1"/>
      <c r="B106" s="1"/>
      <c r="C106" s="1"/>
      <c r="D106" s="1"/>
      <c r="E106" s="1"/>
      <c r="F106" s="1"/>
      <c r="G106" s="1"/>
      <c r="H106" s="1"/>
      <c r="I106" s="1"/>
      <c r="J106" s="1"/>
      <c r="K106" s="1"/>
      <c r="L106" s="16"/>
      <c r="M106" s="16"/>
      <c r="N106" s="16"/>
      <c r="O106" s="16"/>
      <c r="P106" s="16"/>
      <c r="Q106" s="16"/>
      <c r="R106" s="16"/>
      <c r="S106" s="16"/>
      <c r="T106" s="16"/>
      <c r="U106" s="16"/>
      <c r="V106" s="16"/>
      <c r="W106" s="16"/>
      <c r="X106" s="16"/>
      <c r="Y106" s="16"/>
      <c r="Z106" s="16"/>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6"/>
      <c r="BC106" s="16"/>
      <c r="BD106" s="16"/>
      <c r="BE106" s="16"/>
      <c r="BF106" s="16"/>
      <c r="BG106" s="1"/>
      <c r="BH106" s="1"/>
      <c r="BI106" s="16"/>
      <c r="BJ106" s="16"/>
      <c r="BK106" s="16"/>
      <c r="BL106" s="16"/>
      <c r="BM106" s="16"/>
      <c r="BN106" s="16"/>
      <c r="BO106" s="1"/>
      <c r="BP106" s="1"/>
      <c r="BQ106" s="1"/>
      <c r="BR106" s="1"/>
      <c r="BS106" s="183"/>
      <c r="BT106" s="183"/>
      <c r="BU106" s="183"/>
      <c r="BV106" s="183"/>
      <c r="BW106" s="183"/>
      <c r="BX106" s="183"/>
      <c r="BY106" s="183"/>
      <c r="BZ106" s="1"/>
    </row>
    <row r="107" spans="1:78" ht="15.75" customHeight="1" x14ac:dyDescent="0.25">
      <c r="A107" s="1"/>
      <c r="B107" s="1"/>
      <c r="C107" s="1"/>
      <c r="D107" s="1"/>
      <c r="E107" s="1"/>
      <c r="F107" s="1"/>
      <c r="G107" s="1"/>
      <c r="H107" s="1"/>
      <c r="I107" s="1"/>
      <c r="J107" s="1"/>
      <c r="K107" s="1"/>
      <c r="L107" s="16"/>
      <c r="M107" s="16"/>
      <c r="N107" s="16"/>
      <c r="O107" s="16"/>
      <c r="P107" s="16"/>
      <c r="Q107" s="16"/>
      <c r="R107" s="16"/>
      <c r="S107" s="16"/>
      <c r="T107" s="16"/>
      <c r="U107" s="16"/>
      <c r="V107" s="16"/>
      <c r="W107" s="16"/>
      <c r="X107" s="16"/>
      <c r="Y107" s="16"/>
      <c r="Z107" s="16"/>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6"/>
      <c r="BC107" s="16"/>
      <c r="BD107" s="16"/>
      <c r="BE107" s="16"/>
      <c r="BF107" s="16"/>
      <c r="BG107" s="1"/>
      <c r="BH107" s="1"/>
      <c r="BI107" s="16"/>
      <c r="BJ107" s="16"/>
      <c r="BK107" s="16"/>
      <c r="BL107" s="16"/>
      <c r="BM107" s="16"/>
      <c r="BN107" s="16"/>
      <c r="BO107" s="1"/>
      <c r="BP107" s="1"/>
      <c r="BQ107" s="1"/>
      <c r="BR107" s="1"/>
      <c r="BS107" s="183"/>
      <c r="BT107" s="183"/>
      <c r="BU107" s="183"/>
      <c r="BV107" s="183"/>
      <c r="BW107" s="183"/>
      <c r="BX107" s="183"/>
      <c r="BY107" s="183"/>
      <c r="BZ107" s="1"/>
    </row>
    <row r="108" spans="1:78" ht="15.75" customHeight="1" x14ac:dyDescent="0.25">
      <c r="A108" s="1"/>
      <c r="B108" s="1"/>
      <c r="C108" s="1"/>
      <c r="D108" s="1"/>
      <c r="E108" s="1"/>
      <c r="F108" s="1"/>
      <c r="G108" s="1"/>
      <c r="H108" s="1"/>
      <c r="I108" s="1"/>
      <c r="J108" s="1"/>
      <c r="K108" s="1"/>
      <c r="L108" s="16"/>
      <c r="M108" s="16"/>
      <c r="N108" s="16"/>
      <c r="O108" s="16"/>
      <c r="P108" s="16"/>
      <c r="Q108" s="16"/>
      <c r="R108" s="16"/>
      <c r="S108" s="16"/>
      <c r="T108" s="16"/>
      <c r="U108" s="16"/>
      <c r="V108" s="16"/>
      <c r="W108" s="16"/>
      <c r="X108" s="16"/>
      <c r="Y108" s="16"/>
      <c r="Z108" s="16"/>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6"/>
      <c r="BC108" s="16"/>
      <c r="BD108" s="16"/>
      <c r="BE108" s="16"/>
      <c r="BF108" s="16"/>
      <c r="BG108" s="1"/>
      <c r="BH108" s="1"/>
      <c r="BI108" s="16"/>
      <c r="BJ108" s="16"/>
      <c r="BK108" s="16"/>
      <c r="BL108" s="16"/>
      <c r="BM108" s="16"/>
      <c r="BN108" s="16"/>
      <c r="BO108" s="1"/>
      <c r="BP108" s="1"/>
      <c r="BQ108" s="1"/>
      <c r="BR108" s="1"/>
      <c r="BS108" s="183"/>
      <c r="BT108" s="183"/>
      <c r="BU108" s="183"/>
      <c r="BV108" s="183"/>
      <c r="BW108" s="183"/>
      <c r="BX108" s="183"/>
      <c r="BY108" s="183"/>
      <c r="BZ108" s="1"/>
    </row>
    <row r="109" spans="1:78" ht="15.75" customHeight="1" x14ac:dyDescent="0.25">
      <c r="A109" s="1"/>
      <c r="B109" s="1"/>
      <c r="C109" s="1"/>
      <c r="D109" s="1"/>
      <c r="E109" s="1"/>
      <c r="F109" s="1"/>
      <c r="G109" s="1"/>
      <c r="H109" s="1"/>
      <c r="I109" s="1"/>
      <c r="J109" s="1"/>
      <c r="K109" s="1"/>
      <c r="L109" s="16"/>
      <c r="M109" s="16"/>
      <c r="N109" s="16"/>
      <c r="O109" s="16"/>
      <c r="P109" s="16"/>
      <c r="Q109" s="16"/>
      <c r="R109" s="16"/>
      <c r="S109" s="16"/>
      <c r="T109" s="16"/>
      <c r="U109" s="16"/>
      <c r="V109" s="16"/>
      <c r="W109" s="16"/>
      <c r="X109" s="16"/>
      <c r="Y109" s="16"/>
      <c r="Z109" s="16"/>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6"/>
      <c r="BC109" s="16"/>
      <c r="BD109" s="16"/>
      <c r="BE109" s="16"/>
      <c r="BF109" s="16"/>
      <c r="BG109" s="1"/>
      <c r="BH109" s="1"/>
      <c r="BI109" s="16"/>
      <c r="BJ109" s="16"/>
      <c r="BK109" s="16"/>
      <c r="BL109" s="16"/>
      <c r="BM109" s="16"/>
      <c r="BN109" s="16"/>
      <c r="BO109" s="1"/>
      <c r="BP109" s="1"/>
      <c r="BQ109" s="1"/>
      <c r="BR109" s="1"/>
      <c r="BS109" s="183"/>
      <c r="BT109" s="183"/>
      <c r="BU109" s="183"/>
      <c r="BV109" s="183"/>
      <c r="BW109" s="183"/>
      <c r="BX109" s="183"/>
      <c r="BY109" s="183"/>
      <c r="BZ109" s="1"/>
    </row>
    <row r="110" spans="1:78" ht="15.75" customHeight="1" x14ac:dyDescent="0.25">
      <c r="A110" s="1"/>
      <c r="B110" s="1"/>
      <c r="C110" s="1"/>
      <c r="D110" s="1"/>
      <c r="E110" s="1"/>
      <c r="F110" s="1"/>
      <c r="G110" s="1"/>
      <c r="H110" s="1"/>
      <c r="I110" s="1"/>
      <c r="J110" s="1"/>
      <c r="K110" s="1"/>
      <c r="L110" s="16"/>
      <c r="M110" s="16"/>
      <c r="N110" s="16"/>
      <c r="O110" s="16"/>
      <c r="P110" s="16"/>
      <c r="Q110" s="16"/>
      <c r="R110" s="16"/>
      <c r="S110" s="16"/>
      <c r="T110" s="16"/>
      <c r="U110" s="16"/>
      <c r="V110" s="16"/>
      <c r="W110" s="16"/>
      <c r="X110" s="16"/>
      <c r="Y110" s="16"/>
      <c r="Z110" s="16"/>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6"/>
      <c r="BC110" s="16"/>
      <c r="BD110" s="16"/>
      <c r="BE110" s="16"/>
      <c r="BF110" s="16"/>
      <c r="BG110" s="1"/>
      <c r="BH110" s="1"/>
      <c r="BI110" s="16"/>
      <c r="BJ110" s="16"/>
      <c r="BK110" s="16"/>
      <c r="BL110" s="16"/>
      <c r="BM110" s="16"/>
      <c r="BN110" s="16"/>
      <c r="BO110" s="1"/>
      <c r="BP110" s="1"/>
      <c r="BQ110" s="1"/>
      <c r="BR110" s="1"/>
      <c r="BS110" s="183"/>
      <c r="BT110" s="183"/>
      <c r="BU110" s="183"/>
      <c r="BV110" s="183"/>
      <c r="BW110" s="183"/>
      <c r="BX110" s="183"/>
      <c r="BY110" s="183"/>
      <c r="BZ110" s="1"/>
    </row>
    <row r="111" spans="1:78" ht="15.75" customHeight="1" x14ac:dyDescent="0.25">
      <c r="A111" s="1"/>
      <c r="B111" s="1"/>
      <c r="C111" s="1"/>
      <c r="D111" s="1"/>
      <c r="E111" s="1"/>
      <c r="F111" s="1"/>
      <c r="G111" s="1"/>
      <c r="H111" s="1"/>
      <c r="I111" s="1"/>
      <c r="J111" s="1"/>
      <c r="K111" s="1"/>
      <c r="L111" s="16"/>
      <c r="M111" s="16"/>
      <c r="N111" s="16"/>
      <c r="O111" s="16"/>
      <c r="P111" s="16"/>
      <c r="Q111" s="16"/>
      <c r="R111" s="16"/>
      <c r="S111" s="16"/>
      <c r="T111" s="16"/>
      <c r="U111" s="16"/>
      <c r="V111" s="16"/>
      <c r="W111" s="16"/>
      <c r="X111" s="16"/>
      <c r="Y111" s="16"/>
      <c r="Z111" s="16"/>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6"/>
      <c r="BC111" s="16"/>
      <c r="BD111" s="16"/>
      <c r="BE111" s="16"/>
      <c r="BF111" s="16"/>
      <c r="BG111" s="1"/>
      <c r="BH111" s="1"/>
      <c r="BI111" s="16"/>
      <c r="BJ111" s="16"/>
      <c r="BK111" s="16"/>
      <c r="BL111" s="16"/>
      <c r="BM111" s="16"/>
      <c r="BN111" s="16"/>
      <c r="BO111" s="1"/>
      <c r="BP111" s="1"/>
      <c r="BQ111" s="1"/>
      <c r="BR111" s="1"/>
      <c r="BS111" s="183"/>
      <c r="BT111" s="183"/>
      <c r="BU111" s="183"/>
      <c r="BV111" s="183"/>
      <c r="BW111" s="183"/>
      <c r="BX111" s="183"/>
      <c r="BY111" s="183"/>
      <c r="BZ111" s="1"/>
    </row>
    <row r="112" spans="1:78" ht="15.75" customHeight="1" x14ac:dyDescent="0.25">
      <c r="A112" s="1"/>
      <c r="B112" s="1"/>
      <c r="C112" s="1"/>
      <c r="D112" s="1"/>
      <c r="E112" s="1"/>
      <c r="F112" s="1"/>
      <c r="G112" s="1"/>
      <c r="H112" s="1"/>
      <c r="I112" s="1"/>
      <c r="J112" s="1"/>
      <c r="K112" s="1"/>
      <c r="L112" s="16"/>
      <c r="M112" s="16"/>
      <c r="N112" s="16"/>
      <c r="O112" s="16"/>
      <c r="P112" s="16"/>
      <c r="Q112" s="16"/>
      <c r="R112" s="16"/>
      <c r="S112" s="16"/>
      <c r="T112" s="16"/>
      <c r="U112" s="16"/>
      <c r="V112" s="16"/>
      <c r="W112" s="16"/>
      <c r="X112" s="16"/>
      <c r="Y112" s="16"/>
      <c r="Z112" s="16"/>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6"/>
      <c r="BC112" s="16"/>
      <c r="BD112" s="16"/>
      <c r="BE112" s="16"/>
      <c r="BF112" s="16"/>
      <c r="BG112" s="1"/>
      <c r="BH112" s="1"/>
      <c r="BI112" s="16"/>
      <c r="BJ112" s="16"/>
      <c r="BK112" s="16"/>
      <c r="BL112" s="16"/>
      <c r="BM112" s="16"/>
      <c r="BN112" s="16"/>
      <c r="BO112" s="1"/>
      <c r="BP112" s="1"/>
      <c r="BQ112" s="1"/>
      <c r="BR112" s="1"/>
      <c r="BS112" s="183"/>
      <c r="BT112" s="183"/>
      <c r="BU112" s="183"/>
      <c r="BV112" s="183"/>
      <c r="BW112" s="183"/>
      <c r="BX112" s="183"/>
      <c r="BY112" s="183"/>
      <c r="BZ112" s="1"/>
    </row>
    <row r="113" spans="1:78" ht="15.75" customHeight="1" x14ac:dyDescent="0.25">
      <c r="A113" s="1"/>
      <c r="B113" s="1"/>
      <c r="C113" s="1"/>
      <c r="D113" s="1"/>
      <c r="E113" s="1"/>
      <c r="F113" s="1"/>
      <c r="G113" s="1"/>
      <c r="H113" s="1"/>
      <c r="I113" s="1"/>
      <c r="J113" s="1"/>
      <c r="K113" s="1"/>
      <c r="L113" s="16"/>
      <c r="M113" s="16"/>
      <c r="N113" s="16"/>
      <c r="O113" s="16"/>
      <c r="P113" s="16"/>
      <c r="Q113" s="16"/>
      <c r="R113" s="16"/>
      <c r="S113" s="16"/>
      <c r="T113" s="16"/>
      <c r="U113" s="16"/>
      <c r="V113" s="16"/>
      <c r="W113" s="16"/>
      <c r="X113" s="16"/>
      <c r="Y113" s="16"/>
      <c r="Z113" s="16"/>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6"/>
      <c r="BC113" s="16"/>
      <c r="BD113" s="16"/>
      <c r="BE113" s="16"/>
      <c r="BF113" s="16"/>
      <c r="BG113" s="1"/>
      <c r="BH113" s="1"/>
      <c r="BI113" s="16"/>
      <c r="BJ113" s="16"/>
      <c r="BK113" s="16"/>
      <c r="BL113" s="16"/>
      <c r="BM113" s="16"/>
      <c r="BN113" s="16"/>
      <c r="BO113" s="1"/>
      <c r="BP113" s="1"/>
      <c r="BQ113" s="1"/>
      <c r="BR113" s="1"/>
      <c r="BS113" s="183"/>
      <c r="BT113" s="183"/>
      <c r="BU113" s="183"/>
      <c r="BV113" s="183"/>
      <c r="BW113" s="183"/>
      <c r="BX113" s="183"/>
      <c r="BY113" s="183"/>
      <c r="BZ113" s="1"/>
    </row>
    <row r="114" spans="1:78" ht="15.75" customHeight="1" x14ac:dyDescent="0.25">
      <c r="A114" s="1"/>
      <c r="B114" s="1"/>
      <c r="C114" s="1"/>
      <c r="D114" s="1"/>
      <c r="E114" s="1"/>
      <c r="F114" s="1"/>
      <c r="G114" s="1"/>
      <c r="H114" s="1"/>
      <c r="I114" s="1"/>
      <c r="J114" s="1"/>
      <c r="K114" s="1"/>
      <c r="L114" s="16"/>
      <c r="M114" s="16"/>
      <c r="N114" s="16"/>
      <c r="O114" s="16"/>
      <c r="P114" s="16"/>
      <c r="Q114" s="16"/>
      <c r="R114" s="16"/>
      <c r="S114" s="16"/>
      <c r="T114" s="16"/>
      <c r="U114" s="16"/>
      <c r="V114" s="16"/>
      <c r="W114" s="16"/>
      <c r="X114" s="16"/>
      <c r="Y114" s="16"/>
      <c r="Z114" s="16"/>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6"/>
      <c r="BC114" s="16"/>
      <c r="BD114" s="16"/>
      <c r="BE114" s="16"/>
      <c r="BF114" s="16"/>
      <c r="BG114" s="1"/>
      <c r="BH114" s="1"/>
      <c r="BI114" s="16"/>
      <c r="BJ114" s="16"/>
      <c r="BK114" s="16"/>
      <c r="BL114" s="16"/>
      <c r="BM114" s="16"/>
      <c r="BN114" s="16"/>
      <c r="BO114" s="1"/>
      <c r="BP114" s="1"/>
      <c r="BQ114" s="1"/>
      <c r="BR114" s="1"/>
      <c r="BS114" s="183"/>
      <c r="BT114" s="183"/>
      <c r="BU114" s="183"/>
      <c r="BV114" s="183"/>
      <c r="BW114" s="183"/>
      <c r="BX114" s="183"/>
      <c r="BY114" s="183"/>
      <c r="BZ114" s="1"/>
    </row>
    <row r="115" spans="1:78" ht="15.75" customHeight="1" x14ac:dyDescent="0.25">
      <c r="A115" s="1"/>
      <c r="B115" s="1"/>
      <c r="C115" s="1"/>
      <c r="D115" s="1"/>
      <c r="E115" s="1"/>
      <c r="F115" s="1"/>
      <c r="G115" s="1"/>
      <c r="H115" s="1"/>
      <c r="I115" s="1"/>
      <c r="J115" s="1"/>
      <c r="K115" s="1"/>
      <c r="L115" s="16"/>
      <c r="M115" s="16"/>
      <c r="N115" s="16"/>
      <c r="O115" s="16"/>
      <c r="P115" s="16"/>
      <c r="Q115" s="16"/>
      <c r="R115" s="16"/>
      <c r="S115" s="16"/>
      <c r="T115" s="16"/>
      <c r="U115" s="16"/>
      <c r="V115" s="16"/>
      <c r="W115" s="16"/>
      <c r="X115" s="16"/>
      <c r="Y115" s="16"/>
      <c r="Z115" s="16"/>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6"/>
      <c r="BC115" s="16"/>
      <c r="BD115" s="16"/>
      <c r="BE115" s="16"/>
      <c r="BF115" s="16"/>
      <c r="BG115" s="1"/>
      <c r="BH115" s="1"/>
      <c r="BI115" s="16"/>
      <c r="BJ115" s="16"/>
      <c r="BK115" s="16"/>
      <c r="BL115" s="16"/>
      <c r="BM115" s="16"/>
      <c r="BN115" s="16"/>
      <c r="BO115" s="1"/>
      <c r="BP115" s="1"/>
      <c r="BQ115" s="1"/>
      <c r="BR115" s="1"/>
      <c r="BS115" s="183"/>
      <c r="BT115" s="183"/>
      <c r="BU115" s="183"/>
      <c r="BV115" s="183"/>
      <c r="BW115" s="183"/>
      <c r="BX115" s="183"/>
      <c r="BY115" s="183"/>
      <c r="BZ115" s="1"/>
    </row>
    <row r="116" spans="1:78" ht="15.75" customHeight="1" x14ac:dyDescent="0.25">
      <c r="A116" s="1"/>
      <c r="B116" s="1"/>
      <c r="C116" s="1"/>
      <c r="D116" s="1"/>
      <c r="E116" s="1"/>
      <c r="F116" s="1"/>
      <c r="G116" s="1"/>
      <c r="H116" s="1"/>
      <c r="I116" s="1"/>
      <c r="J116" s="1"/>
      <c r="K116" s="1"/>
      <c r="L116" s="16"/>
      <c r="M116" s="16"/>
      <c r="N116" s="16"/>
      <c r="O116" s="16"/>
      <c r="P116" s="16"/>
      <c r="Q116" s="16"/>
      <c r="R116" s="16"/>
      <c r="S116" s="16"/>
      <c r="T116" s="16"/>
      <c r="U116" s="16"/>
      <c r="V116" s="16"/>
      <c r="W116" s="16"/>
      <c r="X116" s="16"/>
      <c r="Y116" s="16"/>
      <c r="Z116" s="16"/>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6"/>
      <c r="BC116" s="16"/>
      <c r="BD116" s="16"/>
      <c r="BE116" s="16"/>
      <c r="BF116" s="16"/>
      <c r="BG116" s="1"/>
      <c r="BH116" s="1"/>
      <c r="BI116" s="16"/>
      <c r="BJ116" s="16"/>
      <c r="BK116" s="16"/>
      <c r="BL116" s="16"/>
      <c r="BM116" s="16"/>
      <c r="BN116" s="16"/>
      <c r="BO116" s="1"/>
      <c r="BP116" s="1"/>
      <c r="BQ116" s="1"/>
      <c r="BR116" s="1"/>
      <c r="BS116" s="183"/>
      <c r="BT116" s="183"/>
      <c r="BU116" s="183"/>
      <c r="BV116" s="183"/>
      <c r="BW116" s="183"/>
      <c r="BX116" s="183"/>
      <c r="BY116" s="183"/>
      <c r="BZ116" s="1"/>
    </row>
    <row r="117" spans="1:78" ht="15.75" customHeight="1" x14ac:dyDescent="0.25">
      <c r="A117" s="1"/>
      <c r="B117" s="1"/>
      <c r="C117" s="1"/>
      <c r="D117" s="1"/>
      <c r="E117" s="1"/>
      <c r="F117" s="1"/>
      <c r="G117" s="1"/>
      <c r="H117" s="1"/>
      <c r="I117" s="1"/>
      <c r="J117" s="1"/>
      <c r="K117" s="1"/>
      <c r="L117" s="16"/>
      <c r="M117" s="16"/>
      <c r="N117" s="16"/>
      <c r="O117" s="16"/>
      <c r="P117" s="16"/>
      <c r="Q117" s="16"/>
      <c r="R117" s="16"/>
      <c r="S117" s="16"/>
      <c r="T117" s="16"/>
      <c r="U117" s="16"/>
      <c r="V117" s="16"/>
      <c r="W117" s="16"/>
      <c r="X117" s="16"/>
      <c r="Y117" s="16"/>
      <c r="Z117" s="16"/>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6"/>
      <c r="BC117" s="16"/>
      <c r="BD117" s="16"/>
      <c r="BE117" s="16"/>
      <c r="BF117" s="16"/>
      <c r="BG117" s="1"/>
      <c r="BH117" s="1"/>
      <c r="BI117" s="16"/>
      <c r="BJ117" s="16"/>
      <c r="BK117" s="16"/>
      <c r="BL117" s="16"/>
      <c r="BM117" s="16"/>
      <c r="BN117" s="16"/>
      <c r="BO117" s="1"/>
      <c r="BP117" s="1"/>
      <c r="BQ117" s="1"/>
      <c r="BR117" s="1"/>
      <c r="BS117" s="183"/>
      <c r="BT117" s="183"/>
      <c r="BU117" s="183"/>
      <c r="BV117" s="183"/>
      <c r="BW117" s="183"/>
      <c r="BX117" s="183"/>
      <c r="BY117" s="183"/>
      <c r="BZ117" s="1"/>
    </row>
    <row r="118" spans="1:78" ht="15.75" customHeight="1" x14ac:dyDescent="0.25">
      <c r="A118" s="1"/>
      <c r="B118" s="1"/>
      <c r="C118" s="1"/>
      <c r="D118" s="1"/>
      <c r="E118" s="1"/>
      <c r="F118" s="1"/>
      <c r="G118" s="1"/>
      <c r="H118" s="1"/>
      <c r="I118" s="1"/>
      <c r="J118" s="1"/>
      <c r="K118" s="1"/>
      <c r="L118" s="16"/>
      <c r="M118" s="16"/>
      <c r="N118" s="16"/>
      <c r="O118" s="16"/>
      <c r="P118" s="16"/>
      <c r="Q118" s="16"/>
      <c r="R118" s="16"/>
      <c r="S118" s="16"/>
      <c r="T118" s="16"/>
      <c r="U118" s="16"/>
      <c r="V118" s="16"/>
      <c r="W118" s="16"/>
      <c r="X118" s="16"/>
      <c r="Y118" s="16"/>
      <c r="Z118" s="16"/>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6"/>
      <c r="BC118" s="16"/>
      <c r="BD118" s="16"/>
      <c r="BE118" s="16"/>
      <c r="BF118" s="16"/>
      <c r="BG118" s="1"/>
      <c r="BH118" s="1"/>
      <c r="BI118" s="16"/>
      <c r="BJ118" s="16"/>
      <c r="BK118" s="16"/>
      <c r="BL118" s="16"/>
      <c r="BM118" s="16"/>
      <c r="BN118" s="16"/>
      <c r="BO118" s="1"/>
      <c r="BP118" s="1"/>
      <c r="BQ118" s="1"/>
      <c r="BR118" s="1"/>
      <c r="BS118" s="183"/>
      <c r="BT118" s="183"/>
      <c r="BU118" s="183"/>
      <c r="BV118" s="183"/>
      <c r="BW118" s="183"/>
      <c r="BX118" s="183"/>
      <c r="BY118" s="183"/>
      <c r="BZ118" s="1"/>
    </row>
    <row r="119" spans="1:78" ht="15.75" customHeight="1" x14ac:dyDescent="0.25">
      <c r="A119" s="1"/>
      <c r="B119" s="1"/>
      <c r="C119" s="1"/>
      <c r="D119" s="1"/>
      <c r="E119" s="1"/>
      <c r="F119" s="1"/>
      <c r="G119" s="1"/>
      <c r="H119" s="1"/>
      <c r="I119" s="1"/>
      <c r="J119" s="1"/>
      <c r="K119" s="1"/>
      <c r="L119" s="16"/>
      <c r="M119" s="16"/>
      <c r="N119" s="16"/>
      <c r="O119" s="16"/>
      <c r="P119" s="16"/>
      <c r="Q119" s="16"/>
      <c r="R119" s="16"/>
      <c r="S119" s="16"/>
      <c r="T119" s="16"/>
      <c r="U119" s="16"/>
      <c r="V119" s="16"/>
      <c r="W119" s="16"/>
      <c r="X119" s="16"/>
      <c r="Y119" s="16"/>
      <c r="Z119" s="16"/>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6"/>
      <c r="BC119" s="16"/>
      <c r="BD119" s="16"/>
      <c r="BE119" s="16"/>
      <c r="BF119" s="16"/>
      <c r="BG119" s="1"/>
      <c r="BH119" s="1"/>
      <c r="BI119" s="16"/>
      <c r="BJ119" s="16"/>
      <c r="BK119" s="16"/>
      <c r="BL119" s="16"/>
      <c r="BM119" s="16"/>
      <c r="BN119" s="16"/>
      <c r="BO119" s="1"/>
      <c r="BP119" s="1"/>
      <c r="BQ119" s="1"/>
      <c r="BR119" s="1"/>
      <c r="BS119" s="183"/>
      <c r="BT119" s="183"/>
      <c r="BU119" s="183"/>
      <c r="BV119" s="183"/>
      <c r="BW119" s="183"/>
      <c r="BX119" s="183"/>
      <c r="BY119" s="183"/>
      <c r="BZ119" s="1"/>
    </row>
    <row r="120" spans="1:78" ht="15.75" customHeight="1" x14ac:dyDescent="0.25">
      <c r="A120" s="1"/>
      <c r="B120" s="1"/>
      <c r="C120" s="1"/>
      <c r="D120" s="1"/>
      <c r="E120" s="1"/>
      <c r="F120" s="1"/>
      <c r="G120" s="1"/>
      <c r="H120" s="1"/>
      <c r="I120" s="1"/>
      <c r="J120" s="1"/>
      <c r="K120" s="1"/>
      <c r="L120" s="16"/>
      <c r="M120" s="16"/>
      <c r="N120" s="16"/>
      <c r="O120" s="16"/>
      <c r="P120" s="16"/>
      <c r="Q120" s="16"/>
      <c r="R120" s="16"/>
      <c r="S120" s="16"/>
      <c r="T120" s="16"/>
      <c r="U120" s="16"/>
      <c r="V120" s="16"/>
      <c r="W120" s="16"/>
      <c r="X120" s="16"/>
      <c r="Y120" s="16"/>
      <c r="Z120" s="16"/>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6"/>
      <c r="BC120" s="16"/>
      <c r="BD120" s="16"/>
      <c r="BE120" s="16"/>
      <c r="BF120" s="16"/>
      <c r="BG120" s="1"/>
      <c r="BH120" s="1"/>
      <c r="BI120" s="16"/>
      <c r="BJ120" s="16"/>
      <c r="BK120" s="16"/>
      <c r="BL120" s="16"/>
      <c r="BM120" s="16"/>
      <c r="BN120" s="16"/>
      <c r="BO120" s="1"/>
      <c r="BP120" s="1"/>
      <c r="BQ120" s="1"/>
      <c r="BR120" s="1"/>
      <c r="BS120" s="183"/>
      <c r="BT120" s="183"/>
      <c r="BU120" s="183"/>
      <c r="BV120" s="183"/>
      <c r="BW120" s="183"/>
      <c r="BX120" s="183"/>
      <c r="BY120" s="183"/>
      <c r="BZ120" s="1"/>
    </row>
    <row r="121" spans="1:78" ht="15.75" customHeight="1" x14ac:dyDescent="0.25">
      <c r="A121" s="1"/>
      <c r="B121" s="1"/>
      <c r="C121" s="1"/>
      <c r="D121" s="1"/>
      <c r="E121" s="1"/>
      <c r="F121" s="1"/>
      <c r="G121" s="1"/>
      <c r="H121" s="1"/>
      <c r="I121" s="1"/>
      <c r="J121" s="1"/>
      <c r="K121" s="1"/>
      <c r="L121" s="16"/>
      <c r="M121" s="16"/>
      <c r="N121" s="16"/>
      <c r="O121" s="16"/>
      <c r="P121" s="16"/>
      <c r="Q121" s="16"/>
      <c r="R121" s="16"/>
      <c r="S121" s="16"/>
      <c r="T121" s="16"/>
      <c r="U121" s="16"/>
      <c r="V121" s="16"/>
      <c r="W121" s="16"/>
      <c r="X121" s="16"/>
      <c r="Y121" s="16"/>
      <c r="Z121" s="16"/>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6"/>
      <c r="BC121" s="16"/>
      <c r="BD121" s="16"/>
      <c r="BE121" s="16"/>
      <c r="BF121" s="16"/>
      <c r="BG121" s="1"/>
      <c r="BH121" s="1"/>
      <c r="BI121" s="16"/>
      <c r="BJ121" s="16"/>
      <c r="BK121" s="16"/>
      <c r="BL121" s="16"/>
      <c r="BM121" s="16"/>
      <c r="BN121" s="16"/>
      <c r="BO121" s="1"/>
      <c r="BP121" s="1"/>
      <c r="BQ121" s="1"/>
      <c r="BR121" s="1"/>
      <c r="BS121" s="183"/>
      <c r="BT121" s="183"/>
      <c r="BU121" s="183"/>
      <c r="BV121" s="183"/>
      <c r="BW121" s="183"/>
      <c r="BX121" s="183"/>
      <c r="BY121" s="183"/>
      <c r="BZ121" s="1"/>
    </row>
    <row r="122" spans="1:78" ht="15.75" customHeight="1" x14ac:dyDescent="0.25">
      <c r="A122" s="1"/>
      <c r="B122" s="1"/>
      <c r="C122" s="1"/>
      <c r="D122" s="1"/>
      <c r="E122" s="1"/>
      <c r="F122" s="1"/>
      <c r="G122" s="1"/>
      <c r="H122" s="1"/>
      <c r="I122" s="1"/>
      <c r="J122" s="1"/>
      <c r="K122" s="1"/>
      <c r="L122" s="16"/>
      <c r="M122" s="16"/>
      <c r="N122" s="16"/>
      <c r="O122" s="16"/>
      <c r="P122" s="16"/>
      <c r="Q122" s="16"/>
      <c r="R122" s="16"/>
      <c r="S122" s="16"/>
      <c r="T122" s="16"/>
      <c r="U122" s="16"/>
      <c r="V122" s="16"/>
      <c r="W122" s="16"/>
      <c r="X122" s="16"/>
      <c r="Y122" s="16"/>
      <c r="Z122" s="16"/>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6"/>
      <c r="BC122" s="16"/>
      <c r="BD122" s="16"/>
      <c r="BE122" s="16"/>
      <c r="BF122" s="16"/>
      <c r="BG122" s="1"/>
      <c r="BH122" s="1"/>
      <c r="BI122" s="16"/>
      <c r="BJ122" s="16"/>
      <c r="BK122" s="16"/>
      <c r="BL122" s="16"/>
      <c r="BM122" s="16"/>
      <c r="BN122" s="16"/>
      <c r="BO122" s="1"/>
      <c r="BP122" s="1"/>
      <c r="BQ122" s="1"/>
      <c r="BR122" s="1"/>
      <c r="BS122" s="183"/>
      <c r="BT122" s="183"/>
      <c r="BU122" s="183"/>
      <c r="BV122" s="183"/>
      <c r="BW122" s="183"/>
      <c r="BX122" s="183"/>
      <c r="BY122" s="183"/>
      <c r="BZ122" s="1"/>
    </row>
    <row r="123" spans="1:78" ht="15.75" customHeight="1" x14ac:dyDescent="0.25">
      <c r="A123" s="1"/>
      <c r="B123" s="1"/>
      <c r="C123" s="1"/>
      <c r="D123" s="1"/>
      <c r="E123" s="1"/>
      <c r="F123" s="1"/>
      <c r="G123" s="1"/>
      <c r="H123" s="1"/>
      <c r="I123" s="1"/>
      <c r="J123" s="1"/>
      <c r="K123" s="1"/>
      <c r="L123" s="16"/>
      <c r="M123" s="16"/>
      <c r="N123" s="16"/>
      <c r="O123" s="16"/>
      <c r="P123" s="16"/>
      <c r="Q123" s="16"/>
      <c r="R123" s="16"/>
      <c r="S123" s="16"/>
      <c r="T123" s="16"/>
      <c r="U123" s="16"/>
      <c r="V123" s="16"/>
      <c r="W123" s="16"/>
      <c r="X123" s="16"/>
      <c r="Y123" s="16"/>
      <c r="Z123" s="16"/>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6"/>
      <c r="BC123" s="16"/>
      <c r="BD123" s="16"/>
      <c r="BE123" s="16"/>
      <c r="BF123" s="16"/>
      <c r="BG123" s="1"/>
      <c r="BH123" s="1"/>
      <c r="BI123" s="16"/>
      <c r="BJ123" s="16"/>
      <c r="BK123" s="16"/>
      <c r="BL123" s="16"/>
      <c r="BM123" s="16"/>
      <c r="BN123" s="16"/>
      <c r="BO123" s="1"/>
      <c r="BP123" s="1"/>
      <c r="BQ123" s="1"/>
      <c r="BR123" s="1"/>
      <c r="BS123" s="183"/>
      <c r="BT123" s="183"/>
      <c r="BU123" s="183"/>
      <c r="BV123" s="183"/>
      <c r="BW123" s="183"/>
      <c r="BX123" s="183"/>
      <c r="BY123" s="183"/>
      <c r="BZ123" s="1"/>
    </row>
    <row r="124" spans="1:78" ht="15.75" customHeight="1" x14ac:dyDescent="0.25">
      <c r="A124" s="1"/>
      <c r="B124" s="1"/>
      <c r="C124" s="1"/>
      <c r="D124" s="1"/>
      <c r="E124" s="1"/>
      <c r="F124" s="1"/>
      <c r="G124" s="1"/>
      <c r="H124" s="1"/>
      <c r="I124" s="1"/>
      <c r="J124" s="1"/>
      <c r="K124" s="1"/>
      <c r="L124" s="16"/>
      <c r="M124" s="16"/>
      <c r="N124" s="16"/>
      <c r="O124" s="16"/>
      <c r="P124" s="16"/>
      <c r="Q124" s="16"/>
      <c r="R124" s="16"/>
      <c r="S124" s="16"/>
      <c r="T124" s="16"/>
      <c r="U124" s="16"/>
      <c r="V124" s="16"/>
      <c r="W124" s="16"/>
      <c r="X124" s="16"/>
      <c r="Y124" s="16"/>
      <c r="Z124" s="16"/>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6"/>
      <c r="BC124" s="16"/>
      <c r="BD124" s="16"/>
      <c r="BE124" s="16"/>
      <c r="BF124" s="16"/>
      <c r="BG124" s="1"/>
      <c r="BH124" s="1"/>
      <c r="BI124" s="16"/>
      <c r="BJ124" s="16"/>
      <c r="BK124" s="16"/>
      <c r="BL124" s="16"/>
      <c r="BM124" s="16"/>
      <c r="BN124" s="16"/>
      <c r="BO124" s="1"/>
      <c r="BP124" s="1"/>
      <c r="BQ124" s="1"/>
      <c r="BR124" s="1"/>
      <c r="BS124" s="183"/>
      <c r="BT124" s="183"/>
      <c r="BU124" s="183"/>
      <c r="BV124" s="183"/>
      <c r="BW124" s="183"/>
      <c r="BX124" s="183"/>
      <c r="BY124" s="183"/>
      <c r="BZ124" s="1"/>
    </row>
    <row r="125" spans="1:78" ht="15.75" customHeight="1" x14ac:dyDescent="0.25">
      <c r="A125" s="1"/>
      <c r="B125" s="1"/>
      <c r="C125" s="1"/>
      <c r="D125" s="1"/>
      <c r="E125" s="1"/>
      <c r="F125" s="1"/>
      <c r="G125" s="1"/>
      <c r="H125" s="1"/>
      <c r="I125" s="1"/>
      <c r="J125" s="1"/>
      <c r="K125" s="1"/>
      <c r="L125" s="16"/>
      <c r="M125" s="16"/>
      <c r="N125" s="16"/>
      <c r="O125" s="16"/>
      <c r="P125" s="16"/>
      <c r="Q125" s="16"/>
      <c r="R125" s="16"/>
      <c r="S125" s="16"/>
      <c r="T125" s="16"/>
      <c r="U125" s="16"/>
      <c r="V125" s="16"/>
      <c r="W125" s="16"/>
      <c r="X125" s="16"/>
      <c r="Y125" s="16"/>
      <c r="Z125" s="16"/>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6"/>
      <c r="BC125" s="16"/>
      <c r="BD125" s="16"/>
      <c r="BE125" s="16"/>
      <c r="BF125" s="16"/>
      <c r="BG125" s="1"/>
      <c r="BH125" s="1"/>
      <c r="BI125" s="16"/>
      <c r="BJ125" s="16"/>
      <c r="BK125" s="16"/>
      <c r="BL125" s="16"/>
      <c r="BM125" s="16"/>
      <c r="BN125" s="16"/>
      <c r="BO125" s="1"/>
      <c r="BP125" s="1"/>
      <c r="BQ125" s="1"/>
      <c r="BR125" s="1"/>
      <c r="BS125" s="183"/>
      <c r="BT125" s="183"/>
      <c r="BU125" s="183"/>
      <c r="BV125" s="183"/>
      <c r="BW125" s="183"/>
      <c r="BX125" s="183"/>
      <c r="BY125" s="183"/>
      <c r="BZ125" s="1"/>
    </row>
    <row r="126" spans="1:78" ht="15.75" customHeight="1" x14ac:dyDescent="0.25">
      <c r="A126" s="1"/>
      <c r="B126" s="1"/>
      <c r="C126" s="1"/>
      <c r="D126" s="1"/>
      <c r="E126" s="1"/>
      <c r="F126" s="1"/>
      <c r="G126" s="1"/>
      <c r="H126" s="1"/>
      <c r="I126" s="1"/>
      <c r="J126" s="1"/>
      <c r="K126" s="1"/>
      <c r="L126" s="16"/>
      <c r="M126" s="16"/>
      <c r="N126" s="16"/>
      <c r="O126" s="16"/>
      <c r="P126" s="16"/>
      <c r="Q126" s="16"/>
      <c r="R126" s="16"/>
      <c r="S126" s="16"/>
      <c r="T126" s="16"/>
      <c r="U126" s="16"/>
      <c r="V126" s="16"/>
      <c r="W126" s="16"/>
      <c r="X126" s="16"/>
      <c r="Y126" s="16"/>
      <c r="Z126" s="16"/>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6"/>
      <c r="BC126" s="16"/>
      <c r="BD126" s="16"/>
      <c r="BE126" s="16"/>
      <c r="BF126" s="16"/>
      <c r="BG126" s="1"/>
      <c r="BH126" s="1"/>
      <c r="BI126" s="16"/>
      <c r="BJ126" s="16"/>
      <c r="BK126" s="16"/>
      <c r="BL126" s="16"/>
      <c r="BM126" s="16"/>
      <c r="BN126" s="16"/>
      <c r="BO126" s="1"/>
      <c r="BP126" s="1"/>
      <c r="BQ126" s="1"/>
      <c r="BR126" s="1"/>
      <c r="BS126" s="183"/>
      <c r="BT126" s="183"/>
      <c r="BU126" s="183"/>
      <c r="BV126" s="183"/>
      <c r="BW126" s="183"/>
      <c r="BX126" s="183"/>
      <c r="BY126" s="183"/>
      <c r="BZ126" s="1"/>
    </row>
    <row r="127" spans="1:78" ht="15.75" customHeight="1" x14ac:dyDescent="0.25">
      <c r="A127" s="1"/>
      <c r="B127" s="1"/>
      <c r="C127" s="1"/>
      <c r="D127" s="1"/>
      <c r="E127" s="1"/>
      <c r="F127" s="1"/>
      <c r="G127" s="1"/>
      <c r="H127" s="1"/>
      <c r="I127" s="1"/>
      <c r="J127" s="1"/>
      <c r="K127" s="1"/>
      <c r="L127" s="16"/>
      <c r="M127" s="16"/>
      <c r="N127" s="16"/>
      <c r="O127" s="16"/>
      <c r="P127" s="16"/>
      <c r="Q127" s="16"/>
      <c r="R127" s="16"/>
      <c r="S127" s="16"/>
      <c r="T127" s="16"/>
      <c r="U127" s="16"/>
      <c r="V127" s="16"/>
      <c r="W127" s="16"/>
      <c r="X127" s="16"/>
      <c r="Y127" s="16"/>
      <c r="Z127" s="16"/>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6"/>
      <c r="BC127" s="16"/>
      <c r="BD127" s="16"/>
      <c r="BE127" s="16"/>
      <c r="BF127" s="16"/>
      <c r="BG127" s="1"/>
      <c r="BH127" s="1"/>
      <c r="BI127" s="16"/>
      <c r="BJ127" s="16"/>
      <c r="BK127" s="16"/>
      <c r="BL127" s="16"/>
      <c r="BM127" s="16"/>
      <c r="BN127" s="16"/>
      <c r="BO127" s="1"/>
      <c r="BP127" s="1"/>
      <c r="BQ127" s="1"/>
      <c r="BR127" s="1"/>
      <c r="BS127" s="183"/>
      <c r="BT127" s="183"/>
      <c r="BU127" s="183"/>
      <c r="BV127" s="183"/>
      <c r="BW127" s="183"/>
      <c r="BX127" s="183"/>
      <c r="BY127" s="183"/>
      <c r="BZ127" s="1"/>
    </row>
    <row r="128" spans="1:78" ht="15.75" customHeight="1" x14ac:dyDescent="0.25">
      <c r="A128" s="1"/>
      <c r="B128" s="1"/>
      <c r="C128" s="1"/>
      <c r="D128" s="1"/>
      <c r="E128" s="1"/>
      <c r="F128" s="1"/>
      <c r="G128" s="1"/>
      <c r="H128" s="1"/>
      <c r="I128" s="1"/>
      <c r="J128" s="1"/>
      <c r="K128" s="1"/>
      <c r="L128" s="16"/>
      <c r="M128" s="16"/>
      <c r="N128" s="16"/>
      <c r="O128" s="16"/>
      <c r="P128" s="16"/>
      <c r="Q128" s="16"/>
      <c r="R128" s="16"/>
      <c r="S128" s="16"/>
      <c r="T128" s="16"/>
      <c r="U128" s="16"/>
      <c r="V128" s="16"/>
      <c r="W128" s="16"/>
      <c r="X128" s="16"/>
      <c r="Y128" s="16"/>
      <c r="Z128" s="16"/>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6"/>
      <c r="BC128" s="16"/>
      <c r="BD128" s="16"/>
      <c r="BE128" s="16"/>
      <c r="BF128" s="16"/>
      <c r="BG128" s="1"/>
      <c r="BH128" s="1"/>
      <c r="BI128" s="16"/>
      <c r="BJ128" s="16"/>
      <c r="BK128" s="16"/>
      <c r="BL128" s="16"/>
      <c r="BM128" s="16"/>
      <c r="BN128" s="16"/>
      <c r="BO128" s="1"/>
      <c r="BP128" s="1"/>
      <c r="BQ128" s="1"/>
      <c r="BR128" s="1"/>
      <c r="BS128" s="183"/>
      <c r="BT128" s="183"/>
      <c r="BU128" s="183"/>
      <c r="BV128" s="183"/>
      <c r="BW128" s="183"/>
      <c r="BX128" s="183"/>
      <c r="BY128" s="183"/>
      <c r="BZ128" s="1"/>
    </row>
    <row r="129" spans="1:78" ht="15.75" customHeight="1" x14ac:dyDescent="0.25">
      <c r="A129" s="1"/>
      <c r="B129" s="1"/>
      <c r="C129" s="1"/>
      <c r="D129" s="1"/>
      <c r="E129" s="1"/>
      <c r="F129" s="1"/>
      <c r="G129" s="1"/>
      <c r="H129" s="1"/>
      <c r="I129" s="1"/>
      <c r="J129" s="1"/>
      <c r="K129" s="1"/>
      <c r="L129" s="16"/>
      <c r="M129" s="16"/>
      <c r="N129" s="16"/>
      <c r="O129" s="16"/>
      <c r="P129" s="16"/>
      <c r="Q129" s="16"/>
      <c r="R129" s="16"/>
      <c r="S129" s="16"/>
      <c r="T129" s="16"/>
      <c r="U129" s="16"/>
      <c r="V129" s="16"/>
      <c r="W129" s="16"/>
      <c r="X129" s="16"/>
      <c r="Y129" s="16"/>
      <c r="Z129" s="16"/>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6"/>
      <c r="BC129" s="16"/>
      <c r="BD129" s="16"/>
      <c r="BE129" s="16"/>
      <c r="BF129" s="16"/>
      <c r="BG129" s="1"/>
      <c r="BH129" s="1"/>
      <c r="BI129" s="16"/>
      <c r="BJ129" s="16"/>
      <c r="BK129" s="16"/>
      <c r="BL129" s="16"/>
      <c r="BM129" s="16"/>
      <c r="BN129" s="16"/>
      <c r="BO129" s="1"/>
      <c r="BP129" s="1"/>
      <c r="BQ129" s="1"/>
      <c r="BR129" s="1"/>
      <c r="BS129" s="183"/>
      <c r="BT129" s="183"/>
      <c r="BU129" s="183"/>
      <c r="BV129" s="183"/>
      <c r="BW129" s="183"/>
      <c r="BX129" s="183"/>
      <c r="BY129" s="183"/>
      <c r="BZ129" s="1"/>
    </row>
    <row r="130" spans="1:78" ht="15.75" customHeight="1" x14ac:dyDescent="0.25">
      <c r="A130" s="1"/>
      <c r="B130" s="1"/>
      <c r="C130" s="1"/>
      <c r="D130" s="1"/>
      <c r="E130" s="1"/>
      <c r="F130" s="1"/>
      <c r="G130" s="1"/>
      <c r="H130" s="1"/>
      <c r="I130" s="1"/>
      <c r="J130" s="1"/>
      <c r="K130" s="1"/>
      <c r="L130" s="16"/>
      <c r="M130" s="16"/>
      <c r="N130" s="16"/>
      <c r="O130" s="16"/>
      <c r="P130" s="16"/>
      <c r="Q130" s="16"/>
      <c r="R130" s="16"/>
      <c r="S130" s="16"/>
      <c r="T130" s="16"/>
      <c r="U130" s="16"/>
      <c r="V130" s="16"/>
      <c r="W130" s="16"/>
      <c r="X130" s="16"/>
      <c r="Y130" s="16"/>
      <c r="Z130" s="16"/>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6"/>
      <c r="BC130" s="16"/>
      <c r="BD130" s="16"/>
      <c r="BE130" s="16"/>
      <c r="BF130" s="16"/>
      <c r="BG130" s="1"/>
      <c r="BH130" s="1"/>
      <c r="BI130" s="16"/>
      <c r="BJ130" s="16"/>
      <c r="BK130" s="16"/>
      <c r="BL130" s="16"/>
      <c r="BM130" s="16"/>
      <c r="BN130" s="16"/>
      <c r="BO130" s="1"/>
      <c r="BP130" s="1"/>
      <c r="BQ130" s="1"/>
      <c r="BR130" s="1"/>
      <c r="BS130" s="183"/>
      <c r="BT130" s="183"/>
      <c r="BU130" s="183"/>
      <c r="BV130" s="183"/>
      <c r="BW130" s="183"/>
      <c r="BX130" s="183"/>
      <c r="BY130" s="183"/>
      <c r="BZ130" s="1"/>
    </row>
    <row r="131" spans="1:78" ht="15.75" customHeight="1" x14ac:dyDescent="0.25">
      <c r="A131" s="1"/>
      <c r="B131" s="1"/>
      <c r="C131" s="1"/>
      <c r="D131" s="1"/>
      <c r="E131" s="1"/>
      <c r="F131" s="1"/>
      <c r="G131" s="1"/>
      <c r="H131" s="1"/>
      <c r="I131" s="1"/>
      <c r="J131" s="1"/>
      <c r="K131" s="1"/>
      <c r="L131" s="16"/>
      <c r="M131" s="16"/>
      <c r="N131" s="16"/>
      <c r="O131" s="16"/>
      <c r="P131" s="16"/>
      <c r="Q131" s="16"/>
      <c r="R131" s="16"/>
      <c r="S131" s="16"/>
      <c r="T131" s="16"/>
      <c r="U131" s="16"/>
      <c r="V131" s="16"/>
      <c r="W131" s="16"/>
      <c r="X131" s="16"/>
      <c r="Y131" s="16"/>
      <c r="Z131" s="16"/>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6"/>
      <c r="BC131" s="16"/>
      <c r="BD131" s="16"/>
      <c r="BE131" s="16"/>
      <c r="BF131" s="16"/>
      <c r="BG131" s="1"/>
      <c r="BH131" s="1"/>
      <c r="BI131" s="16"/>
      <c r="BJ131" s="16"/>
      <c r="BK131" s="16"/>
      <c r="BL131" s="16"/>
      <c r="BM131" s="16"/>
      <c r="BN131" s="16"/>
      <c r="BO131" s="1"/>
      <c r="BP131" s="1"/>
      <c r="BQ131" s="1"/>
      <c r="BR131" s="1"/>
      <c r="BS131" s="183"/>
      <c r="BT131" s="183"/>
      <c r="BU131" s="183"/>
      <c r="BV131" s="183"/>
      <c r="BW131" s="183"/>
      <c r="BX131" s="183"/>
      <c r="BY131" s="183"/>
      <c r="BZ131" s="1"/>
    </row>
    <row r="132" spans="1:78" ht="15.75" customHeight="1" x14ac:dyDescent="0.25">
      <c r="A132" s="1"/>
      <c r="B132" s="1"/>
      <c r="C132" s="1"/>
      <c r="D132" s="1"/>
      <c r="E132" s="1"/>
      <c r="F132" s="1"/>
      <c r="G132" s="1"/>
      <c r="H132" s="1"/>
      <c r="I132" s="1"/>
      <c r="J132" s="1"/>
      <c r="K132" s="1"/>
      <c r="L132" s="16"/>
      <c r="M132" s="16"/>
      <c r="N132" s="16"/>
      <c r="O132" s="16"/>
      <c r="P132" s="16"/>
      <c r="Q132" s="16"/>
      <c r="R132" s="16"/>
      <c r="S132" s="16"/>
      <c r="T132" s="16"/>
      <c r="U132" s="16"/>
      <c r="V132" s="16"/>
      <c r="W132" s="16"/>
      <c r="X132" s="16"/>
      <c r="Y132" s="16"/>
      <c r="Z132" s="16"/>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6"/>
      <c r="BC132" s="16"/>
      <c r="BD132" s="16"/>
      <c r="BE132" s="16"/>
      <c r="BF132" s="16"/>
      <c r="BG132" s="1"/>
      <c r="BH132" s="1"/>
      <c r="BI132" s="16"/>
      <c r="BJ132" s="16"/>
      <c r="BK132" s="16"/>
      <c r="BL132" s="16"/>
      <c r="BM132" s="16"/>
      <c r="BN132" s="16"/>
      <c r="BO132" s="1"/>
      <c r="BP132" s="1"/>
      <c r="BQ132" s="1"/>
      <c r="BR132" s="1"/>
      <c r="BS132" s="183"/>
      <c r="BT132" s="183"/>
      <c r="BU132" s="183"/>
      <c r="BV132" s="183"/>
      <c r="BW132" s="183"/>
      <c r="BX132" s="183"/>
      <c r="BY132" s="183"/>
      <c r="BZ132" s="1"/>
    </row>
    <row r="133" spans="1:78" ht="15.75" customHeight="1" x14ac:dyDescent="0.25">
      <c r="A133" s="1"/>
      <c r="B133" s="1"/>
      <c r="C133" s="1"/>
      <c r="D133" s="1"/>
      <c r="E133" s="1"/>
      <c r="F133" s="1"/>
      <c r="G133" s="1"/>
      <c r="H133" s="1"/>
      <c r="I133" s="1"/>
      <c r="J133" s="1"/>
      <c r="K133" s="1"/>
      <c r="L133" s="16"/>
      <c r="M133" s="16"/>
      <c r="N133" s="16"/>
      <c r="O133" s="16"/>
      <c r="P133" s="16"/>
      <c r="Q133" s="16"/>
      <c r="R133" s="16"/>
      <c r="S133" s="16"/>
      <c r="T133" s="16"/>
      <c r="U133" s="16"/>
      <c r="V133" s="16"/>
      <c r="W133" s="16"/>
      <c r="X133" s="16"/>
      <c r="Y133" s="16"/>
      <c r="Z133" s="16"/>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6"/>
      <c r="BC133" s="16"/>
      <c r="BD133" s="16"/>
      <c r="BE133" s="16"/>
      <c r="BF133" s="16"/>
      <c r="BG133" s="1"/>
      <c r="BH133" s="1"/>
      <c r="BI133" s="16"/>
      <c r="BJ133" s="16"/>
      <c r="BK133" s="16"/>
      <c r="BL133" s="16"/>
      <c r="BM133" s="16"/>
      <c r="BN133" s="16"/>
      <c r="BO133" s="1"/>
      <c r="BP133" s="1"/>
      <c r="BQ133" s="1"/>
      <c r="BR133" s="1"/>
      <c r="BS133" s="183"/>
      <c r="BT133" s="183"/>
      <c r="BU133" s="183"/>
      <c r="BV133" s="183"/>
      <c r="BW133" s="183"/>
      <c r="BX133" s="183"/>
      <c r="BY133" s="183"/>
      <c r="BZ133" s="1"/>
    </row>
    <row r="134" spans="1:78" ht="15.75" customHeight="1" x14ac:dyDescent="0.25">
      <c r="A134" s="1"/>
      <c r="B134" s="1"/>
      <c r="C134" s="1"/>
      <c r="D134" s="1"/>
      <c r="E134" s="1"/>
      <c r="F134" s="1"/>
      <c r="G134" s="1"/>
      <c r="H134" s="1"/>
      <c r="I134" s="1"/>
      <c r="J134" s="1"/>
      <c r="K134" s="1"/>
      <c r="L134" s="16"/>
      <c r="M134" s="16"/>
      <c r="N134" s="16"/>
      <c r="O134" s="16"/>
      <c r="P134" s="16"/>
      <c r="Q134" s="16"/>
      <c r="R134" s="16"/>
      <c r="S134" s="16"/>
      <c r="T134" s="16"/>
      <c r="U134" s="16"/>
      <c r="V134" s="16"/>
      <c r="W134" s="16"/>
      <c r="X134" s="16"/>
      <c r="Y134" s="16"/>
      <c r="Z134" s="16"/>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6"/>
      <c r="BC134" s="16"/>
      <c r="BD134" s="16"/>
      <c r="BE134" s="16"/>
      <c r="BF134" s="16"/>
      <c r="BG134" s="1"/>
      <c r="BH134" s="1"/>
      <c r="BI134" s="16"/>
      <c r="BJ134" s="16"/>
      <c r="BK134" s="16"/>
      <c r="BL134" s="16"/>
      <c r="BM134" s="16"/>
      <c r="BN134" s="16"/>
      <c r="BO134" s="1"/>
      <c r="BP134" s="1"/>
      <c r="BQ134" s="1"/>
      <c r="BR134" s="1"/>
      <c r="BS134" s="183"/>
      <c r="BT134" s="183"/>
      <c r="BU134" s="183"/>
      <c r="BV134" s="183"/>
      <c r="BW134" s="183"/>
      <c r="BX134" s="183"/>
      <c r="BY134" s="183"/>
      <c r="BZ134" s="1"/>
    </row>
    <row r="135" spans="1:78" ht="15.75" customHeight="1" x14ac:dyDescent="0.25">
      <c r="A135" s="1"/>
      <c r="B135" s="1"/>
      <c r="C135" s="1"/>
      <c r="D135" s="1"/>
      <c r="E135" s="1"/>
      <c r="F135" s="1"/>
      <c r="G135" s="1"/>
      <c r="H135" s="1"/>
      <c r="I135" s="1"/>
      <c r="J135" s="1"/>
      <c r="K135" s="1"/>
      <c r="L135" s="16"/>
      <c r="M135" s="16"/>
      <c r="N135" s="16"/>
      <c r="O135" s="16"/>
      <c r="P135" s="16"/>
      <c r="Q135" s="16"/>
      <c r="R135" s="16"/>
      <c r="S135" s="16"/>
      <c r="T135" s="16"/>
      <c r="U135" s="16"/>
      <c r="V135" s="16"/>
      <c r="W135" s="16"/>
      <c r="X135" s="16"/>
      <c r="Y135" s="16"/>
      <c r="Z135" s="16"/>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6"/>
      <c r="BC135" s="16"/>
      <c r="BD135" s="16"/>
      <c r="BE135" s="16"/>
      <c r="BF135" s="16"/>
      <c r="BG135" s="1"/>
      <c r="BH135" s="1"/>
      <c r="BI135" s="16"/>
      <c r="BJ135" s="16"/>
      <c r="BK135" s="16"/>
      <c r="BL135" s="16"/>
      <c r="BM135" s="16"/>
      <c r="BN135" s="16"/>
      <c r="BO135" s="1"/>
      <c r="BP135" s="1"/>
      <c r="BQ135" s="1"/>
      <c r="BR135" s="1"/>
      <c r="BS135" s="183"/>
      <c r="BT135" s="183"/>
      <c r="BU135" s="183"/>
      <c r="BV135" s="183"/>
      <c r="BW135" s="183"/>
      <c r="BX135" s="183"/>
      <c r="BY135" s="183"/>
      <c r="BZ135" s="1"/>
    </row>
    <row r="136" spans="1:78" ht="15.75" customHeight="1" x14ac:dyDescent="0.25">
      <c r="A136" s="1"/>
      <c r="B136" s="1"/>
      <c r="C136" s="1"/>
      <c r="D136" s="1"/>
      <c r="E136" s="1"/>
      <c r="F136" s="1"/>
      <c r="G136" s="1"/>
      <c r="H136" s="1"/>
      <c r="I136" s="1"/>
      <c r="J136" s="1"/>
      <c r="K136" s="1"/>
      <c r="L136" s="16"/>
      <c r="M136" s="16"/>
      <c r="N136" s="16"/>
      <c r="O136" s="16"/>
      <c r="P136" s="16"/>
      <c r="Q136" s="16"/>
      <c r="R136" s="16"/>
      <c r="S136" s="16"/>
      <c r="T136" s="16"/>
      <c r="U136" s="16"/>
      <c r="V136" s="16"/>
      <c r="W136" s="16"/>
      <c r="X136" s="16"/>
      <c r="Y136" s="16"/>
      <c r="Z136" s="16"/>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6"/>
      <c r="BC136" s="16"/>
      <c r="BD136" s="16"/>
      <c r="BE136" s="16"/>
      <c r="BF136" s="16"/>
      <c r="BG136" s="1"/>
      <c r="BH136" s="1"/>
      <c r="BI136" s="16"/>
      <c r="BJ136" s="16"/>
      <c r="BK136" s="16"/>
      <c r="BL136" s="16"/>
      <c r="BM136" s="16"/>
      <c r="BN136" s="16"/>
      <c r="BO136" s="1"/>
      <c r="BP136" s="1"/>
      <c r="BQ136" s="1"/>
      <c r="BR136" s="1"/>
      <c r="BS136" s="183"/>
      <c r="BT136" s="183"/>
      <c r="BU136" s="183"/>
      <c r="BV136" s="183"/>
      <c r="BW136" s="183"/>
      <c r="BX136" s="183"/>
      <c r="BY136" s="183"/>
      <c r="BZ136" s="1"/>
    </row>
    <row r="137" spans="1:78" ht="15.75" customHeight="1" x14ac:dyDescent="0.25">
      <c r="A137" s="1"/>
      <c r="B137" s="1"/>
      <c r="C137" s="1"/>
      <c r="D137" s="1"/>
      <c r="E137" s="1"/>
      <c r="F137" s="1"/>
      <c r="G137" s="1"/>
      <c r="H137" s="1"/>
      <c r="I137" s="1"/>
      <c r="J137" s="1"/>
      <c r="K137" s="1"/>
      <c r="L137" s="16"/>
      <c r="M137" s="16"/>
      <c r="N137" s="16"/>
      <c r="O137" s="16"/>
      <c r="P137" s="16"/>
      <c r="Q137" s="16"/>
      <c r="R137" s="16"/>
      <c r="S137" s="16"/>
      <c r="T137" s="16"/>
      <c r="U137" s="16"/>
      <c r="V137" s="16"/>
      <c r="W137" s="16"/>
      <c r="X137" s="16"/>
      <c r="Y137" s="16"/>
      <c r="Z137" s="16"/>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6"/>
      <c r="BC137" s="16"/>
      <c r="BD137" s="16"/>
      <c r="BE137" s="16"/>
      <c r="BF137" s="16"/>
      <c r="BG137" s="1"/>
      <c r="BH137" s="1"/>
      <c r="BI137" s="16"/>
      <c r="BJ137" s="16"/>
      <c r="BK137" s="16"/>
      <c r="BL137" s="16"/>
      <c r="BM137" s="16"/>
      <c r="BN137" s="16"/>
      <c r="BO137" s="1"/>
      <c r="BP137" s="1"/>
      <c r="BQ137" s="1"/>
      <c r="BR137" s="1"/>
      <c r="BS137" s="183"/>
      <c r="BT137" s="183"/>
      <c r="BU137" s="183"/>
      <c r="BV137" s="183"/>
      <c r="BW137" s="183"/>
      <c r="BX137" s="183"/>
      <c r="BY137" s="183"/>
      <c r="BZ137" s="1"/>
    </row>
    <row r="138" spans="1:78" ht="15.75" customHeight="1" x14ac:dyDescent="0.25">
      <c r="A138" s="1"/>
      <c r="B138" s="1"/>
      <c r="C138" s="1"/>
      <c r="D138" s="1"/>
      <c r="E138" s="1"/>
      <c r="F138" s="1"/>
      <c r="G138" s="1"/>
      <c r="H138" s="1"/>
      <c r="I138" s="1"/>
      <c r="J138" s="1"/>
      <c r="K138" s="1"/>
      <c r="L138" s="16"/>
      <c r="M138" s="16"/>
      <c r="N138" s="16"/>
      <c r="O138" s="16"/>
      <c r="P138" s="16"/>
      <c r="Q138" s="16"/>
      <c r="R138" s="16"/>
      <c r="S138" s="16"/>
      <c r="T138" s="16"/>
      <c r="U138" s="16"/>
      <c r="V138" s="16"/>
      <c r="W138" s="16"/>
      <c r="X138" s="16"/>
      <c r="Y138" s="16"/>
      <c r="Z138" s="16"/>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6"/>
      <c r="BC138" s="16"/>
      <c r="BD138" s="16"/>
      <c r="BE138" s="16"/>
      <c r="BF138" s="16"/>
      <c r="BG138" s="1"/>
      <c r="BH138" s="1"/>
      <c r="BI138" s="16"/>
      <c r="BJ138" s="16"/>
      <c r="BK138" s="16"/>
      <c r="BL138" s="16"/>
      <c r="BM138" s="16"/>
      <c r="BN138" s="16"/>
      <c r="BO138" s="1"/>
      <c r="BP138" s="1"/>
      <c r="BQ138" s="1"/>
      <c r="BR138" s="1"/>
      <c r="BS138" s="183"/>
      <c r="BT138" s="183"/>
      <c r="BU138" s="183"/>
      <c r="BV138" s="183"/>
      <c r="BW138" s="183"/>
      <c r="BX138" s="183"/>
      <c r="BY138" s="183"/>
      <c r="BZ138" s="1"/>
    </row>
    <row r="139" spans="1:78" ht="15.75" customHeight="1" x14ac:dyDescent="0.25">
      <c r="A139" s="1"/>
      <c r="B139" s="1"/>
      <c r="C139" s="1"/>
      <c r="D139" s="1"/>
      <c r="E139" s="1"/>
      <c r="F139" s="1"/>
      <c r="G139" s="1"/>
      <c r="H139" s="1"/>
      <c r="I139" s="1"/>
      <c r="J139" s="1"/>
      <c r="K139" s="1"/>
      <c r="L139" s="16"/>
      <c r="M139" s="16"/>
      <c r="N139" s="16"/>
      <c r="O139" s="16"/>
      <c r="P139" s="16"/>
      <c r="Q139" s="16"/>
      <c r="R139" s="16"/>
      <c r="S139" s="16"/>
      <c r="T139" s="16"/>
      <c r="U139" s="16"/>
      <c r="V139" s="16"/>
      <c r="W139" s="16"/>
      <c r="X139" s="16"/>
      <c r="Y139" s="16"/>
      <c r="Z139" s="16"/>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6"/>
      <c r="BC139" s="16"/>
      <c r="BD139" s="16"/>
      <c r="BE139" s="16"/>
      <c r="BF139" s="16"/>
      <c r="BG139" s="1"/>
      <c r="BH139" s="1"/>
      <c r="BI139" s="16"/>
      <c r="BJ139" s="16"/>
      <c r="BK139" s="16"/>
      <c r="BL139" s="16"/>
      <c r="BM139" s="16"/>
      <c r="BN139" s="16"/>
      <c r="BO139" s="1"/>
      <c r="BP139" s="1"/>
      <c r="BQ139" s="1"/>
      <c r="BR139" s="1"/>
      <c r="BS139" s="183"/>
      <c r="BT139" s="183"/>
      <c r="BU139" s="183"/>
      <c r="BV139" s="183"/>
      <c r="BW139" s="183"/>
      <c r="BX139" s="183"/>
      <c r="BY139" s="183"/>
      <c r="BZ139" s="1"/>
    </row>
    <row r="140" spans="1:78" ht="15.75" customHeight="1" x14ac:dyDescent="0.25">
      <c r="A140" s="1"/>
      <c r="B140" s="1"/>
      <c r="C140" s="1"/>
      <c r="D140" s="1"/>
      <c r="E140" s="1"/>
      <c r="F140" s="1"/>
      <c r="G140" s="1"/>
      <c r="H140" s="1"/>
      <c r="I140" s="1"/>
      <c r="J140" s="1"/>
      <c r="K140" s="1"/>
      <c r="L140" s="16"/>
      <c r="M140" s="16"/>
      <c r="N140" s="16"/>
      <c r="O140" s="16"/>
      <c r="P140" s="16"/>
      <c r="Q140" s="16"/>
      <c r="R140" s="16"/>
      <c r="S140" s="16"/>
      <c r="T140" s="16"/>
      <c r="U140" s="16"/>
      <c r="V140" s="16"/>
      <c r="W140" s="16"/>
      <c r="X140" s="16"/>
      <c r="Y140" s="16"/>
      <c r="Z140" s="16"/>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6"/>
      <c r="BC140" s="16"/>
      <c r="BD140" s="16"/>
      <c r="BE140" s="16"/>
      <c r="BF140" s="16"/>
      <c r="BG140" s="1"/>
      <c r="BH140" s="1"/>
      <c r="BI140" s="16"/>
      <c r="BJ140" s="16"/>
      <c r="BK140" s="16"/>
      <c r="BL140" s="16"/>
      <c r="BM140" s="16"/>
      <c r="BN140" s="16"/>
      <c r="BO140" s="1"/>
      <c r="BP140" s="1"/>
      <c r="BQ140" s="1"/>
      <c r="BR140" s="1"/>
      <c r="BS140" s="183"/>
      <c r="BT140" s="183"/>
      <c r="BU140" s="183"/>
      <c r="BV140" s="183"/>
      <c r="BW140" s="183"/>
      <c r="BX140" s="183"/>
      <c r="BY140" s="183"/>
      <c r="BZ140" s="1"/>
    </row>
    <row r="141" spans="1:78" ht="15.75" customHeight="1" x14ac:dyDescent="0.25">
      <c r="A141" s="1"/>
      <c r="B141" s="1"/>
      <c r="C141" s="1"/>
      <c r="D141" s="1"/>
      <c r="E141" s="1"/>
      <c r="F141" s="1"/>
      <c r="G141" s="1"/>
      <c r="H141" s="1"/>
      <c r="I141" s="1"/>
      <c r="J141" s="1"/>
      <c r="K141" s="1"/>
      <c r="L141" s="16"/>
      <c r="M141" s="16"/>
      <c r="N141" s="16"/>
      <c r="O141" s="16"/>
      <c r="P141" s="16"/>
      <c r="Q141" s="16"/>
      <c r="R141" s="16"/>
      <c r="S141" s="16"/>
      <c r="T141" s="16"/>
      <c r="U141" s="16"/>
      <c r="V141" s="16"/>
      <c r="W141" s="16"/>
      <c r="X141" s="16"/>
      <c r="Y141" s="16"/>
      <c r="Z141" s="16"/>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6"/>
      <c r="BC141" s="16"/>
      <c r="BD141" s="16"/>
      <c r="BE141" s="16"/>
      <c r="BF141" s="16"/>
      <c r="BG141" s="1"/>
      <c r="BH141" s="1"/>
      <c r="BI141" s="16"/>
      <c r="BJ141" s="16"/>
      <c r="BK141" s="16"/>
      <c r="BL141" s="16"/>
      <c r="BM141" s="16"/>
      <c r="BN141" s="16"/>
      <c r="BO141" s="1"/>
      <c r="BP141" s="1"/>
      <c r="BQ141" s="1"/>
      <c r="BR141" s="1"/>
      <c r="BS141" s="183"/>
      <c r="BT141" s="183"/>
      <c r="BU141" s="183"/>
      <c r="BV141" s="183"/>
      <c r="BW141" s="183"/>
      <c r="BX141" s="183"/>
      <c r="BY141" s="183"/>
      <c r="BZ141" s="1"/>
    </row>
    <row r="142" spans="1:78" ht="15.75" customHeight="1" x14ac:dyDescent="0.25">
      <c r="A142" s="1"/>
      <c r="B142" s="1"/>
      <c r="C142" s="1"/>
      <c r="D142" s="1"/>
      <c r="E142" s="1"/>
      <c r="F142" s="1"/>
      <c r="G142" s="1"/>
      <c r="H142" s="1"/>
      <c r="I142" s="1"/>
      <c r="J142" s="1"/>
      <c r="K142" s="1"/>
      <c r="L142" s="16"/>
      <c r="M142" s="16"/>
      <c r="N142" s="16"/>
      <c r="O142" s="16"/>
      <c r="P142" s="16"/>
      <c r="Q142" s="16"/>
      <c r="R142" s="16"/>
      <c r="S142" s="16"/>
      <c r="T142" s="16"/>
      <c r="U142" s="16"/>
      <c r="V142" s="16"/>
      <c r="W142" s="16"/>
      <c r="X142" s="16"/>
      <c r="Y142" s="16"/>
      <c r="Z142" s="16"/>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6"/>
      <c r="BC142" s="16"/>
      <c r="BD142" s="16"/>
      <c r="BE142" s="16"/>
      <c r="BF142" s="16"/>
      <c r="BG142" s="1"/>
      <c r="BH142" s="1"/>
      <c r="BI142" s="16"/>
      <c r="BJ142" s="16"/>
      <c r="BK142" s="16"/>
      <c r="BL142" s="16"/>
      <c r="BM142" s="16"/>
      <c r="BN142" s="16"/>
      <c r="BO142" s="1"/>
      <c r="BP142" s="1"/>
      <c r="BQ142" s="1"/>
      <c r="BR142" s="1"/>
      <c r="BS142" s="183"/>
      <c r="BT142" s="183"/>
      <c r="BU142" s="183"/>
      <c r="BV142" s="183"/>
      <c r="BW142" s="183"/>
      <c r="BX142" s="183"/>
      <c r="BY142" s="183"/>
      <c r="BZ142" s="1"/>
    </row>
    <row r="143" spans="1:78" ht="15.75" customHeight="1" x14ac:dyDescent="0.25">
      <c r="A143" s="1"/>
      <c r="B143" s="1"/>
      <c r="C143" s="1"/>
      <c r="D143" s="1"/>
      <c r="E143" s="1"/>
      <c r="F143" s="1"/>
      <c r="G143" s="1"/>
      <c r="H143" s="1"/>
      <c r="I143" s="1"/>
      <c r="J143" s="1"/>
      <c r="K143" s="1"/>
      <c r="L143" s="16"/>
      <c r="M143" s="16"/>
      <c r="N143" s="16"/>
      <c r="O143" s="16"/>
      <c r="P143" s="16"/>
      <c r="Q143" s="16"/>
      <c r="R143" s="16"/>
      <c r="S143" s="16"/>
      <c r="T143" s="16"/>
      <c r="U143" s="16"/>
      <c r="V143" s="16"/>
      <c r="W143" s="16"/>
      <c r="X143" s="16"/>
      <c r="Y143" s="16"/>
      <c r="Z143" s="16"/>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6"/>
      <c r="BC143" s="16"/>
      <c r="BD143" s="16"/>
      <c r="BE143" s="16"/>
      <c r="BF143" s="16"/>
      <c r="BG143" s="1"/>
      <c r="BH143" s="1"/>
      <c r="BI143" s="16"/>
      <c r="BJ143" s="16"/>
      <c r="BK143" s="16"/>
      <c r="BL143" s="16"/>
      <c r="BM143" s="16"/>
      <c r="BN143" s="16"/>
      <c r="BO143" s="1"/>
      <c r="BP143" s="1"/>
      <c r="BQ143" s="1"/>
      <c r="BR143" s="1"/>
      <c r="BS143" s="183"/>
      <c r="BT143" s="183"/>
      <c r="BU143" s="183"/>
      <c r="BV143" s="183"/>
      <c r="BW143" s="183"/>
      <c r="BX143" s="183"/>
      <c r="BY143" s="183"/>
      <c r="BZ143" s="1"/>
    </row>
    <row r="144" spans="1:78" ht="15.75" customHeight="1" x14ac:dyDescent="0.25">
      <c r="A144" s="1"/>
      <c r="B144" s="1"/>
      <c r="C144" s="1"/>
      <c r="D144" s="1"/>
      <c r="E144" s="1"/>
      <c r="F144" s="1"/>
      <c r="G144" s="1"/>
      <c r="H144" s="1"/>
      <c r="I144" s="1"/>
      <c r="J144" s="1"/>
      <c r="K144" s="1"/>
      <c r="L144" s="16"/>
      <c r="M144" s="16"/>
      <c r="N144" s="16"/>
      <c r="O144" s="16"/>
      <c r="P144" s="16"/>
      <c r="Q144" s="16"/>
      <c r="R144" s="16"/>
      <c r="S144" s="16"/>
      <c r="T144" s="16"/>
      <c r="U144" s="16"/>
      <c r="V144" s="16"/>
      <c r="W144" s="16"/>
      <c r="X144" s="16"/>
      <c r="Y144" s="16"/>
      <c r="Z144" s="16"/>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6"/>
      <c r="BC144" s="16"/>
      <c r="BD144" s="16"/>
      <c r="BE144" s="16"/>
      <c r="BF144" s="16"/>
      <c r="BG144" s="1"/>
      <c r="BH144" s="1"/>
      <c r="BI144" s="16"/>
      <c r="BJ144" s="16"/>
      <c r="BK144" s="16"/>
      <c r="BL144" s="16"/>
      <c r="BM144" s="16"/>
      <c r="BN144" s="16"/>
      <c r="BO144" s="1"/>
      <c r="BP144" s="1"/>
      <c r="BQ144" s="1"/>
      <c r="BR144" s="1"/>
      <c r="BS144" s="183"/>
      <c r="BT144" s="183"/>
      <c r="BU144" s="183"/>
      <c r="BV144" s="183"/>
      <c r="BW144" s="183"/>
      <c r="BX144" s="183"/>
      <c r="BY144" s="183"/>
      <c r="BZ144" s="1"/>
    </row>
    <row r="145" spans="1:78" ht="15.75" customHeight="1" x14ac:dyDescent="0.25">
      <c r="A145" s="1"/>
      <c r="B145" s="1"/>
      <c r="C145" s="1"/>
      <c r="D145" s="1"/>
      <c r="E145" s="1"/>
      <c r="F145" s="1"/>
      <c r="G145" s="1"/>
      <c r="H145" s="1"/>
      <c r="I145" s="1"/>
      <c r="J145" s="1"/>
      <c r="K145" s="1"/>
      <c r="L145" s="16"/>
      <c r="M145" s="16"/>
      <c r="N145" s="16"/>
      <c r="O145" s="16"/>
      <c r="P145" s="16"/>
      <c r="Q145" s="16"/>
      <c r="R145" s="16"/>
      <c r="S145" s="16"/>
      <c r="T145" s="16"/>
      <c r="U145" s="16"/>
      <c r="V145" s="16"/>
      <c r="W145" s="16"/>
      <c r="X145" s="16"/>
      <c r="Y145" s="16"/>
      <c r="Z145" s="16"/>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6"/>
      <c r="BC145" s="16"/>
      <c r="BD145" s="16"/>
      <c r="BE145" s="16"/>
      <c r="BF145" s="16"/>
      <c r="BG145" s="1"/>
      <c r="BH145" s="1"/>
      <c r="BI145" s="16"/>
      <c r="BJ145" s="16"/>
      <c r="BK145" s="16"/>
      <c r="BL145" s="16"/>
      <c r="BM145" s="16"/>
      <c r="BN145" s="16"/>
      <c r="BO145" s="1"/>
      <c r="BP145" s="1"/>
      <c r="BQ145" s="1"/>
      <c r="BR145" s="1"/>
      <c r="BS145" s="183"/>
      <c r="BT145" s="183"/>
      <c r="BU145" s="183"/>
      <c r="BV145" s="183"/>
      <c r="BW145" s="183"/>
      <c r="BX145" s="183"/>
      <c r="BY145" s="183"/>
      <c r="BZ145" s="1"/>
    </row>
    <row r="146" spans="1:78" ht="15.75" customHeight="1" x14ac:dyDescent="0.25">
      <c r="A146" s="1"/>
      <c r="B146" s="1"/>
      <c r="C146" s="1"/>
      <c r="D146" s="1"/>
      <c r="E146" s="1"/>
      <c r="F146" s="1"/>
      <c r="G146" s="1"/>
      <c r="H146" s="1"/>
      <c r="I146" s="1"/>
      <c r="J146" s="1"/>
      <c r="K146" s="1"/>
      <c r="L146" s="16"/>
      <c r="M146" s="16"/>
      <c r="N146" s="16"/>
      <c r="O146" s="16"/>
      <c r="P146" s="16"/>
      <c r="Q146" s="16"/>
      <c r="R146" s="16"/>
      <c r="S146" s="16"/>
      <c r="T146" s="16"/>
      <c r="U146" s="16"/>
      <c r="V146" s="16"/>
      <c r="W146" s="16"/>
      <c r="X146" s="16"/>
      <c r="Y146" s="16"/>
      <c r="Z146" s="16"/>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6"/>
      <c r="BC146" s="16"/>
      <c r="BD146" s="16"/>
      <c r="BE146" s="16"/>
      <c r="BF146" s="16"/>
      <c r="BG146" s="1"/>
      <c r="BH146" s="1"/>
      <c r="BI146" s="16"/>
      <c r="BJ146" s="16"/>
      <c r="BK146" s="16"/>
      <c r="BL146" s="16"/>
      <c r="BM146" s="16"/>
      <c r="BN146" s="16"/>
      <c r="BO146" s="1"/>
      <c r="BP146" s="1"/>
      <c r="BQ146" s="1"/>
      <c r="BR146" s="1"/>
      <c r="BS146" s="183"/>
      <c r="BT146" s="183"/>
      <c r="BU146" s="183"/>
      <c r="BV146" s="183"/>
      <c r="BW146" s="183"/>
      <c r="BX146" s="183"/>
      <c r="BY146" s="183"/>
      <c r="BZ146" s="1"/>
    </row>
    <row r="147" spans="1:78" ht="15.75" customHeight="1" x14ac:dyDescent="0.25">
      <c r="A147" s="1"/>
      <c r="B147" s="1"/>
      <c r="C147" s="1"/>
      <c r="D147" s="1"/>
      <c r="E147" s="1"/>
      <c r="F147" s="1"/>
      <c r="G147" s="1"/>
      <c r="H147" s="1"/>
      <c r="I147" s="1"/>
      <c r="J147" s="1"/>
      <c r="K147" s="1"/>
      <c r="L147" s="16"/>
      <c r="M147" s="16"/>
      <c r="N147" s="16"/>
      <c r="O147" s="16"/>
      <c r="P147" s="16"/>
      <c r="Q147" s="16"/>
      <c r="R147" s="16"/>
      <c r="S147" s="16"/>
      <c r="T147" s="16"/>
      <c r="U147" s="16"/>
      <c r="V147" s="16"/>
      <c r="W147" s="16"/>
      <c r="X147" s="16"/>
      <c r="Y147" s="16"/>
      <c r="Z147" s="16"/>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c r="BB147" s="16"/>
      <c r="BC147" s="16"/>
      <c r="BD147" s="16"/>
      <c r="BE147" s="16"/>
      <c r="BF147" s="16"/>
      <c r="BG147" s="1"/>
      <c r="BH147" s="1"/>
      <c r="BI147" s="16"/>
      <c r="BJ147" s="16"/>
      <c r="BK147" s="16"/>
      <c r="BL147" s="16"/>
      <c r="BM147" s="16"/>
      <c r="BN147" s="16"/>
      <c r="BO147" s="1"/>
      <c r="BP147" s="1"/>
      <c r="BQ147" s="1"/>
      <c r="BR147" s="1"/>
      <c r="BS147" s="183"/>
      <c r="BT147" s="183"/>
      <c r="BU147" s="183"/>
      <c r="BV147" s="183"/>
      <c r="BW147" s="183"/>
      <c r="BX147" s="183"/>
      <c r="BY147" s="183"/>
      <c r="BZ147" s="1"/>
    </row>
    <row r="148" spans="1:78" ht="15.75" customHeight="1" x14ac:dyDescent="0.25">
      <c r="A148" s="1"/>
      <c r="B148" s="1"/>
      <c r="C148" s="1"/>
      <c r="D148" s="1"/>
      <c r="E148" s="1"/>
      <c r="F148" s="1"/>
      <c r="G148" s="1"/>
      <c r="H148" s="1"/>
      <c r="I148" s="1"/>
      <c r="J148" s="1"/>
      <c r="K148" s="1"/>
      <c r="L148" s="16"/>
      <c r="M148" s="16"/>
      <c r="N148" s="16"/>
      <c r="O148" s="16"/>
      <c r="P148" s="16"/>
      <c r="Q148" s="16"/>
      <c r="R148" s="16"/>
      <c r="S148" s="16"/>
      <c r="T148" s="16"/>
      <c r="U148" s="16"/>
      <c r="V148" s="16"/>
      <c r="W148" s="16"/>
      <c r="X148" s="16"/>
      <c r="Y148" s="16"/>
      <c r="Z148" s="16"/>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6"/>
      <c r="BC148" s="16"/>
      <c r="BD148" s="16"/>
      <c r="BE148" s="16"/>
      <c r="BF148" s="16"/>
      <c r="BG148" s="1"/>
      <c r="BH148" s="1"/>
      <c r="BI148" s="16"/>
      <c r="BJ148" s="16"/>
      <c r="BK148" s="16"/>
      <c r="BL148" s="16"/>
      <c r="BM148" s="16"/>
      <c r="BN148" s="16"/>
      <c r="BO148" s="1"/>
      <c r="BP148" s="1"/>
      <c r="BQ148" s="1"/>
      <c r="BR148" s="1"/>
      <c r="BS148" s="183"/>
      <c r="BT148" s="183"/>
      <c r="BU148" s="183"/>
      <c r="BV148" s="183"/>
      <c r="BW148" s="183"/>
      <c r="BX148" s="183"/>
      <c r="BY148" s="183"/>
      <c r="BZ148" s="1"/>
    </row>
    <row r="149" spans="1:78" ht="15.75" customHeight="1" x14ac:dyDescent="0.25">
      <c r="A149" s="1"/>
      <c r="B149" s="1"/>
      <c r="C149" s="1"/>
      <c r="D149" s="1"/>
      <c r="E149" s="1"/>
      <c r="F149" s="1"/>
      <c r="G149" s="1"/>
      <c r="H149" s="1"/>
      <c r="I149" s="1"/>
      <c r="J149" s="1"/>
      <c r="K149" s="1"/>
      <c r="L149" s="16"/>
      <c r="M149" s="16"/>
      <c r="N149" s="16"/>
      <c r="O149" s="16"/>
      <c r="P149" s="16"/>
      <c r="Q149" s="16"/>
      <c r="R149" s="16"/>
      <c r="S149" s="16"/>
      <c r="T149" s="16"/>
      <c r="U149" s="16"/>
      <c r="V149" s="16"/>
      <c r="W149" s="16"/>
      <c r="X149" s="16"/>
      <c r="Y149" s="16"/>
      <c r="Z149" s="16"/>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6"/>
      <c r="BC149" s="16"/>
      <c r="BD149" s="16"/>
      <c r="BE149" s="16"/>
      <c r="BF149" s="16"/>
      <c r="BG149" s="1"/>
      <c r="BH149" s="1"/>
      <c r="BI149" s="16"/>
      <c r="BJ149" s="16"/>
      <c r="BK149" s="16"/>
      <c r="BL149" s="16"/>
      <c r="BM149" s="16"/>
      <c r="BN149" s="16"/>
      <c r="BO149" s="1"/>
      <c r="BP149" s="1"/>
      <c r="BQ149" s="1"/>
      <c r="BR149" s="1"/>
      <c r="BS149" s="183"/>
      <c r="BT149" s="183"/>
      <c r="BU149" s="183"/>
      <c r="BV149" s="183"/>
      <c r="BW149" s="183"/>
      <c r="BX149" s="183"/>
      <c r="BY149" s="183"/>
      <c r="BZ149" s="1"/>
    </row>
    <row r="150" spans="1:78" ht="15.75" customHeight="1" x14ac:dyDescent="0.25">
      <c r="A150" s="1"/>
      <c r="B150" s="1"/>
      <c r="C150" s="1"/>
      <c r="D150" s="1"/>
      <c r="E150" s="1"/>
      <c r="F150" s="1"/>
      <c r="G150" s="1"/>
      <c r="H150" s="1"/>
      <c r="I150" s="1"/>
      <c r="J150" s="1"/>
      <c r="K150" s="1"/>
      <c r="L150" s="16"/>
      <c r="M150" s="16"/>
      <c r="N150" s="16"/>
      <c r="O150" s="16"/>
      <c r="P150" s="16"/>
      <c r="Q150" s="16"/>
      <c r="R150" s="16"/>
      <c r="S150" s="16"/>
      <c r="T150" s="16"/>
      <c r="U150" s="16"/>
      <c r="V150" s="16"/>
      <c r="W150" s="16"/>
      <c r="X150" s="16"/>
      <c r="Y150" s="16"/>
      <c r="Z150" s="16"/>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6"/>
      <c r="BC150" s="16"/>
      <c r="BD150" s="16"/>
      <c r="BE150" s="16"/>
      <c r="BF150" s="16"/>
      <c r="BG150" s="1"/>
      <c r="BH150" s="1"/>
      <c r="BI150" s="16"/>
      <c r="BJ150" s="16"/>
      <c r="BK150" s="16"/>
      <c r="BL150" s="16"/>
      <c r="BM150" s="16"/>
      <c r="BN150" s="16"/>
      <c r="BO150" s="1"/>
      <c r="BP150" s="1"/>
      <c r="BQ150" s="1"/>
      <c r="BR150" s="1"/>
      <c r="BS150" s="183"/>
      <c r="BT150" s="183"/>
      <c r="BU150" s="183"/>
      <c r="BV150" s="183"/>
      <c r="BW150" s="183"/>
      <c r="BX150" s="183"/>
      <c r="BY150" s="183"/>
      <c r="BZ150" s="1"/>
    </row>
    <row r="151" spans="1:78" ht="15.75" customHeight="1" x14ac:dyDescent="0.25">
      <c r="A151" s="1"/>
      <c r="B151" s="1"/>
      <c r="C151" s="1"/>
      <c r="D151" s="1"/>
      <c r="E151" s="1"/>
      <c r="F151" s="1"/>
      <c r="G151" s="1"/>
      <c r="H151" s="1"/>
      <c r="I151" s="1"/>
      <c r="J151" s="1"/>
      <c r="K151" s="1"/>
      <c r="L151" s="16"/>
      <c r="M151" s="16"/>
      <c r="N151" s="16"/>
      <c r="O151" s="16"/>
      <c r="P151" s="16"/>
      <c r="Q151" s="16"/>
      <c r="R151" s="16"/>
      <c r="S151" s="16"/>
      <c r="T151" s="16"/>
      <c r="U151" s="16"/>
      <c r="V151" s="16"/>
      <c r="W151" s="16"/>
      <c r="X151" s="16"/>
      <c r="Y151" s="16"/>
      <c r="Z151" s="16"/>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6"/>
      <c r="BC151" s="16"/>
      <c r="BD151" s="16"/>
      <c r="BE151" s="16"/>
      <c r="BF151" s="16"/>
      <c r="BG151" s="1"/>
      <c r="BH151" s="1"/>
      <c r="BI151" s="16"/>
      <c r="BJ151" s="16"/>
      <c r="BK151" s="16"/>
      <c r="BL151" s="16"/>
      <c r="BM151" s="16"/>
      <c r="BN151" s="16"/>
      <c r="BO151" s="1"/>
      <c r="BP151" s="1"/>
      <c r="BQ151" s="1"/>
      <c r="BR151" s="1"/>
      <c r="BS151" s="183"/>
      <c r="BT151" s="183"/>
      <c r="BU151" s="183"/>
      <c r="BV151" s="183"/>
      <c r="BW151" s="183"/>
      <c r="BX151" s="183"/>
      <c r="BY151" s="183"/>
      <c r="BZ151" s="1"/>
    </row>
    <row r="152" spans="1:78" ht="15.75" customHeight="1" x14ac:dyDescent="0.25">
      <c r="A152" s="1"/>
      <c r="B152" s="1"/>
      <c r="C152" s="1"/>
      <c r="D152" s="1"/>
      <c r="E152" s="1"/>
      <c r="F152" s="1"/>
      <c r="G152" s="1"/>
      <c r="H152" s="1"/>
      <c r="I152" s="1"/>
      <c r="J152" s="1"/>
      <c r="K152" s="1"/>
      <c r="L152" s="16"/>
      <c r="M152" s="16"/>
      <c r="N152" s="16"/>
      <c r="O152" s="16"/>
      <c r="P152" s="16"/>
      <c r="Q152" s="16"/>
      <c r="R152" s="16"/>
      <c r="S152" s="16"/>
      <c r="T152" s="16"/>
      <c r="U152" s="16"/>
      <c r="V152" s="16"/>
      <c r="W152" s="16"/>
      <c r="X152" s="16"/>
      <c r="Y152" s="16"/>
      <c r="Z152" s="16"/>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6"/>
      <c r="BC152" s="16"/>
      <c r="BD152" s="16"/>
      <c r="BE152" s="16"/>
      <c r="BF152" s="16"/>
      <c r="BG152" s="1"/>
      <c r="BH152" s="1"/>
      <c r="BI152" s="16"/>
      <c r="BJ152" s="16"/>
      <c r="BK152" s="16"/>
      <c r="BL152" s="16"/>
      <c r="BM152" s="16"/>
      <c r="BN152" s="16"/>
      <c r="BO152" s="1"/>
      <c r="BP152" s="1"/>
      <c r="BQ152" s="1"/>
      <c r="BR152" s="1"/>
      <c r="BS152" s="183"/>
      <c r="BT152" s="183"/>
      <c r="BU152" s="183"/>
      <c r="BV152" s="183"/>
      <c r="BW152" s="183"/>
      <c r="BX152" s="183"/>
      <c r="BY152" s="183"/>
      <c r="BZ152" s="1"/>
    </row>
    <row r="153" spans="1:78" ht="15.75" customHeight="1" x14ac:dyDescent="0.25">
      <c r="A153" s="1"/>
      <c r="B153" s="1"/>
      <c r="C153" s="1"/>
      <c r="D153" s="1"/>
      <c r="E153" s="1"/>
      <c r="F153" s="1"/>
      <c r="G153" s="1"/>
      <c r="H153" s="1"/>
      <c r="I153" s="1"/>
      <c r="J153" s="1"/>
      <c r="K153" s="1"/>
      <c r="L153" s="16"/>
      <c r="M153" s="16"/>
      <c r="N153" s="16"/>
      <c r="O153" s="16"/>
      <c r="P153" s="16"/>
      <c r="Q153" s="16"/>
      <c r="R153" s="16"/>
      <c r="S153" s="16"/>
      <c r="T153" s="16"/>
      <c r="U153" s="16"/>
      <c r="V153" s="16"/>
      <c r="W153" s="16"/>
      <c r="X153" s="16"/>
      <c r="Y153" s="16"/>
      <c r="Z153" s="16"/>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6"/>
      <c r="BC153" s="16"/>
      <c r="BD153" s="16"/>
      <c r="BE153" s="16"/>
      <c r="BF153" s="16"/>
      <c r="BG153" s="1"/>
      <c r="BH153" s="1"/>
      <c r="BI153" s="16"/>
      <c r="BJ153" s="16"/>
      <c r="BK153" s="16"/>
      <c r="BL153" s="16"/>
      <c r="BM153" s="16"/>
      <c r="BN153" s="16"/>
      <c r="BO153" s="1"/>
      <c r="BP153" s="1"/>
      <c r="BQ153" s="1"/>
      <c r="BR153" s="1"/>
      <c r="BS153" s="183"/>
      <c r="BT153" s="183"/>
      <c r="BU153" s="183"/>
      <c r="BV153" s="183"/>
      <c r="BW153" s="183"/>
      <c r="BX153" s="183"/>
      <c r="BY153" s="183"/>
      <c r="BZ153" s="1"/>
    </row>
    <row r="154" spans="1:78" ht="15.75" customHeight="1" x14ac:dyDescent="0.25">
      <c r="A154" s="1"/>
      <c r="B154" s="1"/>
      <c r="C154" s="1"/>
      <c r="D154" s="1"/>
      <c r="E154" s="1"/>
      <c r="F154" s="1"/>
      <c r="G154" s="1"/>
      <c r="H154" s="1"/>
      <c r="I154" s="1"/>
      <c r="J154" s="1"/>
      <c r="K154" s="1"/>
      <c r="L154" s="16"/>
      <c r="M154" s="16"/>
      <c r="N154" s="16"/>
      <c r="O154" s="16"/>
      <c r="P154" s="16"/>
      <c r="Q154" s="16"/>
      <c r="R154" s="16"/>
      <c r="S154" s="16"/>
      <c r="T154" s="16"/>
      <c r="U154" s="16"/>
      <c r="V154" s="16"/>
      <c r="W154" s="16"/>
      <c r="X154" s="16"/>
      <c r="Y154" s="16"/>
      <c r="Z154" s="16"/>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6"/>
      <c r="BC154" s="16"/>
      <c r="BD154" s="16"/>
      <c r="BE154" s="16"/>
      <c r="BF154" s="16"/>
      <c r="BG154" s="1"/>
      <c r="BH154" s="1"/>
      <c r="BI154" s="16"/>
      <c r="BJ154" s="16"/>
      <c r="BK154" s="16"/>
      <c r="BL154" s="16"/>
      <c r="BM154" s="16"/>
      <c r="BN154" s="16"/>
      <c r="BO154" s="1"/>
      <c r="BP154" s="1"/>
      <c r="BQ154" s="1"/>
      <c r="BR154" s="1"/>
      <c r="BS154" s="183"/>
      <c r="BT154" s="183"/>
      <c r="BU154" s="183"/>
      <c r="BV154" s="183"/>
      <c r="BW154" s="183"/>
      <c r="BX154" s="183"/>
      <c r="BY154" s="183"/>
      <c r="BZ154" s="1"/>
    </row>
    <row r="155" spans="1:78" ht="15.75" customHeight="1" x14ac:dyDescent="0.25">
      <c r="A155" s="1"/>
      <c r="B155" s="1"/>
      <c r="C155" s="1"/>
      <c r="D155" s="1"/>
      <c r="E155" s="1"/>
      <c r="F155" s="1"/>
      <c r="G155" s="1"/>
      <c r="H155" s="1"/>
      <c r="I155" s="1"/>
      <c r="J155" s="1"/>
      <c r="K155" s="1"/>
      <c r="L155" s="16"/>
      <c r="M155" s="16"/>
      <c r="N155" s="16"/>
      <c r="O155" s="16"/>
      <c r="P155" s="16"/>
      <c r="Q155" s="16"/>
      <c r="R155" s="16"/>
      <c r="S155" s="16"/>
      <c r="T155" s="16"/>
      <c r="U155" s="16"/>
      <c r="V155" s="16"/>
      <c r="W155" s="16"/>
      <c r="X155" s="16"/>
      <c r="Y155" s="16"/>
      <c r="Z155" s="16"/>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6"/>
      <c r="BC155" s="16"/>
      <c r="BD155" s="16"/>
      <c r="BE155" s="16"/>
      <c r="BF155" s="16"/>
      <c r="BG155" s="1"/>
      <c r="BH155" s="1"/>
      <c r="BI155" s="16"/>
      <c r="BJ155" s="16"/>
      <c r="BK155" s="16"/>
      <c r="BL155" s="16"/>
      <c r="BM155" s="16"/>
      <c r="BN155" s="16"/>
      <c r="BO155" s="1"/>
      <c r="BP155" s="1"/>
      <c r="BQ155" s="1"/>
      <c r="BR155" s="1"/>
      <c r="BS155" s="183"/>
      <c r="BT155" s="183"/>
      <c r="BU155" s="183"/>
      <c r="BV155" s="183"/>
      <c r="BW155" s="183"/>
      <c r="BX155" s="183"/>
      <c r="BY155" s="183"/>
      <c r="BZ155" s="1"/>
    </row>
    <row r="156" spans="1:78" ht="15.75" customHeight="1" x14ac:dyDescent="0.25">
      <c r="A156" s="1"/>
      <c r="B156" s="1"/>
      <c r="C156" s="1"/>
      <c r="D156" s="1"/>
      <c r="E156" s="1"/>
      <c r="F156" s="1"/>
      <c r="G156" s="1"/>
      <c r="H156" s="1"/>
      <c r="I156" s="1"/>
      <c r="J156" s="1"/>
      <c r="K156" s="1"/>
      <c r="L156" s="16"/>
      <c r="M156" s="16"/>
      <c r="N156" s="16"/>
      <c r="O156" s="16"/>
      <c r="P156" s="16"/>
      <c r="Q156" s="16"/>
      <c r="R156" s="16"/>
      <c r="S156" s="16"/>
      <c r="T156" s="16"/>
      <c r="U156" s="16"/>
      <c r="V156" s="16"/>
      <c r="W156" s="16"/>
      <c r="X156" s="16"/>
      <c r="Y156" s="16"/>
      <c r="Z156" s="16"/>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6"/>
      <c r="BC156" s="16"/>
      <c r="BD156" s="16"/>
      <c r="BE156" s="16"/>
      <c r="BF156" s="16"/>
      <c r="BG156" s="1"/>
      <c r="BH156" s="1"/>
      <c r="BI156" s="16"/>
      <c r="BJ156" s="16"/>
      <c r="BK156" s="16"/>
      <c r="BL156" s="16"/>
      <c r="BM156" s="16"/>
      <c r="BN156" s="16"/>
      <c r="BO156" s="1"/>
      <c r="BP156" s="1"/>
      <c r="BQ156" s="1"/>
      <c r="BR156" s="1"/>
      <c r="BS156" s="183"/>
      <c r="BT156" s="183"/>
      <c r="BU156" s="183"/>
      <c r="BV156" s="183"/>
      <c r="BW156" s="183"/>
      <c r="BX156" s="183"/>
      <c r="BY156" s="183"/>
      <c r="BZ156" s="1"/>
    </row>
    <row r="157" spans="1:78" ht="15.75" customHeight="1" x14ac:dyDescent="0.25">
      <c r="A157" s="1"/>
      <c r="B157" s="1"/>
      <c r="C157" s="1"/>
      <c r="D157" s="1"/>
      <c r="E157" s="1"/>
      <c r="F157" s="1"/>
      <c r="G157" s="1"/>
      <c r="H157" s="1"/>
      <c r="I157" s="1"/>
      <c r="J157" s="1"/>
      <c r="K157" s="1"/>
      <c r="L157" s="16"/>
      <c r="M157" s="16"/>
      <c r="N157" s="16"/>
      <c r="O157" s="16"/>
      <c r="P157" s="16"/>
      <c r="Q157" s="16"/>
      <c r="R157" s="16"/>
      <c r="S157" s="16"/>
      <c r="T157" s="16"/>
      <c r="U157" s="16"/>
      <c r="V157" s="16"/>
      <c r="W157" s="16"/>
      <c r="X157" s="16"/>
      <c r="Y157" s="16"/>
      <c r="Z157" s="16"/>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6"/>
      <c r="BC157" s="16"/>
      <c r="BD157" s="16"/>
      <c r="BE157" s="16"/>
      <c r="BF157" s="16"/>
      <c r="BG157" s="1"/>
      <c r="BH157" s="1"/>
      <c r="BI157" s="16"/>
      <c r="BJ157" s="16"/>
      <c r="BK157" s="16"/>
      <c r="BL157" s="16"/>
      <c r="BM157" s="16"/>
      <c r="BN157" s="16"/>
      <c r="BO157" s="1"/>
      <c r="BP157" s="1"/>
      <c r="BQ157" s="1"/>
      <c r="BR157" s="1"/>
      <c r="BS157" s="183"/>
      <c r="BT157" s="183"/>
      <c r="BU157" s="183"/>
      <c r="BV157" s="183"/>
      <c r="BW157" s="183"/>
      <c r="BX157" s="183"/>
      <c r="BY157" s="183"/>
      <c r="BZ157" s="1"/>
    </row>
    <row r="158" spans="1:78" ht="15.75" customHeight="1" x14ac:dyDescent="0.25">
      <c r="A158" s="1"/>
      <c r="B158" s="1"/>
      <c r="C158" s="1"/>
      <c r="D158" s="1"/>
      <c r="E158" s="1"/>
      <c r="F158" s="1"/>
      <c r="G158" s="1"/>
      <c r="H158" s="1"/>
      <c r="I158" s="1"/>
      <c r="J158" s="1"/>
      <c r="K158" s="1"/>
      <c r="L158" s="16"/>
      <c r="M158" s="16"/>
      <c r="N158" s="16"/>
      <c r="O158" s="16"/>
      <c r="P158" s="16"/>
      <c r="Q158" s="16"/>
      <c r="R158" s="16"/>
      <c r="S158" s="16"/>
      <c r="T158" s="16"/>
      <c r="U158" s="16"/>
      <c r="V158" s="16"/>
      <c r="W158" s="16"/>
      <c r="X158" s="16"/>
      <c r="Y158" s="16"/>
      <c r="Z158" s="16"/>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6"/>
      <c r="BC158" s="16"/>
      <c r="BD158" s="16"/>
      <c r="BE158" s="16"/>
      <c r="BF158" s="16"/>
      <c r="BG158" s="1"/>
      <c r="BH158" s="1"/>
      <c r="BI158" s="16"/>
      <c r="BJ158" s="16"/>
      <c r="BK158" s="16"/>
      <c r="BL158" s="16"/>
      <c r="BM158" s="16"/>
      <c r="BN158" s="16"/>
      <c r="BO158" s="1"/>
      <c r="BP158" s="1"/>
      <c r="BQ158" s="1"/>
      <c r="BR158" s="1"/>
      <c r="BS158" s="183"/>
      <c r="BT158" s="183"/>
      <c r="BU158" s="183"/>
      <c r="BV158" s="183"/>
      <c r="BW158" s="183"/>
      <c r="BX158" s="183"/>
      <c r="BY158" s="183"/>
      <c r="BZ158" s="1"/>
    </row>
    <row r="159" spans="1:78" ht="15.75" customHeight="1" x14ac:dyDescent="0.25">
      <c r="A159" s="1"/>
      <c r="B159" s="1"/>
      <c r="C159" s="1"/>
      <c r="D159" s="1"/>
      <c r="E159" s="1"/>
      <c r="F159" s="1"/>
      <c r="G159" s="1"/>
      <c r="H159" s="1"/>
      <c r="I159" s="1"/>
      <c r="J159" s="1"/>
      <c r="K159" s="1"/>
      <c r="L159" s="16"/>
      <c r="M159" s="16"/>
      <c r="N159" s="16"/>
      <c r="O159" s="16"/>
      <c r="P159" s="16"/>
      <c r="Q159" s="16"/>
      <c r="R159" s="16"/>
      <c r="S159" s="16"/>
      <c r="T159" s="16"/>
      <c r="U159" s="16"/>
      <c r="V159" s="16"/>
      <c r="W159" s="16"/>
      <c r="X159" s="16"/>
      <c r="Y159" s="16"/>
      <c r="Z159" s="16"/>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6"/>
      <c r="BC159" s="16"/>
      <c r="BD159" s="16"/>
      <c r="BE159" s="16"/>
      <c r="BF159" s="16"/>
      <c r="BG159" s="1"/>
      <c r="BH159" s="1"/>
      <c r="BI159" s="16"/>
      <c r="BJ159" s="16"/>
      <c r="BK159" s="16"/>
      <c r="BL159" s="16"/>
      <c r="BM159" s="16"/>
      <c r="BN159" s="16"/>
      <c r="BO159" s="1"/>
      <c r="BP159" s="1"/>
      <c r="BQ159" s="1"/>
      <c r="BR159" s="1"/>
      <c r="BS159" s="183"/>
      <c r="BT159" s="183"/>
      <c r="BU159" s="183"/>
      <c r="BV159" s="183"/>
      <c r="BW159" s="183"/>
      <c r="BX159" s="183"/>
      <c r="BY159" s="183"/>
      <c r="BZ159" s="1"/>
    </row>
    <row r="160" spans="1:78" ht="15.75" customHeight="1" x14ac:dyDescent="0.25">
      <c r="A160" s="1"/>
      <c r="B160" s="1"/>
      <c r="C160" s="1"/>
      <c r="D160" s="1"/>
      <c r="E160" s="1"/>
      <c r="F160" s="1"/>
      <c r="G160" s="1"/>
      <c r="H160" s="1"/>
      <c r="I160" s="1"/>
      <c r="J160" s="1"/>
      <c r="K160" s="1"/>
      <c r="L160" s="16"/>
      <c r="M160" s="16"/>
      <c r="N160" s="16"/>
      <c r="O160" s="16"/>
      <c r="P160" s="16"/>
      <c r="Q160" s="16"/>
      <c r="R160" s="16"/>
      <c r="S160" s="16"/>
      <c r="T160" s="16"/>
      <c r="U160" s="16"/>
      <c r="V160" s="16"/>
      <c r="W160" s="16"/>
      <c r="X160" s="16"/>
      <c r="Y160" s="16"/>
      <c r="Z160" s="16"/>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6"/>
      <c r="BC160" s="16"/>
      <c r="BD160" s="16"/>
      <c r="BE160" s="16"/>
      <c r="BF160" s="16"/>
      <c r="BG160" s="1"/>
      <c r="BH160" s="1"/>
      <c r="BI160" s="16"/>
      <c r="BJ160" s="16"/>
      <c r="BK160" s="16"/>
      <c r="BL160" s="16"/>
      <c r="BM160" s="16"/>
      <c r="BN160" s="16"/>
      <c r="BO160" s="1"/>
      <c r="BP160" s="1"/>
      <c r="BQ160" s="1"/>
      <c r="BR160" s="1"/>
      <c r="BS160" s="183"/>
      <c r="BT160" s="183"/>
      <c r="BU160" s="183"/>
      <c r="BV160" s="183"/>
      <c r="BW160" s="183"/>
      <c r="BX160" s="183"/>
      <c r="BY160" s="183"/>
      <c r="BZ160" s="1"/>
    </row>
    <row r="161" spans="1:78" ht="15.75" customHeight="1" x14ac:dyDescent="0.25">
      <c r="A161" s="1"/>
      <c r="B161" s="1"/>
      <c r="C161" s="1"/>
      <c r="D161" s="1"/>
      <c r="E161" s="1"/>
      <c r="F161" s="1"/>
      <c r="G161" s="1"/>
      <c r="H161" s="1"/>
      <c r="I161" s="1"/>
      <c r="J161" s="1"/>
      <c r="K161" s="1"/>
      <c r="L161" s="16"/>
      <c r="M161" s="16"/>
      <c r="N161" s="16"/>
      <c r="O161" s="16"/>
      <c r="P161" s="16"/>
      <c r="Q161" s="16"/>
      <c r="R161" s="16"/>
      <c r="S161" s="16"/>
      <c r="T161" s="16"/>
      <c r="U161" s="16"/>
      <c r="V161" s="16"/>
      <c r="W161" s="16"/>
      <c r="X161" s="16"/>
      <c r="Y161" s="16"/>
      <c r="Z161" s="16"/>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6"/>
      <c r="BC161" s="16"/>
      <c r="BD161" s="16"/>
      <c r="BE161" s="16"/>
      <c r="BF161" s="16"/>
      <c r="BG161" s="1"/>
      <c r="BH161" s="1"/>
      <c r="BI161" s="16"/>
      <c r="BJ161" s="16"/>
      <c r="BK161" s="16"/>
      <c r="BL161" s="16"/>
      <c r="BM161" s="16"/>
      <c r="BN161" s="16"/>
      <c r="BO161" s="1"/>
      <c r="BP161" s="1"/>
      <c r="BQ161" s="1"/>
      <c r="BR161" s="1"/>
      <c r="BS161" s="183"/>
      <c r="BT161" s="183"/>
      <c r="BU161" s="183"/>
      <c r="BV161" s="183"/>
      <c r="BW161" s="183"/>
      <c r="BX161" s="183"/>
      <c r="BY161" s="183"/>
      <c r="BZ161" s="1"/>
    </row>
    <row r="162" spans="1:78" ht="15.75" customHeight="1" x14ac:dyDescent="0.25">
      <c r="A162" s="1"/>
      <c r="B162" s="1"/>
      <c r="C162" s="1"/>
      <c r="D162" s="1"/>
      <c r="E162" s="1"/>
      <c r="F162" s="1"/>
      <c r="G162" s="1"/>
      <c r="H162" s="1"/>
      <c r="I162" s="1"/>
      <c r="J162" s="1"/>
      <c r="K162" s="1"/>
      <c r="L162" s="16"/>
      <c r="M162" s="16"/>
      <c r="N162" s="16"/>
      <c r="O162" s="16"/>
      <c r="P162" s="16"/>
      <c r="Q162" s="16"/>
      <c r="R162" s="16"/>
      <c r="S162" s="16"/>
      <c r="T162" s="16"/>
      <c r="U162" s="16"/>
      <c r="V162" s="16"/>
      <c r="W162" s="16"/>
      <c r="X162" s="16"/>
      <c r="Y162" s="16"/>
      <c r="Z162" s="16"/>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6"/>
      <c r="BC162" s="16"/>
      <c r="BD162" s="16"/>
      <c r="BE162" s="16"/>
      <c r="BF162" s="16"/>
      <c r="BG162" s="1"/>
      <c r="BH162" s="1"/>
      <c r="BI162" s="16"/>
      <c r="BJ162" s="16"/>
      <c r="BK162" s="16"/>
      <c r="BL162" s="16"/>
      <c r="BM162" s="16"/>
      <c r="BN162" s="16"/>
      <c r="BO162" s="1"/>
      <c r="BP162" s="1"/>
      <c r="BQ162" s="1"/>
      <c r="BR162" s="1"/>
      <c r="BS162" s="183"/>
      <c r="BT162" s="183"/>
      <c r="BU162" s="183"/>
      <c r="BV162" s="183"/>
      <c r="BW162" s="183"/>
      <c r="BX162" s="183"/>
      <c r="BY162" s="183"/>
      <c r="BZ162" s="1"/>
    </row>
    <row r="163" spans="1:78" ht="15.75" customHeight="1" x14ac:dyDescent="0.25">
      <c r="A163" s="1"/>
      <c r="B163" s="1"/>
      <c r="C163" s="1"/>
      <c r="D163" s="1"/>
      <c r="E163" s="1"/>
      <c r="F163" s="1"/>
      <c r="G163" s="1"/>
      <c r="H163" s="1"/>
      <c r="I163" s="1"/>
      <c r="J163" s="1"/>
      <c r="K163" s="1"/>
      <c r="L163" s="16"/>
      <c r="M163" s="16"/>
      <c r="N163" s="16"/>
      <c r="O163" s="16"/>
      <c r="P163" s="16"/>
      <c r="Q163" s="16"/>
      <c r="R163" s="16"/>
      <c r="S163" s="16"/>
      <c r="T163" s="16"/>
      <c r="U163" s="16"/>
      <c r="V163" s="16"/>
      <c r="W163" s="16"/>
      <c r="X163" s="16"/>
      <c r="Y163" s="16"/>
      <c r="Z163" s="16"/>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6"/>
      <c r="BC163" s="16"/>
      <c r="BD163" s="16"/>
      <c r="BE163" s="16"/>
      <c r="BF163" s="16"/>
      <c r="BG163" s="1"/>
      <c r="BH163" s="1"/>
      <c r="BI163" s="16"/>
      <c r="BJ163" s="16"/>
      <c r="BK163" s="16"/>
      <c r="BL163" s="16"/>
      <c r="BM163" s="16"/>
      <c r="BN163" s="16"/>
      <c r="BO163" s="1"/>
      <c r="BP163" s="1"/>
      <c r="BQ163" s="1"/>
      <c r="BR163" s="1"/>
      <c r="BS163" s="183"/>
      <c r="BT163" s="183"/>
      <c r="BU163" s="183"/>
      <c r="BV163" s="183"/>
      <c r="BW163" s="183"/>
      <c r="BX163" s="183"/>
      <c r="BY163" s="183"/>
      <c r="BZ163" s="1"/>
    </row>
    <row r="164" spans="1:78" ht="15.75" customHeight="1" x14ac:dyDescent="0.25">
      <c r="A164" s="1"/>
      <c r="B164" s="1"/>
      <c r="C164" s="1"/>
      <c r="D164" s="1"/>
      <c r="E164" s="1"/>
      <c r="F164" s="1"/>
      <c r="G164" s="1"/>
      <c r="H164" s="1"/>
      <c r="I164" s="1"/>
      <c r="J164" s="1"/>
      <c r="K164" s="1"/>
      <c r="L164" s="16"/>
      <c r="M164" s="16"/>
      <c r="N164" s="16"/>
      <c r="O164" s="16"/>
      <c r="P164" s="16"/>
      <c r="Q164" s="16"/>
      <c r="R164" s="16"/>
      <c r="S164" s="16"/>
      <c r="T164" s="16"/>
      <c r="U164" s="16"/>
      <c r="V164" s="16"/>
      <c r="W164" s="16"/>
      <c r="X164" s="16"/>
      <c r="Y164" s="16"/>
      <c r="Z164" s="16"/>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6"/>
      <c r="BC164" s="16"/>
      <c r="BD164" s="16"/>
      <c r="BE164" s="16"/>
      <c r="BF164" s="16"/>
      <c r="BG164" s="1"/>
      <c r="BH164" s="1"/>
      <c r="BI164" s="16"/>
      <c r="BJ164" s="16"/>
      <c r="BK164" s="16"/>
      <c r="BL164" s="16"/>
      <c r="BM164" s="16"/>
      <c r="BN164" s="16"/>
      <c r="BO164" s="1"/>
      <c r="BP164" s="1"/>
      <c r="BQ164" s="1"/>
      <c r="BR164" s="1"/>
      <c r="BS164" s="183"/>
      <c r="BT164" s="183"/>
      <c r="BU164" s="183"/>
      <c r="BV164" s="183"/>
      <c r="BW164" s="183"/>
      <c r="BX164" s="183"/>
      <c r="BY164" s="183"/>
      <c r="BZ164" s="1"/>
    </row>
    <row r="165" spans="1:78" ht="15.75" customHeight="1" x14ac:dyDescent="0.25">
      <c r="A165" s="1"/>
      <c r="B165" s="1"/>
      <c r="C165" s="1"/>
      <c r="D165" s="1"/>
      <c r="E165" s="1"/>
      <c r="F165" s="1"/>
      <c r="G165" s="1"/>
      <c r="H165" s="1"/>
      <c r="I165" s="1"/>
      <c r="J165" s="1"/>
      <c r="K165" s="1"/>
      <c r="L165" s="16"/>
      <c r="M165" s="16"/>
      <c r="N165" s="16"/>
      <c r="O165" s="16"/>
      <c r="P165" s="16"/>
      <c r="Q165" s="16"/>
      <c r="R165" s="16"/>
      <c r="S165" s="16"/>
      <c r="T165" s="16"/>
      <c r="U165" s="16"/>
      <c r="V165" s="16"/>
      <c r="W165" s="16"/>
      <c r="X165" s="16"/>
      <c r="Y165" s="16"/>
      <c r="Z165" s="16"/>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6"/>
      <c r="BC165" s="16"/>
      <c r="BD165" s="16"/>
      <c r="BE165" s="16"/>
      <c r="BF165" s="16"/>
      <c r="BG165" s="1"/>
      <c r="BH165" s="1"/>
      <c r="BI165" s="16"/>
      <c r="BJ165" s="16"/>
      <c r="BK165" s="16"/>
      <c r="BL165" s="16"/>
      <c r="BM165" s="16"/>
      <c r="BN165" s="16"/>
      <c r="BO165" s="1"/>
      <c r="BP165" s="1"/>
      <c r="BQ165" s="1"/>
      <c r="BR165" s="1"/>
      <c r="BS165" s="183"/>
      <c r="BT165" s="183"/>
      <c r="BU165" s="183"/>
      <c r="BV165" s="183"/>
      <c r="BW165" s="183"/>
      <c r="BX165" s="183"/>
      <c r="BY165" s="183"/>
      <c r="BZ165" s="1"/>
    </row>
    <row r="166" spans="1:78" ht="15.75" customHeight="1" x14ac:dyDescent="0.25">
      <c r="A166" s="1"/>
      <c r="B166" s="1"/>
      <c r="C166" s="1"/>
      <c r="D166" s="1"/>
      <c r="E166" s="1"/>
      <c r="F166" s="1"/>
      <c r="G166" s="1"/>
      <c r="H166" s="1"/>
      <c r="I166" s="1"/>
      <c r="J166" s="1"/>
      <c r="K166" s="1"/>
      <c r="L166" s="16"/>
      <c r="M166" s="16"/>
      <c r="N166" s="16"/>
      <c r="O166" s="16"/>
      <c r="P166" s="16"/>
      <c r="Q166" s="16"/>
      <c r="R166" s="16"/>
      <c r="S166" s="16"/>
      <c r="T166" s="16"/>
      <c r="U166" s="16"/>
      <c r="V166" s="16"/>
      <c r="W166" s="16"/>
      <c r="X166" s="16"/>
      <c r="Y166" s="16"/>
      <c r="Z166" s="16"/>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6"/>
      <c r="BC166" s="16"/>
      <c r="BD166" s="16"/>
      <c r="BE166" s="16"/>
      <c r="BF166" s="16"/>
      <c r="BG166" s="1"/>
      <c r="BH166" s="1"/>
      <c r="BI166" s="16"/>
      <c r="BJ166" s="16"/>
      <c r="BK166" s="16"/>
      <c r="BL166" s="16"/>
      <c r="BM166" s="16"/>
      <c r="BN166" s="16"/>
      <c r="BO166" s="1"/>
      <c r="BP166" s="1"/>
      <c r="BQ166" s="1"/>
      <c r="BR166" s="1"/>
      <c r="BS166" s="183"/>
      <c r="BT166" s="183"/>
      <c r="BU166" s="183"/>
      <c r="BV166" s="183"/>
      <c r="BW166" s="183"/>
      <c r="BX166" s="183"/>
      <c r="BY166" s="183"/>
      <c r="BZ166" s="1"/>
    </row>
    <row r="167" spans="1:78" ht="15.75" customHeight="1" x14ac:dyDescent="0.25">
      <c r="A167" s="1"/>
      <c r="B167" s="1"/>
      <c r="C167" s="1"/>
      <c r="D167" s="1"/>
      <c r="E167" s="1"/>
      <c r="F167" s="1"/>
      <c r="G167" s="1"/>
      <c r="H167" s="1"/>
      <c r="I167" s="1"/>
      <c r="J167" s="1"/>
      <c r="K167" s="1"/>
      <c r="L167" s="16"/>
      <c r="M167" s="16"/>
      <c r="N167" s="16"/>
      <c r="O167" s="16"/>
      <c r="P167" s="16"/>
      <c r="Q167" s="16"/>
      <c r="R167" s="16"/>
      <c r="S167" s="16"/>
      <c r="T167" s="16"/>
      <c r="U167" s="16"/>
      <c r="V167" s="16"/>
      <c r="W167" s="16"/>
      <c r="X167" s="16"/>
      <c r="Y167" s="16"/>
      <c r="Z167" s="16"/>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c r="BB167" s="16"/>
      <c r="BC167" s="16"/>
      <c r="BD167" s="16"/>
      <c r="BE167" s="16"/>
      <c r="BF167" s="16"/>
      <c r="BG167" s="1"/>
      <c r="BH167" s="1"/>
      <c r="BI167" s="16"/>
      <c r="BJ167" s="16"/>
      <c r="BK167" s="16"/>
      <c r="BL167" s="16"/>
      <c r="BM167" s="16"/>
      <c r="BN167" s="16"/>
      <c r="BO167" s="1"/>
      <c r="BP167" s="1"/>
      <c r="BQ167" s="1"/>
      <c r="BR167" s="1"/>
      <c r="BS167" s="183"/>
      <c r="BT167" s="183"/>
      <c r="BU167" s="183"/>
      <c r="BV167" s="183"/>
      <c r="BW167" s="183"/>
      <c r="BX167" s="183"/>
      <c r="BY167" s="183"/>
      <c r="BZ167" s="1"/>
    </row>
    <row r="168" spans="1:78" ht="15.75" customHeight="1" x14ac:dyDescent="0.25">
      <c r="A168" s="1"/>
      <c r="B168" s="1"/>
      <c r="C168" s="1"/>
      <c r="D168" s="1"/>
      <c r="E168" s="1"/>
      <c r="F168" s="1"/>
      <c r="G168" s="1"/>
      <c r="H168" s="1"/>
      <c r="I168" s="1"/>
      <c r="J168" s="1"/>
      <c r="K168" s="1"/>
      <c r="L168" s="16"/>
      <c r="M168" s="16"/>
      <c r="N168" s="16"/>
      <c r="O168" s="16"/>
      <c r="P168" s="16"/>
      <c r="Q168" s="16"/>
      <c r="R168" s="16"/>
      <c r="S168" s="16"/>
      <c r="T168" s="16"/>
      <c r="U168" s="16"/>
      <c r="V168" s="16"/>
      <c r="W168" s="16"/>
      <c r="X168" s="16"/>
      <c r="Y168" s="16"/>
      <c r="Z168" s="16"/>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c r="BB168" s="16"/>
      <c r="BC168" s="16"/>
      <c r="BD168" s="16"/>
      <c r="BE168" s="16"/>
      <c r="BF168" s="16"/>
      <c r="BG168" s="1"/>
      <c r="BH168" s="1"/>
      <c r="BI168" s="16"/>
      <c r="BJ168" s="16"/>
      <c r="BK168" s="16"/>
      <c r="BL168" s="16"/>
      <c r="BM168" s="16"/>
      <c r="BN168" s="16"/>
      <c r="BO168" s="1"/>
      <c r="BP168" s="1"/>
      <c r="BQ168" s="1"/>
      <c r="BR168" s="1"/>
      <c r="BS168" s="183"/>
      <c r="BT168" s="183"/>
      <c r="BU168" s="183"/>
      <c r="BV168" s="183"/>
      <c r="BW168" s="183"/>
      <c r="BX168" s="183"/>
      <c r="BY168" s="183"/>
      <c r="BZ168" s="1"/>
    </row>
    <row r="169" spans="1:78" ht="15.75" customHeight="1" x14ac:dyDescent="0.25">
      <c r="A169" s="1"/>
      <c r="B169" s="1"/>
      <c r="C169" s="1"/>
      <c r="D169" s="1"/>
      <c r="E169" s="1"/>
      <c r="F169" s="1"/>
      <c r="G169" s="1"/>
      <c r="H169" s="1"/>
      <c r="I169" s="1"/>
      <c r="J169" s="1"/>
      <c r="K169" s="1"/>
      <c r="L169" s="16"/>
      <c r="M169" s="16"/>
      <c r="N169" s="16"/>
      <c r="O169" s="16"/>
      <c r="P169" s="16"/>
      <c r="Q169" s="16"/>
      <c r="R169" s="16"/>
      <c r="S169" s="16"/>
      <c r="T169" s="16"/>
      <c r="U169" s="16"/>
      <c r="V169" s="16"/>
      <c r="W169" s="16"/>
      <c r="X169" s="16"/>
      <c r="Y169" s="16"/>
      <c r="Z169" s="16"/>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6"/>
      <c r="BC169" s="16"/>
      <c r="BD169" s="16"/>
      <c r="BE169" s="16"/>
      <c r="BF169" s="16"/>
      <c r="BG169" s="1"/>
      <c r="BH169" s="1"/>
      <c r="BI169" s="16"/>
      <c r="BJ169" s="16"/>
      <c r="BK169" s="16"/>
      <c r="BL169" s="16"/>
      <c r="BM169" s="16"/>
      <c r="BN169" s="16"/>
      <c r="BO169" s="1"/>
      <c r="BP169" s="1"/>
      <c r="BQ169" s="1"/>
      <c r="BR169" s="1"/>
      <c r="BS169" s="183"/>
      <c r="BT169" s="183"/>
      <c r="BU169" s="183"/>
      <c r="BV169" s="183"/>
      <c r="BW169" s="183"/>
      <c r="BX169" s="183"/>
      <c r="BY169" s="183"/>
      <c r="BZ169" s="1"/>
    </row>
    <row r="170" spans="1:78" ht="15.75" customHeight="1" x14ac:dyDescent="0.25">
      <c r="A170" s="1"/>
      <c r="B170" s="1"/>
      <c r="C170" s="1"/>
      <c r="D170" s="1"/>
      <c r="E170" s="1"/>
      <c r="F170" s="1"/>
      <c r="G170" s="1"/>
      <c r="H170" s="1"/>
      <c r="I170" s="1"/>
      <c r="J170" s="1"/>
      <c r="K170" s="1"/>
      <c r="L170" s="16"/>
      <c r="M170" s="16"/>
      <c r="N170" s="16"/>
      <c r="O170" s="16"/>
      <c r="P170" s="16"/>
      <c r="Q170" s="16"/>
      <c r="R170" s="16"/>
      <c r="S170" s="16"/>
      <c r="T170" s="16"/>
      <c r="U170" s="16"/>
      <c r="V170" s="16"/>
      <c r="W170" s="16"/>
      <c r="X170" s="16"/>
      <c r="Y170" s="16"/>
      <c r="Z170" s="16"/>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6"/>
      <c r="BC170" s="16"/>
      <c r="BD170" s="16"/>
      <c r="BE170" s="16"/>
      <c r="BF170" s="16"/>
      <c r="BG170" s="1"/>
      <c r="BH170" s="1"/>
      <c r="BI170" s="16"/>
      <c r="BJ170" s="16"/>
      <c r="BK170" s="16"/>
      <c r="BL170" s="16"/>
      <c r="BM170" s="16"/>
      <c r="BN170" s="16"/>
      <c r="BO170" s="1"/>
      <c r="BP170" s="1"/>
      <c r="BQ170" s="1"/>
      <c r="BR170" s="1"/>
      <c r="BS170" s="183"/>
      <c r="BT170" s="183"/>
      <c r="BU170" s="183"/>
      <c r="BV170" s="183"/>
      <c r="BW170" s="183"/>
      <c r="BX170" s="183"/>
      <c r="BY170" s="183"/>
      <c r="BZ170" s="1"/>
    </row>
    <row r="171" spans="1:78" ht="15.75" customHeight="1" x14ac:dyDescent="0.25">
      <c r="A171" s="1"/>
      <c r="B171" s="1"/>
      <c r="C171" s="1"/>
      <c r="D171" s="1"/>
      <c r="E171" s="1"/>
      <c r="F171" s="1"/>
      <c r="G171" s="1"/>
      <c r="H171" s="1"/>
      <c r="I171" s="1"/>
      <c r="J171" s="1"/>
      <c r="K171" s="1"/>
      <c r="L171" s="16"/>
      <c r="M171" s="16"/>
      <c r="N171" s="16"/>
      <c r="O171" s="16"/>
      <c r="P171" s="16"/>
      <c r="Q171" s="16"/>
      <c r="R171" s="16"/>
      <c r="S171" s="16"/>
      <c r="T171" s="16"/>
      <c r="U171" s="16"/>
      <c r="V171" s="16"/>
      <c r="W171" s="16"/>
      <c r="X171" s="16"/>
      <c r="Y171" s="16"/>
      <c r="Z171" s="16"/>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6"/>
      <c r="BC171" s="16"/>
      <c r="BD171" s="16"/>
      <c r="BE171" s="16"/>
      <c r="BF171" s="16"/>
      <c r="BG171" s="1"/>
      <c r="BH171" s="1"/>
      <c r="BI171" s="16"/>
      <c r="BJ171" s="16"/>
      <c r="BK171" s="16"/>
      <c r="BL171" s="16"/>
      <c r="BM171" s="16"/>
      <c r="BN171" s="16"/>
      <c r="BO171" s="1"/>
      <c r="BP171" s="1"/>
      <c r="BQ171" s="1"/>
      <c r="BR171" s="1"/>
      <c r="BS171" s="183"/>
      <c r="BT171" s="183"/>
      <c r="BU171" s="183"/>
      <c r="BV171" s="183"/>
      <c r="BW171" s="183"/>
      <c r="BX171" s="183"/>
      <c r="BY171" s="183"/>
      <c r="BZ171" s="1"/>
    </row>
    <row r="172" spans="1:78" ht="15.75" customHeight="1" x14ac:dyDescent="0.25">
      <c r="A172" s="1"/>
      <c r="B172" s="1"/>
      <c r="C172" s="1"/>
      <c r="D172" s="1"/>
      <c r="E172" s="1"/>
      <c r="F172" s="1"/>
      <c r="G172" s="1"/>
      <c r="H172" s="1"/>
      <c r="I172" s="1"/>
      <c r="J172" s="1"/>
      <c r="K172" s="1"/>
      <c r="L172" s="16"/>
      <c r="M172" s="16"/>
      <c r="N172" s="16"/>
      <c r="O172" s="16"/>
      <c r="P172" s="16"/>
      <c r="Q172" s="16"/>
      <c r="R172" s="16"/>
      <c r="S172" s="16"/>
      <c r="T172" s="16"/>
      <c r="U172" s="16"/>
      <c r="V172" s="16"/>
      <c r="W172" s="16"/>
      <c r="X172" s="16"/>
      <c r="Y172" s="16"/>
      <c r="Z172" s="16"/>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6"/>
      <c r="BC172" s="16"/>
      <c r="BD172" s="16"/>
      <c r="BE172" s="16"/>
      <c r="BF172" s="16"/>
      <c r="BG172" s="1"/>
      <c r="BH172" s="1"/>
      <c r="BI172" s="16"/>
      <c r="BJ172" s="16"/>
      <c r="BK172" s="16"/>
      <c r="BL172" s="16"/>
      <c r="BM172" s="16"/>
      <c r="BN172" s="16"/>
      <c r="BO172" s="1"/>
      <c r="BP172" s="1"/>
      <c r="BQ172" s="1"/>
      <c r="BR172" s="1"/>
      <c r="BS172" s="183"/>
      <c r="BT172" s="183"/>
      <c r="BU172" s="183"/>
      <c r="BV172" s="183"/>
      <c r="BW172" s="183"/>
      <c r="BX172" s="183"/>
      <c r="BY172" s="183"/>
      <c r="BZ172" s="1"/>
    </row>
    <row r="173" spans="1:78" ht="15.75" customHeight="1" x14ac:dyDescent="0.25">
      <c r="A173" s="1"/>
      <c r="B173" s="1"/>
      <c r="C173" s="1"/>
      <c r="D173" s="1"/>
      <c r="E173" s="1"/>
      <c r="F173" s="1"/>
      <c r="G173" s="1"/>
      <c r="H173" s="1"/>
      <c r="I173" s="1"/>
      <c r="J173" s="1"/>
      <c r="K173" s="1"/>
      <c r="L173" s="16"/>
      <c r="M173" s="16"/>
      <c r="N173" s="16"/>
      <c r="O173" s="16"/>
      <c r="P173" s="16"/>
      <c r="Q173" s="16"/>
      <c r="R173" s="16"/>
      <c r="S173" s="16"/>
      <c r="T173" s="16"/>
      <c r="U173" s="16"/>
      <c r="V173" s="16"/>
      <c r="W173" s="16"/>
      <c r="X173" s="16"/>
      <c r="Y173" s="16"/>
      <c r="Z173" s="16"/>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6"/>
      <c r="BC173" s="16"/>
      <c r="BD173" s="16"/>
      <c r="BE173" s="16"/>
      <c r="BF173" s="16"/>
      <c r="BG173" s="1"/>
      <c r="BH173" s="1"/>
      <c r="BI173" s="16"/>
      <c r="BJ173" s="16"/>
      <c r="BK173" s="16"/>
      <c r="BL173" s="16"/>
      <c r="BM173" s="16"/>
      <c r="BN173" s="16"/>
      <c r="BO173" s="1"/>
      <c r="BP173" s="1"/>
      <c r="BQ173" s="1"/>
      <c r="BR173" s="1"/>
      <c r="BS173" s="183"/>
      <c r="BT173" s="183"/>
      <c r="BU173" s="183"/>
      <c r="BV173" s="183"/>
      <c r="BW173" s="183"/>
      <c r="BX173" s="183"/>
      <c r="BY173" s="183"/>
      <c r="BZ173" s="1"/>
    </row>
    <row r="174" spans="1:78" ht="15.75" customHeight="1" x14ac:dyDescent="0.25">
      <c r="A174" s="1"/>
      <c r="B174" s="1"/>
      <c r="C174" s="1"/>
      <c r="D174" s="1"/>
      <c r="E174" s="1"/>
      <c r="F174" s="1"/>
      <c r="G174" s="1"/>
      <c r="H174" s="1"/>
      <c r="I174" s="1"/>
      <c r="J174" s="1"/>
      <c r="K174" s="1"/>
      <c r="L174" s="16"/>
      <c r="M174" s="16"/>
      <c r="N174" s="16"/>
      <c r="O174" s="16"/>
      <c r="P174" s="16"/>
      <c r="Q174" s="16"/>
      <c r="R174" s="16"/>
      <c r="S174" s="16"/>
      <c r="T174" s="16"/>
      <c r="U174" s="16"/>
      <c r="V174" s="16"/>
      <c r="W174" s="16"/>
      <c r="X174" s="16"/>
      <c r="Y174" s="16"/>
      <c r="Z174" s="16"/>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6"/>
      <c r="BC174" s="16"/>
      <c r="BD174" s="16"/>
      <c r="BE174" s="16"/>
      <c r="BF174" s="16"/>
      <c r="BG174" s="1"/>
      <c r="BH174" s="1"/>
      <c r="BI174" s="16"/>
      <c r="BJ174" s="16"/>
      <c r="BK174" s="16"/>
      <c r="BL174" s="16"/>
      <c r="BM174" s="16"/>
      <c r="BN174" s="16"/>
      <c r="BO174" s="1"/>
      <c r="BP174" s="1"/>
      <c r="BQ174" s="1"/>
      <c r="BR174" s="1"/>
      <c r="BS174" s="183"/>
      <c r="BT174" s="183"/>
      <c r="BU174" s="183"/>
      <c r="BV174" s="183"/>
      <c r="BW174" s="183"/>
      <c r="BX174" s="183"/>
      <c r="BY174" s="183"/>
      <c r="BZ174" s="1"/>
    </row>
    <row r="175" spans="1:78" ht="15.75" customHeight="1" x14ac:dyDescent="0.25">
      <c r="A175" s="1"/>
      <c r="B175" s="1"/>
      <c r="C175" s="1"/>
      <c r="D175" s="1"/>
      <c r="E175" s="1"/>
      <c r="F175" s="1"/>
      <c r="G175" s="1"/>
      <c r="H175" s="1"/>
      <c r="I175" s="1"/>
      <c r="J175" s="1"/>
      <c r="K175" s="1"/>
      <c r="L175" s="16"/>
      <c r="M175" s="16"/>
      <c r="N175" s="16"/>
      <c r="O175" s="16"/>
      <c r="P175" s="16"/>
      <c r="Q175" s="16"/>
      <c r="R175" s="16"/>
      <c r="S175" s="16"/>
      <c r="T175" s="16"/>
      <c r="U175" s="16"/>
      <c r="V175" s="16"/>
      <c r="W175" s="16"/>
      <c r="X175" s="16"/>
      <c r="Y175" s="16"/>
      <c r="Z175" s="16"/>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6"/>
      <c r="BC175" s="16"/>
      <c r="BD175" s="16"/>
      <c r="BE175" s="16"/>
      <c r="BF175" s="16"/>
      <c r="BG175" s="1"/>
      <c r="BH175" s="1"/>
      <c r="BI175" s="16"/>
      <c r="BJ175" s="16"/>
      <c r="BK175" s="16"/>
      <c r="BL175" s="16"/>
      <c r="BM175" s="16"/>
      <c r="BN175" s="16"/>
      <c r="BO175" s="1"/>
      <c r="BP175" s="1"/>
      <c r="BQ175" s="1"/>
      <c r="BR175" s="1"/>
      <c r="BS175" s="183"/>
      <c r="BT175" s="183"/>
      <c r="BU175" s="183"/>
      <c r="BV175" s="183"/>
      <c r="BW175" s="183"/>
      <c r="BX175" s="183"/>
      <c r="BY175" s="183"/>
      <c r="BZ175" s="1"/>
    </row>
    <row r="176" spans="1:78" ht="15.75" customHeight="1" x14ac:dyDescent="0.25">
      <c r="A176" s="1"/>
      <c r="B176" s="1"/>
      <c r="C176" s="1"/>
      <c r="D176" s="1"/>
      <c r="E176" s="1"/>
      <c r="F176" s="1"/>
      <c r="G176" s="1"/>
      <c r="H176" s="1"/>
      <c r="I176" s="1"/>
      <c r="J176" s="1"/>
      <c r="K176" s="1"/>
      <c r="L176" s="16"/>
      <c r="M176" s="16"/>
      <c r="N176" s="16"/>
      <c r="O176" s="16"/>
      <c r="P176" s="16"/>
      <c r="Q176" s="16"/>
      <c r="R176" s="16"/>
      <c r="S176" s="16"/>
      <c r="T176" s="16"/>
      <c r="U176" s="16"/>
      <c r="V176" s="16"/>
      <c r="W176" s="16"/>
      <c r="X176" s="16"/>
      <c r="Y176" s="16"/>
      <c r="Z176" s="16"/>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c r="BB176" s="16"/>
      <c r="BC176" s="16"/>
      <c r="BD176" s="16"/>
      <c r="BE176" s="16"/>
      <c r="BF176" s="16"/>
      <c r="BG176" s="1"/>
      <c r="BH176" s="1"/>
      <c r="BI176" s="16"/>
      <c r="BJ176" s="16"/>
      <c r="BK176" s="16"/>
      <c r="BL176" s="16"/>
      <c r="BM176" s="16"/>
      <c r="BN176" s="16"/>
      <c r="BO176" s="1"/>
      <c r="BP176" s="1"/>
      <c r="BQ176" s="1"/>
      <c r="BR176" s="1"/>
      <c r="BS176" s="183"/>
      <c r="BT176" s="183"/>
      <c r="BU176" s="183"/>
      <c r="BV176" s="183"/>
      <c r="BW176" s="183"/>
      <c r="BX176" s="183"/>
      <c r="BY176" s="183"/>
      <c r="BZ176" s="1"/>
    </row>
    <row r="177" spans="1:78" ht="15.75" customHeight="1" x14ac:dyDescent="0.25">
      <c r="A177" s="1"/>
      <c r="B177" s="1"/>
      <c r="C177" s="1"/>
      <c r="D177" s="1"/>
      <c r="E177" s="1"/>
      <c r="F177" s="1"/>
      <c r="G177" s="1"/>
      <c r="H177" s="1"/>
      <c r="I177" s="1"/>
      <c r="J177" s="1"/>
      <c r="K177" s="1"/>
      <c r="L177" s="16"/>
      <c r="M177" s="16"/>
      <c r="N177" s="16"/>
      <c r="O177" s="16"/>
      <c r="P177" s="16"/>
      <c r="Q177" s="16"/>
      <c r="R177" s="16"/>
      <c r="S177" s="16"/>
      <c r="T177" s="16"/>
      <c r="U177" s="16"/>
      <c r="V177" s="16"/>
      <c r="W177" s="16"/>
      <c r="X177" s="16"/>
      <c r="Y177" s="16"/>
      <c r="Z177" s="16"/>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A177" s="1"/>
      <c r="BB177" s="16"/>
      <c r="BC177" s="16"/>
      <c r="BD177" s="16"/>
      <c r="BE177" s="16"/>
      <c r="BF177" s="16"/>
      <c r="BG177" s="1"/>
      <c r="BH177" s="1"/>
      <c r="BI177" s="16"/>
      <c r="BJ177" s="16"/>
      <c r="BK177" s="16"/>
      <c r="BL177" s="16"/>
      <c r="BM177" s="16"/>
      <c r="BN177" s="16"/>
      <c r="BO177" s="1"/>
      <c r="BP177" s="1"/>
      <c r="BQ177" s="1"/>
      <c r="BR177" s="1"/>
      <c r="BS177" s="183"/>
      <c r="BT177" s="183"/>
      <c r="BU177" s="183"/>
      <c r="BV177" s="183"/>
      <c r="BW177" s="183"/>
      <c r="BX177" s="183"/>
      <c r="BY177" s="183"/>
      <c r="BZ177" s="1"/>
    </row>
    <row r="178" spans="1:78" ht="15.75" customHeight="1" x14ac:dyDescent="0.25">
      <c r="A178" s="1"/>
      <c r="B178" s="1"/>
      <c r="C178" s="1"/>
      <c r="D178" s="1"/>
      <c r="E178" s="1"/>
      <c r="F178" s="1"/>
      <c r="G178" s="1"/>
      <c r="H178" s="1"/>
      <c r="I178" s="1"/>
      <c r="J178" s="1"/>
      <c r="K178" s="1"/>
      <c r="L178" s="16"/>
      <c r="M178" s="16"/>
      <c r="N178" s="16"/>
      <c r="O178" s="16"/>
      <c r="P178" s="16"/>
      <c r="Q178" s="16"/>
      <c r="R178" s="16"/>
      <c r="S178" s="16"/>
      <c r="T178" s="16"/>
      <c r="U178" s="16"/>
      <c r="V178" s="16"/>
      <c r="W178" s="16"/>
      <c r="X178" s="16"/>
      <c r="Y178" s="16"/>
      <c r="Z178" s="16"/>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c r="BA178" s="1"/>
      <c r="BB178" s="16"/>
      <c r="BC178" s="16"/>
      <c r="BD178" s="16"/>
      <c r="BE178" s="16"/>
      <c r="BF178" s="16"/>
      <c r="BG178" s="1"/>
      <c r="BH178" s="1"/>
      <c r="BI178" s="16"/>
      <c r="BJ178" s="16"/>
      <c r="BK178" s="16"/>
      <c r="BL178" s="16"/>
      <c r="BM178" s="16"/>
      <c r="BN178" s="16"/>
      <c r="BO178" s="1"/>
      <c r="BP178" s="1"/>
      <c r="BQ178" s="1"/>
      <c r="BR178" s="1"/>
      <c r="BS178" s="183"/>
      <c r="BT178" s="183"/>
      <c r="BU178" s="183"/>
      <c r="BV178" s="183"/>
      <c r="BW178" s="183"/>
      <c r="BX178" s="183"/>
      <c r="BY178" s="183"/>
      <c r="BZ178" s="1"/>
    </row>
    <row r="179" spans="1:78" ht="15.75" customHeight="1" x14ac:dyDescent="0.25">
      <c r="A179" s="1"/>
      <c r="B179" s="1"/>
      <c r="C179" s="1"/>
      <c r="D179" s="1"/>
      <c r="E179" s="1"/>
      <c r="F179" s="1"/>
      <c r="G179" s="1"/>
      <c r="H179" s="1"/>
      <c r="I179" s="1"/>
      <c r="J179" s="1"/>
      <c r="K179" s="1"/>
      <c r="L179" s="16"/>
      <c r="M179" s="16"/>
      <c r="N179" s="16"/>
      <c r="O179" s="16"/>
      <c r="P179" s="16"/>
      <c r="Q179" s="16"/>
      <c r="R179" s="16"/>
      <c r="S179" s="16"/>
      <c r="T179" s="16"/>
      <c r="U179" s="16"/>
      <c r="V179" s="16"/>
      <c r="W179" s="16"/>
      <c r="X179" s="16"/>
      <c r="Y179" s="16"/>
      <c r="Z179" s="16"/>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c r="BA179" s="1"/>
      <c r="BB179" s="16"/>
      <c r="BC179" s="16"/>
      <c r="BD179" s="16"/>
      <c r="BE179" s="16"/>
      <c r="BF179" s="16"/>
      <c r="BG179" s="1"/>
      <c r="BH179" s="1"/>
      <c r="BI179" s="16"/>
      <c r="BJ179" s="16"/>
      <c r="BK179" s="16"/>
      <c r="BL179" s="16"/>
      <c r="BM179" s="16"/>
      <c r="BN179" s="16"/>
      <c r="BO179" s="1"/>
      <c r="BP179" s="1"/>
      <c r="BQ179" s="1"/>
      <c r="BR179" s="1"/>
      <c r="BS179" s="183"/>
      <c r="BT179" s="183"/>
      <c r="BU179" s="183"/>
      <c r="BV179" s="183"/>
      <c r="BW179" s="183"/>
      <c r="BX179" s="183"/>
      <c r="BY179" s="183"/>
      <c r="BZ179" s="1"/>
    </row>
    <row r="180" spans="1:78" ht="15.75" customHeight="1" x14ac:dyDescent="0.25">
      <c r="A180" s="1"/>
      <c r="B180" s="1"/>
      <c r="C180" s="1"/>
      <c r="D180" s="1"/>
      <c r="E180" s="1"/>
      <c r="F180" s="1"/>
      <c r="G180" s="1"/>
      <c r="H180" s="1"/>
      <c r="I180" s="1"/>
      <c r="J180" s="1"/>
      <c r="K180" s="1"/>
      <c r="L180" s="16"/>
      <c r="M180" s="16"/>
      <c r="N180" s="16"/>
      <c r="O180" s="16"/>
      <c r="P180" s="16"/>
      <c r="Q180" s="16"/>
      <c r="R180" s="16"/>
      <c r="S180" s="16"/>
      <c r="T180" s="16"/>
      <c r="U180" s="16"/>
      <c r="V180" s="16"/>
      <c r="W180" s="16"/>
      <c r="X180" s="16"/>
      <c r="Y180" s="16"/>
      <c r="Z180" s="16"/>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c r="BB180" s="16"/>
      <c r="BC180" s="16"/>
      <c r="BD180" s="16"/>
      <c r="BE180" s="16"/>
      <c r="BF180" s="16"/>
      <c r="BG180" s="1"/>
      <c r="BH180" s="1"/>
      <c r="BI180" s="16"/>
      <c r="BJ180" s="16"/>
      <c r="BK180" s="16"/>
      <c r="BL180" s="16"/>
      <c r="BM180" s="16"/>
      <c r="BN180" s="16"/>
      <c r="BO180" s="1"/>
      <c r="BP180" s="1"/>
      <c r="BQ180" s="1"/>
      <c r="BR180" s="1"/>
      <c r="BS180" s="183"/>
      <c r="BT180" s="183"/>
      <c r="BU180" s="183"/>
      <c r="BV180" s="183"/>
      <c r="BW180" s="183"/>
      <c r="BX180" s="183"/>
      <c r="BY180" s="183"/>
      <c r="BZ180" s="1"/>
    </row>
    <row r="181" spans="1:78" ht="15.75" customHeight="1" x14ac:dyDescent="0.25">
      <c r="A181" s="1"/>
      <c r="B181" s="1"/>
      <c r="C181" s="1"/>
      <c r="D181" s="1"/>
      <c r="E181" s="1"/>
      <c r="F181" s="1"/>
      <c r="G181" s="1"/>
      <c r="H181" s="1"/>
      <c r="I181" s="1"/>
      <c r="J181" s="1"/>
      <c r="K181" s="1"/>
      <c r="L181" s="16"/>
      <c r="M181" s="16"/>
      <c r="N181" s="16"/>
      <c r="O181" s="16"/>
      <c r="P181" s="16"/>
      <c r="Q181" s="16"/>
      <c r="R181" s="16"/>
      <c r="S181" s="16"/>
      <c r="T181" s="16"/>
      <c r="U181" s="16"/>
      <c r="V181" s="16"/>
      <c r="W181" s="16"/>
      <c r="X181" s="16"/>
      <c r="Y181" s="16"/>
      <c r="Z181" s="16"/>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c r="AZ181" s="1"/>
      <c r="BA181" s="1"/>
      <c r="BB181" s="16"/>
      <c r="BC181" s="16"/>
      <c r="BD181" s="16"/>
      <c r="BE181" s="16"/>
      <c r="BF181" s="16"/>
      <c r="BG181" s="1"/>
      <c r="BH181" s="1"/>
      <c r="BI181" s="16"/>
      <c r="BJ181" s="16"/>
      <c r="BK181" s="16"/>
      <c r="BL181" s="16"/>
      <c r="BM181" s="16"/>
      <c r="BN181" s="16"/>
      <c r="BO181" s="1"/>
      <c r="BP181" s="1"/>
      <c r="BQ181" s="1"/>
      <c r="BR181" s="1"/>
      <c r="BS181" s="183"/>
      <c r="BT181" s="183"/>
      <c r="BU181" s="183"/>
      <c r="BV181" s="183"/>
      <c r="BW181" s="183"/>
      <c r="BX181" s="183"/>
      <c r="BY181" s="183"/>
      <c r="BZ181" s="1"/>
    </row>
    <row r="182" spans="1:78" ht="15.75" customHeight="1" x14ac:dyDescent="0.25">
      <c r="A182" s="1"/>
      <c r="B182" s="1"/>
      <c r="C182" s="1"/>
      <c r="D182" s="1"/>
      <c r="E182" s="1"/>
      <c r="F182" s="1"/>
      <c r="G182" s="1"/>
      <c r="H182" s="1"/>
      <c r="I182" s="1"/>
      <c r="J182" s="1"/>
      <c r="K182" s="1"/>
      <c r="L182" s="16"/>
      <c r="M182" s="16"/>
      <c r="N182" s="16"/>
      <c r="O182" s="16"/>
      <c r="P182" s="16"/>
      <c r="Q182" s="16"/>
      <c r="R182" s="16"/>
      <c r="S182" s="16"/>
      <c r="T182" s="16"/>
      <c r="U182" s="16"/>
      <c r="V182" s="16"/>
      <c r="W182" s="16"/>
      <c r="X182" s="16"/>
      <c r="Y182" s="16"/>
      <c r="Z182" s="16"/>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c r="AZ182" s="1"/>
      <c r="BA182" s="1"/>
      <c r="BB182" s="16"/>
      <c r="BC182" s="16"/>
      <c r="BD182" s="16"/>
      <c r="BE182" s="16"/>
      <c r="BF182" s="16"/>
      <c r="BG182" s="1"/>
      <c r="BH182" s="1"/>
      <c r="BI182" s="16"/>
      <c r="BJ182" s="16"/>
      <c r="BK182" s="16"/>
      <c r="BL182" s="16"/>
      <c r="BM182" s="16"/>
      <c r="BN182" s="16"/>
      <c r="BO182" s="1"/>
      <c r="BP182" s="1"/>
      <c r="BQ182" s="1"/>
      <c r="BR182" s="1"/>
      <c r="BS182" s="183"/>
      <c r="BT182" s="183"/>
      <c r="BU182" s="183"/>
      <c r="BV182" s="183"/>
      <c r="BW182" s="183"/>
      <c r="BX182" s="183"/>
      <c r="BY182" s="183"/>
      <c r="BZ182" s="1"/>
    </row>
    <row r="183" spans="1:78" ht="15.75" customHeight="1" x14ac:dyDescent="0.25">
      <c r="A183" s="1"/>
      <c r="B183" s="1"/>
      <c r="C183" s="1"/>
      <c r="D183" s="1"/>
      <c r="E183" s="1"/>
      <c r="F183" s="1"/>
      <c r="G183" s="1"/>
      <c r="H183" s="1"/>
      <c r="I183" s="1"/>
      <c r="J183" s="1"/>
      <c r="K183" s="1"/>
      <c r="L183" s="16"/>
      <c r="M183" s="16"/>
      <c r="N183" s="16"/>
      <c r="O183" s="16"/>
      <c r="P183" s="16"/>
      <c r="Q183" s="16"/>
      <c r="R183" s="16"/>
      <c r="S183" s="16"/>
      <c r="T183" s="16"/>
      <c r="U183" s="16"/>
      <c r="V183" s="16"/>
      <c r="W183" s="16"/>
      <c r="X183" s="16"/>
      <c r="Y183" s="16"/>
      <c r="Z183" s="16"/>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c r="AZ183" s="1"/>
      <c r="BA183" s="1"/>
      <c r="BB183" s="16"/>
      <c r="BC183" s="16"/>
      <c r="BD183" s="16"/>
      <c r="BE183" s="16"/>
      <c r="BF183" s="16"/>
      <c r="BG183" s="1"/>
      <c r="BH183" s="1"/>
      <c r="BI183" s="16"/>
      <c r="BJ183" s="16"/>
      <c r="BK183" s="16"/>
      <c r="BL183" s="16"/>
      <c r="BM183" s="16"/>
      <c r="BN183" s="16"/>
      <c r="BO183" s="1"/>
      <c r="BP183" s="1"/>
      <c r="BQ183" s="1"/>
      <c r="BR183" s="1"/>
      <c r="BS183" s="183"/>
      <c r="BT183" s="183"/>
      <c r="BU183" s="183"/>
      <c r="BV183" s="183"/>
      <c r="BW183" s="183"/>
      <c r="BX183" s="183"/>
      <c r="BY183" s="183"/>
      <c r="BZ183" s="1"/>
    </row>
    <row r="184" spans="1:78" ht="15.75" customHeight="1" x14ac:dyDescent="0.25">
      <c r="A184" s="1"/>
      <c r="B184" s="1"/>
      <c r="C184" s="1"/>
      <c r="D184" s="1"/>
      <c r="E184" s="1"/>
      <c r="F184" s="1"/>
      <c r="G184" s="1"/>
      <c r="H184" s="1"/>
      <c r="I184" s="1"/>
      <c r="J184" s="1"/>
      <c r="K184" s="1"/>
      <c r="L184" s="16"/>
      <c r="M184" s="16"/>
      <c r="N184" s="16"/>
      <c r="O184" s="16"/>
      <c r="P184" s="16"/>
      <c r="Q184" s="16"/>
      <c r="R184" s="16"/>
      <c r="S184" s="16"/>
      <c r="T184" s="16"/>
      <c r="U184" s="16"/>
      <c r="V184" s="16"/>
      <c r="W184" s="16"/>
      <c r="X184" s="16"/>
      <c r="Y184" s="16"/>
      <c r="Z184" s="16"/>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c r="AZ184" s="1"/>
      <c r="BA184" s="1"/>
      <c r="BB184" s="16"/>
      <c r="BC184" s="16"/>
      <c r="BD184" s="16"/>
      <c r="BE184" s="16"/>
      <c r="BF184" s="16"/>
      <c r="BG184" s="1"/>
      <c r="BH184" s="1"/>
      <c r="BI184" s="16"/>
      <c r="BJ184" s="16"/>
      <c r="BK184" s="16"/>
      <c r="BL184" s="16"/>
      <c r="BM184" s="16"/>
      <c r="BN184" s="16"/>
      <c r="BO184" s="1"/>
      <c r="BP184" s="1"/>
      <c r="BQ184" s="1"/>
      <c r="BR184" s="1"/>
      <c r="BS184" s="183"/>
      <c r="BT184" s="183"/>
      <c r="BU184" s="183"/>
      <c r="BV184" s="183"/>
      <c r="BW184" s="183"/>
      <c r="BX184" s="183"/>
      <c r="BY184" s="183"/>
      <c r="BZ184" s="1"/>
    </row>
    <row r="185" spans="1:78" ht="15.75" customHeight="1" x14ac:dyDescent="0.25">
      <c r="A185" s="1"/>
      <c r="B185" s="1"/>
      <c r="C185" s="1"/>
      <c r="D185" s="1"/>
      <c r="E185" s="1"/>
      <c r="F185" s="1"/>
      <c r="G185" s="1"/>
      <c r="H185" s="1"/>
      <c r="I185" s="1"/>
      <c r="J185" s="1"/>
      <c r="K185" s="1"/>
      <c r="L185" s="16"/>
      <c r="M185" s="16"/>
      <c r="N185" s="16"/>
      <c r="O185" s="16"/>
      <c r="P185" s="16"/>
      <c r="Q185" s="16"/>
      <c r="R185" s="16"/>
      <c r="S185" s="16"/>
      <c r="T185" s="16"/>
      <c r="U185" s="16"/>
      <c r="V185" s="16"/>
      <c r="W185" s="16"/>
      <c r="X185" s="16"/>
      <c r="Y185" s="16"/>
      <c r="Z185" s="16"/>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c r="AZ185" s="1"/>
      <c r="BA185" s="1"/>
      <c r="BB185" s="16"/>
      <c r="BC185" s="16"/>
      <c r="BD185" s="16"/>
      <c r="BE185" s="16"/>
      <c r="BF185" s="16"/>
      <c r="BG185" s="1"/>
      <c r="BH185" s="1"/>
      <c r="BI185" s="16"/>
      <c r="BJ185" s="16"/>
      <c r="BK185" s="16"/>
      <c r="BL185" s="16"/>
      <c r="BM185" s="16"/>
      <c r="BN185" s="16"/>
      <c r="BO185" s="1"/>
      <c r="BP185" s="1"/>
      <c r="BQ185" s="1"/>
      <c r="BR185" s="1"/>
      <c r="BS185" s="183"/>
      <c r="BT185" s="183"/>
      <c r="BU185" s="183"/>
      <c r="BV185" s="183"/>
      <c r="BW185" s="183"/>
      <c r="BX185" s="183"/>
      <c r="BY185" s="183"/>
      <c r="BZ185" s="1"/>
    </row>
    <row r="186" spans="1:78" ht="15.75" customHeight="1" x14ac:dyDescent="0.25">
      <c r="A186" s="1"/>
      <c r="B186" s="1"/>
      <c r="C186" s="1"/>
      <c r="D186" s="1"/>
      <c r="E186" s="1"/>
      <c r="F186" s="1"/>
      <c r="G186" s="1"/>
      <c r="H186" s="1"/>
      <c r="I186" s="1"/>
      <c r="J186" s="1"/>
      <c r="K186" s="1"/>
      <c r="L186" s="16"/>
      <c r="M186" s="16"/>
      <c r="N186" s="16"/>
      <c r="O186" s="16"/>
      <c r="P186" s="16"/>
      <c r="Q186" s="16"/>
      <c r="R186" s="16"/>
      <c r="S186" s="16"/>
      <c r="T186" s="16"/>
      <c r="U186" s="16"/>
      <c r="V186" s="16"/>
      <c r="W186" s="16"/>
      <c r="X186" s="16"/>
      <c r="Y186" s="16"/>
      <c r="Z186" s="16"/>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c r="AZ186" s="1"/>
      <c r="BA186" s="1"/>
      <c r="BB186" s="16"/>
      <c r="BC186" s="16"/>
      <c r="BD186" s="16"/>
      <c r="BE186" s="16"/>
      <c r="BF186" s="16"/>
      <c r="BG186" s="1"/>
      <c r="BH186" s="1"/>
      <c r="BI186" s="16"/>
      <c r="BJ186" s="16"/>
      <c r="BK186" s="16"/>
      <c r="BL186" s="16"/>
      <c r="BM186" s="16"/>
      <c r="BN186" s="16"/>
      <c r="BO186" s="1"/>
      <c r="BP186" s="1"/>
      <c r="BQ186" s="1"/>
      <c r="BR186" s="1"/>
      <c r="BS186" s="183"/>
      <c r="BT186" s="183"/>
      <c r="BU186" s="183"/>
      <c r="BV186" s="183"/>
      <c r="BW186" s="183"/>
      <c r="BX186" s="183"/>
      <c r="BY186" s="183"/>
      <c r="BZ186" s="1"/>
    </row>
    <row r="187" spans="1:78" ht="15.75" customHeight="1" x14ac:dyDescent="0.25">
      <c r="A187" s="1"/>
      <c r="B187" s="1"/>
      <c r="C187" s="1"/>
      <c r="D187" s="1"/>
      <c r="E187" s="1"/>
      <c r="F187" s="1"/>
      <c r="G187" s="1"/>
      <c r="H187" s="1"/>
      <c r="I187" s="1"/>
      <c r="J187" s="1"/>
      <c r="K187" s="1"/>
      <c r="L187" s="16"/>
      <c r="M187" s="16"/>
      <c r="N187" s="16"/>
      <c r="O187" s="16"/>
      <c r="P187" s="16"/>
      <c r="Q187" s="16"/>
      <c r="R187" s="16"/>
      <c r="S187" s="16"/>
      <c r="T187" s="16"/>
      <c r="U187" s="16"/>
      <c r="V187" s="16"/>
      <c r="W187" s="16"/>
      <c r="X187" s="16"/>
      <c r="Y187" s="16"/>
      <c r="Z187" s="16"/>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c r="AY187" s="1"/>
      <c r="AZ187" s="1"/>
      <c r="BA187" s="1"/>
      <c r="BB187" s="16"/>
      <c r="BC187" s="16"/>
      <c r="BD187" s="16"/>
      <c r="BE187" s="16"/>
      <c r="BF187" s="16"/>
      <c r="BG187" s="1"/>
      <c r="BH187" s="1"/>
      <c r="BI187" s="16"/>
      <c r="BJ187" s="16"/>
      <c r="BK187" s="16"/>
      <c r="BL187" s="16"/>
      <c r="BM187" s="16"/>
      <c r="BN187" s="16"/>
      <c r="BO187" s="1"/>
      <c r="BP187" s="1"/>
      <c r="BQ187" s="1"/>
      <c r="BR187" s="1"/>
      <c r="BS187" s="183"/>
      <c r="BT187" s="183"/>
      <c r="BU187" s="183"/>
      <c r="BV187" s="183"/>
      <c r="BW187" s="183"/>
      <c r="BX187" s="183"/>
      <c r="BY187" s="183"/>
      <c r="BZ187" s="1"/>
    </row>
    <row r="188" spans="1:78" ht="15.75" customHeight="1" x14ac:dyDescent="0.25">
      <c r="A188" s="1"/>
      <c r="B188" s="1"/>
      <c r="C188" s="1"/>
      <c r="D188" s="1"/>
      <c r="E188" s="1"/>
      <c r="F188" s="1"/>
      <c r="G188" s="1"/>
      <c r="H188" s="1"/>
      <c r="I188" s="1"/>
      <c r="J188" s="1"/>
      <c r="K188" s="1"/>
      <c r="L188" s="16"/>
      <c r="M188" s="16"/>
      <c r="N188" s="16"/>
      <c r="O188" s="16"/>
      <c r="P188" s="16"/>
      <c r="Q188" s="16"/>
      <c r="R188" s="16"/>
      <c r="S188" s="16"/>
      <c r="T188" s="16"/>
      <c r="U188" s="16"/>
      <c r="V188" s="16"/>
      <c r="W188" s="16"/>
      <c r="X188" s="16"/>
      <c r="Y188" s="16"/>
      <c r="Z188" s="16"/>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c r="AY188" s="1"/>
      <c r="AZ188" s="1"/>
      <c r="BA188" s="1"/>
      <c r="BB188" s="16"/>
      <c r="BC188" s="16"/>
      <c r="BD188" s="16"/>
      <c r="BE188" s="16"/>
      <c r="BF188" s="16"/>
      <c r="BG188" s="1"/>
      <c r="BH188" s="1"/>
      <c r="BI188" s="16"/>
      <c r="BJ188" s="16"/>
      <c r="BK188" s="16"/>
      <c r="BL188" s="16"/>
      <c r="BM188" s="16"/>
      <c r="BN188" s="16"/>
      <c r="BO188" s="1"/>
      <c r="BP188" s="1"/>
      <c r="BQ188" s="1"/>
      <c r="BR188" s="1"/>
      <c r="BS188" s="183"/>
      <c r="BT188" s="183"/>
      <c r="BU188" s="183"/>
      <c r="BV188" s="183"/>
      <c r="BW188" s="183"/>
      <c r="BX188" s="183"/>
      <c r="BY188" s="183"/>
      <c r="BZ188" s="1"/>
    </row>
    <row r="189" spans="1:78" ht="15.75" customHeight="1" x14ac:dyDescent="0.25">
      <c r="A189" s="1"/>
      <c r="B189" s="1"/>
      <c r="C189" s="1"/>
      <c r="D189" s="1"/>
      <c r="E189" s="1"/>
      <c r="F189" s="1"/>
      <c r="G189" s="1"/>
      <c r="H189" s="1"/>
      <c r="I189" s="1"/>
      <c r="J189" s="1"/>
      <c r="K189" s="1"/>
      <c r="L189" s="16"/>
      <c r="M189" s="16"/>
      <c r="N189" s="16"/>
      <c r="O189" s="16"/>
      <c r="P189" s="16"/>
      <c r="Q189" s="16"/>
      <c r="R189" s="16"/>
      <c r="S189" s="16"/>
      <c r="T189" s="16"/>
      <c r="U189" s="16"/>
      <c r="V189" s="16"/>
      <c r="W189" s="16"/>
      <c r="X189" s="16"/>
      <c r="Y189" s="16"/>
      <c r="Z189" s="16"/>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c r="AY189" s="1"/>
      <c r="AZ189" s="1"/>
      <c r="BA189" s="1"/>
      <c r="BB189" s="16"/>
      <c r="BC189" s="16"/>
      <c r="BD189" s="16"/>
      <c r="BE189" s="16"/>
      <c r="BF189" s="16"/>
      <c r="BG189" s="1"/>
      <c r="BH189" s="1"/>
      <c r="BI189" s="16"/>
      <c r="BJ189" s="16"/>
      <c r="BK189" s="16"/>
      <c r="BL189" s="16"/>
      <c r="BM189" s="16"/>
      <c r="BN189" s="16"/>
      <c r="BO189" s="1"/>
      <c r="BP189" s="1"/>
      <c r="BQ189" s="1"/>
      <c r="BR189" s="1"/>
      <c r="BS189" s="183"/>
      <c r="BT189" s="183"/>
      <c r="BU189" s="183"/>
      <c r="BV189" s="183"/>
      <c r="BW189" s="183"/>
      <c r="BX189" s="183"/>
      <c r="BY189" s="183"/>
      <c r="BZ189" s="1"/>
    </row>
    <row r="190" spans="1:78" ht="15.75" customHeight="1" x14ac:dyDescent="0.25">
      <c r="A190" s="1"/>
      <c r="B190" s="1"/>
      <c r="C190" s="1"/>
      <c r="D190" s="1"/>
      <c r="E190" s="1"/>
      <c r="F190" s="1"/>
      <c r="G190" s="1"/>
      <c r="H190" s="1"/>
      <c r="I190" s="1"/>
      <c r="J190" s="1"/>
      <c r="K190" s="1"/>
      <c r="L190" s="16"/>
      <c r="M190" s="16"/>
      <c r="N190" s="16"/>
      <c r="O190" s="16"/>
      <c r="P190" s="16"/>
      <c r="Q190" s="16"/>
      <c r="R190" s="16"/>
      <c r="S190" s="16"/>
      <c r="T190" s="16"/>
      <c r="U190" s="16"/>
      <c r="V190" s="16"/>
      <c r="W190" s="16"/>
      <c r="X190" s="16"/>
      <c r="Y190" s="16"/>
      <c r="Z190" s="16"/>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c r="AY190" s="1"/>
      <c r="AZ190" s="1"/>
      <c r="BA190" s="1"/>
      <c r="BB190" s="16"/>
      <c r="BC190" s="16"/>
      <c r="BD190" s="16"/>
      <c r="BE190" s="16"/>
      <c r="BF190" s="16"/>
      <c r="BG190" s="1"/>
      <c r="BH190" s="1"/>
      <c r="BI190" s="16"/>
      <c r="BJ190" s="16"/>
      <c r="BK190" s="16"/>
      <c r="BL190" s="16"/>
      <c r="BM190" s="16"/>
      <c r="BN190" s="16"/>
      <c r="BO190" s="1"/>
      <c r="BP190" s="1"/>
      <c r="BQ190" s="1"/>
      <c r="BR190" s="1"/>
      <c r="BS190" s="183"/>
      <c r="BT190" s="183"/>
      <c r="BU190" s="183"/>
      <c r="BV190" s="183"/>
      <c r="BW190" s="183"/>
      <c r="BX190" s="183"/>
      <c r="BY190" s="183"/>
      <c r="BZ190" s="1"/>
    </row>
    <row r="191" spans="1:78" ht="15.75" customHeight="1" x14ac:dyDescent="0.25">
      <c r="A191" s="1"/>
      <c r="B191" s="1"/>
      <c r="C191" s="1"/>
      <c r="D191" s="1"/>
      <c r="E191" s="1"/>
      <c r="F191" s="1"/>
      <c r="G191" s="1"/>
      <c r="H191" s="1"/>
      <c r="I191" s="1"/>
      <c r="J191" s="1"/>
      <c r="K191" s="1"/>
      <c r="L191" s="16"/>
      <c r="M191" s="16"/>
      <c r="N191" s="16"/>
      <c r="O191" s="16"/>
      <c r="P191" s="16"/>
      <c r="Q191" s="16"/>
      <c r="R191" s="16"/>
      <c r="S191" s="16"/>
      <c r="T191" s="16"/>
      <c r="U191" s="16"/>
      <c r="V191" s="16"/>
      <c r="W191" s="16"/>
      <c r="X191" s="16"/>
      <c r="Y191" s="16"/>
      <c r="Z191" s="16"/>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c r="AY191" s="1"/>
      <c r="AZ191" s="1"/>
      <c r="BA191" s="1"/>
      <c r="BB191" s="16"/>
      <c r="BC191" s="16"/>
      <c r="BD191" s="16"/>
      <c r="BE191" s="16"/>
      <c r="BF191" s="16"/>
      <c r="BG191" s="1"/>
      <c r="BH191" s="1"/>
      <c r="BI191" s="16"/>
      <c r="BJ191" s="16"/>
      <c r="BK191" s="16"/>
      <c r="BL191" s="16"/>
      <c r="BM191" s="16"/>
      <c r="BN191" s="16"/>
      <c r="BO191" s="1"/>
      <c r="BP191" s="1"/>
      <c r="BQ191" s="1"/>
      <c r="BR191" s="1"/>
      <c r="BS191" s="183"/>
      <c r="BT191" s="183"/>
      <c r="BU191" s="183"/>
      <c r="BV191" s="183"/>
      <c r="BW191" s="183"/>
      <c r="BX191" s="183"/>
      <c r="BY191" s="183"/>
      <c r="BZ191" s="1"/>
    </row>
    <row r="192" spans="1:78" ht="15.75" customHeight="1" x14ac:dyDescent="0.25">
      <c r="A192" s="1"/>
      <c r="B192" s="1"/>
      <c r="C192" s="1"/>
      <c r="D192" s="1"/>
      <c r="E192" s="1"/>
      <c r="F192" s="1"/>
      <c r="G192" s="1"/>
      <c r="H192" s="1"/>
      <c r="I192" s="1"/>
      <c r="J192" s="1"/>
      <c r="K192" s="1"/>
      <c r="L192" s="16"/>
      <c r="M192" s="16"/>
      <c r="N192" s="16"/>
      <c r="O192" s="16"/>
      <c r="P192" s="16"/>
      <c r="Q192" s="16"/>
      <c r="R192" s="16"/>
      <c r="S192" s="16"/>
      <c r="T192" s="16"/>
      <c r="U192" s="16"/>
      <c r="V192" s="16"/>
      <c r="W192" s="16"/>
      <c r="X192" s="16"/>
      <c r="Y192" s="16"/>
      <c r="Z192" s="16"/>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c r="AY192" s="1"/>
      <c r="AZ192" s="1"/>
      <c r="BA192" s="1"/>
      <c r="BB192" s="16"/>
      <c r="BC192" s="16"/>
      <c r="BD192" s="16"/>
      <c r="BE192" s="16"/>
      <c r="BF192" s="16"/>
      <c r="BG192" s="1"/>
      <c r="BH192" s="1"/>
      <c r="BI192" s="16"/>
      <c r="BJ192" s="16"/>
      <c r="BK192" s="16"/>
      <c r="BL192" s="16"/>
      <c r="BM192" s="16"/>
      <c r="BN192" s="16"/>
      <c r="BO192" s="1"/>
      <c r="BP192" s="1"/>
      <c r="BQ192" s="1"/>
      <c r="BR192" s="1"/>
      <c r="BS192" s="183"/>
      <c r="BT192" s="183"/>
      <c r="BU192" s="183"/>
      <c r="BV192" s="183"/>
      <c r="BW192" s="183"/>
      <c r="BX192" s="183"/>
      <c r="BY192" s="183"/>
      <c r="BZ192" s="1"/>
    </row>
    <row r="193" spans="1:78" ht="15.75" customHeight="1" x14ac:dyDescent="0.25">
      <c r="A193" s="1"/>
      <c r="B193" s="1"/>
      <c r="C193" s="1"/>
      <c r="D193" s="1"/>
      <c r="E193" s="1"/>
      <c r="F193" s="1"/>
      <c r="G193" s="1"/>
      <c r="H193" s="1"/>
      <c r="I193" s="1"/>
      <c r="J193" s="1"/>
      <c r="K193" s="1"/>
      <c r="L193" s="16"/>
      <c r="M193" s="16"/>
      <c r="N193" s="16"/>
      <c r="O193" s="16"/>
      <c r="P193" s="16"/>
      <c r="Q193" s="16"/>
      <c r="R193" s="16"/>
      <c r="S193" s="16"/>
      <c r="T193" s="16"/>
      <c r="U193" s="16"/>
      <c r="V193" s="16"/>
      <c r="W193" s="16"/>
      <c r="X193" s="16"/>
      <c r="Y193" s="16"/>
      <c r="Z193" s="16"/>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c r="AY193" s="1"/>
      <c r="AZ193" s="1"/>
      <c r="BA193" s="1"/>
      <c r="BB193" s="16"/>
      <c r="BC193" s="16"/>
      <c r="BD193" s="16"/>
      <c r="BE193" s="16"/>
      <c r="BF193" s="16"/>
      <c r="BG193" s="1"/>
      <c r="BH193" s="1"/>
      <c r="BI193" s="16"/>
      <c r="BJ193" s="16"/>
      <c r="BK193" s="16"/>
      <c r="BL193" s="16"/>
      <c r="BM193" s="16"/>
      <c r="BN193" s="16"/>
      <c r="BO193" s="1"/>
      <c r="BP193" s="1"/>
      <c r="BQ193" s="1"/>
      <c r="BR193" s="1"/>
      <c r="BS193" s="183"/>
      <c r="BT193" s="183"/>
      <c r="BU193" s="183"/>
      <c r="BV193" s="183"/>
      <c r="BW193" s="183"/>
      <c r="BX193" s="183"/>
      <c r="BY193" s="183"/>
      <c r="BZ193" s="1"/>
    </row>
    <row r="194" spans="1:78" ht="15.75" customHeight="1" x14ac:dyDescent="0.25">
      <c r="A194" s="1"/>
      <c r="B194" s="1"/>
      <c r="C194" s="1"/>
      <c r="D194" s="1"/>
      <c r="E194" s="1"/>
      <c r="F194" s="1"/>
      <c r="G194" s="1"/>
      <c r="H194" s="1"/>
      <c r="I194" s="1"/>
      <c r="J194" s="1"/>
      <c r="K194" s="1"/>
      <c r="L194" s="16"/>
      <c r="M194" s="16"/>
      <c r="N194" s="16"/>
      <c r="O194" s="16"/>
      <c r="P194" s="16"/>
      <c r="Q194" s="16"/>
      <c r="R194" s="16"/>
      <c r="S194" s="16"/>
      <c r="T194" s="16"/>
      <c r="U194" s="16"/>
      <c r="V194" s="16"/>
      <c r="W194" s="16"/>
      <c r="X194" s="16"/>
      <c r="Y194" s="16"/>
      <c r="Z194" s="16"/>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c r="AY194" s="1"/>
      <c r="AZ194" s="1"/>
      <c r="BA194" s="1"/>
      <c r="BB194" s="16"/>
      <c r="BC194" s="16"/>
      <c r="BD194" s="16"/>
      <c r="BE194" s="16"/>
      <c r="BF194" s="16"/>
      <c r="BG194" s="1"/>
      <c r="BH194" s="1"/>
      <c r="BI194" s="16"/>
      <c r="BJ194" s="16"/>
      <c r="BK194" s="16"/>
      <c r="BL194" s="16"/>
      <c r="BM194" s="16"/>
      <c r="BN194" s="16"/>
      <c r="BO194" s="1"/>
      <c r="BP194" s="1"/>
      <c r="BQ194" s="1"/>
      <c r="BR194" s="1"/>
      <c r="BS194" s="183"/>
      <c r="BT194" s="183"/>
      <c r="BU194" s="183"/>
      <c r="BV194" s="183"/>
      <c r="BW194" s="183"/>
      <c r="BX194" s="183"/>
      <c r="BY194" s="183"/>
      <c r="BZ194" s="1"/>
    </row>
    <row r="195" spans="1:78" ht="15.75" customHeight="1" x14ac:dyDescent="0.25">
      <c r="A195" s="1"/>
      <c r="B195" s="1"/>
      <c r="C195" s="1"/>
      <c r="D195" s="1"/>
      <c r="E195" s="1"/>
      <c r="F195" s="1"/>
      <c r="G195" s="1"/>
      <c r="H195" s="1"/>
      <c r="I195" s="1"/>
      <c r="J195" s="1"/>
      <c r="K195" s="1"/>
      <c r="L195" s="16"/>
      <c r="M195" s="16"/>
      <c r="N195" s="16"/>
      <c r="O195" s="16"/>
      <c r="P195" s="16"/>
      <c r="Q195" s="16"/>
      <c r="R195" s="16"/>
      <c r="S195" s="16"/>
      <c r="T195" s="16"/>
      <c r="U195" s="16"/>
      <c r="V195" s="16"/>
      <c r="W195" s="16"/>
      <c r="X195" s="16"/>
      <c r="Y195" s="16"/>
      <c r="Z195" s="16"/>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c r="AY195" s="1"/>
      <c r="AZ195" s="1"/>
      <c r="BA195" s="1"/>
      <c r="BB195" s="16"/>
      <c r="BC195" s="16"/>
      <c r="BD195" s="16"/>
      <c r="BE195" s="16"/>
      <c r="BF195" s="16"/>
      <c r="BG195" s="1"/>
      <c r="BH195" s="1"/>
      <c r="BI195" s="16"/>
      <c r="BJ195" s="16"/>
      <c r="BK195" s="16"/>
      <c r="BL195" s="16"/>
      <c r="BM195" s="16"/>
      <c r="BN195" s="16"/>
      <c r="BO195" s="1"/>
      <c r="BP195" s="1"/>
      <c r="BQ195" s="1"/>
      <c r="BR195" s="1"/>
      <c r="BS195" s="183"/>
      <c r="BT195" s="183"/>
      <c r="BU195" s="183"/>
      <c r="BV195" s="183"/>
      <c r="BW195" s="183"/>
      <c r="BX195" s="183"/>
      <c r="BY195" s="183"/>
      <c r="BZ195" s="1"/>
    </row>
    <row r="196" spans="1:78" ht="15.75" customHeight="1" x14ac:dyDescent="0.25">
      <c r="A196" s="1"/>
      <c r="B196" s="1"/>
      <c r="C196" s="1"/>
      <c r="D196" s="1"/>
      <c r="E196" s="1"/>
      <c r="F196" s="1"/>
      <c r="G196" s="1"/>
      <c r="H196" s="1"/>
      <c r="I196" s="1"/>
      <c r="J196" s="1"/>
      <c r="K196" s="1"/>
      <c r="L196" s="16"/>
      <c r="M196" s="16"/>
      <c r="N196" s="16"/>
      <c r="O196" s="16"/>
      <c r="P196" s="16"/>
      <c r="Q196" s="16"/>
      <c r="R196" s="16"/>
      <c r="S196" s="16"/>
      <c r="T196" s="16"/>
      <c r="U196" s="16"/>
      <c r="V196" s="16"/>
      <c r="W196" s="16"/>
      <c r="X196" s="16"/>
      <c r="Y196" s="16"/>
      <c r="Z196" s="16"/>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c r="AY196" s="1"/>
      <c r="AZ196" s="1"/>
      <c r="BA196" s="1"/>
      <c r="BB196" s="16"/>
      <c r="BC196" s="16"/>
      <c r="BD196" s="16"/>
      <c r="BE196" s="16"/>
      <c r="BF196" s="16"/>
      <c r="BG196" s="1"/>
      <c r="BH196" s="1"/>
      <c r="BI196" s="16"/>
      <c r="BJ196" s="16"/>
      <c r="BK196" s="16"/>
      <c r="BL196" s="16"/>
      <c r="BM196" s="16"/>
      <c r="BN196" s="16"/>
      <c r="BO196" s="1"/>
      <c r="BP196" s="1"/>
      <c r="BQ196" s="1"/>
      <c r="BR196" s="1"/>
      <c r="BS196" s="183"/>
      <c r="BT196" s="183"/>
      <c r="BU196" s="183"/>
      <c r="BV196" s="183"/>
      <c r="BW196" s="183"/>
      <c r="BX196" s="183"/>
      <c r="BY196" s="183"/>
      <c r="BZ196" s="1"/>
    </row>
    <row r="197" spans="1:78" ht="15.75" customHeight="1" x14ac:dyDescent="0.25">
      <c r="A197" s="1"/>
      <c r="B197" s="1"/>
      <c r="C197" s="1"/>
      <c r="D197" s="1"/>
      <c r="E197" s="1"/>
      <c r="F197" s="1"/>
      <c r="G197" s="1"/>
      <c r="H197" s="1"/>
      <c r="I197" s="1"/>
      <c r="J197" s="1"/>
      <c r="K197" s="1"/>
      <c r="L197" s="16"/>
      <c r="M197" s="16"/>
      <c r="N197" s="16"/>
      <c r="O197" s="16"/>
      <c r="P197" s="16"/>
      <c r="Q197" s="16"/>
      <c r="R197" s="16"/>
      <c r="S197" s="16"/>
      <c r="T197" s="16"/>
      <c r="U197" s="16"/>
      <c r="V197" s="16"/>
      <c r="W197" s="16"/>
      <c r="X197" s="16"/>
      <c r="Y197" s="16"/>
      <c r="Z197" s="16"/>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c r="AY197" s="1"/>
      <c r="AZ197" s="1"/>
      <c r="BA197" s="1"/>
      <c r="BB197" s="16"/>
      <c r="BC197" s="16"/>
      <c r="BD197" s="16"/>
      <c r="BE197" s="16"/>
      <c r="BF197" s="16"/>
      <c r="BG197" s="1"/>
      <c r="BH197" s="1"/>
      <c r="BI197" s="16"/>
      <c r="BJ197" s="16"/>
      <c r="BK197" s="16"/>
      <c r="BL197" s="16"/>
      <c r="BM197" s="16"/>
      <c r="BN197" s="16"/>
      <c r="BO197" s="1"/>
      <c r="BP197" s="1"/>
      <c r="BQ197" s="1"/>
      <c r="BR197" s="1"/>
      <c r="BS197" s="183"/>
      <c r="BT197" s="183"/>
      <c r="BU197" s="183"/>
      <c r="BV197" s="183"/>
      <c r="BW197" s="183"/>
      <c r="BX197" s="183"/>
      <c r="BY197" s="183"/>
      <c r="BZ197" s="1"/>
    </row>
    <row r="198" spans="1:78" ht="15.75" customHeight="1" x14ac:dyDescent="0.25">
      <c r="A198" s="1"/>
      <c r="B198" s="1"/>
      <c r="C198" s="1"/>
      <c r="D198" s="1"/>
      <c r="E198" s="1"/>
      <c r="F198" s="1"/>
      <c r="G198" s="1"/>
      <c r="H198" s="1"/>
      <c r="I198" s="1"/>
      <c r="J198" s="1"/>
      <c r="K198" s="1"/>
      <c r="L198" s="16"/>
      <c r="M198" s="16"/>
      <c r="N198" s="16"/>
      <c r="O198" s="16"/>
      <c r="P198" s="16"/>
      <c r="Q198" s="16"/>
      <c r="R198" s="16"/>
      <c r="S198" s="16"/>
      <c r="T198" s="16"/>
      <c r="U198" s="16"/>
      <c r="V198" s="16"/>
      <c r="W198" s="16"/>
      <c r="X198" s="16"/>
      <c r="Y198" s="16"/>
      <c r="Z198" s="16"/>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c r="AY198" s="1"/>
      <c r="AZ198" s="1"/>
      <c r="BA198" s="1"/>
      <c r="BB198" s="16"/>
      <c r="BC198" s="16"/>
      <c r="BD198" s="16"/>
      <c r="BE198" s="16"/>
      <c r="BF198" s="16"/>
      <c r="BG198" s="1"/>
      <c r="BH198" s="1"/>
      <c r="BI198" s="16"/>
      <c r="BJ198" s="16"/>
      <c r="BK198" s="16"/>
      <c r="BL198" s="16"/>
      <c r="BM198" s="16"/>
      <c r="BN198" s="16"/>
      <c r="BO198" s="1"/>
      <c r="BP198" s="1"/>
      <c r="BQ198" s="1"/>
      <c r="BR198" s="1"/>
      <c r="BS198" s="183"/>
      <c r="BT198" s="183"/>
      <c r="BU198" s="183"/>
      <c r="BV198" s="183"/>
      <c r="BW198" s="183"/>
      <c r="BX198" s="183"/>
      <c r="BY198" s="183"/>
      <c r="BZ198" s="1"/>
    </row>
    <row r="199" spans="1:78" ht="15.75" customHeight="1" x14ac:dyDescent="0.25">
      <c r="A199" s="1"/>
      <c r="B199" s="1"/>
      <c r="C199" s="1"/>
      <c r="D199" s="1"/>
      <c r="E199" s="1"/>
      <c r="F199" s="1"/>
      <c r="G199" s="1"/>
      <c r="H199" s="1"/>
      <c r="I199" s="1"/>
      <c r="J199" s="1"/>
      <c r="K199" s="1"/>
      <c r="L199" s="16"/>
      <c r="M199" s="16"/>
      <c r="N199" s="16"/>
      <c r="O199" s="16"/>
      <c r="P199" s="16"/>
      <c r="Q199" s="16"/>
      <c r="R199" s="16"/>
      <c r="S199" s="16"/>
      <c r="T199" s="16"/>
      <c r="U199" s="16"/>
      <c r="V199" s="16"/>
      <c r="W199" s="16"/>
      <c r="X199" s="16"/>
      <c r="Y199" s="16"/>
      <c r="Z199" s="16"/>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c r="AY199" s="1"/>
      <c r="AZ199" s="1"/>
      <c r="BA199" s="1"/>
      <c r="BB199" s="16"/>
      <c r="BC199" s="16"/>
      <c r="BD199" s="16"/>
      <c r="BE199" s="16"/>
      <c r="BF199" s="16"/>
      <c r="BG199" s="1"/>
      <c r="BH199" s="1"/>
      <c r="BI199" s="16"/>
      <c r="BJ199" s="16"/>
      <c r="BK199" s="16"/>
      <c r="BL199" s="16"/>
      <c r="BM199" s="16"/>
      <c r="BN199" s="16"/>
      <c r="BO199" s="1"/>
      <c r="BP199" s="1"/>
      <c r="BQ199" s="1"/>
      <c r="BR199" s="1"/>
      <c r="BS199" s="183"/>
      <c r="BT199" s="183"/>
      <c r="BU199" s="183"/>
      <c r="BV199" s="183"/>
      <c r="BW199" s="183"/>
      <c r="BX199" s="183"/>
      <c r="BY199" s="183"/>
      <c r="BZ199" s="1"/>
    </row>
    <row r="200" spans="1:78" ht="15.75" customHeight="1" x14ac:dyDescent="0.25">
      <c r="A200" s="1"/>
      <c r="B200" s="1"/>
      <c r="C200" s="1"/>
      <c r="D200" s="1"/>
      <c r="E200" s="1"/>
      <c r="F200" s="1"/>
      <c r="G200" s="1"/>
      <c r="H200" s="1"/>
      <c r="I200" s="1"/>
      <c r="J200" s="1"/>
      <c r="K200" s="1"/>
      <c r="L200" s="16"/>
      <c r="M200" s="16"/>
      <c r="N200" s="16"/>
      <c r="O200" s="16"/>
      <c r="P200" s="16"/>
      <c r="Q200" s="16"/>
      <c r="R200" s="16"/>
      <c r="S200" s="16"/>
      <c r="T200" s="16"/>
      <c r="U200" s="16"/>
      <c r="V200" s="16"/>
      <c r="W200" s="16"/>
      <c r="X200" s="16"/>
      <c r="Y200" s="16"/>
      <c r="Z200" s="16"/>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c r="AY200" s="1"/>
      <c r="AZ200" s="1"/>
      <c r="BA200" s="1"/>
      <c r="BB200" s="16"/>
      <c r="BC200" s="16"/>
      <c r="BD200" s="16"/>
      <c r="BE200" s="16"/>
      <c r="BF200" s="16"/>
      <c r="BG200" s="1"/>
      <c r="BH200" s="1"/>
      <c r="BI200" s="16"/>
      <c r="BJ200" s="16"/>
      <c r="BK200" s="16"/>
      <c r="BL200" s="16"/>
      <c r="BM200" s="16"/>
      <c r="BN200" s="16"/>
      <c r="BO200" s="1"/>
      <c r="BP200" s="1"/>
      <c r="BQ200" s="1"/>
      <c r="BR200" s="1"/>
      <c r="BS200" s="183"/>
      <c r="BT200" s="183"/>
      <c r="BU200" s="183"/>
      <c r="BV200" s="183"/>
      <c r="BW200" s="183"/>
      <c r="BX200" s="183"/>
      <c r="BY200" s="183"/>
      <c r="BZ200" s="1"/>
    </row>
    <row r="201" spans="1:78" ht="15.75" customHeight="1" x14ac:dyDescent="0.25">
      <c r="A201" s="1"/>
      <c r="B201" s="1"/>
      <c r="C201" s="1"/>
      <c r="D201" s="1"/>
      <c r="E201" s="1"/>
      <c r="F201" s="1"/>
      <c r="G201" s="1"/>
      <c r="H201" s="1"/>
      <c r="I201" s="1"/>
      <c r="J201" s="1"/>
      <c r="K201" s="1"/>
      <c r="L201" s="16"/>
      <c r="M201" s="16"/>
      <c r="N201" s="16"/>
      <c r="O201" s="16"/>
      <c r="P201" s="16"/>
      <c r="Q201" s="16"/>
      <c r="R201" s="16"/>
      <c r="S201" s="16"/>
      <c r="T201" s="16"/>
      <c r="U201" s="16"/>
      <c r="V201" s="16"/>
      <c r="W201" s="16"/>
      <c r="X201" s="16"/>
      <c r="Y201" s="16"/>
      <c r="Z201" s="16"/>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c r="AY201" s="1"/>
      <c r="AZ201" s="1"/>
      <c r="BA201" s="1"/>
      <c r="BB201" s="16"/>
      <c r="BC201" s="16"/>
      <c r="BD201" s="16"/>
      <c r="BE201" s="16"/>
      <c r="BF201" s="16"/>
      <c r="BG201" s="1"/>
      <c r="BH201" s="1"/>
      <c r="BI201" s="16"/>
      <c r="BJ201" s="16"/>
      <c r="BK201" s="16"/>
      <c r="BL201" s="16"/>
      <c r="BM201" s="16"/>
      <c r="BN201" s="16"/>
      <c r="BO201" s="1"/>
      <c r="BP201" s="1"/>
      <c r="BQ201" s="1"/>
      <c r="BR201" s="1"/>
      <c r="BS201" s="183"/>
      <c r="BT201" s="183"/>
      <c r="BU201" s="183"/>
      <c r="BV201" s="183"/>
      <c r="BW201" s="183"/>
      <c r="BX201" s="183"/>
      <c r="BY201" s="183"/>
      <c r="BZ201" s="1"/>
    </row>
    <row r="202" spans="1:78" ht="15.75" customHeight="1" x14ac:dyDescent="0.25">
      <c r="A202" s="1"/>
      <c r="B202" s="1"/>
      <c r="C202" s="1"/>
      <c r="D202" s="1"/>
      <c r="E202" s="1"/>
      <c r="F202" s="1"/>
      <c r="G202" s="1"/>
      <c r="H202" s="1"/>
      <c r="I202" s="1"/>
      <c r="J202" s="1"/>
      <c r="K202" s="1"/>
      <c r="L202" s="16"/>
      <c r="M202" s="16"/>
      <c r="N202" s="16"/>
      <c r="O202" s="16"/>
      <c r="P202" s="16"/>
      <c r="Q202" s="16"/>
      <c r="R202" s="16"/>
      <c r="S202" s="16"/>
      <c r="T202" s="16"/>
      <c r="U202" s="16"/>
      <c r="V202" s="16"/>
      <c r="W202" s="16"/>
      <c r="X202" s="16"/>
      <c r="Y202" s="16"/>
      <c r="Z202" s="16"/>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c r="AY202" s="1"/>
      <c r="AZ202" s="1"/>
      <c r="BA202" s="1"/>
      <c r="BB202" s="16"/>
      <c r="BC202" s="16"/>
      <c r="BD202" s="16"/>
      <c r="BE202" s="16"/>
      <c r="BF202" s="16"/>
      <c r="BG202" s="1"/>
      <c r="BH202" s="1"/>
      <c r="BI202" s="16"/>
      <c r="BJ202" s="16"/>
      <c r="BK202" s="16"/>
      <c r="BL202" s="16"/>
      <c r="BM202" s="16"/>
      <c r="BN202" s="16"/>
      <c r="BO202" s="1"/>
      <c r="BP202" s="1"/>
      <c r="BQ202" s="1"/>
      <c r="BR202" s="1"/>
      <c r="BS202" s="183"/>
      <c r="BT202" s="183"/>
      <c r="BU202" s="183"/>
      <c r="BV202" s="183"/>
      <c r="BW202" s="183"/>
      <c r="BX202" s="183"/>
      <c r="BY202" s="183"/>
      <c r="BZ202" s="1"/>
    </row>
    <row r="203" spans="1:78" ht="15.75" customHeight="1" x14ac:dyDescent="0.25">
      <c r="A203" s="1"/>
      <c r="B203" s="1"/>
      <c r="C203" s="1"/>
      <c r="D203" s="1"/>
      <c r="E203" s="1"/>
      <c r="F203" s="1"/>
      <c r="G203" s="1"/>
      <c r="H203" s="1"/>
      <c r="I203" s="1"/>
      <c r="J203" s="1"/>
      <c r="K203" s="1"/>
      <c r="L203" s="16"/>
      <c r="M203" s="16"/>
      <c r="N203" s="16"/>
      <c r="O203" s="16"/>
      <c r="P203" s="16"/>
      <c r="Q203" s="16"/>
      <c r="R203" s="16"/>
      <c r="S203" s="16"/>
      <c r="T203" s="16"/>
      <c r="U203" s="16"/>
      <c r="V203" s="16"/>
      <c r="W203" s="16"/>
      <c r="X203" s="16"/>
      <c r="Y203" s="16"/>
      <c r="Z203" s="16"/>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c r="AY203" s="1"/>
      <c r="AZ203" s="1"/>
      <c r="BA203" s="1"/>
      <c r="BB203" s="16"/>
      <c r="BC203" s="16"/>
      <c r="BD203" s="16"/>
      <c r="BE203" s="16"/>
      <c r="BF203" s="16"/>
      <c r="BG203" s="1"/>
      <c r="BH203" s="1"/>
      <c r="BI203" s="16"/>
      <c r="BJ203" s="16"/>
      <c r="BK203" s="16"/>
      <c r="BL203" s="16"/>
      <c r="BM203" s="16"/>
      <c r="BN203" s="16"/>
      <c r="BO203" s="1"/>
      <c r="BP203" s="1"/>
      <c r="BQ203" s="1"/>
      <c r="BR203" s="1"/>
      <c r="BS203" s="183"/>
      <c r="BT203" s="183"/>
      <c r="BU203" s="183"/>
      <c r="BV203" s="183"/>
      <c r="BW203" s="183"/>
      <c r="BX203" s="183"/>
      <c r="BY203" s="183"/>
      <c r="BZ203" s="1"/>
    </row>
    <row r="204" spans="1:78" ht="15.75" customHeight="1" x14ac:dyDescent="0.25">
      <c r="A204" s="1"/>
      <c r="B204" s="1"/>
      <c r="C204" s="1"/>
      <c r="D204" s="1"/>
      <c r="E204" s="1"/>
      <c r="F204" s="1"/>
      <c r="G204" s="1"/>
      <c r="H204" s="1"/>
      <c r="I204" s="1"/>
      <c r="J204" s="1"/>
      <c r="K204" s="1"/>
      <c r="L204" s="16"/>
      <c r="M204" s="16"/>
      <c r="N204" s="16"/>
      <c r="O204" s="16"/>
      <c r="P204" s="16"/>
      <c r="Q204" s="16"/>
      <c r="R204" s="16"/>
      <c r="S204" s="16"/>
      <c r="T204" s="16"/>
      <c r="U204" s="16"/>
      <c r="V204" s="16"/>
      <c r="W204" s="16"/>
      <c r="X204" s="16"/>
      <c r="Y204" s="16"/>
      <c r="Z204" s="16"/>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c r="AY204" s="1"/>
      <c r="AZ204" s="1"/>
      <c r="BA204" s="1"/>
      <c r="BB204" s="16"/>
      <c r="BC204" s="16"/>
      <c r="BD204" s="16"/>
      <c r="BE204" s="16"/>
      <c r="BF204" s="16"/>
      <c r="BG204" s="1"/>
      <c r="BH204" s="1"/>
      <c r="BI204" s="16"/>
      <c r="BJ204" s="16"/>
      <c r="BK204" s="16"/>
      <c r="BL204" s="16"/>
      <c r="BM204" s="16"/>
      <c r="BN204" s="16"/>
      <c r="BO204" s="1"/>
      <c r="BP204" s="1"/>
      <c r="BQ204" s="1"/>
      <c r="BR204" s="1"/>
      <c r="BS204" s="183"/>
      <c r="BT204" s="183"/>
      <c r="BU204" s="183"/>
      <c r="BV204" s="183"/>
      <c r="BW204" s="183"/>
      <c r="BX204" s="183"/>
      <c r="BY204" s="183"/>
      <c r="BZ204" s="1"/>
    </row>
    <row r="205" spans="1:78" ht="15.75" customHeight="1" x14ac:dyDescent="0.25">
      <c r="A205" s="1"/>
      <c r="B205" s="1"/>
      <c r="C205" s="1"/>
      <c r="D205" s="1"/>
      <c r="E205" s="1"/>
      <c r="F205" s="1"/>
      <c r="G205" s="1"/>
      <c r="H205" s="1"/>
      <c r="I205" s="1"/>
      <c r="J205" s="1"/>
      <c r="K205" s="1"/>
      <c r="L205" s="16"/>
      <c r="M205" s="16"/>
      <c r="N205" s="16"/>
      <c r="O205" s="16"/>
      <c r="P205" s="16"/>
      <c r="Q205" s="16"/>
      <c r="R205" s="16"/>
      <c r="S205" s="16"/>
      <c r="T205" s="16"/>
      <c r="U205" s="16"/>
      <c r="V205" s="16"/>
      <c r="W205" s="16"/>
      <c r="X205" s="16"/>
      <c r="Y205" s="16"/>
      <c r="Z205" s="16"/>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c r="AY205" s="1"/>
      <c r="AZ205" s="1"/>
      <c r="BA205" s="1"/>
      <c r="BB205" s="16"/>
      <c r="BC205" s="16"/>
      <c r="BD205" s="16"/>
      <c r="BE205" s="16"/>
      <c r="BF205" s="16"/>
      <c r="BG205" s="1"/>
      <c r="BH205" s="1"/>
      <c r="BI205" s="16"/>
      <c r="BJ205" s="16"/>
      <c r="BK205" s="16"/>
      <c r="BL205" s="16"/>
      <c r="BM205" s="16"/>
      <c r="BN205" s="16"/>
      <c r="BO205" s="1"/>
      <c r="BP205" s="1"/>
      <c r="BQ205" s="1"/>
      <c r="BR205" s="1"/>
      <c r="BS205" s="183"/>
      <c r="BT205" s="183"/>
      <c r="BU205" s="183"/>
      <c r="BV205" s="183"/>
      <c r="BW205" s="183"/>
      <c r="BX205" s="183"/>
      <c r="BY205" s="183"/>
      <c r="BZ205" s="1"/>
    </row>
    <row r="206" spans="1:78" ht="15.75" customHeight="1" x14ac:dyDescent="0.25">
      <c r="A206" s="1"/>
      <c r="B206" s="1"/>
      <c r="C206" s="1"/>
      <c r="D206" s="1"/>
      <c r="E206" s="1"/>
      <c r="F206" s="1"/>
      <c r="G206" s="1"/>
      <c r="H206" s="1"/>
      <c r="I206" s="1"/>
      <c r="J206" s="1"/>
      <c r="K206" s="1"/>
      <c r="L206" s="16"/>
      <c r="M206" s="16"/>
      <c r="N206" s="16"/>
      <c r="O206" s="16"/>
      <c r="P206" s="16"/>
      <c r="Q206" s="16"/>
      <c r="R206" s="16"/>
      <c r="S206" s="16"/>
      <c r="T206" s="16"/>
      <c r="U206" s="16"/>
      <c r="V206" s="16"/>
      <c r="W206" s="16"/>
      <c r="X206" s="16"/>
      <c r="Y206" s="16"/>
      <c r="Z206" s="16"/>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c r="AY206" s="1"/>
      <c r="AZ206" s="1"/>
      <c r="BA206" s="1"/>
      <c r="BB206" s="16"/>
      <c r="BC206" s="16"/>
      <c r="BD206" s="16"/>
      <c r="BE206" s="16"/>
      <c r="BF206" s="16"/>
      <c r="BG206" s="1"/>
      <c r="BH206" s="1"/>
      <c r="BI206" s="16"/>
      <c r="BJ206" s="16"/>
      <c r="BK206" s="16"/>
      <c r="BL206" s="16"/>
      <c r="BM206" s="16"/>
      <c r="BN206" s="16"/>
      <c r="BO206" s="1"/>
      <c r="BP206" s="1"/>
      <c r="BQ206" s="1"/>
      <c r="BR206" s="1"/>
      <c r="BS206" s="183"/>
      <c r="BT206" s="183"/>
      <c r="BU206" s="183"/>
      <c r="BV206" s="183"/>
      <c r="BW206" s="183"/>
      <c r="BX206" s="183"/>
      <c r="BY206" s="183"/>
      <c r="BZ206" s="1"/>
    </row>
    <row r="207" spans="1:78" ht="15.75" customHeight="1" x14ac:dyDescent="0.25">
      <c r="A207" s="1"/>
      <c r="B207" s="1"/>
      <c r="C207" s="1"/>
      <c r="D207" s="1"/>
      <c r="E207" s="1"/>
      <c r="F207" s="1"/>
      <c r="G207" s="1"/>
      <c r="H207" s="1"/>
      <c r="I207" s="1"/>
      <c r="J207" s="1"/>
      <c r="K207" s="1"/>
      <c r="L207" s="16"/>
      <c r="M207" s="16"/>
      <c r="N207" s="16"/>
      <c r="O207" s="16"/>
      <c r="P207" s="16"/>
      <c r="Q207" s="16"/>
      <c r="R207" s="16"/>
      <c r="S207" s="16"/>
      <c r="T207" s="16"/>
      <c r="U207" s="16"/>
      <c r="V207" s="16"/>
      <c r="W207" s="16"/>
      <c r="X207" s="16"/>
      <c r="Y207" s="16"/>
      <c r="Z207" s="16"/>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c r="AY207" s="1"/>
      <c r="AZ207" s="1"/>
      <c r="BA207" s="1"/>
      <c r="BB207" s="16"/>
      <c r="BC207" s="16"/>
      <c r="BD207" s="16"/>
      <c r="BE207" s="16"/>
      <c r="BF207" s="16"/>
      <c r="BG207" s="1"/>
      <c r="BH207" s="1"/>
      <c r="BI207" s="16"/>
      <c r="BJ207" s="16"/>
      <c r="BK207" s="16"/>
      <c r="BL207" s="16"/>
      <c r="BM207" s="16"/>
      <c r="BN207" s="16"/>
      <c r="BO207" s="1"/>
      <c r="BP207" s="1"/>
      <c r="BQ207" s="1"/>
      <c r="BR207" s="1"/>
      <c r="BS207" s="183"/>
      <c r="BT207" s="183"/>
      <c r="BU207" s="183"/>
      <c r="BV207" s="183"/>
      <c r="BW207" s="183"/>
      <c r="BX207" s="183"/>
      <c r="BY207" s="183"/>
      <c r="BZ207" s="1"/>
    </row>
    <row r="208" spans="1:78" ht="15.75" customHeight="1" x14ac:dyDescent="0.25">
      <c r="A208" s="1"/>
      <c r="B208" s="1"/>
      <c r="C208" s="1"/>
      <c r="D208" s="1"/>
      <c r="E208" s="1"/>
      <c r="F208" s="1"/>
      <c r="G208" s="1"/>
      <c r="H208" s="1"/>
      <c r="I208" s="1"/>
      <c r="J208" s="1"/>
      <c r="K208" s="1"/>
      <c r="L208" s="16"/>
      <c r="M208" s="16"/>
      <c r="N208" s="16"/>
      <c r="O208" s="16"/>
      <c r="P208" s="16"/>
      <c r="Q208" s="16"/>
      <c r="R208" s="16"/>
      <c r="S208" s="16"/>
      <c r="T208" s="16"/>
      <c r="U208" s="16"/>
      <c r="V208" s="16"/>
      <c r="W208" s="16"/>
      <c r="X208" s="16"/>
      <c r="Y208" s="16"/>
      <c r="Z208" s="16"/>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c r="AY208" s="1"/>
      <c r="AZ208" s="1"/>
      <c r="BA208" s="1"/>
      <c r="BB208" s="16"/>
      <c r="BC208" s="16"/>
      <c r="BD208" s="16"/>
      <c r="BE208" s="16"/>
      <c r="BF208" s="16"/>
      <c r="BG208" s="1"/>
      <c r="BH208" s="1"/>
      <c r="BI208" s="16"/>
      <c r="BJ208" s="16"/>
      <c r="BK208" s="16"/>
      <c r="BL208" s="16"/>
      <c r="BM208" s="16"/>
      <c r="BN208" s="16"/>
      <c r="BO208" s="1"/>
      <c r="BP208" s="1"/>
      <c r="BQ208" s="1"/>
      <c r="BR208" s="1"/>
      <c r="BS208" s="183"/>
      <c r="BT208" s="183"/>
      <c r="BU208" s="183"/>
      <c r="BV208" s="183"/>
      <c r="BW208" s="183"/>
      <c r="BX208" s="183"/>
      <c r="BY208" s="183"/>
      <c r="BZ208" s="1"/>
    </row>
    <row r="209" spans="1:78" ht="15.75" customHeight="1" x14ac:dyDescent="0.25">
      <c r="A209" s="1"/>
      <c r="B209" s="1"/>
      <c r="C209" s="1"/>
      <c r="D209" s="1"/>
      <c r="E209" s="1"/>
      <c r="F209" s="1"/>
      <c r="G209" s="1"/>
      <c r="H209" s="1"/>
      <c r="I209" s="1"/>
      <c r="J209" s="1"/>
      <c r="K209" s="1"/>
      <c r="L209" s="16"/>
      <c r="M209" s="16"/>
      <c r="N209" s="16"/>
      <c r="O209" s="16"/>
      <c r="P209" s="16"/>
      <c r="Q209" s="16"/>
      <c r="R209" s="16"/>
      <c r="S209" s="16"/>
      <c r="T209" s="16"/>
      <c r="U209" s="16"/>
      <c r="V209" s="16"/>
      <c r="W209" s="16"/>
      <c r="X209" s="16"/>
      <c r="Y209" s="16"/>
      <c r="Z209" s="16"/>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c r="AY209" s="1"/>
      <c r="AZ209" s="1"/>
      <c r="BA209" s="1"/>
      <c r="BB209" s="16"/>
      <c r="BC209" s="16"/>
      <c r="BD209" s="16"/>
      <c r="BE209" s="16"/>
      <c r="BF209" s="16"/>
      <c r="BG209" s="1"/>
      <c r="BH209" s="1"/>
      <c r="BI209" s="16"/>
      <c r="BJ209" s="16"/>
      <c r="BK209" s="16"/>
      <c r="BL209" s="16"/>
      <c r="BM209" s="16"/>
      <c r="BN209" s="16"/>
      <c r="BO209" s="1"/>
      <c r="BP209" s="1"/>
      <c r="BQ209" s="1"/>
      <c r="BR209" s="1"/>
      <c r="BS209" s="183"/>
      <c r="BT209" s="183"/>
      <c r="BU209" s="183"/>
      <c r="BV209" s="183"/>
      <c r="BW209" s="183"/>
      <c r="BX209" s="183"/>
      <c r="BY209" s="183"/>
      <c r="BZ209" s="1"/>
    </row>
    <row r="210" spans="1:78" ht="15.75" customHeight="1" x14ac:dyDescent="0.25">
      <c r="A210" s="1"/>
      <c r="B210" s="1"/>
      <c r="C210" s="1"/>
      <c r="D210" s="1"/>
      <c r="E210" s="1"/>
      <c r="F210" s="1"/>
      <c r="G210" s="1"/>
      <c r="H210" s="1"/>
      <c r="I210" s="1"/>
      <c r="J210" s="1"/>
      <c r="K210" s="1"/>
      <c r="L210" s="16"/>
      <c r="M210" s="16"/>
      <c r="N210" s="16"/>
      <c r="O210" s="16"/>
      <c r="P210" s="16"/>
      <c r="Q210" s="16"/>
      <c r="R210" s="16"/>
      <c r="S210" s="16"/>
      <c r="T210" s="16"/>
      <c r="U210" s="16"/>
      <c r="V210" s="16"/>
      <c r="W210" s="16"/>
      <c r="X210" s="16"/>
      <c r="Y210" s="16"/>
      <c r="Z210" s="16"/>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c r="AY210" s="1"/>
      <c r="AZ210" s="1"/>
      <c r="BA210" s="1"/>
      <c r="BB210" s="16"/>
      <c r="BC210" s="16"/>
      <c r="BD210" s="16"/>
      <c r="BE210" s="16"/>
      <c r="BF210" s="16"/>
      <c r="BG210" s="1"/>
      <c r="BH210" s="1"/>
      <c r="BI210" s="16"/>
      <c r="BJ210" s="16"/>
      <c r="BK210" s="16"/>
      <c r="BL210" s="16"/>
      <c r="BM210" s="16"/>
      <c r="BN210" s="16"/>
      <c r="BO210" s="1"/>
      <c r="BP210" s="1"/>
      <c r="BQ210" s="1"/>
      <c r="BR210" s="1"/>
      <c r="BS210" s="183"/>
      <c r="BT210" s="183"/>
      <c r="BU210" s="183"/>
      <c r="BV210" s="183"/>
      <c r="BW210" s="183"/>
      <c r="BX210" s="183"/>
      <c r="BY210" s="183"/>
      <c r="BZ210" s="1"/>
    </row>
    <row r="211" spans="1:78" ht="15.75" customHeight="1" x14ac:dyDescent="0.25">
      <c r="A211" s="1"/>
      <c r="B211" s="1"/>
      <c r="C211" s="1"/>
      <c r="D211" s="1"/>
      <c r="E211" s="1"/>
      <c r="F211" s="1"/>
      <c r="G211" s="1"/>
      <c r="H211" s="1"/>
      <c r="I211" s="1"/>
      <c r="J211" s="1"/>
      <c r="K211" s="1"/>
      <c r="L211" s="16"/>
      <c r="M211" s="16"/>
      <c r="N211" s="16"/>
      <c r="O211" s="16"/>
      <c r="P211" s="16"/>
      <c r="Q211" s="16"/>
      <c r="R211" s="16"/>
      <c r="S211" s="16"/>
      <c r="T211" s="16"/>
      <c r="U211" s="16"/>
      <c r="V211" s="16"/>
      <c r="W211" s="16"/>
      <c r="X211" s="16"/>
      <c r="Y211" s="16"/>
      <c r="Z211" s="16"/>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c r="AY211" s="1"/>
      <c r="AZ211" s="1"/>
      <c r="BA211" s="1"/>
      <c r="BB211" s="16"/>
      <c r="BC211" s="16"/>
      <c r="BD211" s="16"/>
      <c r="BE211" s="16"/>
      <c r="BF211" s="16"/>
      <c r="BG211" s="1"/>
      <c r="BH211" s="1"/>
      <c r="BI211" s="16"/>
      <c r="BJ211" s="16"/>
      <c r="BK211" s="16"/>
      <c r="BL211" s="16"/>
      <c r="BM211" s="16"/>
      <c r="BN211" s="16"/>
      <c r="BO211" s="1"/>
      <c r="BP211" s="1"/>
      <c r="BQ211" s="1"/>
      <c r="BR211" s="1"/>
      <c r="BS211" s="183"/>
      <c r="BT211" s="183"/>
      <c r="BU211" s="183"/>
      <c r="BV211" s="183"/>
      <c r="BW211" s="183"/>
      <c r="BX211" s="183"/>
      <c r="BY211" s="183"/>
      <c r="BZ211" s="1"/>
    </row>
    <row r="212" spans="1:78" ht="15.75" customHeight="1" x14ac:dyDescent="0.25">
      <c r="A212" s="1"/>
      <c r="B212" s="1"/>
      <c r="C212" s="1"/>
      <c r="D212" s="1"/>
      <c r="E212" s="1"/>
      <c r="F212" s="1"/>
      <c r="G212" s="1"/>
      <c r="H212" s="1"/>
      <c r="I212" s="1"/>
      <c r="J212" s="1"/>
      <c r="K212" s="1"/>
      <c r="L212" s="16"/>
      <c r="M212" s="16"/>
      <c r="N212" s="16"/>
      <c r="O212" s="16"/>
      <c r="P212" s="16"/>
      <c r="Q212" s="16"/>
      <c r="R212" s="16"/>
      <c r="S212" s="16"/>
      <c r="T212" s="16"/>
      <c r="U212" s="16"/>
      <c r="V212" s="16"/>
      <c r="W212" s="16"/>
      <c r="X212" s="16"/>
      <c r="Y212" s="16"/>
      <c r="Z212" s="16"/>
      <c r="AA212" s="1"/>
      <c r="AB212" s="1"/>
      <c r="AC212" s="1"/>
      <c r="AD212" s="1"/>
      <c r="AE212" s="1"/>
      <c r="AF212" s="1"/>
      <c r="AG212" s="1"/>
      <c r="AH212" s="1"/>
      <c r="AI212" s="1"/>
      <c r="AJ212" s="1"/>
      <c r="AK212" s="1"/>
      <c r="AL212" s="1"/>
      <c r="AM212" s="1"/>
      <c r="AN212" s="1"/>
      <c r="AO212" s="1"/>
      <c r="AP212" s="1"/>
      <c r="AQ212" s="1"/>
      <c r="AR212" s="1"/>
      <c r="AS212" s="1"/>
      <c r="AT212" s="1"/>
      <c r="AU212" s="1"/>
      <c r="AV212" s="1"/>
      <c r="AW212" s="1"/>
      <c r="AX212" s="1"/>
      <c r="AY212" s="1"/>
      <c r="AZ212" s="1"/>
      <c r="BA212" s="1"/>
      <c r="BB212" s="16"/>
      <c r="BC212" s="16"/>
      <c r="BD212" s="16"/>
      <c r="BE212" s="16"/>
      <c r="BF212" s="16"/>
      <c r="BG212" s="1"/>
      <c r="BH212" s="1"/>
      <c r="BI212" s="16"/>
      <c r="BJ212" s="16"/>
      <c r="BK212" s="16"/>
      <c r="BL212" s="16"/>
      <c r="BM212" s="16"/>
      <c r="BN212" s="16"/>
      <c r="BO212" s="1"/>
      <c r="BP212" s="1"/>
      <c r="BQ212" s="1"/>
      <c r="BR212" s="1"/>
      <c r="BS212" s="183"/>
      <c r="BT212" s="183"/>
      <c r="BU212" s="183"/>
      <c r="BV212" s="183"/>
      <c r="BW212" s="183"/>
      <c r="BX212" s="183"/>
      <c r="BY212" s="183"/>
      <c r="BZ212" s="1"/>
    </row>
    <row r="213" spans="1:78" ht="15.75" customHeight="1" x14ac:dyDescent="0.25">
      <c r="A213" s="1"/>
      <c r="B213" s="1"/>
      <c r="C213" s="1"/>
      <c r="D213" s="1"/>
      <c r="E213" s="1"/>
      <c r="F213" s="1"/>
      <c r="G213" s="1"/>
      <c r="H213" s="1"/>
      <c r="I213" s="1"/>
      <c r="J213" s="1"/>
      <c r="K213" s="1"/>
      <c r="L213" s="16"/>
      <c r="M213" s="16"/>
      <c r="N213" s="16"/>
      <c r="O213" s="16"/>
      <c r="P213" s="16"/>
      <c r="Q213" s="16"/>
      <c r="R213" s="16"/>
      <c r="S213" s="16"/>
      <c r="T213" s="16"/>
      <c r="U213" s="16"/>
      <c r="V213" s="16"/>
      <c r="W213" s="16"/>
      <c r="X213" s="16"/>
      <c r="Y213" s="16"/>
      <c r="Z213" s="16"/>
      <c r="AA213" s="1"/>
      <c r="AB213" s="1"/>
      <c r="AC213" s="1"/>
      <c r="AD213" s="1"/>
      <c r="AE213" s="1"/>
      <c r="AF213" s="1"/>
      <c r="AG213" s="1"/>
      <c r="AH213" s="1"/>
      <c r="AI213" s="1"/>
      <c r="AJ213" s="1"/>
      <c r="AK213" s="1"/>
      <c r="AL213" s="1"/>
      <c r="AM213" s="1"/>
      <c r="AN213" s="1"/>
      <c r="AO213" s="1"/>
      <c r="AP213" s="1"/>
      <c r="AQ213" s="1"/>
      <c r="AR213" s="1"/>
      <c r="AS213" s="1"/>
      <c r="AT213" s="1"/>
      <c r="AU213" s="1"/>
      <c r="AV213" s="1"/>
      <c r="AW213" s="1"/>
      <c r="AX213" s="1"/>
      <c r="AY213" s="1"/>
      <c r="AZ213" s="1"/>
      <c r="BA213" s="1"/>
      <c r="BB213" s="16"/>
      <c r="BC213" s="16"/>
      <c r="BD213" s="16"/>
      <c r="BE213" s="16"/>
      <c r="BF213" s="16"/>
      <c r="BG213" s="1"/>
      <c r="BH213" s="1"/>
      <c r="BI213" s="16"/>
      <c r="BJ213" s="16"/>
      <c r="BK213" s="16"/>
      <c r="BL213" s="16"/>
      <c r="BM213" s="16"/>
      <c r="BN213" s="16"/>
      <c r="BO213" s="1"/>
      <c r="BP213" s="1"/>
      <c r="BQ213" s="1"/>
      <c r="BR213" s="1"/>
      <c r="BS213" s="183"/>
      <c r="BT213" s="183"/>
      <c r="BU213" s="183"/>
      <c r="BV213" s="183"/>
      <c r="BW213" s="183"/>
      <c r="BX213" s="183"/>
      <c r="BY213" s="183"/>
      <c r="BZ213" s="1"/>
    </row>
    <row r="214" spans="1:78" ht="15.75" customHeight="1" x14ac:dyDescent="0.25">
      <c r="A214" s="1"/>
      <c r="B214" s="1"/>
      <c r="C214" s="1"/>
      <c r="D214" s="1"/>
      <c r="E214" s="1"/>
      <c r="F214" s="1"/>
      <c r="G214" s="1"/>
      <c r="H214" s="1"/>
      <c r="I214" s="1"/>
      <c r="J214" s="1"/>
      <c r="K214" s="1"/>
      <c r="L214" s="16"/>
      <c r="M214" s="16"/>
      <c r="N214" s="16"/>
      <c r="O214" s="16"/>
      <c r="P214" s="16"/>
      <c r="Q214" s="16"/>
      <c r="R214" s="16"/>
      <c r="S214" s="16"/>
      <c r="T214" s="16"/>
      <c r="U214" s="16"/>
      <c r="V214" s="16"/>
      <c r="W214" s="16"/>
      <c r="X214" s="16"/>
      <c r="Y214" s="16"/>
      <c r="Z214" s="16"/>
      <c r="AA214" s="1"/>
      <c r="AB214" s="1"/>
      <c r="AC214" s="1"/>
      <c r="AD214" s="1"/>
      <c r="AE214" s="1"/>
      <c r="AF214" s="1"/>
      <c r="AG214" s="1"/>
      <c r="AH214" s="1"/>
      <c r="AI214" s="1"/>
      <c r="AJ214" s="1"/>
      <c r="AK214" s="1"/>
      <c r="AL214" s="1"/>
      <c r="AM214" s="1"/>
      <c r="AN214" s="1"/>
      <c r="AO214" s="1"/>
      <c r="AP214" s="1"/>
      <c r="AQ214" s="1"/>
      <c r="AR214" s="1"/>
      <c r="AS214" s="1"/>
      <c r="AT214" s="1"/>
      <c r="AU214" s="1"/>
      <c r="AV214" s="1"/>
      <c r="AW214" s="1"/>
      <c r="AX214" s="1"/>
      <c r="AY214" s="1"/>
      <c r="AZ214" s="1"/>
      <c r="BA214" s="1"/>
      <c r="BB214" s="16"/>
      <c r="BC214" s="16"/>
      <c r="BD214" s="16"/>
      <c r="BE214" s="16"/>
      <c r="BF214" s="16"/>
      <c r="BG214" s="1"/>
      <c r="BH214" s="1"/>
      <c r="BI214" s="16"/>
      <c r="BJ214" s="16"/>
      <c r="BK214" s="16"/>
      <c r="BL214" s="16"/>
      <c r="BM214" s="16"/>
      <c r="BN214" s="16"/>
      <c r="BO214" s="1"/>
      <c r="BP214" s="1"/>
      <c r="BQ214" s="1"/>
      <c r="BR214" s="1"/>
      <c r="BS214" s="183"/>
      <c r="BT214" s="183"/>
      <c r="BU214" s="183"/>
      <c r="BV214" s="183"/>
      <c r="BW214" s="183"/>
      <c r="BX214" s="183"/>
      <c r="BY214" s="183"/>
      <c r="BZ214" s="1"/>
    </row>
    <row r="215" spans="1:78" ht="15.75" customHeight="1" x14ac:dyDescent="0.25">
      <c r="A215" s="1"/>
      <c r="B215" s="1"/>
      <c r="C215" s="1"/>
      <c r="D215" s="1"/>
      <c r="E215" s="1"/>
      <c r="F215" s="1"/>
      <c r="G215" s="1"/>
      <c r="H215" s="1"/>
      <c r="I215" s="1"/>
      <c r="J215" s="1"/>
      <c r="K215" s="1"/>
      <c r="L215" s="16"/>
      <c r="M215" s="16"/>
      <c r="N215" s="16"/>
      <c r="O215" s="16"/>
      <c r="P215" s="16"/>
      <c r="Q215" s="16"/>
      <c r="R215" s="16"/>
      <c r="S215" s="16"/>
      <c r="T215" s="16"/>
      <c r="U215" s="16"/>
      <c r="V215" s="16"/>
      <c r="W215" s="16"/>
      <c r="X215" s="16"/>
      <c r="Y215" s="16"/>
      <c r="Z215" s="16"/>
      <c r="AA215" s="1"/>
      <c r="AB215" s="1"/>
      <c r="AC215" s="1"/>
      <c r="AD215" s="1"/>
      <c r="AE215" s="1"/>
      <c r="AF215" s="1"/>
      <c r="AG215" s="1"/>
      <c r="AH215" s="1"/>
      <c r="AI215" s="1"/>
      <c r="AJ215" s="1"/>
      <c r="AK215" s="1"/>
      <c r="AL215" s="1"/>
      <c r="AM215" s="1"/>
      <c r="AN215" s="1"/>
      <c r="AO215" s="1"/>
      <c r="AP215" s="1"/>
      <c r="AQ215" s="1"/>
      <c r="AR215" s="1"/>
      <c r="AS215" s="1"/>
      <c r="AT215" s="1"/>
      <c r="AU215" s="1"/>
      <c r="AV215" s="1"/>
      <c r="AW215" s="1"/>
      <c r="AX215" s="1"/>
      <c r="AY215" s="1"/>
      <c r="AZ215" s="1"/>
      <c r="BA215" s="1"/>
      <c r="BB215" s="16"/>
      <c r="BC215" s="16"/>
      <c r="BD215" s="16"/>
      <c r="BE215" s="16"/>
      <c r="BF215" s="16"/>
      <c r="BG215" s="1"/>
      <c r="BH215" s="1"/>
      <c r="BI215" s="16"/>
      <c r="BJ215" s="16"/>
      <c r="BK215" s="16"/>
      <c r="BL215" s="16"/>
      <c r="BM215" s="16"/>
      <c r="BN215" s="16"/>
      <c r="BO215" s="1"/>
      <c r="BP215" s="1"/>
      <c r="BQ215" s="1"/>
      <c r="BR215" s="1"/>
      <c r="BS215" s="183"/>
      <c r="BT215" s="183"/>
      <c r="BU215" s="183"/>
      <c r="BV215" s="183"/>
      <c r="BW215" s="183"/>
      <c r="BX215" s="183"/>
      <c r="BY215" s="183"/>
      <c r="BZ215" s="1"/>
    </row>
    <row r="216" spans="1:78" ht="15.75" customHeight="1" x14ac:dyDescent="0.25">
      <c r="A216" s="1"/>
      <c r="B216" s="1"/>
      <c r="C216" s="1"/>
      <c r="D216" s="1"/>
      <c r="E216" s="1"/>
      <c r="F216" s="1"/>
      <c r="G216" s="1"/>
      <c r="H216" s="1"/>
      <c r="I216" s="1"/>
      <c r="J216" s="1"/>
      <c r="K216" s="1"/>
      <c r="L216" s="16"/>
      <c r="M216" s="16"/>
      <c r="N216" s="16"/>
      <c r="O216" s="16"/>
      <c r="P216" s="16"/>
      <c r="Q216" s="16"/>
      <c r="R216" s="16"/>
      <c r="S216" s="16"/>
      <c r="T216" s="16"/>
      <c r="U216" s="16"/>
      <c r="V216" s="16"/>
      <c r="W216" s="16"/>
      <c r="X216" s="16"/>
      <c r="Y216" s="16"/>
      <c r="Z216" s="16"/>
      <c r="AA216" s="1"/>
      <c r="AB216" s="1"/>
      <c r="AC216" s="1"/>
      <c r="AD216" s="1"/>
      <c r="AE216" s="1"/>
      <c r="AF216" s="1"/>
      <c r="AG216" s="1"/>
      <c r="AH216" s="1"/>
      <c r="AI216" s="1"/>
      <c r="AJ216" s="1"/>
      <c r="AK216" s="1"/>
      <c r="AL216" s="1"/>
      <c r="AM216" s="1"/>
      <c r="AN216" s="1"/>
      <c r="AO216" s="1"/>
      <c r="AP216" s="1"/>
      <c r="AQ216" s="1"/>
      <c r="AR216" s="1"/>
      <c r="AS216" s="1"/>
      <c r="AT216" s="1"/>
      <c r="AU216" s="1"/>
      <c r="AV216" s="1"/>
      <c r="AW216" s="1"/>
      <c r="AX216" s="1"/>
      <c r="AY216" s="1"/>
      <c r="AZ216" s="1"/>
      <c r="BA216" s="1"/>
      <c r="BB216" s="16"/>
      <c r="BC216" s="16"/>
      <c r="BD216" s="16"/>
      <c r="BE216" s="16"/>
      <c r="BF216" s="16"/>
      <c r="BG216" s="1"/>
      <c r="BH216" s="1"/>
      <c r="BI216" s="16"/>
      <c r="BJ216" s="16"/>
      <c r="BK216" s="16"/>
      <c r="BL216" s="16"/>
      <c r="BM216" s="16"/>
      <c r="BN216" s="16"/>
      <c r="BO216" s="1"/>
      <c r="BP216" s="1"/>
      <c r="BQ216" s="1"/>
      <c r="BR216" s="1"/>
      <c r="BS216" s="183"/>
      <c r="BT216" s="183"/>
      <c r="BU216" s="183"/>
      <c r="BV216" s="183"/>
      <c r="BW216" s="183"/>
      <c r="BX216" s="183"/>
      <c r="BY216" s="183"/>
      <c r="BZ216" s="1"/>
    </row>
    <row r="217" spans="1:78" ht="15.75" customHeight="1" x14ac:dyDescent="0.25">
      <c r="A217" s="1"/>
      <c r="B217" s="1"/>
      <c r="C217" s="1"/>
      <c r="D217" s="1"/>
      <c r="E217" s="1"/>
      <c r="F217" s="1"/>
      <c r="G217" s="1"/>
      <c r="H217" s="1"/>
      <c r="I217" s="1"/>
      <c r="J217" s="1"/>
      <c r="K217" s="1"/>
      <c r="L217" s="16"/>
      <c r="M217" s="16"/>
      <c r="N217" s="16"/>
      <c r="O217" s="16"/>
      <c r="P217" s="16"/>
      <c r="Q217" s="16"/>
      <c r="R217" s="16"/>
      <c r="S217" s="16"/>
      <c r="T217" s="16"/>
      <c r="U217" s="16"/>
      <c r="V217" s="16"/>
      <c r="W217" s="16"/>
      <c r="X217" s="16"/>
      <c r="Y217" s="16"/>
      <c r="Z217" s="16"/>
      <c r="AA217" s="1"/>
      <c r="AB217" s="1"/>
      <c r="AC217" s="1"/>
      <c r="AD217" s="1"/>
      <c r="AE217" s="1"/>
      <c r="AF217" s="1"/>
      <c r="AG217" s="1"/>
      <c r="AH217" s="1"/>
      <c r="AI217" s="1"/>
      <c r="AJ217" s="1"/>
      <c r="AK217" s="1"/>
      <c r="AL217" s="1"/>
      <c r="AM217" s="1"/>
      <c r="AN217" s="1"/>
      <c r="AO217" s="1"/>
      <c r="AP217" s="1"/>
      <c r="AQ217" s="1"/>
      <c r="AR217" s="1"/>
      <c r="AS217" s="1"/>
      <c r="AT217" s="1"/>
      <c r="AU217" s="1"/>
      <c r="AV217" s="1"/>
      <c r="AW217" s="1"/>
      <c r="AX217" s="1"/>
      <c r="AY217" s="1"/>
      <c r="AZ217" s="1"/>
      <c r="BA217" s="1"/>
      <c r="BB217" s="16"/>
      <c r="BC217" s="16"/>
      <c r="BD217" s="16"/>
      <c r="BE217" s="16"/>
      <c r="BF217" s="16"/>
      <c r="BG217" s="1"/>
      <c r="BH217" s="1"/>
      <c r="BI217" s="16"/>
      <c r="BJ217" s="16"/>
      <c r="BK217" s="16"/>
      <c r="BL217" s="16"/>
      <c r="BM217" s="16"/>
      <c r="BN217" s="16"/>
      <c r="BO217" s="1"/>
      <c r="BP217" s="1"/>
      <c r="BQ217" s="1"/>
      <c r="BR217" s="1"/>
      <c r="BS217" s="183"/>
      <c r="BT217" s="183"/>
      <c r="BU217" s="183"/>
      <c r="BV217" s="183"/>
      <c r="BW217" s="183"/>
      <c r="BX217" s="183"/>
      <c r="BY217" s="183"/>
      <c r="BZ217" s="1"/>
    </row>
    <row r="218" spans="1:78" ht="15.75" customHeight="1" x14ac:dyDescent="0.25">
      <c r="A218" s="1"/>
      <c r="B218" s="1"/>
      <c r="C218" s="1"/>
      <c r="D218" s="1"/>
      <c r="E218" s="1"/>
      <c r="F218" s="1"/>
      <c r="G218" s="1"/>
      <c r="H218" s="1"/>
      <c r="I218" s="1"/>
      <c r="J218" s="1"/>
      <c r="K218" s="1"/>
      <c r="L218" s="16"/>
      <c r="M218" s="16"/>
      <c r="N218" s="16"/>
      <c r="O218" s="16"/>
      <c r="P218" s="16"/>
      <c r="Q218" s="16"/>
      <c r="R218" s="16"/>
      <c r="S218" s="16"/>
      <c r="T218" s="16"/>
      <c r="U218" s="16"/>
      <c r="V218" s="16"/>
      <c r="W218" s="16"/>
      <c r="X218" s="16"/>
      <c r="Y218" s="16"/>
      <c r="Z218" s="16"/>
      <c r="AA218" s="1"/>
      <c r="AB218" s="1"/>
      <c r="AC218" s="1"/>
      <c r="AD218" s="1"/>
      <c r="AE218" s="1"/>
      <c r="AF218" s="1"/>
      <c r="AG218" s="1"/>
      <c r="AH218" s="1"/>
      <c r="AI218" s="1"/>
      <c r="AJ218" s="1"/>
      <c r="AK218" s="1"/>
      <c r="AL218" s="1"/>
      <c r="AM218" s="1"/>
      <c r="AN218" s="1"/>
      <c r="AO218" s="1"/>
      <c r="AP218" s="1"/>
      <c r="AQ218" s="1"/>
      <c r="AR218" s="1"/>
      <c r="AS218" s="1"/>
      <c r="AT218" s="1"/>
      <c r="AU218" s="1"/>
      <c r="AV218" s="1"/>
      <c r="AW218" s="1"/>
      <c r="AX218" s="1"/>
      <c r="AY218" s="1"/>
      <c r="AZ218" s="1"/>
      <c r="BA218" s="1"/>
      <c r="BB218" s="16"/>
      <c r="BC218" s="16"/>
      <c r="BD218" s="16"/>
      <c r="BE218" s="16"/>
      <c r="BF218" s="16"/>
      <c r="BG218" s="1"/>
      <c r="BH218" s="1"/>
      <c r="BI218" s="16"/>
      <c r="BJ218" s="16"/>
      <c r="BK218" s="16"/>
      <c r="BL218" s="16"/>
      <c r="BM218" s="16"/>
      <c r="BN218" s="16"/>
      <c r="BO218" s="1"/>
      <c r="BP218" s="1"/>
      <c r="BQ218" s="1"/>
      <c r="BR218" s="1"/>
      <c r="BS218" s="183"/>
      <c r="BT218" s="183"/>
      <c r="BU218" s="183"/>
      <c r="BV218" s="183"/>
      <c r="BW218" s="183"/>
      <c r="BX218" s="183"/>
      <c r="BY218" s="183"/>
      <c r="BZ218" s="1"/>
    </row>
    <row r="219" spans="1:78" ht="15.75" customHeight="1" x14ac:dyDescent="0.25">
      <c r="A219" s="1"/>
      <c r="B219" s="1"/>
      <c r="C219" s="1"/>
      <c r="D219" s="1"/>
      <c r="E219" s="1"/>
      <c r="F219" s="1"/>
      <c r="G219" s="1"/>
      <c r="H219" s="1"/>
      <c r="I219" s="1"/>
      <c r="J219" s="1"/>
      <c r="K219" s="1"/>
      <c r="L219" s="16"/>
      <c r="M219" s="16"/>
      <c r="N219" s="16"/>
      <c r="O219" s="16"/>
      <c r="P219" s="16"/>
      <c r="Q219" s="16"/>
      <c r="R219" s="16"/>
      <c r="S219" s="16"/>
      <c r="T219" s="16"/>
      <c r="U219" s="16"/>
      <c r="V219" s="16"/>
      <c r="W219" s="16"/>
      <c r="X219" s="16"/>
      <c r="Y219" s="16"/>
      <c r="Z219" s="16"/>
      <c r="AA219" s="1"/>
      <c r="AB219" s="1"/>
      <c r="AC219" s="1"/>
      <c r="AD219" s="1"/>
      <c r="AE219" s="1"/>
      <c r="AF219" s="1"/>
      <c r="AG219" s="1"/>
      <c r="AH219" s="1"/>
      <c r="AI219" s="1"/>
      <c r="AJ219" s="1"/>
      <c r="AK219" s="1"/>
      <c r="AL219" s="1"/>
      <c r="AM219" s="1"/>
      <c r="AN219" s="1"/>
      <c r="AO219" s="1"/>
      <c r="AP219" s="1"/>
      <c r="AQ219" s="1"/>
      <c r="AR219" s="1"/>
      <c r="AS219" s="1"/>
      <c r="AT219" s="1"/>
      <c r="AU219" s="1"/>
      <c r="AV219" s="1"/>
      <c r="AW219" s="1"/>
      <c r="AX219" s="1"/>
      <c r="AY219" s="1"/>
      <c r="AZ219" s="1"/>
      <c r="BA219" s="1"/>
      <c r="BB219" s="16"/>
      <c r="BC219" s="16"/>
      <c r="BD219" s="16"/>
      <c r="BE219" s="16"/>
      <c r="BF219" s="16"/>
      <c r="BG219" s="1"/>
      <c r="BH219" s="1"/>
      <c r="BI219" s="16"/>
      <c r="BJ219" s="16"/>
      <c r="BK219" s="16"/>
      <c r="BL219" s="16"/>
      <c r="BM219" s="16"/>
      <c r="BN219" s="16"/>
      <c r="BO219" s="1"/>
      <c r="BP219" s="1"/>
      <c r="BQ219" s="1"/>
      <c r="BR219" s="1"/>
      <c r="BS219" s="183"/>
      <c r="BT219" s="183"/>
      <c r="BU219" s="183"/>
      <c r="BV219" s="183"/>
      <c r="BW219" s="183"/>
      <c r="BX219" s="183"/>
      <c r="BY219" s="183"/>
      <c r="BZ219" s="1"/>
    </row>
    <row r="220" spans="1:78" ht="15.75" customHeight="1" x14ac:dyDescent="0.25">
      <c r="A220" s="1"/>
      <c r="B220" s="1"/>
      <c r="C220" s="1"/>
      <c r="D220" s="1"/>
      <c r="E220" s="1"/>
      <c r="F220" s="1"/>
      <c r="G220" s="1"/>
      <c r="H220" s="1"/>
      <c r="I220" s="1"/>
      <c r="J220" s="1"/>
      <c r="K220" s="1"/>
      <c r="L220" s="16"/>
      <c r="M220" s="16"/>
      <c r="N220" s="16"/>
      <c r="O220" s="16"/>
      <c r="P220" s="16"/>
      <c r="Q220" s="16"/>
      <c r="R220" s="16"/>
      <c r="S220" s="16"/>
      <c r="T220" s="16"/>
      <c r="U220" s="16"/>
      <c r="V220" s="16"/>
      <c r="W220" s="16"/>
      <c r="X220" s="16"/>
      <c r="Y220" s="16"/>
      <c r="Z220" s="16"/>
      <c r="AA220" s="1"/>
      <c r="AB220" s="1"/>
      <c r="AC220" s="1"/>
      <c r="AD220" s="1"/>
      <c r="AE220" s="1"/>
      <c r="AF220" s="1"/>
      <c r="AG220" s="1"/>
      <c r="AH220" s="1"/>
      <c r="AI220" s="1"/>
      <c r="AJ220" s="1"/>
      <c r="AK220" s="1"/>
      <c r="AL220" s="1"/>
      <c r="AM220" s="1"/>
      <c r="AN220" s="1"/>
      <c r="AO220" s="1"/>
      <c r="AP220" s="1"/>
      <c r="AQ220" s="1"/>
      <c r="AR220" s="1"/>
      <c r="AS220" s="1"/>
      <c r="AT220" s="1"/>
      <c r="AU220" s="1"/>
      <c r="AV220" s="1"/>
      <c r="AW220" s="1"/>
      <c r="AX220" s="1"/>
      <c r="AY220" s="1"/>
      <c r="AZ220" s="1"/>
      <c r="BA220" s="1"/>
      <c r="BB220" s="16"/>
      <c r="BC220" s="16"/>
      <c r="BD220" s="16"/>
      <c r="BE220" s="16"/>
      <c r="BF220" s="16"/>
      <c r="BG220" s="1"/>
      <c r="BH220" s="1"/>
      <c r="BI220" s="16"/>
      <c r="BJ220" s="16"/>
      <c r="BK220" s="16"/>
      <c r="BL220" s="16"/>
      <c r="BM220" s="16"/>
      <c r="BN220" s="16"/>
      <c r="BO220" s="1"/>
      <c r="BP220" s="1"/>
      <c r="BQ220" s="1"/>
      <c r="BR220" s="1"/>
      <c r="BS220" s="183"/>
      <c r="BT220" s="183"/>
      <c r="BU220" s="183"/>
      <c r="BV220" s="183"/>
      <c r="BW220" s="183"/>
      <c r="BX220" s="183"/>
      <c r="BY220" s="183"/>
      <c r="BZ220" s="1"/>
    </row>
    <row r="221" spans="1:78" ht="15.75" customHeight="1" x14ac:dyDescent="0.25">
      <c r="A221" s="1"/>
      <c r="B221" s="1"/>
      <c r="C221" s="1"/>
      <c r="D221" s="1"/>
      <c r="E221" s="1"/>
      <c r="F221" s="1"/>
      <c r="G221" s="1"/>
      <c r="H221" s="1"/>
      <c r="I221" s="1"/>
      <c r="J221" s="1"/>
      <c r="K221" s="1"/>
      <c r="L221" s="16"/>
      <c r="M221" s="16"/>
      <c r="N221" s="16"/>
      <c r="O221" s="16"/>
      <c r="P221" s="16"/>
      <c r="Q221" s="16"/>
      <c r="R221" s="16"/>
      <c r="S221" s="16"/>
      <c r="T221" s="16"/>
      <c r="U221" s="16"/>
      <c r="V221" s="16"/>
      <c r="W221" s="16"/>
      <c r="X221" s="16"/>
      <c r="Y221" s="16"/>
      <c r="Z221" s="16"/>
      <c r="AA221" s="1"/>
      <c r="AB221" s="1"/>
      <c r="AC221" s="1"/>
      <c r="AD221" s="1"/>
      <c r="AE221" s="1"/>
      <c r="AF221" s="1"/>
      <c r="AG221" s="1"/>
      <c r="AH221" s="1"/>
      <c r="AI221" s="1"/>
      <c r="AJ221" s="1"/>
      <c r="AK221" s="1"/>
      <c r="AL221" s="1"/>
      <c r="AM221" s="1"/>
      <c r="AN221" s="1"/>
      <c r="AO221" s="1"/>
      <c r="AP221" s="1"/>
      <c r="AQ221" s="1"/>
      <c r="AR221" s="1"/>
      <c r="AS221" s="1"/>
      <c r="AT221" s="1"/>
      <c r="AU221" s="1"/>
      <c r="AV221" s="1"/>
      <c r="AW221" s="1"/>
      <c r="AX221" s="1"/>
      <c r="AY221" s="1"/>
      <c r="AZ221" s="1"/>
      <c r="BA221" s="1"/>
      <c r="BB221" s="16"/>
      <c r="BC221" s="16"/>
      <c r="BD221" s="16"/>
      <c r="BE221" s="16"/>
      <c r="BF221" s="16"/>
      <c r="BG221" s="1"/>
      <c r="BH221" s="1"/>
      <c r="BI221" s="16"/>
      <c r="BJ221" s="16"/>
      <c r="BK221" s="16"/>
      <c r="BL221" s="16"/>
      <c r="BM221" s="16"/>
      <c r="BN221" s="16"/>
      <c r="BO221" s="1"/>
      <c r="BP221" s="1"/>
      <c r="BQ221" s="1"/>
      <c r="BR221" s="1"/>
      <c r="BS221" s="183"/>
      <c r="BT221" s="183"/>
      <c r="BU221" s="183"/>
      <c r="BV221" s="183"/>
      <c r="BW221" s="183"/>
      <c r="BX221" s="183"/>
      <c r="BY221" s="183"/>
      <c r="BZ221" s="1"/>
    </row>
    <row r="222" spans="1:78" ht="15.75" customHeight="1" x14ac:dyDescent="0.25">
      <c r="A222" s="1"/>
      <c r="B222" s="1"/>
      <c r="C222" s="1"/>
      <c r="D222" s="1"/>
      <c r="E222" s="1"/>
      <c r="F222" s="1"/>
      <c r="G222" s="1"/>
      <c r="H222" s="1"/>
      <c r="I222" s="1"/>
      <c r="J222" s="1"/>
      <c r="K222" s="1"/>
      <c r="L222" s="16"/>
      <c r="M222" s="16"/>
      <c r="N222" s="16"/>
      <c r="O222" s="16"/>
      <c r="P222" s="16"/>
      <c r="Q222" s="16"/>
      <c r="R222" s="16"/>
      <c r="S222" s="16"/>
      <c r="T222" s="16"/>
      <c r="U222" s="16"/>
      <c r="V222" s="16"/>
      <c r="W222" s="16"/>
      <c r="X222" s="16"/>
      <c r="Y222" s="16"/>
      <c r="Z222" s="16"/>
      <c r="AA222" s="1"/>
      <c r="AB222" s="1"/>
      <c r="AC222" s="1"/>
      <c r="AD222" s="1"/>
      <c r="AE222" s="1"/>
      <c r="AF222" s="1"/>
      <c r="AG222" s="1"/>
      <c r="AH222" s="1"/>
      <c r="AI222" s="1"/>
      <c r="AJ222" s="1"/>
      <c r="AK222" s="1"/>
      <c r="AL222" s="1"/>
      <c r="AM222" s="1"/>
      <c r="AN222" s="1"/>
      <c r="AO222" s="1"/>
      <c r="AP222" s="1"/>
      <c r="AQ222" s="1"/>
      <c r="AR222" s="1"/>
      <c r="AS222" s="1"/>
      <c r="AT222" s="1"/>
      <c r="AU222" s="1"/>
      <c r="AV222" s="1"/>
      <c r="AW222" s="1"/>
      <c r="AX222" s="1"/>
      <c r="AY222" s="1"/>
      <c r="AZ222" s="1"/>
      <c r="BA222" s="1"/>
      <c r="BB222" s="16"/>
      <c r="BC222" s="16"/>
      <c r="BD222" s="16"/>
      <c r="BE222" s="16"/>
      <c r="BF222" s="16"/>
      <c r="BG222" s="1"/>
      <c r="BH222" s="1"/>
      <c r="BI222" s="16"/>
      <c r="BJ222" s="16"/>
      <c r="BK222" s="16"/>
      <c r="BL222" s="16"/>
      <c r="BM222" s="16"/>
      <c r="BN222" s="16"/>
      <c r="BO222" s="1"/>
      <c r="BP222" s="1"/>
      <c r="BQ222" s="1"/>
      <c r="BR222" s="1"/>
      <c r="BS222" s="183"/>
      <c r="BT222" s="183"/>
      <c r="BU222" s="183"/>
      <c r="BV222" s="183"/>
      <c r="BW222" s="183"/>
      <c r="BX222" s="183"/>
      <c r="BY222" s="183"/>
      <c r="BZ222" s="1"/>
    </row>
    <row r="223" spans="1:78" ht="15.75" customHeight="1" x14ac:dyDescent="0.25">
      <c r="A223" s="1"/>
      <c r="B223" s="1"/>
      <c r="C223" s="1"/>
      <c r="D223" s="1"/>
      <c r="E223" s="1"/>
      <c r="F223" s="1"/>
      <c r="G223" s="1"/>
      <c r="H223" s="1"/>
      <c r="I223" s="1"/>
      <c r="J223" s="1"/>
      <c r="K223" s="1"/>
      <c r="L223" s="16"/>
      <c r="M223" s="16"/>
      <c r="N223" s="16"/>
      <c r="O223" s="16"/>
      <c r="P223" s="16"/>
      <c r="Q223" s="16"/>
      <c r="R223" s="16"/>
      <c r="S223" s="16"/>
      <c r="T223" s="16"/>
      <c r="U223" s="16"/>
      <c r="V223" s="16"/>
      <c r="W223" s="16"/>
      <c r="X223" s="16"/>
      <c r="Y223" s="16"/>
      <c r="Z223" s="16"/>
      <c r="AA223" s="1"/>
      <c r="AB223" s="1"/>
      <c r="AC223" s="1"/>
      <c r="AD223" s="1"/>
      <c r="AE223" s="1"/>
      <c r="AF223" s="1"/>
      <c r="AG223" s="1"/>
      <c r="AH223" s="1"/>
      <c r="AI223" s="1"/>
      <c r="AJ223" s="1"/>
      <c r="AK223" s="1"/>
      <c r="AL223" s="1"/>
      <c r="AM223" s="1"/>
      <c r="AN223" s="1"/>
      <c r="AO223" s="1"/>
      <c r="AP223" s="1"/>
      <c r="AQ223" s="1"/>
      <c r="AR223" s="1"/>
      <c r="AS223" s="1"/>
      <c r="AT223" s="1"/>
      <c r="AU223" s="1"/>
      <c r="AV223" s="1"/>
      <c r="AW223" s="1"/>
      <c r="AX223" s="1"/>
      <c r="AY223" s="1"/>
      <c r="AZ223" s="1"/>
      <c r="BA223" s="1"/>
      <c r="BB223" s="16"/>
      <c r="BC223" s="16"/>
      <c r="BD223" s="16"/>
      <c r="BE223" s="16"/>
      <c r="BF223" s="16"/>
      <c r="BG223" s="1"/>
      <c r="BH223" s="1"/>
      <c r="BI223" s="16"/>
      <c r="BJ223" s="16"/>
      <c r="BK223" s="16"/>
      <c r="BL223" s="16"/>
      <c r="BM223" s="16"/>
      <c r="BN223" s="16"/>
      <c r="BO223" s="1"/>
      <c r="BP223" s="1"/>
      <c r="BQ223" s="1"/>
      <c r="BR223" s="1"/>
      <c r="BS223" s="183"/>
      <c r="BT223" s="183"/>
      <c r="BU223" s="183"/>
      <c r="BV223" s="183"/>
      <c r="BW223" s="183"/>
      <c r="BX223" s="183"/>
      <c r="BY223" s="183"/>
      <c r="BZ223" s="1"/>
    </row>
    <row r="224" spans="1:78" ht="15.75" customHeight="1" x14ac:dyDescent="0.25">
      <c r="A224" s="1"/>
      <c r="B224" s="1"/>
      <c r="C224" s="1"/>
      <c r="D224" s="1"/>
      <c r="E224" s="1"/>
      <c r="F224" s="1"/>
      <c r="G224" s="1"/>
      <c r="H224" s="1"/>
      <c r="I224" s="1"/>
      <c r="J224" s="1"/>
      <c r="K224" s="1"/>
      <c r="L224" s="16"/>
      <c r="M224" s="16"/>
      <c r="N224" s="16"/>
      <c r="O224" s="16"/>
      <c r="P224" s="16"/>
      <c r="Q224" s="16"/>
      <c r="R224" s="16"/>
      <c r="S224" s="16"/>
      <c r="T224" s="16"/>
      <c r="U224" s="16"/>
      <c r="V224" s="16"/>
      <c r="W224" s="16"/>
      <c r="X224" s="16"/>
      <c r="Y224" s="16"/>
      <c r="Z224" s="16"/>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c r="AY224" s="1"/>
      <c r="AZ224" s="1"/>
      <c r="BA224" s="1"/>
      <c r="BB224" s="16"/>
      <c r="BC224" s="16"/>
      <c r="BD224" s="16"/>
      <c r="BE224" s="16"/>
      <c r="BF224" s="16"/>
      <c r="BG224" s="1"/>
      <c r="BH224" s="1"/>
      <c r="BI224" s="16"/>
      <c r="BJ224" s="16"/>
      <c r="BK224" s="16"/>
      <c r="BL224" s="16"/>
      <c r="BM224" s="16"/>
      <c r="BN224" s="16"/>
      <c r="BO224" s="1"/>
      <c r="BP224" s="1"/>
      <c r="BQ224" s="1"/>
      <c r="BR224" s="1"/>
      <c r="BS224" s="183"/>
      <c r="BT224" s="183"/>
      <c r="BU224" s="183"/>
      <c r="BV224" s="183"/>
      <c r="BW224" s="183"/>
      <c r="BX224" s="183"/>
      <c r="BY224" s="183"/>
      <c r="BZ224" s="1"/>
    </row>
    <row r="225" spans="1:78" ht="15.75" customHeight="1" x14ac:dyDescent="0.25">
      <c r="A225" s="1"/>
      <c r="B225" s="1"/>
      <c r="C225" s="1"/>
      <c r="D225" s="1"/>
      <c r="E225" s="1"/>
      <c r="F225" s="1"/>
      <c r="G225" s="1"/>
      <c r="H225" s="1"/>
      <c r="I225" s="1"/>
      <c r="J225" s="1"/>
      <c r="K225" s="1"/>
      <c r="L225" s="16"/>
      <c r="M225" s="16"/>
      <c r="N225" s="16"/>
      <c r="O225" s="16"/>
      <c r="P225" s="16"/>
      <c r="Q225" s="16"/>
      <c r="R225" s="16"/>
      <c r="S225" s="16"/>
      <c r="T225" s="16"/>
      <c r="U225" s="16"/>
      <c r="V225" s="16"/>
      <c r="W225" s="16"/>
      <c r="X225" s="16"/>
      <c r="Y225" s="16"/>
      <c r="Z225" s="16"/>
      <c r="AA225" s="1"/>
      <c r="AB225" s="1"/>
      <c r="AC225" s="1"/>
      <c r="AD225" s="1"/>
      <c r="AE225" s="1"/>
      <c r="AF225" s="1"/>
      <c r="AG225" s="1"/>
      <c r="AH225" s="1"/>
      <c r="AI225" s="1"/>
      <c r="AJ225" s="1"/>
      <c r="AK225" s="1"/>
      <c r="AL225" s="1"/>
      <c r="AM225" s="1"/>
      <c r="AN225" s="1"/>
      <c r="AO225" s="1"/>
      <c r="AP225" s="1"/>
      <c r="AQ225" s="1"/>
      <c r="AR225" s="1"/>
      <c r="AS225" s="1"/>
      <c r="AT225" s="1"/>
      <c r="AU225" s="1"/>
      <c r="AV225" s="1"/>
      <c r="AW225" s="1"/>
      <c r="AX225" s="1"/>
      <c r="AY225" s="1"/>
      <c r="AZ225" s="1"/>
      <c r="BA225" s="1"/>
      <c r="BB225" s="16"/>
      <c r="BC225" s="16"/>
      <c r="BD225" s="16"/>
      <c r="BE225" s="16"/>
      <c r="BF225" s="16"/>
      <c r="BG225" s="1"/>
      <c r="BH225" s="1"/>
      <c r="BI225" s="16"/>
      <c r="BJ225" s="16"/>
      <c r="BK225" s="16"/>
      <c r="BL225" s="16"/>
      <c r="BM225" s="16"/>
      <c r="BN225" s="16"/>
      <c r="BO225" s="1"/>
      <c r="BP225" s="1"/>
      <c r="BQ225" s="1"/>
      <c r="BR225" s="1"/>
      <c r="BS225" s="183"/>
      <c r="BT225" s="183"/>
      <c r="BU225" s="183"/>
      <c r="BV225" s="183"/>
      <c r="BW225" s="183"/>
      <c r="BX225" s="183"/>
      <c r="BY225" s="183"/>
      <c r="BZ225" s="1"/>
    </row>
    <row r="226" spans="1:78" ht="15.75" customHeight="1" x14ac:dyDescent="0.25">
      <c r="A226" s="1"/>
      <c r="B226" s="1"/>
      <c r="C226" s="1"/>
      <c r="D226" s="1"/>
      <c r="E226" s="1"/>
      <c r="F226" s="1"/>
      <c r="G226" s="1"/>
      <c r="H226" s="1"/>
      <c r="I226" s="1"/>
      <c r="J226" s="1"/>
      <c r="K226" s="1"/>
      <c r="L226" s="16"/>
      <c r="M226" s="16"/>
      <c r="N226" s="16"/>
      <c r="O226" s="16"/>
      <c r="P226" s="16"/>
      <c r="Q226" s="16"/>
      <c r="R226" s="16"/>
      <c r="S226" s="16"/>
      <c r="T226" s="16"/>
      <c r="U226" s="16"/>
      <c r="V226" s="16"/>
      <c r="W226" s="16"/>
      <c r="X226" s="16"/>
      <c r="Y226" s="16"/>
      <c r="Z226" s="16"/>
      <c r="AA226" s="1"/>
      <c r="AB226" s="1"/>
      <c r="AC226" s="1"/>
      <c r="AD226" s="1"/>
      <c r="AE226" s="1"/>
      <c r="AF226" s="1"/>
      <c r="AG226" s="1"/>
      <c r="AH226" s="1"/>
      <c r="AI226" s="1"/>
      <c r="AJ226" s="1"/>
      <c r="AK226" s="1"/>
      <c r="AL226" s="1"/>
      <c r="AM226" s="1"/>
      <c r="AN226" s="1"/>
      <c r="AO226" s="1"/>
      <c r="AP226" s="1"/>
      <c r="AQ226" s="1"/>
      <c r="AR226" s="1"/>
      <c r="AS226" s="1"/>
      <c r="AT226" s="1"/>
      <c r="AU226" s="1"/>
      <c r="AV226" s="1"/>
      <c r="AW226" s="1"/>
      <c r="AX226" s="1"/>
      <c r="AY226" s="1"/>
      <c r="AZ226" s="1"/>
      <c r="BA226" s="1"/>
      <c r="BB226" s="16"/>
      <c r="BC226" s="16"/>
      <c r="BD226" s="16"/>
      <c r="BE226" s="16"/>
      <c r="BF226" s="16"/>
      <c r="BG226" s="1"/>
      <c r="BH226" s="1"/>
      <c r="BI226" s="16"/>
      <c r="BJ226" s="16"/>
      <c r="BK226" s="16"/>
      <c r="BL226" s="16"/>
      <c r="BM226" s="16"/>
      <c r="BN226" s="16"/>
      <c r="BO226" s="1"/>
      <c r="BP226" s="1"/>
      <c r="BQ226" s="1"/>
      <c r="BR226" s="1"/>
      <c r="BS226" s="183"/>
      <c r="BT226" s="183"/>
      <c r="BU226" s="183"/>
      <c r="BV226" s="183"/>
      <c r="BW226" s="183"/>
      <c r="BX226" s="183"/>
      <c r="BY226" s="183"/>
      <c r="BZ226" s="1"/>
    </row>
    <row r="227" spans="1:78" ht="15.75" customHeight="1" x14ac:dyDescent="0.25">
      <c r="A227" s="1"/>
      <c r="B227" s="1"/>
      <c r="C227" s="1"/>
      <c r="D227" s="1"/>
      <c r="E227" s="1"/>
      <c r="F227" s="1"/>
      <c r="G227" s="1"/>
      <c r="H227" s="1"/>
      <c r="I227" s="1"/>
      <c r="J227" s="1"/>
      <c r="K227" s="1"/>
      <c r="L227" s="16"/>
      <c r="M227" s="16"/>
      <c r="N227" s="16"/>
      <c r="O227" s="16"/>
      <c r="P227" s="16"/>
      <c r="Q227" s="16"/>
      <c r="R227" s="16"/>
      <c r="S227" s="16"/>
      <c r="T227" s="16"/>
      <c r="U227" s="16"/>
      <c r="V227" s="16"/>
      <c r="W227" s="16"/>
      <c r="X227" s="16"/>
      <c r="Y227" s="16"/>
      <c r="Z227" s="16"/>
      <c r="AA227" s="1"/>
      <c r="AB227" s="1"/>
      <c r="AC227" s="1"/>
      <c r="AD227" s="1"/>
      <c r="AE227" s="1"/>
      <c r="AF227" s="1"/>
      <c r="AG227" s="1"/>
      <c r="AH227" s="1"/>
      <c r="AI227" s="1"/>
      <c r="AJ227" s="1"/>
      <c r="AK227" s="1"/>
      <c r="AL227" s="1"/>
      <c r="AM227" s="1"/>
      <c r="AN227" s="1"/>
      <c r="AO227" s="1"/>
      <c r="AP227" s="1"/>
      <c r="AQ227" s="1"/>
      <c r="AR227" s="1"/>
      <c r="AS227" s="1"/>
      <c r="AT227" s="1"/>
      <c r="AU227" s="1"/>
      <c r="AV227" s="1"/>
      <c r="AW227" s="1"/>
      <c r="AX227" s="1"/>
      <c r="AY227" s="1"/>
      <c r="AZ227" s="1"/>
      <c r="BA227" s="1"/>
      <c r="BB227" s="16"/>
      <c r="BC227" s="16"/>
      <c r="BD227" s="16"/>
      <c r="BE227" s="16"/>
      <c r="BF227" s="16"/>
      <c r="BG227" s="1"/>
      <c r="BH227" s="1"/>
      <c r="BI227" s="16"/>
      <c r="BJ227" s="16"/>
      <c r="BK227" s="16"/>
      <c r="BL227" s="16"/>
      <c r="BM227" s="16"/>
      <c r="BN227" s="16"/>
      <c r="BO227" s="1"/>
      <c r="BP227" s="1"/>
      <c r="BQ227" s="1"/>
      <c r="BR227" s="1"/>
      <c r="BS227" s="183"/>
      <c r="BT227" s="183"/>
      <c r="BU227" s="183"/>
      <c r="BV227" s="183"/>
      <c r="BW227" s="183"/>
      <c r="BX227" s="183"/>
      <c r="BY227" s="183"/>
      <c r="BZ227" s="1"/>
    </row>
    <row r="228" spans="1:78" ht="15.75" customHeight="1" x14ac:dyDescent="0.25">
      <c r="A228" s="1"/>
      <c r="B228" s="1"/>
      <c r="C228" s="1"/>
      <c r="D228" s="1"/>
      <c r="E228" s="1"/>
      <c r="F228" s="1"/>
      <c r="G228" s="1"/>
      <c r="H228" s="1"/>
      <c r="I228" s="1"/>
      <c r="J228" s="1"/>
      <c r="K228" s="1"/>
      <c r="L228" s="16"/>
      <c r="M228" s="16"/>
      <c r="N228" s="16"/>
      <c r="O228" s="16"/>
      <c r="P228" s="16"/>
      <c r="Q228" s="16"/>
      <c r="R228" s="16"/>
      <c r="S228" s="16"/>
      <c r="T228" s="16"/>
      <c r="U228" s="16"/>
      <c r="V228" s="16"/>
      <c r="W228" s="16"/>
      <c r="X228" s="16"/>
      <c r="Y228" s="16"/>
      <c r="Z228" s="16"/>
      <c r="AA228" s="1"/>
      <c r="AB228" s="1"/>
      <c r="AC228" s="1"/>
      <c r="AD228" s="1"/>
      <c r="AE228" s="1"/>
      <c r="AF228" s="1"/>
      <c r="AG228" s="1"/>
      <c r="AH228" s="1"/>
      <c r="AI228" s="1"/>
      <c r="AJ228" s="1"/>
      <c r="AK228" s="1"/>
      <c r="AL228" s="1"/>
      <c r="AM228" s="1"/>
      <c r="AN228" s="1"/>
      <c r="AO228" s="1"/>
      <c r="AP228" s="1"/>
      <c r="AQ228" s="1"/>
      <c r="AR228" s="1"/>
      <c r="AS228" s="1"/>
      <c r="AT228" s="1"/>
      <c r="AU228" s="1"/>
      <c r="AV228" s="1"/>
      <c r="AW228" s="1"/>
      <c r="AX228" s="1"/>
      <c r="AY228" s="1"/>
      <c r="AZ228" s="1"/>
      <c r="BA228" s="1"/>
      <c r="BB228" s="16"/>
      <c r="BC228" s="16"/>
      <c r="BD228" s="16"/>
      <c r="BE228" s="16"/>
      <c r="BF228" s="16"/>
      <c r="BG228" s="1"/>
      <c r="BH228" s="1"/>
      <c r="BI228" s="16"/>
      <c r="BJ228" s="16"/>
      <c r="BK228" s="16"/>
      <c r="BL228" s="16"/>
      <c r="BM228" s="16"/>
      <c r="BN228" s="16"/>
      <c r="BO228" s="1"/>
      <c r="BP228" s="1"/>
      <c r="BQ228" s="1"/>
      <c r="BR228" s="1"/>
      <c r="BS228" s="183"/>
      <c r="BT228" s="183"/>
      <c r="BU228" s="183"/>
      <c r="BV228" s="183"/>
      <c r="BW228" s="183"/>
      <c r="BX228" s="183"/>
      <c r="BY228" s="183"/>
      <c r="BZ228" s="1"/>
    </row>
    <row r="229" spans="1:78" ht="15.75" customHeight="1" x14ac:dyDescent="0.25">
      <c r="A229" s="1"/>
      <c r="B229" s="1"/>
      <c r="C229" s="1"/>
      <c r="D229" s="1"/>
      <c r="E229" s="1"/>
      <c r="F229" s="1"/>
      <c r="G229" s="1"/>
      <c r="H229" s="1"/>
      <c r="I229" s="1"/>
      <c r="J229" s="1"/>
      <c r="K229" s="1"/>
      <c r="L229" s="16"/>
      <c r="M229" s="16"/>
      <c r="N229" s="16"/>
      <c r="O229" s="16"/>
      <c r="P229" s="16"/>
      <c r="Q229" s="16"/>
      <c r="R229" s="16"/>
      <c r="S229" s="16"/>
      <c r="T229" s="16"/>
      <c r="U229" s="16"/>
      <c r="V229" s="16"/>
      <c r="W229" s="16"/>
      <c r="X229" s="16"/>
      <c r="Y229" s="16"/>
      <c r="Z229" s="16"/>
      <c r="AA229" s="1"/>
      <c r="AB229" s="1"/>
      <c r="AC229" s="1"/>
      <c r="AD229" s="1"/>
      <c r="AE229" s="1"/>
      <c r="AF229" s="1"/>
      <c r="AG229" s="1"/>
      <c r="AH229" s="1"/>
      <c r="AI229" s="1"/>
      <c r="AJ229" s="1"/>
      <c r="AK229" s="1"/>
      <c r="AL229" s="1"/>
      <c r="AM229" s="1"/>
      <c r="AN229" s="1"/>
      <c r="AO229" s="1"/>
      <c r="AP229" s="1"/>
      <c r="AQ229" s="1"/>
      <c r="AR229" s="1"/>
      <c r="AS229" s="1"/>
      <c r="AT229" s="1"/>
      <c r="AU229" s="1"/>
      <c r="AV229" s="1"/>
      <c r="AW229" s="1"/>
      <c r="AX229" s="1"/>
      <c r="AY229" s="1"/>
      <c r="AZ229" s="1"/>
      <c r="BA229" s="1"/>
      <c r="BB229" s="16"/>
      <c r="BC229" s="16"/>
      <c r="BD229" s="16"/>
      <c r="BE229" s="16"/>
      <c r="BF229" s="16"/>
      <c r="BG229" s="1"/>
      <c r="BH229" s="1"/>
      <c r="BI229" s="16"/>
      <c r="BJ229" s="16"/>
      <c r="BK229" s="16"/>
      <c r="BL229" s="16"/>
      <c r="BM229" s="16"/>
      <c r="BN229" s="16"/>
      <c r="BO229" s="1"/>
      <c r="BP229" s="1"/>
      <c r="BQ229" s="1"/>
      <c r="BR229" s="1"/>
      <c r="BS229" s="183"/>
      <c r="BT229" s="183"/>
      <c r="BU229" s="183"/>
      <c r="BV229" s="183"/>
      <c r="BW229" s="183"/>
      <c r="BX229" s="183"/>
      <c r="BY229" s="183"/>
      <c r="BZ229" s="1"/>
    </row>
    <row r="230" spans="1:78" ht="15.75" customHeight="1" x14ac:dyDescent="0.25">
      <c r="A230" s="1"/>
      <c r="B230" s="1"/>
      <c r="C230" s="1"/>
      <c r="D230" s="1"/>
      <c r="E230" s="1"/>
      <c r="F230" s="1"/>
      <c r="G230" s="1"/>
      <c r="H230" s="1"/>
      <c r="I230" s="1"/>
      <c r="J230" s="1"/>
      <c r="K230" s="1"/>
      <c r="L230" s="16"/>
      <c r="M230" s="16"/>
      <c r="N230" s="16"/>
      <c r="O230" s="16"/>
      <c r="P230" s="16"/>
      <c r="Q230" s="16"/>
      <c r="R230" s="16"/>
      <c r="S230" s="16"/>
      <c r="T230" s="16"/>
      <c r="U230" s="16"/>
      <c r="V230" s="16"/>
      <c r="W230" s="16"/>
      <c r="X230" s="16"/>
      <c r="Y230" s="16"/>
      <c r="Z230" s="16"/>
      <c r="AA230" s="1"/>
      <c r="AB230" s="1"/>
      <c r="AC230" s="1"/>
      <c r="AD230" s="1"/>
      <c r="AE230" s="1"/>
      <c r="AF230" s="1"/>
      <c r="AG230" s="1"/>
      <c r="AH230" s="1"/>
      <c r="AI230" s="1"/>
      <c r="AJ230" s="1"/>
      <c r="AK230" s="1"/>
      <c r="AL230" s="1"/>
      <c r="AM230" s="1"/>
      <c r="AN230" s="1"/>
      <c r="AO230" s="1"/>
      <c r="AP230" s="1"/>
      <c r="AQ230" s="1"/>
      <c r="AR230" s="1"/>
      <c r="AS230" s="1"/>
      <c r="AT230" s="1"/>
      <c r="AU230" s="1"/>
      <c r="AV230" s="1"/>
      <c r="AW230" s="1"/>
      <c r="AX230" s="1"/>
      <c r="AY230" s="1"/>
      <c r="AZ230" s="1"/>
      <c r="BA230" s="1"/>
      <c r="BB230" s="16"/>
      <c r="BC230" s="16"/>
      <c r="BD230" s="16"/>
      <c r="BE230" s="16"/>
      <c r="BF230" s="16"/>
      <c r="BG230" s="1"/>
      <c r="BH230" s="1"/>
      <c r="BI230" s="16"/>
      <c r="BJ230" s="16"/>
      <c r="BK230" s="16"/>
      <c r="BL230" s="16"/>
      <c r="BM230" s="16"/>
      <c r="BN230" s="16"/>
      <c r="BO230" s="1"/>
      <c r="BP230" s="1"/>
      <c r="BQ230" s="1"/>
      <c r="BR230" s="1"/>
      <c r="BS230" s="183"/>
      <c r="BT230" s="183"/>
      <c r="BU230" s="183"/>
      <c r="BV230" s="183"/>
      <c r="BW230" s="183"/>
      <c r="BX230" s="183"/>
      <c r="BY230" s="183"/>
      <c r="BZ230" s="1"/>
    </row>
    <row r="231" spans="1:78" ht="15.75" customHeight="1" x14ac:dyDescent="0.25">
      <c r="A231" s="1"/>
      <c r="B231" s="1"/>
      <c r="C231" s="1"/>
      <c r="D231" s="1"/>
      <c r="E231" s="1"/>
      <c r="F231" s="1"/>
      <c r="G231" s="1"/>
      <c r="H231" s="1"/>
      <c r="I231" s="1"/>
      <c r="J231" s="1"/>
      <c r="K231" s="1"/>
      <c r="L231" s="16"/>
      <c r="M231" s="16"/>
      <c r="N231" s="16"/>
      <c r="O231" s="16"/>
      <c r="P231" s="16"/>
      <c r="Q231" s="16"/>
      <c r="R231" s="16"/>
      <c r="S231" s="16"/>
      <c r="T231" s="16"/>
      <c r="U231" s="16"/>
      <c r="V231" s="16"/>
      <c r="W231" s="16"/>
      <c r="X231" s="16"/>
      <c r="Y231" s="16"/>
      <c r="Z231" s="16"/>
      <c r="AA231" s="1"/>
      <c r="AB231" s="1"/>
      <c r="AC231" s="1"/>
      <c r="AD231" s="1"/>
      <c r="AE231" s="1"/>
      <c r="AF231" s="1"/>
      <c r="AG231" s="1"/>
      <c r="AH231" s="1"/>
      <c r="AI231" s="1"/>
      <c r="AJ231" s="1"/>
      <c r="AK231" s="1"/>
      <c r="AL231" s="1"/>
      <c r="AM231" s="1"/>
      <c r="AN231" s="1"/>
      <c r="AO231" s="1"/>
      <c r="AP231" s="1"/>
      <c r="AQ231" s="1"/>
      <c r="AR231" s="1"/>
      <c r="AS231" s="1"/>
      <c r="AT231" s="1"/>
      <c r="AU231" s="1"/>
      <c r="AV231" s="1"/>
      <c r="AW231" s="1"/>
      <c r="AX231" s="1"/>
      <c r="AY231" s="1"/>
      <c r="AZ231" s="1"/>
      <c r="BA231" s="1"/>
      <c r="BB231" s="16"/>
      <c r="BC231" s="16"/>
      <c r="BD231" s="16"/>
      <c r="BE231" s="16"/>
      <c r="BF231" s="16"/>
      <c r="BG231" s="1"/>
      <c r="BH231" s="1"/>
      <c r="BI231" s="16"/>
      <c r="BJ231" s="16"/>
      <c r="BK231" s="16"/>
      <c r="BL231" s="16"/>
      <c r="BM231" s="16"/>
      <c r="BN231" s="16"/>
      <c r="BO231" s="1"/>
      <c r="BP231" s="1"/>
      <c r="BQ231" s="1"/>
      <c r="BR231" s="1"/>
      <c r="BS231" s="183"/>
      <c r="BT231" s="183"/>
      <c r="BU231" s="183"/>
      <c r="BV231" s="183"/>
      <c r="BW231" s="183"/>
      <c r="BX231" s="183"/>
      <c r="BY231" s="183"/>
      <c r="BZ231" s="1"/>
    </row>
    <row r="232" spans="1:78" ht="15.75" customHeight="1" x14ac:dyDescent="0.25">
      <c r="A232" s="1"/>
      <c r="B232" s="1"/>
      <c r="C232" s="1"/>
      <c r="D232" s="1"/>
      <c r="E232" s="1"/>
      <c r="F232" s="1"/>
      <c r="G232" s="1"/>
      <c r="H232" s="1"/>
      <c r="I232" s="1"/>
      <c r="J232" s="1"/>
      <c r="K232" s="1"/>
      <c r="L232" s="16"/>
      <c r="M232" s="16"/>
      <c r="N232" s="16"/>
      <c r="O232" s="16"/>
      <c r="P232" s="16"/>
      <c r="Q232" s="16"/>
      <c r="R232" s="16"/>
      <c r="S232" s="16"/>
      <c r="T232" s="16"/>
      <c r="U232" s="16"/>
      <c r="V232" s="16"/>
      <c r="W232" s="16"/>
      <c r="X232" s="16"/>
      <c r="Y232" s="16"/>
      <c r="Z232" s="16"/>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c r="AY232" s="1"/>
      <c r="AZ232" s="1"/>
      <c r="BA232" s="1"/>
      <c r="BB232" s="16"/>
      <c r="BC232" s="16"/>
      <c r="BD232" s="16"/>
      <c r="BE232" s="16"/>
      <c r="BF232" s="16"/>
      <c r="BG232" s="1"/>
      <c r="BH232" s="1"/>
      <c r="BI232" s="16"/>
      <c r="BJ232" s="16"/>
      <c r="BK232" s="16"/>
      <c r="BL232" s="16"/>
      <c r="BM232" s="16"/>
      <c r="BN232" s="16"/>
      <c r="BO232" s="1"/>
      <c r="BP232" s="1"/>
      <c r="BQ232" s="1"/>
      <c r="BR232" s="1"/>
      <c r="BS232" s="183"/>
      <c r="BT232" s="183"/>
      <c r="BU232" s="183"/>
      <c r="BV232" s="183"/>
      <c r="BW232" s="183"/>
      <c r="BX232" s="183"/>
      <c r="BY232" s="183"/>
      <c r="BZ232" s="1"/>
    </row>
    <row r="233" spans="1:78" ht="15.75" customHeight="1" x14ac:dyDescent="0.25">
      <c r="A233" s="1"/>
      <c r="B233" s="1"/>
      <c r="C233" s="1"/>
      <c r="D233" s="1"/>
      <c r="E233" s="1"/>
      <c r="F233" s="1"/>
      <c r="G233" s="1"/>
      <c r="H233" s="1"/>
      <c r="I233" s="1"/>
      <c r="J233" s="1"/>
      <c r="K233" s="1"/>
      <c r="L233" s="16"/>
      <c r="M233" s="16"/>
      <c r="N233" s="16"/>
      <c r="O233" s="16"/>
      <c r="P233" s="16"/>
      <c r="Q233" s="16"/>
      <c r="R233" s="16"/>
      <c r="S233" s="16"/>
      <c r="T233" s="16"/>
      <c r="U233" s="16"/>
      <c r="V233" s="16"/>
      <c r="W233" s="16"/>
      <c r="X233" s="16"/>
      <c r="Y233" s="16"/>
      <c r="Z233" s="16"/>
      <c r="AA233" s="1"/>
      <c r="AB233" s="1"/>
      <c r="AC233" s="1"/>
      <c r="AD233" s="1"/>
      <c r="AE233" s="1"/>
      <c r="AF233" s="1"/>
      <c r="AG233" s="1"/>
      <c r="AH233" s="1"/>
      <c r="AI233" s="1"/>
      <c r="AJ233" s="1"/>
      <c r="AK233" s="1"/>
      <c r="AL233" s="1"/>
      <c r="AM233" s="1"/>
      <c r="AN233" s="1"/>
      <c r="AO233" s="1"/>
      <c r="AP233" s="1"/>
      <c r="AQ233" s="1"/>
      <c r="AR233" s="1"/>
      <c r="AS233" s="1"/>
      <c r="AT233" s="1"/>
      <c r="AU233" s="1"/>
      <c r="AV233" s="1"/>
      <c r="AW233" s="1"/>
      <c r="AX233" s="1"/>
      <c r="AY233" s="1"/>
      <c r="AZ233" s="1"/>
      <c r="BA233" s="1"/>
      <c r="BB233" s="16"/>
      <c r="BC233" s="16"/>
      <c r="BD233" s="16"/>
      <c r="BE233" s="16"/>
      <c r="BF233" s="16"/>
      <c r="BG233" s="1"/>
      <c r="BH233" s="1"/>
      <c r="BI233" s="16"/>
      <c r="BJ233" s="16"/>
      <c r="BK233" s="16"/>
      <c r="BL233" s="16"/>
      <c r="BM233" s="16"/>
      <c r="BN233" s="16"/>
      <c r="BO233" s="1"/>
      <c r="BP233" s="1"/>
      <c r="BQ233" s="1"/>
      <c r="BR233" s="1"/>
      <c r="BS233" s="183"/>
      <c r="BT233" s="183"/>
      <c r="BU233" s="183"/>
      <c r="BV233" s="183"/>
      <c r="BW233" s="183"/>
      <c r="BX233" s="183"/>
      <c r="BY233" s="183"/>
      <c r="BZ233" s="1"/>
    </row>
    <row r="234" spans="1:78" ht="15.75" customHeight="1" x14ac:dyDescent="0.25">
      <c r="A234" s="1"/>
      <c r="B234" s="1"/>
      <c r="C234" s="1"/>
      <c r="D234" s="1"/>
      <c r="E234" s="1"/>
      <c r="F234" s="1"/>
      <c r="G234" s="1"/>
      <c r="H234" s="1"/>
      <c r="I234" s="1"/>
      <c r="J234" s="1"/>
      <c r="K234" s="1"/>
      <c r="L234" s="16"/>
      <c r="M234" s="16"/>
      <c r="N234" s="16"/>
      <c r="O234" s="16"/>
      <c r="P234" s="16"/>
      <c r="Q234" s="16"/>
      <c r="R234" s="16"/>
      <c r="S234" s="16"/>
      <c r="T234" s="16"/>
      <c r="U234" s="16"/>
      <c r="V234" s="16"/>
      <c r="W234" s="16"/>
      <c r="X234" s="16"/>
      <c r="Y234" s="16"/>
      <c r="Z234" s="16"/>
      <c r="AA234" s="1"/>
      <c r="AB234" s="1"/>
      <c r="AC234" s="1"/>
      <c r="AD234" s="1"/>
      <c r="AE234" s="1"/>
      <c r="AF234" s="1"/>
      <c r="AG234" s="1"/>
      <c r="AH234" s="1"/>
      <c r="AI234" s="1"/>
      <c r="AJ234" s="1"/>
      <c r="AK234" s="1"/>
      <c r="AL234" s="1"/>
      <c r="AM234" s="1"/>
      <c r="AN234" s="1"/>
      <c r="AO234" s="1"/>
      <c r="AP234" s="1"/>
      <c r="AQ234" s="1"/>
      <c r="AR234" s="1"/>
      <c r="AS234" s="1"/>
      <c r="AT234" s="1"/>
      <c r="AU234" s="1"/>
      <c r="AV234" s="1"/>
      <c r="AW234" s="1"/>
      <c r="AX234" s="1"/>
      <c r="AY234" s="1"/>
      <c r="AZ234" s="1"/>
      <c r="BA234" s="1"/>
      <c r="BB234" s="16"/>
      <c r="BC234" s="16"/>
      <c r="BD234" s="16"/>
      <c r="BE234" s="16"/>
      <c r="BF234" s="16"/>
      <c r="BG234" s="1"/>
      <c r="BH234" s="1"/>
      <c r="BI234" s="16"/>
      <c r="BJ234" s="16"/>
      <c r="BK234" s="16"/>
      <c r="BL234" s="16"/>
      <c r="BM234" s="16"/>
      <c r="BN234" s="16"/>
      <c r="BO234" s="1"/>
      <c r="BP234" s="1"/>
      <c r="BQ234" s="1"/>
      <c r="BR234" s="1"/>
      <c r="BS234" s="183"/>
      <c r="BT234" s="183"/>
      <c r="BU234" s="183"/>
      <c r="BV234" s="183"/>
      <c r="BW234" s="183"/>
      <c r="BX234" s="183"/>
      <c r="BY234" s="183"/>
      <c r="BZ234" s="1"/>
    </row>
    <row r="235" spans="1:78" ht="15.75" customHeight="1" x14ac:dyDescent="0.25">
      <c r="A235" s="1"/>
      <c r="B235" s="1"/>
      <c r="C235" s="1"/>
      <c r="D235" s="1"/>
      <c r="E235" s="1"/>
      <c r="F235" s="1"/>
      <c r="G235" s="1"/>
      <c r="H235" s="1"/>
      <c r="I235" s="1"/>
      <c r="J235" s="1"/>
      <c r="K235" s="1"/>
      <c r="L235" s="16"/>
      <c r="M235" s="16"/>
      <c r="N235" s="16"/>
      <c r="O235" s="16"/>
      <c r="P235" s="16"/>
      <c r="Q235" s="16"/>
      <c r="R235" s="16"/>
      <c r="S235" s="16"/>
      <c r="T235" s="16"/>
      <c r="U235" s="16"/>
      <c r="V235" s="16"/>
      <c r="W235" s="16"/>
      <c r="X235" s="16"/>
      <c r="Y235" s="16"/>
      <c r="Z235" s="16"/>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c r="AY235" s="1"/>
      <c r="AZ235" s="1"/>
      <c r="BA235" s="1"/>
      <c r="BB235" s="16"/>
      <c r="BC235" s="16"/>
      <c r="BD235" s="16"/>
      <c r="BE235" s="16"/>
      <c r="BF235" s="16"/>
      <c r="BG235" s="1"/>
      <c r="BH235" s="1"/>
      <c r="BI235" s="16"/>
      <c r="BJ235" s="16"/>
      <c r="BK235" s="16"/>
      <c r="BL235" s="16"/>
      <c r="BM235" s="16"/>
      <c r="BN235" s="16"/>
      <c r="BO235" s="1"/>
      <c r="BP235" s="1"/>
      <c r="BQ235" s="1"/>
      <c r="BR235" s="1"/>
      <c r="BS235" s="183"/>
      <c r="BT235" s="183"/>
      <c r="BU235" s="183"/>
      <c r="BV235" s="183"/>
      <c r="BW235" s="183"/>
      <c r="BX235" s="183"/>
      <c r="BY235" s="183"/>
      <c r="BZ235" s="1"/>
    </row>
    <row r="236" spans="1:78" ht="15.75" customHeight="1" x14ac:dyDescent="0.25">
      <c r="A236" s="1"/>
      <c r="B236" s="1"/>
      <c r="C236" s="1"/>
      <c r="D236" s="1"/>
      <c r="E236" s="1"/>
      <c r="F236" s="1"/>
      <c r="G236" s="1"/>
      <c r="H236" s="1"/>
      <c r="I236" s="1"/>
      <c r="J236" s="1"/>
      <c r="K236" s="1"/>
      <c r="L236" s="16"/>
      <c r="M236" s="16"/>
      <c r="N236" s="16"/>
      <c r="O236" s="16"/>
      <c r="P236" s="16"/>
      <c r="Q236" s="16"/>
      <c r="R236" s="16"/>
      <c r="S236" s="16"/>
      <c r="T236" s="16"/>
      <c r="U236" s="16"/>
      <c r="V236" s="16"/>
      <c r="W236" s="16"/>
      <c r="X236" s="16"/>
      <c r="Y236" s="16"/>
      <c r="Z236" s="16"/>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c r="AY236" s="1"/>
      <c r="AZ236" s="1"/>
      <c r="BA236" s="1"/>
      <c r="BB236" s="16"/>
      <c r="BC236" s="16"/>
      <c r="BD236" s="16"/>
      <c r="BE236" s="16"/>
      <c r="BF236" s="16"/>
      <c r="BG236" s="1"/>
      <c r="BH236" s="1"/>
      <c r="BI236" s="16"/>
      <c r="BJ236" s="16"/>
      <c r="BK236" s="16"/>
      <c r="BL236" s="16"/>
      <c r="BM236" s="16"/>
      <c r="BN236" s="16"/>
      <c r="BO236" s="1"/>
      <c r="BP236" s="1"/>
      <c r="BQ236" s="1"/>
      <c r="BR236" s="1"/>
      <c r="BS236" s="183"/>
      <c r="BT236" s="183"/>
      <c r="BU236" s="183"/>
      <c r="BV236" s="183"/>
      <c r="BW236" s="183"/>
      <c r="BX236" s="183"/>
      <c r="BY236" s="183"/>
      <c r="BZ236" s="1"/>
    </row>
    <row r="237" spans="1:78" ht="15.75" customHeight="1" x14ac:dyDescent="0.25">
      <c r="A237" s="1"/>
      <c r="B237" s="1"/>
      <c r="C237" s="1"/>
      <c r="D237" s="1"/>
      <c r="E237" s="1"/>
      <c r="F237" s="1"/>
      <c r="G237" s="1"/>
      <c r="H237" s="1"/>
      <c r="I237" s="1"/>
      <c r="J237" s="1"/>
      <c r="K237" s="1"/>
      <c r="L237" s="16"/>
      <c r="M237" s="16"/>
      <c r="N237" s="16"/>
      <c r="O237" s="16"/>
      <c r="P237" s="16"/>
      <c r="Q237" s="16"/>
      <c r="R237" s="16"/>
      <c r="S237" s="16"/>
      <c r="T237" s="16"/>
      <c r="U237" s="16"/>
      <c r="V237" s="16"/>
      <c r="W237" s="16"/>
      <c r="X237" s="16"/>
      <c r="Y237" s="16"/>
      <c r="Z237" s="16"/>
      <c r="AA237" s="1"/>
      <c r="AB237" s="1"/>
      <c r="AC237" s="1"/>
      <c r="AD237" s="1"/>
      <c r="AE237" s="1"/>
      <c r="AF237" s="1"/>
      <c r="AG237" s="1"/>
      <c r="AH237" s="1"/>
      <c r="AI237" s="1"/>
      <c r="AJ237" s="1"/>
      <c r="AK237" s="1"/>
      <c r="AL237" s="1"/>
      <c r="AM237" s="1"/>
      <c r="AN237" s="1"/>
      <c r="AO237" s="1"/>
      <c r="AP237" s="1"/>
      <c r="AQ237" s="1"/>
      <c r="AR237" s="1"/>
      <c r="AS237" s="1"/>
      <c r="AT237" s="1"/>
      <c r="AU237" s="1"/>
      <c r="AV237" s="1"/>
      <c r="AW237" s="1"/>
      <c r="AX237" s="1"/>
      <c r="AY237" s="1"/>
      <c r="AZ237" s="1"/>
      <c r="BA237" s="1"/>
      <c r="BB237" s="16"/>
      <c r="BC237" s="16"/>
      <c r="BD237" s="16"/>
      <c r="BE237" s="16"/>
      <c r="BF237" s="16"/>
      <c r="BG237" s="1"/>
      <c r="BH237" s="1"/>
      <c r="BI237" s="16"/>
      <c r="BJ237" s="16"/>
      <c r="BK237" s="16"/>
      <c r="BL237" s="16"/>
      <c r="BM237" s="16"/>
      <c r="BN237" s="16"/>
      <c r="BO237" s="1"/>
      <c r="BP237" s="1"/>
      <c r="BQ237" s="1"/>
      <c r="BR237" s="1"/>
      <c r="BS237" s="183"/>
      <c r="BT237" s="183"/>
      <c r="BU237" s="183"/>
      <c r="BV237" s="183"/>
      <c r="BW237" s="183"/>
      <c r="BX237" s="183"/>
      <c r="BY237" s="183"/>
      <c r="BZ237" s="1"/>
    </row>
    <row r="238" spans="1:78" ht="15.75" customHeight="1" x14ac:dyDescent="0.25">
      <c r="A238" s="1"/>
      <c r="B238" s="1"/>
      <c r="C238" s="1"/>
      <c r="D238" s="1"/>
      <c r="E238" s="1"/>
      <c r="F238" s="1"/>
      <c r="G238" s="1"/>
      <c r="H238" s="1"/>
      <c r="I238" s="1"/>
      <c r="J238" s="1"/>
      <c r="K238" s="1"/>
      <c r="L238" s="16"/>
      <c r="M238" s="16"/>
      <c r="N238" s="16"/>
      <c r="O238" s="16"/>
      <c r="P238" s="16"/>
      <c r="Q238" s="16"/>
      <c r="R238" s="16"/>
      <c r="S238" s="16"/>
      <c r="T238" s="16"/>
      <c r="U238" s="16"/>
      <c r="V238" s="16"/>
      <c r="W238" s="16"/>
      <c r="X238" s="16"/>
      <c r="Y238" s="16"/>
      <c r="Z238" s="16"/>
      <c r="AA238" s="1"/>
      <c r="AB238" s="1"/>
      <c r="AC238" s="1"/>
      <c r="AD238" s="1"/>
      <c r="AE238" s="1"/>
      <c r="AF238" s="1"/>
      <c r="AG238" s="1"/>
      <c r="AH238" s="1"/>
      <c r="AI238" s="1"/>
      <c r="AJ238" s="1"/>
      <c r="AK238" s="1"/>
      <c r="AL238" s="1"/>
      <c r="AM238" s="1"/>
      <c r="AN238" s="1"/>
      <c r="AO238" s="1"/>
      <c r="AP238" s="1"/>
      <c r="AQ238" s="1"/>
      <c r="AR238" s="1"/>
      <c r="AS238" s="1"/>
      <c r="AT238" s="1"/>
      <c r="AU238" s="1"/>
      <c r="AV238" s="1"/>
      <c r="AW238" s="1"/>
      <c r="AX238" s="1"/>
      <c r="AY238" s="1"/>
      <c r="AZ238" s="1"/>
      <c r="BA238" s="1"/>
      <c r="BB238" s="16"/>
      <c r="BC238" s="16"/>
      <c r="BD238" s="16"/>
      <c r="BE238" s="16"/>
      <c r="BF238" s="16"/>
      <c r="BG238" s="1"/>
      <c r="BH238" s="1"/>
      <c r="BI238" s="16"/>
      <c r="BJ238" s="16"/>
      <c r="BK238" s="16"/>
      <c r="BL238" s="16"/>
      <c r="BM238" s="16"/>
      <c r="BN238" s="16"/>
      <c r="BO238" s="1"/>
      <c r="BP238" s="1"/>
      <c r="BQ238" s="1"/>
      <c r="BR238" s="1"/>
      <c r="BS238" s="183"/>
      <c r="BT238" s="183"/>
      <c r="BU238" s="183"/>
      <c r="BV238" s="183"/>
      <c r="BW238" s="183"/>
      <c r="BX238" s="183"/>
      <c r="BY238" s="183"/>
      <c r="BZ238" s="1"/>
    </row>
    <row r="239" spans="1:78" ht="15.75" customHeight="1" x14ac:dyDescent="0.25">
      <c r="A239" s="1"/>
      <c r="B239" s="1"/>
      <c r="C239" s="1"/>
      <c r="D239" s="1"/>
      <c r="E239" s="1"/>
      <c r="F239" s="1"/>
      <c r="G239" s="1"/>
      <c r="H239" s="1"/>
      <c r="I239" s="1"/>
      <c r="J239" s="1"/>
      <c r="K239" s="1"/>
      <c r="L239" s="16"/>
      <c r="M239" s="16"/>
      <c r="N239" s="16"/>
      <c r="O239" s="16"/>
      <c r="P239" s="16"/>
      <c r="Q239" s="16"/>
      <c r="R239" s="16"/>
      <c r="S239" s="16"/>
      <c r="T239" s="16"/>
      <c r="U239" s="16"/>
      <c r="V239" s="16"/>
      <c r="W239" s="16"/>
      <c r="X239" s="16"/>
      <c r="Y239" s="16"/>
      <c r="Z239" s="16"/>
      <c r="AA239" s="1"/>
      <c r="AB239" s="1"/>
      <c r="AC239" s="1"/>
      <c r="AD239" s="1"/>
      <c r="AE239" s="1"/>
      <c r="AF239" s="1"/>
      <c r="AG239" s="1"/>
      <c r="AH239" s="1"/>
      <c r="AI239" s="1"/>
      <c r="AJ239" s="1"/>
      <c r="AK239" s="1"/>
      <c r="AL239" s="1"/>
      <c r="AM239" s="1"/>
      <c r="AN239" s="1"/>
      <c r="AO239" s="1"/>
      <c r="AP239" s="1"/>
      <c r="AQ239" s="1"/>
      <c r="AR239" s="1"/>
      <c r="AS239" s="1"/>
      <c r="AT239" s="1"/>
      <c r="AU239" s="1"/>
      <c r="AV239" s="1"/>
      <c r="AW239" s="1"/>
      <c r="AX239" s="1"/>
      <c r="AY239" s="1"/>
      <c r="AZ239" s="1"/>
      <c r="BA239" s="1"/>
      <c r="BB239" s="16"/>
      <c r="BC239" s="16"/>
      <c r="BD239" s="16"/>
      <c r="BE239" s="16"/>
      <c r="BF239" s="16"/>
      <c r="BG239" s="1"/>
      <c r="BH239" s="1"/>
      <c r="BI239" s="16"/>
      <c r="BJ239" s="16"/>
      <c r="BK239" s="16"/>
      <c r="BL239" s="16"/>
      <c r="BM239" s="16"/>
      <c r="BN239" s="16"/>
      <c r="BO239" s="1"/>
      <c r="BP239" s="1"/>
      <c r="BQ239" s="1"/>
      <c r="BR239" s="1"/>
      <c r="BS239" s="183"/>
      <c r="BT239" s="183"/>
      <c r="BU239" s="183"/>
      <c r="BV239" s="183"/>
      <c r="BW239" s="183"/>
      <c r="BX239" s="183"/>
      <c r="BY239" s="183"/>
      <c r="BZ239" s="1"/>
    </row>
    <row r="240" spans="1:78" ht="15.75" customHeight="1" x14ac:dyDescent="0.25">
      <c r="A240" s="1"/>
      <c r="B240" s="1"/>
      <c r="C240" s="1"/>
      <c r="D240" s="1"/>
      <c r="E240" s="1"/>
      <c r="F240" s="1"/>
      <c r="G240" s="1"/>
      <c r="H240" s="1"/>
      <c r="I240" s="1"/>
      <c r="J240" s="1"/>
      <c r="K240" s="1"/>
      <c r="L240" s="16"/>
      <c r="M240" s="16"/>
      <c r="N240" s="16"/>
      <c r="O240" s="16"/>
      <c r="P240" s="16"/>
      <c r="Q240" s="16"/>
      <c r="R240" s="16"/>
      <c r="S240" s="16"/>
      <c r="T240" s="16"/>
      <c r="U240" s="16"/>
      <c r="V240" s="16"/>
      <c r="W240" s="16"/>
      <c r="X240" s="16"/>
      <c r="Y240" s="16"/>
      <c r="Z240" s="16"/>
      <c r="AA240" s="1"/>
      <c r="AB240" s="1"/>
      <c r="AC240" s="1"/>
      <c r="AD240" s="1"/>
      <c r="AE240" s="1"/>
      <c r="AF240" s="1"/>
      <c r="AG240" s="1"/>
      <c r="AH240" s="1"/>
      <c r="AI240" s="1"/>
      <c r="AJ240" s="1"/>
      <c r="AK240" s="1"/>
      <c r="AL240" s="1"/>
      <c r="AM240" s="1"/>
      <c r="AN240" s="1"/>
      <c r="AO240" s="1"/>
      <c r="AP240" s="1"/>
      <c r="AQ240" s="1"/>
      <c r="AR240" s="1"/>
      <c r="AS240" s="1"/>
      <c r="AT240" s="1"/>
      <c r="AU240" s="1"/>
      <c r="AV240" s="1"/>
      <c r="AW240" s="1"/>
      <c r="AX240" s="1"/>
      <c r="AY240" s="1"/>
      <c r="AZ240" s="1"/>
      <c r="BA240" s="1"/>
      <c r="BB240" s="16"/>
      <c r="BC240" s="16"/>
      <c r="BD240" s="16"/>
      <c r="BE240" s="16"/>
      <c r="BF240" s="16"/>
      <c r="BG240" s="1"/>
      <c r="BH240" s="1"/>
      <c r="BI240" s="16"/>
      <c r="BJ240" s="16"/>
      <c r="BK240" s="16"/>
      <c r="BL240" s="16"/>
      <c r="BM240" s="16"/>
      <c r="BN240" s="16"/>
      <c r="BO240" s="1"/>
      <c r="BP240" s="1"/>
      <c r="BQ240" s="1"/>
      <c r="BR240" s="1"/>
      <c r="BS240" s="183"/>
      <c r="BT240" s="183"/>
      <c r="BU240" s="183"/>
      <c r="BV240" s="183"/>
      <c r="BW240" s="183"/>
      <c r="BX240" s="183"/>
      <c r="BY240" s="183"/>
      <c r="BZ240" s="1"/>
    </row>
    <row r="241" spans="1:78" ht="15.75" customHeight="1" x14ac:dyDescent="0.25">
      <c r="A241" s="1"/>
      <c r="B241" s="1"/>
      <c r="C241" s="1"/>
      <c r="D241" s="1"/>
      <c r="E241" s="1"/>
      <c r="F241" s="1"/>
      <c r="G241" s="1"/>
      <c r="H241" s="1"/>
      <c r="I241" s="1"/>
      <c r="J241" s="1"/>
      <c r="K241" s="1"/>
      <c r="L241" s="16"/>
      <c r="M241" s="16"/>
      <c r="N241" s="16"/>
      <c r="O241" s="16"/>
      <c r="P241" s="16"/>
      <c r="Q241" s="16"/>
      <c r="R241" s="16"/>
      <c r="S241" s="16"/>
      <c r="T241" s="16"/>
      <c r="U241" s="16"/>
      <c r="V241" s="16"/>
      <c r="W241" s="16"/>
      <c r="X241" s="16"/>
      <c r="Y241" s="16"/>
      <c r="Z241" s="16"/>
      <c r="AA241" s="1"/>
      <c r="AB241" s="1"/>
      <c r="AC241" s="1"/>
      <c r="AD241" s="1"/>
      <c r="AE241" s="1"/>
      <c r="AF241" s="1"/>
      <c r="AG241" s="1"/>
      <c r="AH241" s="1"/>
      <c r="AI241" s="1"/>
      <c r="AJ241" s="1"/>
      <c r="AK241" s="1"/>
      <c r="AL241" s="1"/>
      <c r="AM241" s="1"/>
      <c r="AN241" s="1"/>
      <c r="AO241" s="1"/>
      <c r="AP241" s="1"/>
      <c r="AQ241" s="1"/>
      <c r="AR241" s="1"/>
      <c r="AS241" s="1"/>
      <c r="AT241" s="1"/>
      <c r="AU241" s="1"/>
      <c r="AV241" s="1"/>
      <c r="AW241" s="1"/>
      <c r="AX241" s="1"/>
      <c r="AY241" s="1"/>
      <c r="AZ241" s="1"/>
      <c r="BA241" s="1"/>
      <c r="BB241" s="16"/>
      <c r="BC241" s="16"/>
      <c r="BD241" s="16"/>
      <c r="BE241" s="16"/>
      <c r="BF241" s="16"/>
      <c r="BG241" s="1"/>
      <c r="BH241" s="1"/>
      <c r="BI241" s="16"/>
      <c r="BJ241" s="16"/>
      <c r="BK241" s="16"/>
      <c r="BL241" s="16"/>
      <c r="BM241" s="16"/>
      <c r="BN241" s="16"/>
      <c r="BO241" s="1"/>
      <c r="BP241" s="1"/>
      <c r="BQ241" s="1"/>
      <c r="BR241" s="1"/>
      <c r="BS241" s="183"/>
      <c r="BT241" s="183"/>
      <c r="BU241" s="183"/>
      <c r="BV241" s="183"/>
      <c r="BW241" s="183"/>
      <c r="BX241" s="183"/>
      <c r="BY241" s="183"/>
      <c r="BZ241" s="1"/>
    </row>
    <row r="242" spans="1:78" ht="15.75" customHeight="1" x14ac:dyDescent="0.25">
      <c r="A242" s="1"/>
      <c r="B242" s="1"/>
      <c r="C242" s="1"/>
      <c r="D242" s="1"/>
      <c r="E242" s="1"/>
      <c r="F242" s="1"/>
      <c r="G242" s="1"/>
      <c r="H242" s="1"/>
      <c r="I242" s="1"/>
      <c r="J242" s="1"/>
      <c r="K242" s="1"/>
      <c r="L242" s="16"/>
      <c r="M242" s="16"/>
      <c r="N242" s="16"/>
      <c r="O242" s="16"/>
      <c r="P242" s="16"/>
      <c r="Q242" s="16"/>
      <c r="R242" s="16"/>
      <c r="S242" s="16"/>
      <c r="T242" s="16"/>
      <c r="U242" s="16"/>
      <c r="V242" s="16"/>
      <c r="W242" s="16"/>
      <c r="X242" s="16"/>
      <c r="Y242" s="16"/>
      <c r="Z242" s="16"/>
      <c r="AA242" s="1"/>
      <c r="AB242" s="1"/>
      <c r="AC242" s="1"/>
      <c r="AD242" s="1"/>
      <c r="AE242" s="1"/>
      <c r="AF242" s="1"/>
      <c r="AG242" s="1"/>
      <c r="AH242" s="1"/>
      <c r="AI242" s="1"/>
      <c r="AJ242" s="1"/>
      <c r="AK242" s="1"/>
      <c r="AL242" s="1"/>
      <c r="AM242" s="1"/>
      <c r="AN242" s="1"/>
      <c r="AO242" s="1"/>
      <c r="AP242" s="1"/>
      <c r="AQ242" s="1"/>
      <c r="AR242" s="1"/>
      <c r="AS242" s="1"/>
      <c r="AT242" s="1"/>
      <c r="AU242" s="1"/>
      <c r="AV242" s="1"/>
      <c r="AW242" s="1"/>
      <c r="AX242" s="1"/>
      <c r="AY242" s="1"/>
      <c r="AZ242" s="1"/>
      <c r="BA242" s="1"/>
      <c r="BB242" s="16"/>
      <c r="BC242" s="16"/>
      <c r="BD242" s="16"/>
      <c r="BE242" s="16"/>
      <c r="BF242" s="16"/>
      <c r="BG242" s="1"/>
      <c r="BH242" s="1"/>
      <c r="BI242" s="16"/>
      <c r="BJ242" s="16"/>
      <c r="BK242" s="16"/>
      <c r="BL242" s="16"/>
      <c r="BM242" s="16"/>
      <c r="BN242" s="16"/>
      <c r="BO242" s="1"/>
      <c r="BP242" s="1"/>
      <c r="BQ242" s="1"/>
      <c r="BR242" s="1"/>
      <c r="BS242" s="183"/>
      <c r="BT242" s="183"/>
      <c r="BU242" s="183"/>
      <c r="BV242" s="183"/>
      <c r="BW242" s="183"/>
      <c r="BX242" s="183"/>
      <c r="BY242" s="183"/>
      <c r="BZ242" s="1"/>
    </row>
    <row r="243" spans="1:78" ht="15.75" customHeight="1" x14ac:dyDescent="0.25">
      <c r="A243" s="1"/>
      <c r="B243" s="1"/>
      <c r="C243" s="1"/>
      <c r="D243" s="1"/>
      <c r="E243" s="1"/>
      <c r="F243" s="1"/>
      <c r="G243" s="1"/>
      <c r="H243" s="1"/>
      <c r="I243" s="1"/>
      <c r="J243" s="1"/>
      <c r="K243" s="1"/>
      <c r="L243" s="16"/>
      <c r="M243" s="16"/>
      <c r="N243" s="16"/>
      <c r="O243" s="16"/>
      <c r="P243" s="16"/>
      <c r="Q243" s="16"/>
      <c r="R243" s="16"/>
      <c r="S243" s="16"/>
      <c r="T243" s="16"/>
      <c r="U243" s="16"/>
      <c r="V243" s="16"/>
      <c r="W243" s="16"/>
      <c r="X243" s="16"/>
      <c r="Y243" s="16"/>
      <c r="Z243" s="16"/>
      <c r="AA243" s="1"/>
      <c r="AB243" s="1"/>
      <c r="AC243" s="1"/>
      <c r="AD243" s="1"/>
      <c r="AE243" s="1"/>
      <c r="AF243" s="1"/>
      <c r="AG243" s="1"/>
      <c r="AH243" s="1"/>
      <c r="AI243" s="1"/>
      <c r="AJ243" s="1"/>
      <c r="AK243" s="1"/>
      <c r="AL243" s="1"/>
      <c r="AM243" s="1"/>
      <c r="AN243" s="1"/>
      <c r="AO243" s="1"/>
      <c r="AP243" s="1"/>
      <c r="AQ243" s="1"/>
      <c r="AR243" s="1"/>
      <c r="AS243" s="1"/>
      <c r="AT243" s="1"/>
      <c r="AU243" s="1"/>
      <c r="AV243" s="1"/>
      <c r="AW243" s="1"/>
      <c r="AX243" s="1"/>
      <c r="AY243" s="1"/>
      <c r="AZ243" s="1"/>
      <c r="BA243" s="1"/>
      <c r="BB243" s="16"/>
      <c r="BC243" s="16"/>
      <c r="BD243" s="16"/>
      <c r="BE243" s="16"/>
      <c r="BF243" s="16"/>
      <c r="BG243" s="1"/>
      <c r="BH243" s="1"/>
      <c r="BI243" s="16"/>
      <c r="BJ243" s="16"/>
      <c r="BK243" s="16"/>
      <c r="BL243" s="16"/>
      <c r="BM243" s="16"/>
      <c r="BN243" s="16"/>
      <c r="BO243" s="1"/>
      <c r="BP243" s="1"/>
      <c r="BQ243" s="1"/>
      <c r="BR243" s="1"/>
      <c r="BS243" s="183"/>
      <c r="BT243" s="183"/>
      <c r="BU243" s="183"/>
      <c r="BV243" s="183"/>
      <c r="BW243" s="183"/>
      <c r="BX243" s="183"/>
      <c r="BY243" s="183"/>
      <c r="BZ243" s="1"/>
    </row>
    <row r="244" spans="1:78" ht="15.75" customHeight="1" x14ac:dyDescent="0.25">
      <c r="A244" s="1"/>
      <c r="B244" s="1"/>
      <c r="C244" s="1"/>
      <c r="D244" s="1"/>
      <c r="E244" s="1"/>
      <c r="F244" s="1"/>
      <c r="G244" s="1"/>
      <c r="H244" s="1"/>
      <c r="I244" s="1"/>
      <c r="J244" s="1"/>
      <c r="K244" s="1"/>
      <c r="L244" s="16"/>
      <c r="M244" s="16"/>
      <c r="N244" s="16"/>
      <c r="O244" s="16"/>
      <c r="P244" s="16"/>
      <c r="Q244" s="16"/>
      <c r="R244" s="16"/>
      <c r="S244" s="16"/>
      <c r="T244" s="16"/>
      <c r="U244" s="16"/>
      <c r="V244" s="16"/>
      <c r="W244" s="16"/>
      <c r="X244" s="16"/>
      <c r="Y244" s="16"/>
      <c r="Z244" s="16"/>
      <c r="AA244" s="1"/>
      <c r="AB244" s="1"/>
      <c r="AC244" s="1"/>
      <c r="AD244" s="1"/>
      <c r="AE244" s="1"/>
      <c r="AF244" s="1"/>
      <c r="AG244" s="1"/>
      <c r="AH244" s="1"/>
      <c r="AI244" s="1"/>
      <c r="AJ244" s="1"/>
      <c r="AK244" s="1"/>
      <c r="AL244" s="1"/>
      <c r="AM244" s="1"/>
      <c r="AN244" s="1"/>
      <c r="AO244" s="1"/>
      <c r="AP244" s="1"/>
      <c r="AQ244" s="1"/>
      <c r="AR244" s="1"/>
      <c r="AS244" s="1"/>
      <c r="AT244" s="1"/>
      <c r="AU244" s="1"/>
      <c r="AV244" s="1"/>
      <c r="AW244" s="1"/>
      <c r="AX244" s="1"/>
      <c r="AY244" s="1"/>
      <c r="AZ244" s="1"/>
      <c r="BA244" s="1"/>
      <c r="BB244" s="16"/>
      <c r="BC244" s="16"/>
      <c r="BD244" s="16"/>
      <c r="BE244" s="16"/>
      <c r="BF244" s="16"/>
      <c r="BG244" s="1"/>
      <c r="BH244" s="1"/>
      <c r="BI244" s="16"/>
      <c r="BJ244" s="16"/>
      <c r="BK244" s="16"/>
      <c r="BL244" s="16"/>
      <c r="BM244" s="16"/>
      <c r="BN244" s="16"/>
      <c r="BO244" s="1"/>
      <c r="BP244" s="1"/>
      <c r="BQ244" s="1"/>
      <c r="BR244" s="1"/>
      <c r="BS244" s="183"/>
      <c r="BT244" s="183"/>
      <c r="BU244" s="183"/>
      <c r="BV244" s="183"/>
      <c r="BW244" s="183"/>
      <c r="BX244" s="183"/>
      <c r="BY244" s="183"/>
      <c r="BZ244" s="1"/>
    </row>
    <row r="245" spans="1:78" ht="15.75" customHeight="1" x14ac:dyDescent="0.25">
      <c r="A245" s="1"/>
      <c r="B245" s="1"/>
      <c r="C245" s="1"/>
      <c r="D245" s="1"/>
      <c r="E245" s="1"/>
      <c r="F245" s="1"/>
      <c r="G245" s="1"/>
      <c r="H245" s="1"/>
      <c r="I245" s="1"/>
      <c r="J245" s="1"/>
      <c r="K245" s="1"/>
      <c r="L245" s="16"/>
      <c r="M245" s="16"/>
      <c r="N245" s="16"/>
      <c r="O245" s="16"/>
      <c r="P245" s="16"/>
      <c r="Q245" s="16"/>
      <c r="R245" s="16"/>
      <c r="S245" s="16"/>
      <c r="T245" s="16"/>
      <c r="U245" s="16"/>
      <c r="V245" s="16"/>
      <c r="W245" s="16"/>
      <c r="X245" s="16"/>
      <c r="Y245" s="16"/>
      <c r="Z245" s="16"/>
      <c r="AA245" s="1"/>
      <c r="AB245" s="1"/>
      <c r="AC245" s="1"/>
      <c r="AD245" s="1"/>
      <c r="AE245" s="1"/>
      <c r="AF245" s="1"/>
      <c r="AG245" s="1"/>
      <c r="AH245" s="1"/>
      <c r="AI245" s="1"/>
      <c r="AJ245" s="1"/>
      <c r="AK245" s="1"/>
      <c r="AL245" s="1"/>
      <c r="AM245" s="1"/>
      <c r="AN245" s="1"/>
      <c r="AO245" s="1"/>
      <c r="AP245" s="1"/>
      <c r="AQ245" s="1"/>
      <c r="AR245" s="1"/>
      <c r="AS245" s="1"/>
      <c r="AT245" s="1"/>
      <c r="AU245" s="1"/>
      <c r="AV245" s="1"/>
      <c r="AW245" s="1"/>
      <c r="AX245" s="1"/>
      <c r="AY245" s="1"/>
      <c r="AZ245" s="1"/>
      <c r="BA245" s="1"/>
      <c r="BB245" s="16"/>
      <c r="BC245" s="16"/>
      <c r="BD245" s="16"/>
      <c r="BE245" s="16"/>
      <c r="BF245" s="16"/>
      <c r="BG245" s="1"/>
      <c r="BH245" s="1"/>
      <c r="BI245" s="16"/>
      <c r="BJ245" s="16"/>
      <c r="BK245" s="16"/>
      <c r="BL245" s="16"/>
      <c r="BM245" s="16"/>
      <c r="BN245" s="16"/>
      <c r="BO245" s="1"/>
      <c r="BP245" s="1"/>
      <c r="BQ245" s="1"/>
      <c r="BR245" s="1"/>
      <c r="BS245" s="183"/>
      <c r="BT245" s="183"/>
      <c r="BU245" s="183"/>
      <c r="BV245" s="183"/>
      <c r="BW245" s="183"/>
      <c r="BX245" s="183"/>
      <c r="BY245" s="183"/>
      <c r="BZ245" s="1"/>
    </row>
    <row r="246" spans="1:78" ht="15.75" customHeight="1" x14ac:dyDescent="0.25">
      <c r="A246" s="1"/>
      <c r="B246" s="1"/>
      <c r="C246" s="1"/>
      <c r="D246" s="1"/>
      <c r="E246" s="1"/>
      <c r="F246" s="1"/>
      <c r="G246" s="1"/>
      <c r="H246" s="1"/>
      <c r="I246" s="1"/>
      <c r="J246" s="1"/>
      <c r="K246" s="1"/>
      <c r="L246" s="16"/>
      <c r="M246" s="16"/>
      <c r="N246" s="16"/>
      <c r="O246" s="16"/>
      <c r="P246" s="16"/>
      <c r="Q246" s="16"/>
      <c r="R246" s="16"/>
      <c r="S246" s="16"/>
      <c r="T246" s="16"/>
      <c r="U246" s="16"/>
      <c r="V246" s="16"/>
      <c r="W246" s="16"/>
      <c r="X246" s="16"/>
      <c r="Y246" s="16"/>
      <c r="Z246" s="16"/>
      <c r="AA246" s="1"/>
      <c r="AB246" s="1"/>
      <c r="AC246" s="1"/>
      <c r="AD246" s="1"/>
      <c r="AE246" s="1"/>
      <c r="AF246" s="1"/>
      <c r="AG246" s="1"/>
      <c r="AH246" s="1"/>
      <c r="AI246" s="1"/>
      <c r="AJ246" s="1"/>
      <c r="AK246" s="1"/>
      <c r="AL246" s="1"/>
      <c r="AM246" s="1"/>
      <c r="AN246" s="1"/>
      <c r="AO246" s="1"/>
      <c r="AP246" s="1"/>
      <c r="AQ246" s="1"/>
      <c r="AR246" s="1"/>
      <c r="AS246" s="1"/>
      <c r="AT246" s="1"/>
      <c r="AU246" s="1"/>
      <c r="AV246" s="1"/>
      <c r="AW246" s="1"/>
      <c r="AX246" s="1"/>
      <c r="AY246" s="1"/>
      <c r="AZ246" s="1"/>
      <c r="BA246" s="1"/>
      <c r="BB246" s="16"/>
      <c r="BC246" s="16"/>
      <c r="BD246" s="16"/>
      <c r="BE246" s="16"/>
      <c r="BF246" s="16"/>
      <c r="BG246" s="1"/>
      <c r="BH246" s="1"/>
      <c r="BI246" s="16"/>
      <c r="BJ246" s="16"/>
      <c r="BK246" s="16"/>
      <c r="BL246" s="16"/>
      <c r="BM246" s="16"/>
      <c r="BN246" s="16"/>
      <c r="BO246" s="1"/>
      <c r="BP246" s="1"/>
      <c r="BQ246" s="1"/>
      <c r="BR246" s="1"/>
      <c r="BS246" s="183"/>
      <c r="BT246" s="183"/>
      <c r="BU246" s="183"/>
      <c r="BV246" s="183"/>
      <c r="BW246" s="183"/>
      <c r="BX246" s="183"/>
      <c r="BY246" s="183"/>
      <c r="BZ246" s="1"/>
    </row>
    <row r="247" spans="1:78" ht="15.75" customHeight="1" x14ac:dyDescent="0.25">
      <c r="A247" s="1"/>
      <c r="B247" s="1"/>
      <c r="C247" s="1"/>
      <c r="D247" s="1"/>
      <c r="E247" s="1"/>
      <c r="F247" s="1"/>
      <c r="G247" s="1"/>
      <c r="H247" s="1"/>
      <c r="I247" s="1"/>
      <c r="J247" s="1"/>
      <c r="K247" s="1"/>
      <c r="L247" s="16"/>
      <c r="M247" s="16"/>
      <c r="N247" s="16"/>
      <c r="O247" s="16"/>
      <c r="P247" s="16"/>
      <c r="Q247" s="16"/>
      <c r="R247" s="16"/>
      <c r="S247" s="16"/>
      <c r="T247" s="16"/>
      <c r="U247" s="16"/>
      <c r="V247" s="16"/>
      <c r="W247" s="16"/>
      <c r="X247" s="16"/>
      <c r="Y247" s="16"/>
      <c r="Z247" s="16"/>
      <c r="AA247" s="1"/>
      <c r="AB247" s="1"/>
      <c r="AC247" s="1"/>
      <c r="AD247" s="1"/>
      <c r="AE247" s="1"/>
      <c r="AF247" s="1"/>
      <c r="AG247" s="1"/>
      <c r="AH247" s="1"/>
      <c r="AI247" s="1"/>
      <c r="AJ247" s="1"/>
      <c r="AK247" s="1"/>
      <c r="AL247" s="1"/>
      <c r="AM247" s="1"/>
      <c r="AN247" s="1"/>
      <c r="AO247" s="1"/>
      <c r="AP247" s="1"/>
      <c r="AQ247" s="1"/>
      <c r="AR247" s="1"/>
      <c r="AS247" s="1"/>
      <c r="AT247" s="1"/>
      <c r="AU247" s="1"/>
      <c r="AV247" s="1"/>
      <c r="AW247" s="1"/>
      <c r="AX247" s="1"/>
      <c r="AY247" s="1"/>
      <c r="AZ247" s="1"/>
      <c r="BA247" s="1"/>
      <c r="BB247" s="16"/>
      <c r="BC247" s="16"/>
      <c r="BD247" s="16"/>
      <c r="BE247" s="16"/>
      <c r="BF247" s="16"/>
      <c r="BG247" s="1"/>
      <c r="BH247" s="1"/>
      <c r="BI247" s="16"/>
      <c r="BJ247" s="16"/>
      <c r="BK247" s="16"/>
      <c r="BL247" s="16"/>
      <c r="BM247" s="16"/>
      <c r="BN247" s="16"/>
      <c r="BO247" s="1"/>
      <c r="BP247" s="1"/>
      <c r="BQ247" s="1"/>
      <c r="BR247" s="1"/>
      <c r="BS247" s="183"/>
      <c r="BT247" s="183"/>
      <c r="BU247" s="183"/>
      <c r="BV247" s="183"/>
      <c r="BW247" s="183"/>
      <c r="BX247" s="183"/>
      <c r="BY247" s="183"/>
      <c r="BZ247" s="1"/>
    </row>
    <row r="248" spans="1:78" ht="15.75" customHeight="1" x14ac:dyDescent="0.25">
      <c r="A248" s="1"/>
      <c r="B248" s="1"/>
      <c r="C248" s="1"/>
      <c r="D248" s="1"/>
      <c r="E248" s="1"/>
      <c r="F248" s="1"/>
      <c r="G248" s="1"/>
      <c r="H248" s="1"/>
      <c r="I248" s="1"/>
      <c r="J248" s="1"/>
      <c r="K248" s="1"/>
      <c r="L248" s="16"/>
      <c r="M248" s="16"/>
      <c r="N248" s="16"/>
      <c r="O248" s="16"/>
      <c r="P248" s="16"/>
      <c r="Q248" s="16"/>
      <c r="R248" s="16"/>
      <c r="S248" s="16"/>
      <c r="T248" s="16"/>
      <c r="U248" s="16"/>
      <c r="V248" s="16"/>
      <c r="W248" s="16"/>
      <c r="X248" s="16"/>
      <c r="Y248" s="16"/>
      <c r="Z248" s="16"/>
      <c r="AA248" s="1"/>
      <c r="AB248" s="1"/>
      <c r="AC248" s="1"/>
      <c r="AD248" s="1"/>
      <c r="AE248" s="1"/>
      <c r="AF248" s="1"/>
      <c r="AG248" s="1"/>
      <c r="AH248" s="1"/>
      <c r="AI248" s="1"/>
      <c r="AJ248" s="1"/>
      <c r="AK248" s="1"/>
      <c r="AL248" s="1"/>
      <c r="AM248" s="1"/>
      <c r="AN248" s="1"/>
      <c r="AO248" s="1"/>
      <c r="AP248" s="1"/>
      <c r="AQ248" s="1"/>
      <c r="AR248" s="1"/>
      <c r="AS248" s="1"/>
      <c r="AT248" s="1"/>
      <c r="AU248" s="1"/>
      <c r="AV248" s="1"/>
      <c r="AW248" s="1"/>
      <c r="AX248" s="1"/>
      <c r="AY248" s="1"/>
      <c r="AZ248" s="1"/>
      <c r="BA248" s="1"/>
      <c r="BB248" s="16"/>
      <c r="BC248" s="16"/>
      <c r="BD248" s="16"/>
      <c r="BE248" s="16"/>
      <c r="BF248" s="16"/>
      <c r="BG248" s="1"/>
      <c r="BH248" s="1"/>
      <c r="BI248" s="16"/>
      <c r="BJ248" s="16"/>
      <c r="BK248" s="16"/>
      <c r="BL248" s="16"/>
      <c r="BM248" s="16"/>
      <c r="BN248" s="16"/>
      <c r="BO248" s="1"/>
      <c r="BP248" s="1"/>
      <c r="BQ248" s="1"/>
      <c r="BR248" s="1"/>
      <c r="BS248" s="183"/>
      <c r="BT248" s="183"/>
      <c r="BU248" s="183"/>
      <c r="BV248" s="183"/>
      <c r="BW248" s="183"/>
      <c r="BX248" s="183"/>
      <c r="BY248" s="183"/>
      <c r="BZ248" s="1"/>
    </row>
    <row r="249" spans="1:78" ht="15.75" customHeight="1" x14ac:dyDescent="0.2"/>
    <row r="250" spans="1:78" ht="15.75" customHeight="1" x14ac:dyDescent="0.2"/>
    <row r="251" spans="1:78" ht="15.75" customHeight="1" x14ac:dyDescent="0.2"/>
    <row r="252" spans="1:78" ht="15.75" customHeight="1" x14ac:dyDescent="0.2"/>
    <row r="253" spans="1:78" ht="15.75" customHeight="1" x14ac:dyDescent="0.2"/>
    <row r="254" spans="1:78" ht="15.75" customHeight="1" x14ac:dyDescent="0.2"/>
    <row r="255" spans="1:78" ht="15.75" customHeight="1" x14ac:dyDescent="0.2"/>
    <row r="256" spans="1:78"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portrait"/>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BR1000"/>
  <sheetViews>
    <sheetView showGridLines="0" zoomScale="82" zoomScaleNormal="82" workbookViewId="0">
      <pane xSplit="2" ySplit="4" topLeftCell="AR23" activePane="bottomRight" state="frozen"/>
      <selection pane="topRight" activeCell="C1" sqref="C1"/>
      <selection pane="bottomLeft" activeCell="A5" sqref="A5"/>
      <selection pane="bottomRight" activeCell="A2" sqref="A2"/>
    </sheetView>
  </sheetViews>
  <sheetFormatPr defaultColWidth="12.625" defaultRowHeight="15" customHeight="1" x14ac:dyDescent="0.2"/>
  <cols>
    <col min="1" max="1" width="43.25" customWidth="1"/>
    <col min="2" max="2" width="4.875" customWidth="1"/>
    <col min="3" max="53" width="10" customWidth="1"/>
    <col min="54" max="70" width="8" customWidth="1"/>
  </cols>
  <sheetData>
    <row r="1" spans="1:70" ht="14.25" x14ac:dyDescent="0.2">
      <c r="A1" s="122"/>
      <c r="B1" s="122"/>
      <c r="C1" s="122"/>
      <c r="D1" s="122"/>
      <c r="E1" s="122"/>
      <c r="F1" s="122"/>
      <c r="G1" s="122"/>
      <c r="H1" s="122"/>
      <c r="I1" s="122"/>
      <c r="J1" s="122"/>
      <c r="K1" s="122"/>
      <c r="L1" s="122"/>
      <c r="M1" s="122"/>
      <c r="N1" s="122"/>
      <c r="O1" s="122"/>
      <c r="P1" s="122"/>
      <c r="Q1" s="122"/>
      <c r="R1" s="122"/>
      <c r="S1" s="122"/>
      <c r="T1" s="122"/>
      <c r="U1" s="122"/>
      <c r="V1" s="244"/>
      <c r="W1" s="244"/>
      <c r="X1" s="122"/>
      <c r="Y1" s="122"/>
      <c r="Z1" s="122"/>
      <c r="AA1" s="122"/>
      <c r="AB1" s="122"/>
      <c r="AC1" s="122"/>
      <c r="AD1" s="122"/>
      <c r="AE1" s="122"/>
      <c r="AF1" s="122"/>
      <c r="AG1" s="122"/>
      <c r="AH1" s="122"/>
      <c r="AI1" s="122"/>
      <c r="AJ1" s="122"/>
      <c r="AK1" s="122"/>
      <c r="AL1" s="122"/>
      <c r="AM1" s="122"/>
      <c r="AN1" s="122"/>
      <c r="AO1" s="122"/>
      <c r="AP1" s="122"/>
      <c r="AQ1" s="122"/>
      <c r="AR1" s="122"/>
      <c r="AS1" s="122"/>
      <c r="AT1" s="122"/>
      <c r="AU1" s="122"/>
      <c r="AV1" s="122"/>
      <c r="AW1" s="122"/>
      <c r="AX1" s="122"/>
      <c r="AY1" s="122"/>
      <c r="AZ1" s="122"/>
      <c r="BA1" s="122"/>
      <c r="BB1" s="122"/>
      <c r="BC1" s="122"/>
      <c r="BD1" s="122"/>
      <c r="BE1" s="122"/>
      <c r="BF1" s="122"/>
      <c r="BG1" s="122"/>
      <c r="BH1" s="122"/>
      <c r="BI1" s="122"/>
      <c r="BJ1" s="122"/>
      <c r="BK1" s="122"/>
      <c r="BL1" s="122"/>
      <c r="BM1" s="122"/>
      <c r="BN1" s="122"/>
      <c r="BO1" s="122"/>
      <c r="BP1" s="122"/>
      <c r="BQ1" s="122"/>
      <c r="BR1" s="122"/>
    </row>
    <row r="2" spans="1:70" ht="121.5" customHeight="1" x14ac:dyDescent="0.2">
      <c r="A2" s="55" t="s">
        <v>20</v>
      </c>
      <c r="B2" s="61" t="s">
        <v>21</v>
      </c>
      <c r="C2" s="178" t="s">
        <v>154</v>
      </c>
      <c r="D2" s="178" t="s">
        <v>155</v>
      </c>
      <c r="E2" s="178" t="s">
        <v>158</v>
      </c>
      <c r="F2" s="178" t="s">
        <v>159</v>
      </c>
      <c r="G2" s="178" t="s">
        <v>157</v>
      </c>
      <c r="H2" s="178" t="s">
        <v>263</v>
      </c>
      <c r="I2" s="178" t="s">
        <v>161</v>
      </c>
      <c r="J2" s="178" t="s">
        <v>264</v>
      </c>
      <c r="K2" s="178" t="s">
        <v>265</v>
      </c>
      <c r="L2" s="178" t="s">
        <v>184</v>
      </c>
      <c r="M2" s="178" t="s">
        <v>185</v>
      </c>
      <c r="N2" s="178" t="s">
        <v>186</v>
      </c>
      <c r="O2" s="178" t="s">
        <v>187</v>
      </c>
      <c r="P2" s="178" t="s">
        <v>188</v>
      </c>
      <c r="Q2" s="178" t="s">
        <v>266</v>
      </c>
      <c r="R2" s="178" t="s">
        <v>267</v>
      </c>
      <c r="S2" s="178" t="s">
        <v>268</v>
      </c>
      <c r="T2" s="178" t="s">
        <v>197</v>
      </c>
      <c r="U2" s="178" t="s">
        <v>269</v>
      </c>
      <c r="V2" s="178" t="s">
        <v>283</v>
      </c>
      <c r="W2" s="178" t="s">
        <v>284</v>
      </c>
      <c r="X2" s="178" t="s">
        <v>202</v>
      </c>
      <c r="Y2" s="178" t="s">
        <v>203</v>
      </c>
      <c r="Z2" s="178" t="s">
        <v>270</v>
      </c>
      <c r="AA2" s="178" t="s">
        <v>210</v>
      </c>
      <c r="AB2" s="178" t="s">
        <v>211</v>
      </c>
      <c r="AC2" s="178" t="s">
        <v>208</v>
      </c>
      <c r="AD2" s="178" t="s">
        <v>271</v>
      </c>
      <c r="AE2" s="178" t="s">
        <v>272</v>
      </c>
      <c r="AF2" s="178" t="s">
        <v>217</v>
      </c>
      <c r="AG2" s="178" t="s">
        <v>218</v>
      </c>
      <c r="AH2" s="178" t="s">
        <v>221</v>
      </c>
      <c r="AI2" s="178" t="s">
        <v>273</v>
      </c>
      <c r="AJ2" s="178" t="s">
        <v>274</v>
      </c>
      <c r="AK2" s="178" t="s">
        <v>222</v>
      </c>
      <c r="AL2" s="178" t="s">
        <v>223</v>
      </c>
      <c r="AM2" s="178" t="s">
        <v>275</v>
      </c>
      <c r="AN2" s="178" t="s">
        <v>276</v>
      </c>
      <c r="AO2" s="178" t="s">
        <v>228</v>
      </c>
      <c r="AP2" s="178" t="s">
        <v>229</v>
      </c>
      <c r="AQ2" s="178" t="s">
        <v>230</v>
      </c>
      <c r="AR2" s="178" t="s">
        <v>231</v>
      </c>
      <c r="AS2" s="178" t="s">
        <v>232</v>
      </c>
      <c r="AT2" s="178" t="s">
        <v>277</v>
      </c>
      <c r="AU2" s="178" t="s">
        <v>278</v>
      </c>
      <c r="AV2" s="178" t="s">
        <v>279</v>
      </c>
      <c r="AW2" s="178" t="s">
        <v>280</v>
      </c>
      <c r="AX2" s="178" t="s">
        <v>237</v>
      </c>
      <c r="AY2" s="178" t="s">
        <v>238</v>
      </c>
      <c r="AZ2" s="178" t="s">
        <v>239</v>
      </c>
      <c r="BA2" s="178" t="s">
        <v>281</v>
      </c>
      <c r="BB2" s="178" t="s">
        <v>244</v>
      </c>
      <c r="BC2" s="178" t="s">
        <v>245</v>
      </c>
      <c r="BD2" s="178" t="s">
        <v>546</v>
      </c>
      <c r="BE2" s="178" t="s">
        <v>247</v>
      </c>
      <c r="BF2" s="178" t="s">
        <v>248</v>
      </c>
      <c r="BG2" s="178" t="s">
        <v>282</v>
      </c>
      <c r="BH2" s="178" t="s">
        <v>285</v>
      </c>
      <c r="BI2" s="178" t="s">
        <v>256</v>
      </c>
      <c r="BJ2" s="178" t="s">
        <v>257</v>
      </c>
      <c r="BK2" s="178" t="s">
        <v>254</v>
      </c>
      <c r="BL2" s="178" t="s">
        <v>255</v>
      </c>
      <c r="BM2" s="178" t="s">
        <v>260</v>
      </c>
      <c r="BN2" s="178" t="s">
        <v>259</v>
      </c>
      <c r="BO2" s="178" t="s">
        <v>286</v>
      </c>
      <c r="BP2" s="178" t="s">
        <v>287</v>
      </c>
      <c r="BQ2" s="178" t="s">
        <v>588</v>
      </c>
      <c r="BR2" s="178" t="s">
        <v>289</v>
      </c>
    </row>
    <row r="3" spans="1:70" ht="14.25" x14ac:dyDescent="0.2">
      <c r="A3" s="88" t="s">
        <v>290</v>
      </c>
      <c r="B3" s="61"/>
      <c r="C3" s="241">
        <v>2015</v>
      </c>
      <c r="D3" s="241">
        <v>2015</v>
      </c>
      <c r="E3" s="241" t="s">
        <v>291</v>
      </c>
      <c r="F3" s="241" t="s">
        <v>291</v>
      </c>
      <c r="G3" s="241">
        <v>2015</v>
      </c>
      <c r="H3" s="241" t="s">
        <v>292</v>
      </c>
      <c r="I3" s="241" t="s">
        <v>293</v>
      </c>
      <c r="J3" s="241" t="s">
        <v>767</v>
      </c>
      <c r="K3" s="241" t="s">
        <v>767</v>
      </c>
      <c r="L3" s="241" t="s">
        <v>294</v>
      </c>
      <c r="M3" s="241" t="s">
        <v>294</v>
      </c>
      <c r="N3" s="241" t="s">
        <v>294</v>
      </c>
      <c r="O3" s="241">
        <v>2020</v>
      </c>
      <c r="P3" s="241">
        <v>2020</v>
      </c>
      <c r="Q3" s="241" t="s">
        <v>294</v>
      </c>
      <c r="R3" s="241">
        <v>2019</v>
      </c>
      <c r="S3" s="241">
        <v>2019</v>
      </c>
      <c r="T3" s="241" t="s">
        <v>295</v>
      </c>
      <c r="U3" s="241" t="s">
        <v>296</v>
      </c>
      <c r="V3" s="245">
        <v>2018</v>
      </c>
      <c r="W3" s="245">
        <v>2018</v>
      </c>
      <c r="X3" s="241" t="s">
        <v>297</v>
      </c>
      <c r="Y3" s="241">
        <v>2019</v>
      </c>
      <c r="Z3" s="241" t="s">
        <v>298</v>
      </c>
      <c r="AA3" s="241" t="s">
        <v>293</v>
      </c>
      <c r="AB3" s="241" t="s">
        <v>293</v>
      </c>
      <c r="AC3" s="241">
        <v>2020</v>
      </c>
      <c r="AD3" s="241">
        <v>2020</v>
      </c>
      <c r="AE3" s="241" t="s">
        <v>629</v>
      </c>
      <c r="AF3" s="241" t="s">
        <v>630</v>
      </c>
      <c r="AG3" s="241" t="s">
        <v>300</v>
      </c>
      <c r="AH3" s="241" t="s">
        <v>631</v>
      </c>
      <c r="AI3" s="241">
        <v>2019</v>
      </c>
      <c r="AJ3" s="241" t="s">
        <v>301</v>
      </c>
      <c r="AK3" s="241" t="s">
        <v>294</v>
      </c>
      <c r="AL3" s="241" t="s">
        <v>303</v>
      </c>
      <c r="AM3" s="241" t="s">
        <v>304</v>
      </c>
      <c r="AN3" s="241">
        <v>2020</v>
      </c>
      <c r="AO3" s="241" t="s">
        <v>294</v>
      </c>
      <c r="AP3" s="241" t="s">
        <v>294</v>
      </c>
      <c r="AQ3" s="241" t="s">
        <v>294</v>
      </c>
      <c r="AR3" s="241" t="s">
        <v>294</v>
      </c>
      <c r="AS3" s="241">
        <v>2020</v>
      </c>
      <c r="AT3" s="241" t="s">
        <v>304</v>
      </c>
      <c r="AU3" s="241" t="s">
        <v>304</v>
      </c>
      <c r="AV3" s="241" t="s">
        <v>304</v>
      </c>
      <c r="AW3" s="241" t="s">
        <v>300</v>
      </c>
      <c r="AX3" s="241" t="s">
        <v>304</v>
      </c>
      <c r="AY3" s="241" t="s">
        <v>302</v>
      </c>
      <c r="AZ3" s="241" t="s">
        <v>306</v>
      </c>
      <c r="BA3" s="241">
        <v>2019</v>
      </c>
      <c r="BB3" s="241" t="s">
        <v>307</v>
      </c>
      <c r="BC3" s="241" t="s">
        <v>307</v>
      </c>
      <c r="BD3" s="241" t="s">
        <v>304</v>
      </c>
      <c r="BE3" s="241">
        <v>2018</v>
      </c>
      <c r="BF3" s="241" t="s">
        <v>304</v>
      </c>
      <c r="BG3" s="241">
        <v>2020</v>
      </c>
      <c r="BH3" s="241">
        <v>2021</v>
      </c>
      <c r="BI3" s="241" t="s">
        <v>294</v>
      </c>
      <c r="BJ3" s="241" t="s">
        <v>297</v>
      </c>
      <c r="BK3" s="241" t="s">
        <v>294</v>
      </c>
      <c r="BL3" s="241" t="s">
        <v>294</v>
      </c>
      <c r="BM3" s="241" t="s">
        <v>294</v>
      </c>
      <c r="BN3" s="241">
        <v>2019</v>
      </c>
      <c r="BO3" s="241">
        <v>2020</v>
      </c>
      <c r="BP3" s="241" t="s">
        <v>294</v>
      </c>
      <c r="BQ3" s="241">
        <v>2015</v>
      </c>
      <c r="BR3" s="241" t="s">
        <v>296</v>
      </c>
    </row>
    <row r="4" spans="1:70" ht="25.5" x14ac:dyDescent="0.2">
      <c r="A4" s="131" t="s">
        <v>598</v>
      </c>
      <c r="B4" s="61"/>
      <c r="C4" s="188" t="s">
        <v>309</v>
      </c>
      <c r="D4" s="188" t="s">
        <v>309</v>
      </c>
      <c r="E4" s="188" t="s">
        <v>310</v>
      </c>
      <c r="F4" s="188" t="s">
        <v>310</v>
      </c>
      <c r="G4" s="188" t="s">
        <v>309</v>
      </c>
      <c r="H4" s="188" t="s">
        <v>311</v>
      </c>
      <c r="I4" s="188" t="s">
        <v>309</v>
      </c>
      <c r="J4" s="188" t="s">
        <v>309</v>
      </c>
      <c r="K4" s="188" t="s">
        <v>312</v>
      </c>
      <c r="L4" s="188" t="s">
        <v>313</v>
      </c>
      <c r="M4" s="188" t="s">
        <v>313</v>
      </c>
      <c r="N4" s="188" t="s">
        <v>313</v>
      </c>
      <c r="O4" s="188" t="s">
        <v>311</v>
      </c>
      <c r="P4" s="188" t="s">
        <v>311</v>
      </c>
      <c r="Q4" s="188" t="s">
        <v>314</v>
      </c>
      <c r="R4" s="188" t="s">
        <v>311</v>
      </c>
      <c r="S4" s="188" t="s">
        <v>311</v>
      </c>
      <c r="T4" s="188" t="s">
        <v>310</v>
      </c>
      <c r="U4" s="188" t="s">
        <v>311</v>
      </c>
      <c r="V4" s="188" t="s">
        <v>311</v>
      </c>
      <c r="W4" s="188" t="s">
        <v>311</v>
      </c>
      <c r="X4" s="188" t="s">
        <v>310</v>
      </c>
      <c r="Y4" s="188" t="s">
        <v>311</v>
      </c>
      <c r="Z4" s="188" t="s">
        <v>311</v>
      </c>
      <c r="AA4" s="188" t="s">
        <v>632</v>
      </c>
      <c r="AB4" s="188" t="s">
        <v>311</v>
      </c>
      <c r="AC4" s="188" t="s">
        <v>311</v>
      </c>
      <c r="AD4" s="188" t="s">
        <v>311</v>
      </c>
      <c r="AE4" s="188" t="s">
        <v>315</v>
      </c>
      <c r="AF4" s="188" t="s">
        <v>315</v>
      </c>
      <c r="AG4" s="188" t="s">
        <v>311</v>
      </c>
      <c r="AH4" s="188" t="s">
        <v>316</v>
      </c>
      <c r="AI4" s="188" t="s">
        <v>315</v>
      </c>
      <c r="AJ4" s="188" t="s">
        <v>315</v>
      </c>
      <c r="AK4" s="188" t="s">
        <v>311</v>
      </c>
      <c r="AL4" s="188" t="s">
        <v>311</v>
      </c>
      <c r="AM4" s="188" t="s">
        <v>311</v>
      </c>
      <c r="AN4" s="188" t="s">
        <v>311</v>
      </c>
      <c r="AO4" s="188" t="s">
        <v>311</v>
      </c>
      <c r="AP4" s="188" t="s">
        <v>313</v>
      </c>
      <c r="AQ4" s="188" t="s">
        <v>313</v>
      </c>
      <c r="AR4" s="188" t="s">
        <v>318</v>
      </c>
      <c r="AS4" s="188" t="s">
        <v>311</v>
      </c>
      <c r="AT4" s="188" t="s">
        <v>310</v>
      </c>
      <c r="AU4" s="188" t="s">
        <v>310</v>
      </c>
      <c r="AV4" s="188" t="s">
        <v>317</v>
      </c>
      <c r="AW4" s="188" t="s">
        <v>315</v>
      </c>
      <c r="AX4" s="188" t="s">
        <v>311</v>
      </c>
      <c r="AY4" s="188" t="s">
        <v>311</v>
      </c>
      <c r="AZ4" s="188" t="s">
        <v>311</v>
      </c>
      <c r="BA4" s="188" t="s">
        <v>315</v>
      </c>
      <c r="BB4" s="189" t="s">
        <v>311</v>
      </c>
      <c r="BC4" s="189" t="s">
        <v>311</v>
      </c>
      <c r="BD4" s="189" t="s">
        <v>310</v>
      </c>
      <c r="BE4" s="189" t="s">
        <v>310</v>
      </c>
      <c r="BF4" s="189" t="s">
        <v>311</v>
      </c>
      <c r="BG4" s="189" t="s">
        <v>310</v>
      </c>
      <c r="BH4" s="189" t="s">
        <v>321</v>
      </c>
      <c r="BI4" s="189" t="s">
        <v>311</v>
      </c>
      <c r="BJ4" s="189" t="s">
        <v>311</v>
      </c>
      <c r="BK4" s="189" t="s">
        <v>313</v>
      </c>
      <c r="BL4" s="189" t="s">
        <v>313</v>
      </c>
      <c r="BM4" s="189" t="s">
        <v>313</v>
      </c>
      <c r="BN4" s="189" t="s">
        <v>311</v>
      </c>
      <c r="BO4" s="189" t="s">
        <v>322</v>
      </c>
      <c r="BP4" s="189" t="s">
        <v>310</v>
      </c>
      <c r="BQ4" s="189" t="s">
        <v>310</v>
      </c>
      <c r="BR4" s="189" t="s">
        <v>317</v>
      </c>
    </row>
    <row r="5" spans="1:70" x14ac:dyDescent="0.25">
      <c r="A5" s="55" t="s">
        <v>64</v>
      </c>
      <c r="B5" s="61" t="s">
        <v>65</v>
      </c>
      <c r="C5" s="194"/>
      <c r="D5" s="194"/>
      <c r="E5" s="194"/>
      <c r="F5" s="194"/>
      <c r="G5" s="194"/>
      <c r="H5" s="194"/>
      <c r="I5" s="194"/>
      <c r="J5" s="194"/>
      <c r="K5" s="194"/>
      <c r="L5" s="194"/>
      <c r="M5" s="194"/>
      <c r="N5" s="194"/>
      <c r="O5" s="194"/>
      <c r="P5" s="194"/>
      <c r="Q5" s="194"/>
      <c r="R5" s="194"/>
      <c r="S5" s="194"/>
      <c r="T5" s="194"/>
      <c r="U5" s="194"/>
      <c r="V5" s="194"/>
      <c r="W5" s="194"/>
      <c r="X5" s="194"/>
      <c r="Y5" s="194"/>
      <c r="Z5" s="194"/>
      <c r="AA5" s="194"/>
      <c r="AB5" s="194"/>
      <c r="AC5" s="194"/>
      <c r="AD5" s="194"/>
      <c r="AE5" s="194"/>
      <c r="AF5" s="194"/>
      <c r="AG5" s="194"/>
      <c r="AH5" s="194"/>
      <c r="AI5" s="194"/>
      <c r="AJ5" s="194"/>
      <c r="AK5" s="194"/>
      <c r="AL5" s="194"/>
      <c r="AM5" s="194"/>
      <c r="AN5" s="194"/>
      <c r="AO5" s="194"/>
      <c r="AP5" s="194"/>
      <c r="AQ5" s="194"/>
      <c r="AR5" s="194"/>
      <c r="AS5" s="194"/>
      <c r="AT5" s="194"/>
      <c r="AU5" s="194"/>
      <c r="AV5" s="194"/>
      <c r="AW5" s="194"/>
      <c r="AX5" s="194"/>
      <c r="AY5" s="194"/>
      <c r="AZ5" s="194"/>
      <c r="BA5" s="194"/>
      <c r="BB5" s="1"/>
      <c r="BC5" s="1"/>
      <c r="BD5" s="1"/>
      <c r="BE5" s="1"/>
      <c r="BF5" s="1"/>
      <c r="BG5" s="1"/>
      <c r="BH5" s="1"/>
      <c r="BI5" s="1"/>
      <c r="BJ5" s="1"/>
      <c r="BK5" s="1"/>
      <c r="BL5" s="1"/>
      <c r="BM5" s="1"/>
      <c r="BN5" s="1"/>
      <c r="BO5" s="1"/>
      <c r="BP5" s="1"/>
      <c r="BQ5" s="1"/>
      <c r="BR5" s="1"/>
    </row>
    <row r="6" spans="1:70" x14ac:dyDescent="0.25">
      <c r="A6" s="55" t="s">
        <v>66</v>
      </c>
      <c r="B6" s="61" t="s">
        <v>67</v>
      </c>
      <c r="C6" s="194"/>
      <c r="D6" s="194"/>
      <c r="E6" s="194"/>
      <c r="F6" s="194"/>
      <c r="G6" s="194"/>
      <c r="H6" s="194"/>
      <c r="I6" s="194"/>
      <c r="J6" s="194"/>
      <c r="K6" s="194"/>
      <c r="L6" s="194"/>
      <c r="M6" s="194"/>
      <c r="N6" s="194"/>
      <c r="O6" s="194"/>
      <c r="P6" s="194"/>
      <c r="Q6" s="194"/>
      <c r="R6" s="194"/>
      <c r="S6" s="194"/>
      <c r="T6" s="194"/>
      <c r="U6" s="194"/>
      <c r="V6" s="194"/>
      <c r="W6" s="194"/>
      <c r="X6" s="194"/>
      <c r="Y6" s="194"/>
      <c r="Z6" s="194"/>
      <c r="AA6" s="194"/>
      <c r="AB6" s="194"/>
      <c r="AC6" s="194"/>
      <c r="AD6" s="194"/>
      <c r="AE6" s="194"/>
      <c r="AF6" s="194"/>
      <c r="AG6" s="194"/>
      <c r="AH6" s="194"/>
      <c r="AI6" s="194"/>
      <c r="AJ6" s="194"/>
      <c r="AK6" s="194"/>
      <c r="AL6" s="194"/>
      <c r="AM6" s="194"/>
      <c r="AN6" s="194"/>
      <c r="AO6" s="194"/>
      <c r="AP6" s="194"/>
      <c r="AQ6" s="194"/>
      <c r="AR6" s="194"/>
      <c r="AS6" s="194"/>
      <c r="AT6" s="194"/>
      <c r="AU6" s="194"/>
      <c r="AV6" s="194"/>
      <c r="AW6" s="194"/>
      <c r="AX6" s="194"/>
      <c r="AY6" s="194"/>
      <c r="AZ6" s="194"/>
      <c r="BA6" s="194"/>
      <c r="BB6" s="1"/>
      <c r="BC6" s="1"/>
      <c r="BD6" s="1"/>
      <c r="BE6" s="1"/>
      <c r="BF6" s="1"/>
      <c r="BG6" s="1"/>
      <c r="BH6" s="1"/>
      <c r="BI6" s="1"/>
      <c r="BJ6" s="1"/>
      <c r="BK6" s="1"/>
      <c r="BL6" s="1"/>
      <c r="BM6" s="1"/>
      <c r="BN6" s="1"/>
      <c r="BO6" s="1"/>
      <c r="BP6" s="1"/>
      <c r="BQ6" s="1"/>
      <c r="BR6" s="1"/>
    </row>
    <row r="7" spans="1:70" x14ac:dyDescent="0.25">
      <c r="A7" s="55" t="s">
        <v>68</v>
      </c>
      <c r="B7" s="61" t="s">
        <v>69</v>
      </c>
      <c r="C7" s="194"/>
      <c r="D7" s="194"/>
      <c r="E7" s="194"/>
      <c r="F7" s="194"/>
      <c r="G7" s="194"/>
      <c r="H7" s="194"/>
      <c r="I7" s="194"/>
      <c r="J7" s="194"/>
      <c r="K7" s="194"/>
      <c r="L7" s="194"/>
      <c r="M7" s="194"/>
      <c r="N7" s="194"/>
      <c r="O7" s="194"/>
      <c r="P7" s="194"/>
      <c r="Q7" s="194"/>
      <c r="R7" s="194"/>
      <c r="S7" s="194"/>
      <c r="T7" s="194"/>
      <c r="U7" s="194"/>
      <c r="V7" s="194"/>
      <c r="W7" s="194"/>
      <c r="X7" s="194"/>
      <c r="Y7" s="194"/>
      <c r="Z7" s="194"/>
      <c r="AA7" s="194"/>
      <c r="AB7" s="194"/>
      <c r="AC7" s="194"/>
      <c r="AD7" s="194"/>
      <c r="AE7" s="194"/>
      <c r="AF7" s="194"/>
      <c r="AG7" s="194"/>
      <c r="AH7" s="194"/>
      <c r="AI7" s="194"/>
      <c r="AJ7" s="194"/>
      <c r="AK7" s="194"/>
      <c r="AL7" s="194"/>
      <c r="AM7" s="194"/>
      <c r="AN7" s="194"/>
      <c r="AO7" s="194"/>
      <c r="AP7" s="194"/>
      <c r="AQ7" s="194"/>
      <c r="AR7" s="194"/>
      <c r="AS7" s="194"/>
      <c r="AT7" s="194"/>
      <c r="AU7" s="194"/>
      <c r="AV7" s="194"/>
      <c r="AW7" s="194"/>
      <c r="AX7" s="194"/>
      <c r="AY7" s="194"/>
      <c r="AZ7" s="194"/>
      <c r="BA7" s="194"/>
      <c r="BB7" s="1"/>
      <c r="BC7" s="1"/>
      <c r="BD7" s="1"/>
      <c r="BE7" s="1"/>
      <c r="BF7" s="1"/>
      <c r="BG7" s="1"/>
      <c r="BH7" s="1"/>
      <c r="BI7" s="1"/>
      <c r="BJ7" s="1"/>
      <c r="BK7" s="1"/>
      <c r="BL7" s="1"/>
      <c r="BM7" s="1"/>
      <c r="BN7" s="1"/>
      <c r="BO7" s="1"/>
      <c r="BP7" s="1"/>
      <c r="BQ7" s="1"/>
      <c r="BR7" s="1"/>
    </row>
    <row r="8" spans="1:70" x14ac:dyDescent="0.25">
      <c r="A8" s="55" t="s">
        <v>70</v>
      </c>
      <c r="B8" s="61" t="s">
        <v>71</v>
      </c>
      <c r="C8" s="194"/>
      <c r="D8" s="194"/>
      <c r="E8" s="194"/>
      <c r="F8" s="194"/>
      <c r="G8" s="194"/>
      <c r="H8" s="194"/>
      <c r="I8" s="194"/>
      <c r="J8" s="194"/>
      <c r="K8" s="194"/>
      <c r="L8" s="194"/>
      <c r="M8" s="194"/>
      <c r="N8" s="194"/>
      <c r="O8" s="194"/>
      <c r="P8" s="194"/>
      <c r="Q8" s="194"/>
      <c r="R8" s="194"/>
      <c r="S8" s="194"/>
      <c r="T8" s="194"/>
      <c r="U8" s="194"/>
      <c r="V8" s="194"/>
      <c r="W8" s="194"/>
      <c r="X8" s="194"/>
      <c r="Y8" s="194"/>
      <c r="Z8" s="194"/>
      <c r="AA8" s="194"/>
      <c r="AB8" s="194"/>
      <c r="AC8" s="194"/>
      <c r="AD8" s="194"/>
      <c r="AE8" s="194"/>
      <c r="AF8" s="194"/>
      <c r="AG8" s="194"/>
      <c r="AH8" s="194"/>
      <c r="AI8" s="194"/>
      <c r="AJ8" s="194"/>
      <c r="AK8" s="194"/>
      <c r="AL8" s="194"/>
      <c r="AM8" s="194"/>
      <c r="AN8" s="194"/>
      <c r="AO8" s="194"/>
      <c r="AP8" s="194"/>
      <c r="AQ8" s="194"/>
      <c r="AR8" s="194"/>
      <c r="AS8" s="194"/>
      <c r="AT8" s="194"/>
      <c r="AU8" s="194"/>
      <c r="AV8" s="194"/>
      <c r="AW8" s="194"/>
      <c r="AX8" s="194"/>
      <c r="AY8" s="194"/>
      <c r="AZ8" s="194"/>
      <c r="BA8" s="194"/>
      <c r="BB8" s="1"/>
      <c r="BC8" s="1"/>
      <c r="BD8" s="1"/>
      <c r="BE8" s="1"/>
      <c r="BF8" s="1"/>
      <c r="BG8" s="1"/>
      <c r="BH8" s="1"/>
      <c r="BI8" s="1"/>
      <c r="BJ8" s="1"/>
      <c r="BK8" s="1"/>
      <c r="BL8" s="1"/>
      <c r="BM8" s="1"/>
      <c r="BN8" s="1"/>
      <c r="BO8" s="1"/>
      <c r="BP8" s="1"/>
      <c r="BQ8" s="1"/>
      <c r="BR8" s="1"/>
    </row>
    <row r="9" spans="1:70" x14ac:dyDescent="0.25">
      <c r="A9" s="55" t="s">
        <v>72</v>
      </c>
      <c r="B9" s="61" t="s">
        <v>73</v>
      </c>
      <c r="C9" s="194"/>
      <c r="D9" s="194"/>
      <c r="E9" s="194"/>
      <c r="F9" s="194"/>
      <c r="G9" s="194"/>
      <c r="H9" s="194"/>
      <c r="I9" s="194"/>
      <c r="J9" s="194"/>
      <c r="K9" s="194"/>
      <c r="L9" s="194"/>
      <c r="M9" s="194"/>
      <c r="N9" s="194"/>
      <c r="O9" s="194"/>
      <c r="P9" s="194"/>
      <c r="Q9" s="194"/>
      <c r="R9" s="194"/>
      <c r="S9" s="194"/>
      <c r="T9" s="194"/>
      <c r="U9" s="194"/>
      <c r="V9" s="194"/>
      <c r="W9" s="194"/>
      <c r="X9" s="194"/>
      <c r="Y9" s="194"/>
      <c r="Z9" s="194"/>
      <c r="AA9" s="194"/>
      <c r="AB9" s="194"/>
      <c r="AC9" s="194"/>
      <c r="AD9" s="194"/>
      <c r="AE9" s="194"/>
      <c r="AF9" s="194"/>
      <c r="AG9" s="194"/>
      <c r="AH9" s="194"/>
      <c r="AI9" s="194"/>
      <c r="AJ9" s="194"/>
      <c r="AK9" s="194"/>
      <c r="AL9" s="194"/>
      <c r="AM9" s="194"/>
      <c r="AN9" s="194"/>
      <c r="AO9" s="194"/>
      <c r="AP9" s="194"/>
      <c r="AQ9" s="194"/>
      <c r="AR9" s="194"/>
      <c r="AS9" s="194"/>
      <c r="AT9" s="194"/>
      <c r="AU9" s="194"/>
      <c r="AV9" s="194"/>
      <c r="AW9" s="194"/>
      <c r="AX9" s="194"/>
      <c r="AY9" s="194"/>
      <c r="AZ9" s="194"/>
      <c r="BA9" s="194"/>
      <c r="BB9" s="1"/>
      <c r="BC9" s="1"/>
      <c r="BD9" s="1"/>
      <c r="BE9" s="1"/>
      <c r="BF9" s="1"/>
      <c r="BG9" s="1"/>
      <c r="BH9" s="1"/>
      <c r="BI9" s="1"/>
      <c r="BJ9" s="1"/>
      <c r="BK9" s="1"/>
      <c r="BL9" s="1"/>
      <c r="BM9" s="1"/>
      <c r="BN9" s="1"/>
      <c r="BO9" s="1"/>
      <c r="BP9" s="1"/>
      <c r="BQ9" s="1"/>
      <c r="BR9" s="1"/>
    </row>
    <row r="10" spans="1:70" x14ac:dyDescent="0.25">
      <c r="A10" s="55" t="s">
        <v>74</v>
      </c>
      <c r="B10" s="61" t="s">
        <v>75</v>
      </c>
      <c r="C10" s="194"/>
      <c r="D10" s="194"/>
      <c r="E10" s="194"/>
      <c r="F10" s="194"/>
      <c r="G10" s="194"/>
      <c r="H10" s="194"/>
      <c r="I10" s="194"/>
      <c r="J10" s="194"/>
      <c r="K10" s="194"/>
      <c r="L10" s="194"/>
      <c r="M10" s="194"/>
      <c r="N10" s="194"/>
      <c r="O10" s="194"/>
      <c r="P10" s="194"/>
      <c r="Q10" s="194"/>
      <c r="R10" s="194"/>
      <c r="S10" s="194"/>
      <c r="T10" s="194"/>
      <c r="U10" s="194"/>
      <c r="V10" s="194"/>
      <c r="W10" s="194"/>
      <c r="X10" s="194"/>
      <c r="Y10" s="194"/>
      <c r="Z10" s="194"/>
      <c r="AA10" s="194"/>
      <c r="AB10" s="194"/>
      <c r="AC10" s="194"/>
      <c r="AD10" s="194"/>
      <c r="AE10" s="194"/>
      <c r="AF10" s="194"/>
      <c r="AG10" s="194"/>
      <c r="AH10" s="194"/>
      <c r="AI10" s="194"/>
      <c r="AJ10" s="194"/>
      <c r="AK10" s="194"/>
      <c r="AL10" s="194"/>
      <c r="AM10" s="194"/>
      <c r="AN10" s="194"/>
      <c r="AO10" s="194"/>
      <c r="AP10" s="194"/>
      <c r="AQ10" s="194"/>
      <c r="AR10" s="194"/>
      <c r="AS10" s="194"/>
      <c r="AT10" s="194"/>
      <c r="AU10" s="194"/>
      <c r="AV10" s="194"/>
      <c r="AW10" s="194"/>
      <c r="AX10" s="194"/>
      <c r="AY10" s="194"/>
      <c r="AZ10" s="194"/>
      <c r="BA10" s="194"/>
      <c r="BB10" s="1"/>
      <c r="BC10" s="1"/>
      <c r="BD10" s="1"/>
      <c r="BE10" s="1"/>
      <c r="BF10" s="1"/>
      <c r="BG10" s="1"/>
      <c r="BH10" s="1"/>
      <c r="BI10" s="1"/>
      <c r="BJ10" s="1"/>
      <c r="BK10" s="1"/>
      <c r="BL10" s="1"/>
      <c r="BM10" s="1"/>
      <c r="BN10" s="1"/>
      <c r="BO10" s="1"/>
      <c r="BP10" s="1"/>
      <c r="BQ10" s="1"/>
      <c r="BR10" s="1"/>
    </row>
    <row r="11" spans="1:70" x14ac:dyDescent="0.25">
      <c r="A11" s="55" t="s">
        <v>76</v>
      </c>
      <c r="B11" s="61" t="s">
        <v>77</v>
      </c>
      <c r="C11" s="194"/>
      <c r="D11" s="194"/>
      <c r="E11" s="194"/>
      <c r="F11" s="194"/>
      <c r="G11" s="194"/>
      <c r="H11" s="194"/>
      <c r="I11" s="194"/>
      <c r="J11" s="194"/>
      <c r="K11" s="194"/>
      <c r="L11" s="194"/>
      <c r="M11" s="194"/>
      <c r="N11" s="194"/>
      <c r="O11" s="194"/>
      <c r="P11" s="194"/>
      <c r="Q11" s="194"/>
      <c r="R11" s="194"/>
      <c r="S11" s="194"/>
      <c r="T11" s="194"/>
      <c r="U11" s="194"/>
      <c r="V11" s="194"/>
      <c r="W11" s="194"/>
      <c r="X11" s="194"/>
      <c r="Y11" s="194"/>
      <c r="Z11" s="194"/>
      <c r="AA11" s="194"/>
      <c r="AB11" s="194"/>
      <c r="AC11" s="194"/>
      <c r="AD11" s="194"/>
      <c r="AE11" s="194"/>
      <c r="AF11" s="194"/>
      <c r="AG11" s="194"/>
      <c r="AH11" s="194"/>
      <c r="AI11" s="194"/>
      <c r="AJ11" s="194"/>
      <c r="AK11" s="194"/>
      <c r="AL11" s="194"/>
      <c r="AM11" s="194"/>
      <c r="AN11" s="194"/>
      <c r="AO11" s="194"/>
      <c r="AP11" s="194"/>
      <c r="AQ11" s="194"/>
      <c r="AR11" s="194"/>
      <c r="AS11" s="194"/>
      <c r="AT11" s="194"/>
      <c r="AU11" s="194"/>
      <c r="AV11" s="194"/>
      <c r="AW11" s="194"/>
      <c r="AX11" s="194"/>
      <c r="AY11" s="194"/>
      <c r="AZ11" s="194"/>
      <c r="BA11" s="194"/>
      <c r="BB11" s="1"/>
      <c r="BC11" s="1"/>
      <c r="BD11" s="1"/>
      <c r="BE11" s="1"/>
      <c r="BF11" s="1"/>
      <c r="BG11" s="1"/>
      <c r="BH11" s="1"/>
      <c r="BI11" s="1"/>
      <c r="BJ11" s="1"/>
      <c r="BK11" s="1"/>
      <c r="BL11" s="1"/>
      <c r="BM11" s="1"/>
      <c r="BN11" s="1"/>
      <c r="BO11" s="1"/>
      <c r="BP11" s="1"/>
      <c r="BQ11" s="1"/>
      <c r="BR11" s="1"/>
    </row>
    <row r="12" spans="1:70" x14ac:dyDescent="0.25">
      <c r="A12" s="55" t="s">
        <v>78</v>
      </c>
      <c r="B12" s="61" t="s">
        <v>79</v>
      </c>
      <c r="C12" s="194"/>
      <c r="D12" s="194"/>
      <c r="E12" s="194"/>
      <c r="F12" s="194"/>
      <c r="G12" s="194"/>
      <c r="H12" s="194"/>
      <c r="I12" s="194"/>
      <c r="J12" s="194"/>
      <c r="K12" s="194"/>
      <c r="L12" s="194"/>
      <c r="M12" s="194"/>
      <c r="N12" s="194"/>
      <c r="O12" s="194"/>
      <c r="P12" s="194"/>
      <c r="Q12" s="194"/>
      <c r="R12" s="194"/>
      <c r="S12" s="194"/>
      <c r="T12" s="194"/>
      <c r="U12" s="194"/>
      <c r="V12" s="194"/>
      <c r="W12" s="194"/>
      <c r="X12" s="194"/>
      <c r="Y12" s="194"/>
      <c r="Z12" s="194"/>
      <c r="AA12" s="194"/>
      <c r="AB12" s="194"/>
      <c r="AC12" s="194"/>
      <c r="AD12" s="194"/>
      <c r="AE12" s="194"/>
      <c r="AF12" s="194"/>
      <c r="AG12" s="194"/>
      <c r="AH12" s="194"/>
      <c r="AI12" s="194"/>
      <c r="AJ12" s="194"/>
      <c r="AK12" s="194"/>
      <c r="AL12" s="194"/>
      <c r="AM12" s="194"/>
      <c r="AN12" s="194"/>
      <c r="AO12" s="194"/>
      <c r="AP12" s="194"/>
      <c r="AQ12" s="194"/>
      <c r="AR12" s="194"/>
      <c r="AS12" s="194"/>
      <c r="AT12" s="194"/>
      <c r="AU12" s="194"/>
      <c r="AV12" s="194"/>
      <c r="AW12" s="194"/>
      <c r="AX12" s="194"/>
      <c r="AY12" s="194"/>
      <c r="AZ12" s="194"/>
      <c r="BA12" s="194"/>
      <c r="BB12" s="1"/>
      <c r="BC12" s="1"/>
      <c r="BD12" s="1"/>
      <c r="BE12" s="1"/>
      <c r="BF12" s="1"/>
      <c r="BG12" s="1"/>
      <c r="BH12" s="1"/>
      <c r="BI12" s="1"/>
      <c r="BJ12" s="1"/>
      <c r="BK12" s="1"/>
      <c r="BL12" s="1"/>
      <c r="BM12" s="1"/>
      <c r="BN12" s="1"/>
      <c r="BO12" s="1"/>
      <c r="BP12" s="1"/>
      <c r="BQ12" s="1"/>
      <c r="BR12" s="1"/>
    </row>
    <row r="13" spans="1:70" x14ac:dyDescent="0.25">
      <c r="A13" s="55" t="s">
        <v>80</v>
      </c>
      <c r="B13" s="61" t="s">
        <v>81</v>
      </c>
      <c r="C13" s="194"/>
      <c r="D13" s="194"/>
      <c r="E13" s="194"/>
      <c r="F13" s="194"/>
      <c r="G13" s="194"/>
      <c r="H13" s="194"/>
      <c r="I13" s="194"/>
      <c r="J13" s="194"/>
      <c r="K13" s="194"/>
      <c r="L13" s="194"/>
      <c r="M13" s="194"/>
      <c r="N13" s="194"/>
      <c r="O13" s="194"/>
      <c r="P13" s="194"/>
      <c r="Q13" s="194"/>
      <c r="R13" s="194"/>
      <c r="S13" s="194"/>
      <c r="T13" s="194"/>
      <c r="U13" s="194"/>
      <c r="V13" s="194"/>
      <c r="W13" s="194"/>
      <c r="X13" s="194"/>
      <c r="Y13" s="194"/>
      <c r="Z13" s="194"/>
      <c r="AA13" s="194"/>
      <c r="AB13" s="194"/>
      <c r="AC13" s="194"/>
      <c r="AD13" s="194"/>
      <c r="AE13" s="194"/>
      <c r="AF13" s="194"/>
      <c r="AG13" s="194"/>
      <c r="AH13" s="194"/>
      <c r="AI13" s="194"/>
      <c r="AJ13" s="194"/>
      <c r="AK13" s="194"/>
      <c r="AL13" s="194"/>
      <c r="AM13" s="194"/>
      <c r="AN13" s="194"/>
      <c r="AO13" s="194"/>
      <c r="AP13" s="194"/>
      <c r="AQ13" s="194"/>
      <c r="AR13" s="194"/>
      <c r="AS13" s="194"/>
      <c r="AT13" s="194"/>
      <c r="AU13" s="194"/>
      <c r="AV13" s="194"/>
      <c r="AW13" s="194"/>
      <c r="AX13" s="194"/>
      <c r="AY13" s="194"/>
      <c r="AZ13" s="194"/>
      <c r="BA13" s="194"/>
      <c r="BB13" s="1"/>
      <c r="BC13" s="1"/>
      <c r="BD13" s="1"/>
      <c r="BE13" s="1"/>
      <c r="BF13" s="1"/>
      <c r="BG13" s="1"/>
      <c r="BH13" s="1"/>
      <c r="BI13" s="1"/>
      <c r="BJ13" s="1"/>
      <c r="BK13" s="1"/>
      <c r="BL13" s="1"/>
      <c r="BM13" s="1"/>
      <c r="BN13" s="1"/>
      <c r="BO13" s="1"/>
      <c r="BP13" s="1"/>
      <c r="BQ13" s="1"/>
      <c r="BR13" s="1"/>
    </row>
    <row r="14" spans="1:70" x14ac:dyDescent="0.25">
      <c r="A14" s="55" t="s">
        <v>82</v>
      </c>
      <c r="B14" s="61" t="s">
        <v>83</v>
      </c>
      <c r="C14" s="194"/>
      <c r="D14" s="194"/>
      <c r="E14" s="194"/>
      <c r="F14" s="194"/>
      <c r="G14" s="194"/>
      <c r="H14" s="194"/>
      <c r="I14" s="194"/>
      <c r="J14" s="194"/>
      <c r="K14" s="194"/>
      <c r="L14" s="194"/>
      <c r="M14" s="194"/>
      <c r="N14" s="194"/>
      <c r="O14" s="194"/>
      <c r="P14" s="194"/>
      <c r="Q14" s="194"/>
      <c r="R14" s="194"/>
      <c r="S14" s="194"/>
      <c r="T14" s="194"/>
      <c r="U14" s="194"/>
      <c r="V14" s="194"/>
      <c r="W14" s="194"/>
      <c r="X14" s="194"/>
      <c r="Y14" s="194"/>
      <c r="Z14" s="194"/>
      <c r="AA14" s="194"/>
      <c r="AB14" s="194"/>
      <c r="AC14" s="194"/>
      <c r="AD14" s="194"/>
      <c r="AE14" s="194"/>
      <c r="AF14" s="194"/>
      <c r="AG14" s="194"/>
      <c r="AH14" s="194"/>
      <c r="AI14" s="194"/>
      <c r="AJ14" s="194"/>
      <c r="AK14" s="194"/>
      <c r="AL14" s="194"/>
      <c r="AM14" s="194"/>
      <c r="AN14" s="194"/>
      <c r="AO14" s="194"/>
      <c r="AP14" s="194"/>
      <c r="AQ14" s="194"/>
      <c r="AR14" s="194"/>
      <c r="AS14" s="194"/>
      <c r="AT14" s="194"/>
      <c r="AU14" s="194"/>
      <c r="AV14" s="194"/>
      <c r="AW14" s="194"/>
      <c r="AX14" s="194"/>
      <c r="AY14" s="194"/>
      <c r="AZ14" s="194"/>
      <c r="BA14" s="194"/>
      <c r="BB14" s="1"/>
      <c r="BC14" s="1"/>
      <c r="BD14" s="1"/>
      <c r="BE14" s="1"/>
      <c r="BF14" s="1"/>
      <c r="BG14" s="1"/>
      <c r="BH14" s="1"/>
      <c r="BI14" s="1"/>
      <c r="BJ14" s="1"/>
      <c r="BK14" s="1"/>
      <c r="BL14" s="1"/>
      <c r="BM14" s="1"/>
      <c r="BN14" s="1"/>
      <c r="BO14" s="1"/>
      <c r="BP14" s="1"/>
      <c r="BQ14" s="1"/>
      <c r="BR14" s="1"/>
    </row>
    <row r="15" spans="1:70" x14ac:dyDescent="0.25">
      <c r="A15" s="55" t="s">
        <v>84</v>
      </c>
      <c r="B15" s="61" t="s">
        <v>85</v>
      </c>
      <c r="C15" s="194"/>
      <c r="D15" s="194"/>
      <c r="E15" s="194"/>
      <c r="F15" s="194"/>
      <c r="G15" s="194"/>
      <c r="H15" s="194"/>
      <c r="I15" s="194"/>
      <c r="J15" s="194"/>
      <c r="K15" s="194"/>
      <c r="L15" s="194"/>
      <c r="M15" s="194"/>
      <c r="N15" s="194"/>
      <c r="O15" s="194"/>
      <c r="P15" s="194"/>
      <c r="Q15" s="194"/>
      <c r="R15" s="194"/>
      <c r="S15" s="194"/>
      <c r="T15" s="194"/>
      <c r="U15" s="194"/>
      <c r="V15" s="194"/>
      <c r="W15" s="194"/>
      <c r="X15" s="194"/>
      <c r="Y15" s="194"/>
      <c r="Z15" s="194"/>
      <c r="AA15" s="194"/>
      <c r="AB15" s="194"/>
      <c r="AC15" s="194"/>
      <c r="AD15" s="194"/>
      <c r="AE15" s="194"/>
      <c r="AF15" s="194"/>
      <c r="AG15" s="194"/>
      <c r="AH15" s="194"/>
      <c r="AI15" s="194"/>
      <c r="AJ15" s="194"/>
      <c r="AK15" s="194"/>
      <c r="AL15" s="194"/>
      <c r="AM15" s="194"/>
      <c r="AN15" s="194"/>
      <c r="AO15" s="194"/>
      <c r="AP15" s="194"/>
      <c r="AQ15" s="194"/>
      <c r="AR15" s="194"/>
      <c r="AS15" s="194"/>
      <c r="AT15" s="194"/>
      <c r="AU15" s="194"/>
      <c r="AV15" s="194"/>
      <c r="AW15" s="194"/>
      <c r="AX15" s="194"/>
      <c r="AY15" s="194"/>
      <c r="AZ15" s="194"/>
      <c r="BA15" s="194"/>
      <c r="BB15" s="1"/>
      <c r="BC15" s="1"/>
      <c r="BD15" s="1"/>
      <c r="BE15" s="1"/>
      <c r="BF15" s="1"/>
      <c r="BG15" s="1"/>
      <c r="BH15" s="1"/>
      <c r="BI15" s="1"/>
      <c r="BJ15" s="1"/>
      <c r="BK15" s="1"/>
      <c r="BL15" s="1"/>
      <c r="BM15" s="1"/>
      <c r="BN15" s="1"/>
      <c r="BO15" s="1"/>
      <c r="BP15" s="1"/>
      <c r="BQ15" s="1"/>
      <c r="BR15" s="1"/>
    </row>
    <row r="16" spans="1:70" x14ac:dyDescent="0.25">
      <c r="A16" s="55" t="s">
        <v>86</v>
      </c>
      <c r="B16" s="61" t="s">
        <v>87</v>
      </c>
      <c r="C16" s="194"/>
      <c r="D16" s="194"/>
      <c r="E16" s="194"/>
      <c r="F16" s="194"/>
      <c r="G16" s="194"/>
      <c r="H16" s="194"/>
      <c r="I16" s="194"/>
      <c r="J16" s="194"/>
      <c r="K16" s="194"/>
      <c r="L16" s="194"/>
      <c r="M16" s="194"/>
      <c r="N16" s="194"/>
      <c r="O16" s="194"/>
      <c r="P16" s="194"/>
      <c r="Q16" s="194"/>
      <c r="R16" s="194"/>
      <c r="S16" s="194"/>
      <c r="T16" s="194"/>
      <c r="U16" s="194"/>
      <c r="V16" s="194"/>
      <c r="W16" s="194"/>
      <c r="X16" s="194"/>
      <c r="Y16" s="194"/>
      <c r="Z16" s="194"/>
      <c r="AA16" s="194"/>
      <c r="AB16" s="194"/>
      <c r="AC16" s="194"/>
      <c r="AD16" s="194"/>
      <c r="AE16" s="194"/>
      <c r="AF16" s="194"/>
      <c r="AG16" s="194"/>
      <c r="AH16" s="194"/>
      <c r="AI16" s="194"/>
      <c r="AJ16" s="194"/>
      <c r="AK16" s="194"/>
      <c r="AL16" s="194"/>
      <c r="AM16" s="194"/>
      <c r="AN16" s="194"/>
      <c r="AO16" s="194"/>
      <c r="AP16" s="194"/>
      <c r="AQ16" s="194"/>
      <c r="AR16" s="194"/>
      <c r="AS16" s="194"/>
      <c r="AT16" s="194"/>
      <c r="AU16" s="194"/>
      <c r="AV16" s="194"/>
      <c r="AW16" s="194"/>
      <c r="AX16" s="194"/>
      <c r="AY16" s="194"/>
      <c r="AZ16" s="194"/>
      <c r="BA16" s="194"/>
      <c r="BB16" s="1"/>
      <c r="BC16" s="1"/>
      <c r="BD16" s="1"/>
      <c r="BE16" s="1"/>
      <c r="BF16" s="1"/>
      <c r="BG16" s="1"/>
      <c r="BH16" s="1"/>
      <c r="BI16" s="1"/>
      <c r="BJ16" s="1"/>
      <c r="BK16" s="1"/>
      <c r="BL16" s="1"/>
      <c r="BM16" s="1"/>
      <c r="BN16" s="1"/>
      <c r="BO16" s="1"/>
      <c r="BP16" s="1"/>
      <c r="BQ16" s="1"/>
      <c r="BR16" s="1"/>
    </row>
    <row r="17" spans="1:70" x14ac:dyDescent="0.25">
      <c r="A17" s="55" t="s">
        <v>89</v>
      </c>
      <c r="B17" s="61" t="s">
        <v>90</v>
      </c>
      <c r="C17" s="194"/>
      <c r="D17" s="194"/>
      <c r="E17" s="194"/>
      <c r="F17" s="194"/>
      <c r="G17" s="194"/>
      <c r="H17" s="194"/>
      <c r="I17" s="194"/>
      <c r="J17" s="194"/>
      <c r="K17" s="194"/>
      <c r="L17" s="194"/>
      <c r="M17" s="194"/>
      <c r="N17" s="194"/>
      <c r="O17" s="194"/>
      <c r="P17" s="194"/>
      <c r="Q17" s="194"/>
      <c r="R17" s="194"/>
      <c r="S17" s="194"/>
      <c r="T17" s="194"/>
      <c r="U17" s="194" t="s">
        <v>633</v>
      </c>
      <c r="V17" s="194" t="s">
        <v>633</v>
      </c>
      <c r="W17" s="194" t="s">
        <v>633</v>
      </c>
      <c r="X17" s="194"/>
      <c r="Y17" s="194"/>
      <c r="Z17" s="194"/>
      <c r="AA17" s="194"/>
      <c r="AB17" s="194"/>
      <c r="AC17" s="194"/>
      <c r="AD17" s="194"/>
      <c r="AE17" s="194"/>
      <c r="AF17" s="194"/>
      <c r="AG17" s="194"/>
      <c r="AH17" s="194"/>
      <c r="AI17" s="194"/>
      <c r="AJ17" s="194"/>
      <c r="AK17" s="194"/>
      <c r="AL17" s="194"/>
      <c r="AM17" s="194"/>
      <c r="AN17" s="194"/>
      <c r="AO17" s="194"/>
      <c r="AP17" s="194"/>
      <c r="AQ17" s="194"/>
      <c r="AR17" s="194"/>
      <c r="AS17" s="194"/>
      <c r="AT17" s="194"/>
      <c r="AU17" s="194"/>
      <c r="AV17" s="194"/>
      <c r="AW17" s="194"/>
      <c r="AX17" s="194" t="s">
        <v>634</v>
      </c>
      <c r="AY17" s="194"/>
      <c r="AZ17" s="194"/>
      <c r="BA17" s="194"/>
      <c r="BB17" s="1"/>
      <c r="BC17" s="1"/>
      <c r="BD17" s="1"/>
      <c r="BE17" s="1"/>
      <c r="BF17" s="1"/>
      <c r="BG17" s="1"/>
      <c r="BH17" s="1"/>
      <c r="BI17" s="1"/>
      <c r="BJ17" s="1"/>
      <c r="BK17" s="1"/>
      <c r="BL17" s="1"/>
      <c r="BM17" s="1"/>
      <c r="BN17" s="1"/>
      <c r="BO17" s="1"/>
      <c r="BP17" s="1"/>
      <c r="BQ17" s="1"/>
      <c r="BR17" s="1"/>
    </row>
    <row r="18" spans="1:70" x14ac:dyDescent="0.25">
      <c r="A18" s="55" t="s">
        <v>91</v>
      </c>
      <c r="B18" s="61" t="s">
        <v>92</v>
      </c>
      <c r="C18" s="194"/>
      <c r="D18" s="194"/>
      <c r="E18" s="194"/>
      <c r="F18" s="194"/>
      <c r="G18" s="194"/>
      <c r="H18" s="194"/>
      <c r="I18" s="194"/>
      <c r="J18" s="194"/>
      <c r="K18" s="194"/>
      <c r="L18" s="194"/>
      <c r="M18" s="194"/>
      <c r="N18" s="194"/>
      <c r="O18" s="194"/>
      <c r="P18" s="194"/>
      <c r="Q18" s="194"/>
      <c r="R18" s="194"/>
      <c r="S18" s="194"/>
      <c r="T18" s="194"/>
      <c r="U18" s="194" t="s">
        <v>635</v>
      </c>
      <c r="V18" s="194" t="s">
        <v>635</v>
      </c>
      <c r="W18" s="194" t="s">
        <v>635</v>
      </c>
      <c r="X18" s="194"/>
      <c r="Y18" s="194"/>
      <c r="Z18" s="194"/>
      <c r="AA18" s="194"/>
      <c r="AB18" s="194"/>
      <c r="AC18" s="194"/>
      <c r="AD18" s="194"/>
      <c r="AE18" s="194"/>
      <c r="AF18" s="194"/>
      <c r="AG18" s="194"/>
      <c r="AH18" s="194"/>
      <c r="AI18" s="194"/>
      <c r="AJ18" s="194"/>
      <c r="AK18" s="194"/>
      <c r="AL18" s="194"/>
      <c r="AM18" s="194"/>
      <c r="AN18" s="194"/>
      <c r="AO18" s="194"/>
      <c r="AP18" s="194"/>
      <c r="AQ18" s="194"/>
      <c r="AR18" s="194"/>
      <c r="AS18" s="194"/>
      <c r="AT18" s="194"/>
      <c r="AU18" s="194"/>
      <c r="AV18" s="194"/>
      <c r="AW18" s="194"/>
      <c r="AX18" s="194" t="s">
        <v>636</v>
      </c>
      <c r="AY18" s="194"/>
      <c r="AZ18" s="194"/>
      <c r="BA18" s="194"/>
      <c r="BB18" s="1"/>
      <c r="BC18" s="1"/>
      <c r="BD18" s="1"/>
      <c r="BE18" s="1"/>
      <c r="BF18" s="1"/>
      <c r="BG18" s="1"/>
      <c r="BH18" s="1"/>
      <c r="BI18" s="1"/>
      <c r="BJ18" s="1"/>
      <c r="BK18" s="1"/>
      <c r="BL18" s="1"/>
      <c r="BM18" s="1"/>
      <c r="BN18" s="1"/>
      <c r="BO18" s="1"/>
      <c r="BP18" s="1"/>
      <c r="BQ18" s="1"/>
      <c r="BR18" s="1"/>
    </row>
    <row r="19" spans="1:70" x14ac:dyDescent="0.25">
      <c r="A19" s="55" t="s">
        <v>93</v>
      </c>
      <c r="B19" s="61" t="s">
        <v>94</v>
      </c>
      <c r="C19" s="194"/>
      <c r="D19" s="194"/>
      <c r="E19" s="194"/>
      <c r="F19" s="194"/>
      <c r="G19" s="194"/>
      <c r="H19" s="194"/>
      <c r="I19" s="194"/>
      <c r="J19" s="194"/>
      <c r="K19" s="194"/>
      <c r="L19" s="194"/>
      <c r="M19" s="194"/>
      <c r="N19" s="194"/>
      <c r="O19" s="194"/>
      <c r="P19" s="194"/>
      <c r="Q19" s="194"/>
      <c r="R19" s="194"/>
      <c r="S19" s="194"/>
      <c r="T19" s="194"/>
      <c r="U19" s="194" t="s">
        <v>633</v>
      </c>
      <c r="V19" s="194" t="s">
        <v>633</v>
      </c>
      <c r="W19" s="194" t="s">
        <v>633</v>
      </c>
      <c r="X19" s="194"/>
      <c r="Y19" s="194"/>
      <c r="Z19" s="194"/>
      <c r="AA19" s="194"/>
      <c r="AB19" s="194"/>
      <c r="AC19" s="194"/>
      <c r="AD19" s="194"/>
      <c r="AE19" s="194"/>
      <c r="AF19" s="194"/>
      <c r="AG19" s="194"/>
      <c r="AH19" s="194"/>
      <c r="AI19" s="194"/>
      <c r="AJ19" s="194"/>
      <c r="AK19" s="194"/>
      <c r="AL19" s="194"/>
      <c r="AM19" s="194"/>
      <c r="AN19" s="194"/>
      <c r="AO19" s="194"/>
      <c r="AP19" s="194"/>
      <c r="AQ19" s="194"/>
      <c r="AR19" s="194"/>
      <c r="AS19" s="194"/>
      <c r="AT19" s="194"/>
      <c r="AU19" s="194"/>
      <c r="AV19" s="194"/>
      <c r="AW19" s="194"/>
      <c r="AX19" s="194" t="s">
        <v>634</v>
      </c>
      <c r="AY19" s="194"/>
      <c r="AZ19" s="194"/>
      <c r="BA19" s="194"/>
      <c r="BB19" s="1"/>
      <c r="BC19" s="1"/>
      <c r="BD19" s="1"/>
      <c r="BE19" s="1"/>
      <c r="BF19" s="1"/>
      <c r="BG19" s="1"/>
      <c r="BH19" s="1"/>
      <c r="BI19" s="1"/>
      <c r="BJ19" s="1"/>
      <c r="BK19" s="194" t="s">
        <v>637</v>
      </c>
      <c r="BL19" s="194" t="s">
        <v>637</v>
      </c>
      <c r="BM19" s="194"/>
      <c r="BN19" s="1"/>
      <c r="BO19" s="1"/>
      <c r="BP19" s="1"/>
      <c r="BQ19" s="1"/>
      <c r="BR19" s="1"/>
    </row>
    <row r="20" spans="1:70" x14ac:dyDescent="0.25">
      <c r="A20" s="55" t="s">
        <v>95</v>
      </c>
      <c r="B20" s="61" t="s">
        <v>96</v>
      </c>
      <c r="C20" s="194"/>
      <c r="D20" s="194"/>
      <c r="E20" s="194"/>
      <c r="F20" s="194"/>
      <c r="G20" s="194"/>
      <c r="H20" s="194"/>
      <c r="I20" s="194"/>
      <c r="J20" s="194"/>
      <c r="K20" s="194"/>
      <c r="L20" s="194"/>
      <c r="M20" s="194"/>
      <c r="N20" s="194"/>
      <c r="O20" s="194"/>
      <c r="P20" s="194"/>
      <c r="Q20" s="194"/>
      <c r="R20" s="194"/>
      <c r="S20" s="194"/>
      <c r="T20" s="194"/>
      <c r="U20" s="194" t="s">
        <v>633</v>
      </c>
      <c r="V20" s="194" t="s">
        <v>633</v>
      </c>
      <c r="W20" s="194" t="s">
        <v>633</v>
      </c>
      <c r="X20" s="194"/>
      <c r="Y20" s="194"/>
      <c r="Z20" s="194"/>
      <c r="AA20" s="194"/>
      <c r="AB20" s="194"/>
      <c r="AC20" s="194"/>
      <c r="AD20" s="194"/>
      <c r="AE20" s="194"/>
      <c r="AF20" s="194"/>
      <c r="AG20" s="194"/>
      <c r="AH20" s="194"/>
      <c r="AI20" s="194"/>
      <c r="AJ20" s="194"/>
      <c r="AK20" s="194"/>
      <c r="AL20" s="194"/>
      <c r="AM20" s="194"/>
      <c r="AN20" s="194"/>
      <c r="AO20" s="194"/>
      <c r="AP20" s="194"/>
      <c r="AQ20" s="194"/>
      <c r="AR20" s="194"/>
      <c r="AS20" s="194"/>
      <c r="AT20" s="194"/>
      <c r="AU20" s="194"/>
      <c r="AV20" s="194"/>
      <c r="AW20" s="194"/>
      <c r="AX20" s="194"/>
      <c r="AY20" s="194"/>
      <c r="AZ20" s="194"/>
      <c r="BA20" s="194"/>
      <c r="BB20" s="1"/>
      <c r="BC20" s="1"/>
      <c r="BD20" s="1"/>
      <c r="BE20" s="1"/>
      <c r="BF20" s="1"/>
      <c r="BG20" s="1"/>
      <c r="BH20" s="1"/>
      <c r="BI20" s="1"/>
      <c r="BJ20" s="1"/>
      <c r="BK20" s="1"/>
      <c r="BL20" s="1"/>
      <c r="BM20" s="1"/>
      <c r="BN20" s="1"/>
      <c r="BO20" s="1"/>
      <c r="BP20" s="1"/>
      <c r="BQ20" s="1"/>
      <c r="BR20" s="1"/>
    </row>
    <row r="21" spans="1:70" ht="15.75" customHeight="1" x14ac:dyDescent="0.25">
      <c r="A21" s="55" t="s">
        <v>97</v>
      </c>
      <c r="B21" s="61" t="s">
        <v>98</v>
      </c>
      <c r="C21" s="194"/>
      <c r="D21" s="194"/>
      <c r="E21" s="194"/>
      <c r="F21" s="194"/>
      <c r="G21" s="194"/>
      <c r="H21" s="194"/>
      <c r="I21" s="194"/>
      <c r="J21" s="194"/>
      <c r="K21" s="194"/>
      <c r="L21" s="194"/>
      <c r="M21" s="194"/>
      <c r="N21" s="194"/>
      <c r="O21" s="194"/>
      <c r="P21" s="194"/>
      <c r="Q21" s="194"/>
      <c r="R21" s="194"/>
      <c r="S21" s="194"/>
      <c r="T21" s="194"/>
      <c r="U21" s="194" t="s">
        <v>635</v>
      </c>
      <c r="V21" s="194" t="s">
        <v>635</v>
      </c>
      <c r="W21" s="194" t="s">
        <v>635</v>
      </c>
      <c r="X21" s="194"/>
      <c r="Y21" s="194"/>
      <c r="Z21" s="194"/>
      <c r="AA21" s="194"/>
      <c r="AB21" s="194"/>
      <c r="AC21" s="194"/>
      <c r="AD21" s="194"/>
      <c r="AE21" s="194"/>
      <c r="AF21" s="194"/>
      <c r="AG21" s="194"/>
      <c r="AH21" s="194"/>
      <c r="AI21" s="194"/>
      <c r="AJ21" s="194"/>
      <c r="AK21" s="194"/>
      <c r="AL21" s="194"/>
      <c r="AM21" s="194"/>
      <c r="AN21" s="194"/>
      <c r="AO21" s="194"/>
      <c r="AP21" s="194"/>
      <c r="AQ21" s="194"/>
      <c r="AR21" s="194"/>
      <c r="AS21" s="194"/>
      <c r="AT21" s="194"/>
      <c r="AU21" s="194"/>
      <c r="AV21" s="194"/>
      <c r="AW21" s="194"/>
      <c r="AX21" s="194" t="s">
        <v>638</v>
      </c>
      <c r="AY21" s="194"/>
      <c r="AZ21" s="194"/>
      <c r="BA21" s="194"/>
      <c r="BB21" s="1"/>
      <c r="BC21" s="1"/>
      <c r="BD21" s="1"/>
      <c r="BE21" s="1"/>
      <c r="BF21" s="1"/>
      <c r="BG21" s="1"/>
      <c r="BH21" s="1"/>
      <c r="BI21" s="1"/>
      <c r="BJ21" s="1"/>
      <c r="BK21" s="1"/>
      <c r="BL21" s="1"/>
      <c r="BM21" s="1"/>
      <c r="BN21" s="1"/>
      <c r="BO21" s="1"/>
      <c r="BP21" s="1"/>
      <c r="BQ21" s="1"/>
      <c r="BR21" s="1"/>
    </row>
    <row r="22" spans="1:70" ht="15.75" customHeight="1" x14ac:dyDescent="0.25">
      <c r="A22" s="55" t="s">
        <v>99</v>
      </c>
      <c r="B22" s="61" t="s">
        <v>100</v>
      </c>
      <c r="C22" s="194"/>
      <c r="D22" s="194"/>
      <c r="E22" s="194"/>
      <c r="F22" s="194"/>
      <c r="G22" s="194"/>
      <c r="H22" s="194"/>
      <c r="I22" s="194"/>
      <c r="J22" s="194"/>
      <c r="K22" s="194"/>
      <c r="L22" s="194"/>
      <c r="M22" s="194"/>
      <c r="N22" s="194"/>
      <c r="O22" s="194"/>
      <c r="P22" s="194"/>
      <c r="Q22" s="194"/>
      <c r="R22" s="194"/>
      <c r="S22" s="194"/>
      <c r="T22" s="194"/>
      <c r="U22" s="194" t="s">
        <v>639</v>
      </c>
      <c r="V22" s="194" t="s">
        <v>639</v>
      </c>
      <c r="W22" s="194" t="s">
        <v>639</v>
      </c>
      <c r="X22" s="194"/>
      <c r="Y22" s="194"/>
      <c r="Z22" s="194"/>
      <c r="AA22" s="194"/>
      <c r="AB22" s="194"/>
      <c r="AC22" s="194"/>
      <c r="AD22" s="194"/>
      <c r="AE22" s="194"/>
      <c r="AF22" s="194"/>
      <c r="AG22" s="194"/>
      <c r="AH22" s="194"/>
      <c r="AI22" s="194"/>
      <c r="AJ22" s="194"/>
      <c r="AK22" s="194"/>
      <c r="AL22" s="194"/>
      <c r="AM22" s="194"/>
      <c r="AN22" s="194"/>
      <c r="AO22" s="194"/>
      <c r="AP22" s="194"/>
      <c r="AQ22" s="194"/>
      <c r="AR22" s="194"/>
      <c r="AS22" s="194"/>
      <c r="AT22" s="194"/>
      <c r="AU22" s="194"/>
      <c r="AV22" s="194"/>
      <c r="AW22" s="194"/>
      <c r="AX22" s="194"/>
      <c r="AY22" s="194"/>
      <c r="AZ22" s="194"/>
      <c r="BA22" s="194"/>
      <c r="BB22" s="1"/>
      <c r="BC22" s="1"/>
      <c r="BD22" s="1"/>
      <c r="BE22" s="1"/>
      <c r="BF22" s="1"/>
      <c r="BG22" s="1"/>
      <c r="BH22" s="1"/>
      <c r="BI22" s="1"/>
      <c r="BJ22" s="1"/>
      <c r="BK22" s="1"/>
      <c r="BL22" s="1"/>
      <c r="BM22" s="1"/>
      <c r="BN22" s="1"/>
      <c r="BO22" s="1"/>
      <c r="BP22" s="1"/>
      <c r="BQ22" s="1"/>
      <c r="BR22" s="1"/>
    </row>
    <row r="23" spans="1:70" ht="15.75" customHeight="1" x14ac:dyDescent="0.25">
      <c r="A23" s="55" t="s">
        <v>101</v>
      </c>
      <c r="B23" s="61" t="s">
        <v>102</v>
      </c>
      <c r="C23" s="194"/>
      <c r="D23" s="194"/>
      <c r="E23" s="194"/>
      <c r="F23" s="194"/>
      <c r="G23" s="194"/>
      <c r="H23" s="194"/>
      <c r="I23" s="194"/>
      <c r="J23" s="194"/>
      <c r="K23" s="194"/>
      <c r="L23" s="194"/>
      <c r="M23" s="194"/>
      <c r="N23" s="194"/>
      <c r="O23" s="194"/>
      <c r="P23" s="194"/>
      <c r="Q23" s="194"/>
      <c r="R23" s="194"/>
      <c r="S23" s="194"/>
      <c r="T23" s="194"/>
      <c r="U23" s="194" t="s">
        <v>639</v>
      </c>
      <c r="V23" s="194" t="s">
        <v>639</v>
      </c>
      <c r="W23" s="194" t="s">
        <v>639</v>
      </c>
      <c r="X23" s="194"/>
      <c r="Y23" s="194"/>
      <c r="Z23" s="194"/>
      <c r="AA23" s="194"/>
      <c r="AB23" s="194"/>
      <c r="AC23" s="194"/>
      <c r="AD23" s="194"/>
      <c r="AE23" s="194"/>
      <c r="AF23" s="194"/>
      <c r="AG23" s="194"/>
      <c r="AH23" s="194"/>
      <c r="AI23" s="194"/>
      <c r="AJ23" s="194"/>
      <c r="AK23" s="194"/>
      <c r="AL23" s="194"/>
      <c r="AM23" s="194"/>
      <c r="AN23" s="194"/>
      <c r="AO23" s="194"/>
      <c r="AP23" s="194"/>
      <c r="AQ23" s="194"/>
      <c r="AR23" s="194"/>
      <c r="AS23" s="194"/>
      <c r="AT23" s="194"/>
      <c r="AU23" s="194"/>
      <c r="AV23" s="194"/>
      <c r="AW23" s="194"/>
      <c r="AX23" s="194"/>
      <c r="AY23" s="194"/>
      <c r="AZ23" s="194"/>
      <c r="BA23" s="194"/>
      <c r="BB23" s="1"/>
      <c r="BC23" s="1"/>
      <c r="BD23" s="1"/>
      <c r="BE23" s="1"/>
      <c r="BF23" s="1"/>
      <c r="BG23" s="1"/>
      <c r="BH23" s="1"/>
      <c r="BI23" s="1"/>
      <c r="BJ23" s="1"/>
      <c r="BK23" s="1"/>
      <c r="BL23" s="1"/>
      <c r="BM23" s="1"/>
      <c r="BN23" s="1"/>
      <c r="BO23" s="1"/>
      <c r="BP23" s="1"/>
      <c r="BQ23" s="1"/>
      <c r="BR23" s="1"/>
    </row>
    <row r="24" spans="1:70" ht="15.75" customHeight="1" x14ac:dyDescent="0.25">
      <c r="A24" s="55" t="s">
        <v>103</v>
      </c>
      <c r="B24" s="61" t="s">
        <v>104</v>
      </c>
      <c r="C24" s="194"/>
      <c r="D24" s="194"/>
      <c r="E24" s="194"/>
      <c r="F24" s="194"/>
      <c r="G24" s="194"/>
      <c r="H24" s="194"/>
      <c r="I24" s="194"/>
      <c r="J24" s="194"/>
      <c r="K24" s="194"/>
      <c r="L24" s="194"/>
      <c r="M24" s="194"/>
      <c r="N24" s="194"/>
      <c r="O24" s="194"/>
      <c r="P24" s="194"/>
      <c r="Q24" s="194"/>
      <c r="R24" s="194"/>
      <c r="S24" s="194"/>
      <c r="T24" s="194"/>
      <c r="U24" s="194" t="s">
        <v>635</v>
      </c>
      <c r="V24" s="194" t="s">
        <v>635</v>
      </c>
      <c r="W24" s="194" t="s">
        <v>635</v>
      </c>
      <c r="X24" s="194"/>
      <c r="Y24" s="194"/>
      <c r="Z24" s="194"/>
      <c r="AA24" s="194"/>
      <c r="AB24" s="194"/>
      <c r="AC24" s="194"/>
      <c r="AD24" s="194"/>
      <c r="AE24" s="194"/>
      <c r="AF24" s="194"/>
      <c r="AG24" s="194"/>
      <c r="AH24" s="194"/>
      <c r="AI24" s="194"/>
      <c r="AJ24" s="194"/>
      <c r="AK24" s="194"/>
      <c r="AL24" s="194"/>
      <c r="AM24" s="194"/>
      <c r="AN24" s="194"/>
      <c r="AO24" s="194"/>
      <c r="AP24" s="194"/>
      <c r="AQ24" s="194"/>
      <c r="AR24" s="194"/>
      <c r="AS24" s="194"/>
      <c r="AT24" s="194"/>
      <c r="AU24" s="194"/>
      <c r="AV24" s="194"/>
      <c r="AW24" s="194"/>
      <c r="AX24" s="194"/>
      <c r="AY24" s="194"/>
      <c r="AZ24" s="194"/>
      <c r="BA24" s="194"/>
      <c r="BB24" s="1"/>
      <c r="BC24" s="1"/>
      <c r="BD24" s="1"/>
      <c r="BE24" s="1"/>
      <c r="BF24" s="1"/>
      <c r="BG24" s="1"/>
      <c r="BH24" s="1"/>
      <c r="BI24" s="1"/>
      <c r="BJ24" s="1"/>
      <c r="BK24" s="1"/>
      <c r="BL24" s="1"/>
      <c r="BM24" s="1"/>
      <c r="BN24" s="1"/>
      <c r="BO24" s="1"/>
      <c r="BP24" s="1"/>
      <c r="BQ24" s="1"/>
      <c r="BR24" s="1"/>
    </row>
    <row r="25" spans="1:70" ht="15.75" customHeight="1" x14ac:dyDescent="0.25">
      <c r="A25" s="55" t="s">
        <v>105</v>
      </c>
      <c r="B25" s="61" t="s">
        <v>106</v>
      </c>
      <c r="C25" s="194"/>
      <c r="D25" s="194"/>
      <c r="E25" s="194"/>
      <c r="F25" s="194"/>
      <c r="G25" s="194"/>
      <c r="H25" s="194"/>
      <c r="I25" s="194"/>
      <c r="J25" s="194"/>
      <c r="K25" s="194"/>
      <c r="L25" s="194"/>
      <c r="M25" s="194"/>
      <c r="N25" s="194"/>
      <c r="O25" s="194"/>
      <c r="P25" s="194"/>
      <c r="Q25" s="194"/>
      <c r="R25" s="194"/>
      <c r="S25" s="194"/>
      <c r="T25" s="194"/>
      <c r="U25" s="194" t="s">
        <v>633</v>
      </c>
      <c r="V25" s="194" t="s">
        <v>633</v>
      </c>
      <c r="W25" s="194" t="s">
        <v>633</v>
      </c>
      <c r="X25" s="194"/>
      <c r="Y25" s="194"/>
      <c r="Z25" s="194"/>
      <c r="AA25" s="194"/>
      <c r="AB25" s="194"/>
      <c r="AC25" s="194"/>
      <c r="AD25" s="194"/>
      <c r="AE25" s="194"/>
      <c r="AF25" s="194"/>
      <c r="AG25" s="194"/>
      <c r="AH25" s="194"/>
      <c r="AI25" s="194"/>
      <c r="AJ25" s="194"/>
      <c r="AK25" s="194"/>
      <c r="AL25" s="194"/>
      <c r="AM25" s="194"/>
      <c r="AN25" s="194"/>
      <c r="AO25" s="194"/>
      <c r="AP25" s="194"/>
      <c r="AQ25" s="194"/>
      <c r="AR25" s="194"/>
      <c r="AS25" s="194"/>
      <c r="AT25" s="194"/>
      <c r="AU25" s="194"/>
      <c r="AV25" s="194"/>
      <c r="AW25" s="194"/>
      <c r="AX25" s="194" t="s">
        <v>640</v>
      </c>
      <c r="AY25" s="194"/>
      <c r="AZ25" s="194"/>
      <c r="BA25" s="194"/>
      <c r="BB25" s="1"/>
      <c r="BC25" s="1"/>
      <c r="BD25" s="1"/>
      <c r="BE25" s="1"/>
      <c r="BF25" s="1"/>
      <c r="BG25" s="1"/>
      <c r="BH25" s="1"/>
      <c r="BI25" s="1"/>
      <c r="BJ25" s="1"/>
      <c r="BK25" s="1"/>
      <c r="BL25" s="1"/>
      <c r="BM25" s="1"/>
      <c r="BN25" s="1"/>
      <c r="BO25" s="1"/>
      <c r="BP25" s="1"/>
      <c r="BQ25" s="1"/>
      <c r="BR25" s="1"/>
    </row>
    <row r="26" spans="1:70" ht="15.75" customHeight="1" x14ac:dyDescent="0.25">
      <c r="A26" s="55" t="s">
        <v>107</v>
      </c>
      <c r="B26" s="61" t="s">
        <v>108</v>
      </c>
      <c r="C26" s="194"/>
      <c r="D26" s="194"/>
      <c r="E26" s="194"/>
      <c r="F26" s="194"/>
      <c r="G26" s="194"/>
      <c r="H26" s="194"/>
      <c r="I26" s="194"/>
      <c r="J26" s="194"/>
      <c r="K26" s="194"/>
      <c r="L26" s="194"/>
      <c r="M26" s="194"/>
      <c r="N26" s="194"/>
      <c r="O26" s="194"/>
      <c r="P26" s="194"/>
      <c r="Q26" s="194"/>
      <c r="R26" s="194"/>
      <c r="S26" s="194"/>
      <c r="T26" s="194"/>
      <c r="U26" s="194" t="s">
        <v>635</v>
      </c>
      <c r="V26" s="194" t="s">
        <v>635</v>
      </c>
      <c r="W26" s="194" t="s">
        <v>635</v>
      </c>
      <c r="X26" s="194"/>
      <c r="Y26" s="194"/>
      <c r="Z26" s="194"/>
      <c r="AA26" s="194"/>
      <c r="AB26" s="194"/>
      <c r="AC26" s="194"/>
      <c r="AD26" s="194"/>
      <c r="AE26" s="194"/>
      <c r="AF26" s="194"/>
      <c r="AG26" s="194"/>
      <c r="AH26" s="194"/>
      <c r="AI26" s="194"/>
      <c r="AJ26" s="194"/>
      <c r="AK26" s="194"/>
      <c r="AL26" s="194"/>
      <c r="AM26" s="194"/>
      <c r="AN26" s="194"/>
      <c r="AO26" s="194"/>
      <c r="AP26" s="194"/>
      <c r="AQ26" s="194"/>
      <c r="AR26" s="194"/>
      <c r="AS26" s="194"/>
      <c r="AT26" s="194"/>
      <c r="AU26" s="194"/>
      <c r="AV26" s="194"/>
      <c r="AW26" s="194"/>
      <c r="AX26" s="194" t="s">
        <v>638</v>
      </c>
      <c r="AY26" s="194"/>
      <c r="AZ26" s="194"/>
      <c r="BA26" s="194"/>
      <c r="BB26" s="1"/>
      <c r="BC26" s="1"/>
      <c r="BD26" s="1"/>
      <c r="BE26" s="1"/>
      <c r="BF26" s="1"/>
      <c r="BG26" s="1"/>
      <c r="BH26" s="1"/>
      <c r="BI26" s="1"/>
      <c r="BJ26" s="1"/>
      <c r="BK26" s="1"/>
      <c r="BL26" s="1"/>
      <c r="BM26" s="1"/>
      <c r="BN26" s="1"/>
      <c r="BO26" s="1"/>
      <c r="BP26" s="1"/>
      <c r="BQ26" s="1"/>
      <c r="BR26" s="1"/>
    </row>
    <row r="27" spans="1:70" ht="15.75" customHeight="1" x14ac:dyDescent="0.25">
      <c r="A27" s="55" t="s">
        <v>109</v>
      </c>
      <c r="B27" s="61" t="s">
        <v>110</v>
      </c>
      <c r="C27" s="194"/>
      <c r="D27" s="194"/>
      <c r="E27" s="194"/>
      <c r="F27" s="194"/>
      <c r="G27" s="194"/>
      <c r="H27" s="194"/>
      <c r="I27" s="194"/>
      <c r="J27" s="194"/>
      <c r="K27" s="194"/>
      <c r="L27" s="194"/>
      <c r="M27" s="194"/>
      <c r="N27" s="194"/>
      <c r="O27" s="194"/>
      <c r="P27" s="194"/>
      <c r="Q27" s="194"/>
      <c r="R27" s="194"/>
      <c r="S27" s="194"/>
      <c r="T27" s="194"/>
      <c r="U27" s="194" t="s">
        <v>633</v>
      </c>
      <c r="V27" s="194" t="s">
        <v>633</v>
      </c>
      <c r="W27" s="194" t="s">
        <v>633</v>
      </c>
      <c r="X27" s="194"/>
      <c r="Y27" s="194"/>
      <c r="Z27" s="194"/>
      <c r="AA27" s="194"/>
      <c r="AB27" s="194"/>
      <c r="AC27" s="194"/>
      <c r="AD27" s="194"/>
      <c r="AE27" s="194"/>
      <c r="AF27" s="194"/>
      <c r="AG27" s="194"/>
      <c r="AH27" s="194"/>
      <c r="AI27" s="194"/>
      <c r="AJ27" s="194"/>
      <c r="AK27" s="194"/>
      <c r="AL27" s="194"/>
      <c r="AM27" s="194"/>
      <c r="AN27" s="194"/>
      <c r="AO27" s="194"/>
      <c r="AP27" s="194"/>
      <c r="AQ27" s="194"/>
      <c r="AR27" s="194"/>
      <c r="AS27" s="194"/>
      <c r="AT27" s="194"/>
      <c r="AU27" s="194"/>
      <c r="AV27" s="194"/>
      <c r="AW27" s="194"/>
      <c r="AX27" s="194" t="s">
        <v>640</v>
      </c>
      <c r="AY27" s="194"/>
      <c r="AZ27" s="194"/>
      <c r="BA27" s="194"/>
      <c r="BB27" s="1"/>
      <c r="BC27" s="1"/>
      <c r="BD27" s="1"/>
      <c r="BE27" s="1"/>
      <c r="BF27" s="1"/>
      <c r="BG27" s="1"/>
      <c r="BH27" s="1"/>
      <c r="BI27" s="1"/>
      <c r="BJ27" s="1"/>
      <c r="BK27" s="1"/>
      <c r="BL27" s="1"/>
      <c r="BM27" s="1"/>
      <c r="BN27" s="1"/>
      <c r="BO27" s="1"/>
      <c r="BP27" s="1"/>
      <c r="BQ27" s="1"/>
      <c r="BR27" s="1"/>
    </row>
    <row r="28" spans="1:70" ht="15.75" customHeight="1" x14ac:dyDescent="0.25">
      <c r="A28" s="55" t="s">
        <v>111</v>
      </c>
      <c r="B28" s="61" t="s">
        <v>112</v>
      </c>
      <c r="C28" s="194"/>
      <c r="D28" s="194"/>
      <c r="E28" s="194"/>
      <c r="F28" s="194"/>
      <c r="G28" s="194"/>
      <c r="H28" s="194"/>
      <c r="I28" s="194"/>
      <c r="J28" s="194"/>
      <c r="K28" s="194"/>
      <c r="L28" s="194"/>
      <c r="M28" s="194"/>
      <c r="N28" s="194"/>
      <c r="O28" s="194"/>
      <c r="P28" s="194"/>
      <c r="Q28" s="194"/>
      <c r="R28" s="194"/>
      <c r="S28" s="194"/>
      <c r="T28" s="194"/>
      <c r="U28" s="194" t="s">
        <v>639</v>
      </c>
      <c r="V28" s="194" t="s">
        <v>639</v>
      </c>
      <c r="W28" s="194" t="s">
        <v>639</v>
      </c>
      <c r="X28" s="194"/>
      <c r="Y28" s="194"/>
      <c r="Z28" s="194"/>
      <c r="AA28" s="194"/>
      <c r="AB28" s="194"/>
      <c r="AC28" s="194"/>
      <c r="AD28" s="194"/>
      <c r="AE28" s="194"/>
      <c r="AF28" s="194"/>
      <c r="AG28" s="194"/>
      <c r="AH28" s="194"/>
      <c r="AI28" s="194"/>
      <c r="AJ28" s="194"/>
      <c r="AK28" s="194"/>
      <c r="AL28" s="194"/>
      <c r="AM28" s="194"/>
      <c r="AN28" s="194"/>
      <c r="AO28" s="194"/>
      <c r="AP28" s="194"/>
      <c r="AQ28" s="194"/>
      <c r="AR28" s="194"/>
      <c r="AS28" s="194"/>
      <c r="AT28" s="194"/>
      <c r="AU28" s="194"/>
      <c r="AV28" s="194"/>
      <c r="AW28" s="194"/>
      <c r="AX28" s="194"/>
      <c r="AY28" s="194"/>
      <c r="AZ28" s="194"/>
      <c r="BA28" s="194"/>
      <c r="BB28" s="1"/>
      <c r="BC28" s="1"/>
      <c r="BD28" s="1"/>
      <c r="BE28" s="1"/>
      <c r="BF28" s="1"/>
      <c r="BG28" s="1"/>
      <c r="BH28" s="1"/>
      <c r="BI28" s="1"/>
      <c r="BJ28" s="1"/>
      <c r="BK28" s="1"/>
      <c r="BL28" s="1"/>
      <c r="BM28" s="1"/>
      <c r="BN28" s="1"/>
      <c r="BO28" s="1"/>
      <c r="BP28" s="1"/>
      <c r="BQ28" s="1"/>
      <c r="BR28" s="1"/>
    </row>
    <row r="29" spans="1:70" ht="15.75" customHeight="1" x14ac:dyDescent="0.25">
      <c r="A29" s="55" t="s">
        <v>113</v>
      </c>
      <c r="B29" s="61" t="s">
        <v>114</v>
      </c>
      <c r="C29" s="194"/>
      <c r="D29" s="194"/>
      <c r="E29" s="194"/>
      <c r="F29" s="194"/>
      <c r="G29" s="194"/>
      <c r="H29" s="194"/>
      <c r="I29" s="194"/>
      <c r="J29" s="194"/>
      <c r="K29" s="194"/>
      <c r="L29" s="194"/>
      <c r="M29" s="194"/>
      <c r="N29" s="194"/>
      <c r="O29" s="194"/>
      <c r="P29" s="194"/>
      <c r="Q29" s="194"/>
      <c r="R29" s="194"/>
      <c r="S29" s="194"/>
      <c r="T29" s="194"/>
      <c r="U29" s="194" t="s">
        <v>633</v>
      </c>
      <c r="V29" s="194" t="s">
        <v>633</v>
      </c>
      <c r="W29" s="194" t="s">
        <v>633</v>
      </c>
      <c r="X29" s="194"/>
      <c r="Y29" s="194"/>
      <c r="Z29" s="194"/>
      <c r="AA29" s="194"/>
      <c r="AB29" s="194"/>
      <c r="AC29" s="194"/>
      <c r="AD29" s="194"/>
      <c r="AE29" s="194"/>
      <c r="AF29" s="194"/>
      <c r="AG29" s="194"/>
      <c r="AH29" s="194"/>
      <c r="AI29" s="194"/>
      <c r="AJ29" s="194"/>
      <c r="AK29" s="194"/>
      <c r="AL29" s="194"/>
      <c r="AM29" s="194"/>
      <c r="AN29" s="194"/>
      <c r="AO29" s="194"/>
      <c r="AP29" s="194"/>
      <c r="AQ29" s="194"/>
      <c r="AR29" s="194"/>
      <c r="AS29" s="194"/>
      <c r="AT29" s="194"/>
      <c r="AU29" s="194"/>
      <c r="AV29" s="194"/>
      <c r="AW29" s="194"/>
      <c r="AX29" s="194" t="s">
        <v>641</v>
      </c>
      <c r="AY29" s="194"/>
      <c r="AZ29" s="194"/>
      <c r="BA29" s="194"/>
      <c r="BB29" s="1"/>
      <c r="BC29" s="1"/>
      <c r="BD29" s="1"/>
      <c r="BE29" s="1"/>
      <c r="BF29" s="1"/>
      <c r="BG29" s="1"/>
      <c r="BH29" s="1"/>
      <c r="BI29" s="1"/>
      <c r="BJ29" s="1"/>
      <c r="BK29" s="194" t="s">
        <v>642</v>
      </c>
      <c r="BL29" s="194" t="s">
        <v>642</v>
      </c>
      <c r="BM29" s="194"/>
      <c r="BN29" s="1"/>
      <c r="BO29" s="1"/>
      <c r="BP29" s="1"/>
      <c r="BQ29" s="1"/>
      <c r="BR29" s="1"/>
    </row>
    <row r="30" spans="1:70" ht="15.75" customHeight="1" x14ac:dyDescent="0.25">
      <c r="A30" s="55" t="s">
        <v>115</v>
      </c>
      <c r="B30" s="61" t="s">
        <v>116</v>
      </c>
      <c r="C30" s="194"/>
      <c r="D30" s="194"/>
      <c r="E30" s="194"/>
      <c r="F30" s="194"/>
      <c r="G30" s="194"/>
      <c r="H30" s="194"/>
      <c r="I30" s="194"/>
      <c r="J30" s="194"/>
      <c r="K30" s="194"/>
      <c r="L30" s="194"/>
      <c r="M30" s="194"/>
      <c r="N30" s="194"/>
      <c r="O30" s="194"/>
      <c r="P30" s="194"/>
      <c r="Q30" s="194"/>
      <c r="R30" s="194"/>
      <c r="S30" s="194"/>
      <c r="T30" s="194"/>
      <c r="U30" s="194" t="s">
        <v>633</v>
      </c>
      <c r="V30" s="194" t="s">
        <v>633</v>
      </c>
      <c r="W30" s="194" t="s">
        <v>633</v>
      </c>
      <c r="X30" s="194"/>
      <c r="Y30" s="194"/>
      <c r="Z30" s="194"/>
      <c r="AA30" s="194"/>
      <c r="AB30" s="194"/>
      <c r="AC30" s="194"/>
      <c r="AD30" s="194"/>
      <c r="AE30" s="194"/>
      <c r="AF30" s="194"/>
      <c r="AG30" s="194"/>
      <c r="AH30" s="194"/>
      <c r="AI30" s="194"/>
      <c r="AJ30" s="194"/>
      <c r="AK30" s="194"/>
      <c r="AL30" s="194"/>
      <c r="AM30" s="194"/>
      <c r="AN30" s="194"/>
      <c r="AO30" s="194"/>
      <c r="AP30" s="194"/>
      <c r="AQ30" s="194"/>
      <c r="AR30" s="194"/>
      <c r="AS30" s="194"/>
      <c r="AT30" s="194"/>
      <c r="AU30" s="194"/>
      <c r="AV30" s="194"/>
      <c r="AW30" s="194"/>
      <c r="AX30" s="194" t="s">
        <v>643</v>
      </c>
      <c r="AY30" s="194"/>
      <c r="AZ30" s="194"/>
      <c r="BA30" s="194"/>
      <c r="BB30" s="1"/>
      <c r="BC30" s="1"/>
      <c r="BD30" s="1"/>
      <c r="BE30" s="1"/>
      <c r="BF30" s="1"/>
      <c r="BG30" s="1"/>
      <c r="BH30" s="1"/>
      <c r="BI30" s="1"/>
      <c r="BJ30" s="1"/>
      <c r="BK30" s="1"/>
      <c r="BL30" s="1"/>
      <c r="BM30" s="1"/>
      <c r="BN30" s="1"/>
      <c r="BO30" s="1"/>
      <c r="BP30" s="1"/>
      <c r="BQ30" s="1"/>
      <c r="BR30" s="1"/>
    </row>
    <row r="31" spans="1:70" ht="15.75" customHeight="1" x14ac:dyDescent="0.25">
      <c r="A31" s="55" t="s">
        <v>117</v>
      </c>
      <c r="B31" s="61" t="s">
        <v>118</v>
      </c>
      <c r="C31" s="194"/>
      <c r="D31" s="194"/>
      <c r="E31" s="194"/>
      <c r="F31" s="194"/>
      <c r="G31" s="194"/>
      <c r="H31" s="194"/>
      <c r="I31" s="194"/>
      <c r="J31" s="194"/>
      <c r="K31" s="194"/>
      <c r="L31" s="194"/>
      <c r="M31" s="194"/>
      <c r="N31" s="194"/>
      <c r="O31" s="194"/>
      <c r="P31" s="194"/>
      <c r="Q31" s="194"/>
      <c r="R31" s="194"/>
      <c r="S31" s="194"/>
      <c r="T31" s="194"/>
      <c r="U31" s="194" t="s">
        <v>633</v>
      </c>
      <c r="V31" s="194" t="s">
        <v>633</v>
      </c>
      <c r="W31" s="194" t="s">
        <v>633</v>
      </c>
      <c r="X31" s="194"/>
      <c r="Y31" s="194"/>
      <c r="Z31" s="194"/>
      <c r="AA31" s="194"/>
      <c r="AB31" s="194"/>
      <c r="AC31" s="194"/>
      <c r="AD31" s="194"/>
      <c r="AE31" s="194"/>
      <c r="AF31" s="194"/>
      <c r="AG31" s="194"/>
      <c r="AH31" s="194"/>
      <c r="AI31" s="194"/>
      <c r="AJ31" s="194"/>
      <c r="AK31" s="194"/>
      <c r="AL31" s="194"/>
      <c r="AM31" s="194"/>
      <c r="AN31" s="194"/>
      <c r="AO31" s="194"/>
      <c r="AP31" s="194"/>
      <c r="AQ31" s="194"/>
      <c r="AR31" s="194"/>
      <c r="AS31" s="194"/>
      <c r="AT31" s="194"/>
      <c r="AU31" s="194"/>
      <c r="AV31" s="194"/>
      <c r="AW31" s="194"/>
      <c r="AX31" s="194"/>
      <c r="AY31" s="194"/>
      <c r="AZ31" s="194"/>
      <c r="BA31" s="194"/>
      <c r="BB31" s="1"/>
      <c r="BC31" s="1"/>
      <c r="BD31" s="1"/>
      <c r="BE31" s="1"/>
      <c r="BF31" s="1"/>
      <c r="BG31" s="1"/>
      <c r="BH31" s="1"/>
      <c r="BI31" s="1"/>
      <c r="BJ31" s="1"/>
      <c r="BK31" s="1"/>
      <c r="BL31" s="1"/>
      <c r="BM31" s="1"/>
      <c r="BN31" s="1"/>
      <c r="BO31" s="1"/>
      <c r="BP31" s="1"/>
      <c r="BQ31" s="1"/>
      <c r="BR31" s="1"/>
    </row>
    <row r="32" spans="1:70" ht="15.75" customHeight="1" x14ac:dyDescent="0.25">
      <c r="A32" s="55" t="s">
        <v>119</v>
      </c>
      <c r="B32" s="61" t="s">
        <v>120</v>
      </c>
      <c r="C32" s="194"/>
      <c r="D32" s="194"/>
      <c r="E32" s="194"/>
      <c r="F32" s="194"/>
      <c r="G32" s="194"/>
      <c r="H32" s="194"/>
      <c r="I32" s="194"/>
      <c r="J32" s="194"/>
      <c r="K32" s="194"/>
      <c r="L32" s="194"/>
      <c r="M32" s="194"/>
      <c r="N32" s="194"/>
      <c r="O32" s="194"/>
      <c r="P32" s="194"/>
      <c r="Q32" s="194"/>
      <c r="R32" s="194"/>
      <c r="S32" s="194"/>
      <c r="T32" s="194"/>
      <c r="U32" s="194" t="s">
        <v>639</v>
      </c>
      <c r="V32" s="194" t="s">
        <v>639</v>
      </c>
      <c r="W32" s="194" t="s">
        <v>639</v>
      </c>
      <c r="X32" s="194"/>
      <c r="Y32" s="194"/>
      <c r="Z32" s="194"/>
      <c r="AA32" s="194"/>
      <c r="AB32" s="194"/>
      <c r="AC32" s="194"/>
      <c r="AD32" s="194"/>
      <c r="AE32" s="194"/>
      <c r="AF32" s="194"/>
      <c r="AG32" s="194"/>
      <c r="AH32" s="194"/>
      <c r="AI32" s="194"/>
      <c r="AJ32" s="194"/>
      <c r="AK32" s="194"/>
      <c r="AL32" s="194"/>
      <c r="AM32" s="194"/>
      <c r="AN32" s="194"/>
      <c r="AO32" s="194"/>
      <c r="AP32" s="194"/>
      <c r="AQ32" s="194"/>
      <c r="AR32" s="194"/>
      <c r="AS32" s="194"/>
      <c r="AT32" s="194"/>
      <c r="AU32" s="194"/>
      <c r="AV32" s="194"/>
      <c r="AW32" s="194"/>
      <c r="AX32" s="194"/>
      <c r="AY32" s="194"/>
      <c r="AZ32" s="194"/>
      <c r="BA32" s="194"/>
      <c r="BB32" s="1"/>
      <c r="BC32" s="1"/>
      <c r="BD32" s="1"/>
      <c r="BE32" s="1"/>
      <c r="BF32" s="1"/>
      <c r="BG32" s="1"/>
      <c r="BH32" s="1"/>
      <c r="BI32" s="1"/>
      <c r="BJ32" s="1"/>
      <c r="BK32" s="194" t="s">
        <v>644</v>
      </c>
      <c r="BL32" s="194" t="s">
        <v>644</v>
      </c>
      <c r="BM32" s="194"/>
      <c r="BN32" s="1"/>
      <c r="BO32" s="1"/>
      <c r="BP32" s="1"/>
      <c r="BQ32" s="1"/>
      <c r="BR32" s="1"/>
    </row>
    <row r="33" spans="1:70" ht="15.75" customHeight="1" x14ac:dyDescent="0.25">
      <c r="A33" s="55" t="s">
        <v>121</v>
      </c>
      <c r="B33" s="61" t="s">
        <v>122</v>
      </c>
      <c r="C33" s="194"/>
      <c r="D33" s="194"/>
      <c r="E33" s="194"/>
      <c r="F33" s="194"/>
      <c r="G33" s="194"/>
      <c r="H33" s="194"/>
      <c r="I33" s="194"/>
      <c r="J33" s="194"/>
      <c r="K33" s="194"/>
      <c r="L33" s="194"/>
      <c r="M33" s="194"/>
      <c r="N33" s="194"/>
      <c r="O33" s="194"/>
      <c r="P33" s="194"/>
      <c r="Q33" s="194"/>
      <c r="R33" s="194"/>
      <c r="S33" s="194"/>
      <c r="T33" s="194"/>
      <c r="U33" s="194" t="s">
        <v>633</v>
      </c>
      <c r="V33" s="194" t="s">
        <v>633</v>
      </c>
      <c r="W33" s="194" t="s">
        <v>633</v>
      </c>
      <c r="X33" s="194"/>
      <c r="Y33" s="194"/>
      <c r="Z33" s="194"/>
      <c r="AA33" s="194"/>
      <c r="AB33" s="194"/>
      <c r="AC33" s="194"/>
      <c r="AD33" s="194"/>
      <c r="AE33" s="194"/>
      <c r="AF33" s="194"/>
      <c r="AG33" s="194"/>
      <c r="AH33" s="194"/>
      <c r="AI33" s="194"/>
      <c r="AJ33" s="194"/>
      <c r="AK33" s="194"/>
      <c r="AL33" s="194"/>
      <c r="AM33" s="194"/>
      <c r="AN33" s="194"/>
      <c r="AO33" s="194"/>
      <c r="AP33" s="194"/>
      <c r="AQ33" s="194"/>
      <c r="AR33" s="194"/>
      <c r="AS33" s="194"/>
      <c r="AT33" s="194"/>
      <c r="AU33" s="194"/>
      <c r="AV33" s="194"/>
      <c r="AW33" s="194"/>
      <c r="AX33" s="194"/>
      <c r="AY33" s="194"/>
      <c r="AZ33" s="194"/>
      <c r="BA33" s="194"/>
      <c r="BB33" s="1"/>
      <c r="BC33" s="1"/>
      <c r="BD33" s="1"/>
      <c r="BE33" s="1"/>
      <c r="BF33" s="1"/>
      <c r="BG33" s="1"/>
      <c r="BH33" s="1"/>
      <c r="BI33" s="1"/>
      <c r="BJ33" s="1"/>
      <c r="BK33" s="1"/>
      <c r="BL33" s="1"/>
      <c r="BM33" s="1"/>
      <c r="BN33" s="1"/>
      <c r="BO33" s="1"/>
      <c r="BP33" s="1"/>
      <c r="BQ33" s="1"/>
      <c r="BR33" s="1"/>
    </row>
    <row r="34" spans="1:70" ht="15.75" customHeight="1" x14ac:dyDescent="0.25">
      <c r="A34" s="55" t="s">
        <v>123</v>
      </c>
      <c r="B34" s="61" t="s">
        <v>124</v>
      </c>
      <c r="C34" s="194"/>
      <c r="D34" s="194"/>
      <c r="E34" s="194"/>
      <c r="F34" s="194"/>
      <c r="G34" s="194"/>
      <c r="H34" s="194"/>
      <c r="I34" s="194"/>
      <c r="J34" s="194"/>
      <c r="K34" s="194"/>
      <c r="L34" s="194"/>
      <c r="M34" s="194"/>
      <c r="N34" s="194"/>
      <c r="O34" s="194"/>
      <c r="P34" s="194"/>
      <c r="Q34" s="194"/>
      <c r="R34" s="194"/>
      <c r="S34" s="194"/>
      <c r="T34" s="194"/>
      <c r="U34" s="194" t="s">
        <v>633</v>
      </c>
      <c r="V34" s="194" t="s">
        <v>633</v>
      </c>
      <c r="W34" s="194" t="s">
        <v>633</v>
      </c>
      <c r="X34" s="194"/>
      <c r="Y34" s="194"/>
      <c r="Z34" s="194"/>
      <c r="AA34" s="194"/>
      <c r="AB34" s="194"/>
      <c r="AC34" s="194"/>
      <c r="AD34" s="194"/>
      <c r="AE34" s="194"/>
      <c r="AF34" s="194"/>
      <c r="AG34" s="194"/>
      <c r="AH34" s="194"/>
      <c r="AI34" s="194"/>
      <c r="AJ34" s="194"/>
      <c r="AK34" s="194"/>
      <c r="AL34" s="194"/>
      <c r="AM34" s="194"/>
      <c r="AN34" s="194"/>
      <c r="AO34" s="194"/>
      <c r="AP34" s="194"/>
      <c r="AQ34" s="194"/>
      <c r="AR34" s="194"/>
      <c r="AS34" s="194"/>
      <c r="AT34" s="194"/>
      <c r="AU34" s="194"/>
      <c r="AV34" s="194"/>
      <c r="AW34" s="194"/>
      <c r="AX34" s="194"/>
      <c r="AY34" s="194"/>
      <c r="AZ34" s="194"/>
      <c r="BA34" s="194"/>
      <c r="BB34" s="1"/>
      <c r="BC34" s="1"/>
      <c r="BD34" s="1"/>
      <c r="BE34" s="1"/>
      <c r="BF34" s="1"/>
      <c r="BG34" s="1"/>
      <c r="BH34" s="1"/>
      <c r="BI34" s="1"/>
      <c r="BJ34" s="1"/>
      <c r="BK34" s="1"/>
      <c r="BL34" s="1"/>
      <c r="BM34" s="1"/>
      <c r="BN34" s="1"/>
      <c r="BO34" s="1"/>
      <c r="BP34" s="1"/>
      <c r="BQ34" s="1"/>
      <c r="BR34" s="1"/>
    </row>
    <row r="35" spans="1:70" ht="15.75" customHeight="1" x14ac:dyDescent="0.25">
      <c r="A35" s="55" t="s">
        <v>125</v>
      </c>
      <c r="B35" s="61" t="s">
        <v>126</v>
      </c>
      <c r="C35" s="194"/>
      <c r="D35" s="194"/>
      <c r="E35" s="194"/>
      <c r="F35" s="194"/>
      <c r="G35" s="194"/>
      <c r="H35" s="194"/>
      <c r="I35" s="194"/>
      <c r="J35" s="194"/>
      <c r="K35" s="194"/>
      <c r="L35" s="194"/>
      <c r="M35" s="194"/>
      <c r="N35" s="194"/>
      <c r="O35" s="194"/>
      <c r="P35" s="194"/>
      <c r="Q35" s="194"/>
      <c r="R35" s="194"/>
      <c r="S35" s="194"/>
      <c r="T35" s="194"/>
      <c r="U35" s="194" t="s">
        <v>635</v>
      </c>
      <c r="V35" s="194" t="s">
        <v>635</v>
      </c>
      <c r="W35" s="194" t="s">
        <v>635</v>
      </c>
      <c r="X35" s="194"/>
      <c r="Y35" s="194"/>
      <c r="Z35" s="194"/>
      <c r="AA35" s="194"/>
      <c r="AB35" s="194"/>
      <c r="AC35" s="194"/>
      <c r="AD35" s="194"/>
      <c r="AE35" s="194"/>
      <c r="AF35" s="194"/>
      <c r="AG35" s="194"/>
      <c r="AH35" s="194"/>
      <c r="AI35" s="194"/>
      <c r="AJ35" s="194"/>
      <c r="AK35" s="194"/>
      <c r="AL35" s="194"/>
      <c r="AM35" s="194"/>
      <c r="AN35" s="194"/>
      <c r="AO35" s="194"/>
      <c r="AP35" s="194"/>
      <c r="AQ35" s="194"/>
      <c r="AR35" s="194"/>
      <c r="AS35" s="194"/>
      <c r="AT35" s="194"/>
      <c r="AU35" s="194"/>
      <c r="AV35" s="194"/>
      <c r="AW35" s="194"/>
      <c r="AX35" s="194" t="s">
        <v>638</v>
      </c>
      <c r="AY35" s="194"/>
      <c r="AZ35" s="194"/>
      <c r="BA35" s="194"/>
      <c r="BB35" s="1"/>
      <c r="BC35" s="1"/>
      <c r="BD35" s="1"/>
      <c r="BE35" s="1"/>
      <c r="BF35" s="1"/>
      <c r="BG35" s="1"/>
      <c r="BH35" s="1"/>
      <c r="BI35" s="1"/>
      <c r="BJ35" s="1"/>
      <c r="BK35" s="1"/>
      <c r="BL35" s="1"/>
      <c r="BM35" s="1"/>
      <c r="BN35" s="1"/>
      <c r="BO35" s="1"/>
      <c r="BP35" s="1"/>
      <c r="BQ35" s="1"/>
      <c r="BR35" s="1"/>
    </row>
    <row r="36" spans="1:70" ht="15.75" customHeight="1" x14ac:dyDescent="0.25">
      <c r="A36" s="55" t="s">
        <v>127</v>
      </c>
      <c r="B36" s="61" t="s">
        <v>128</v>
      </c>
      <c r="C36" s="194"/>
      <c r="D36" s="194"/>
      <c r="E36" s="194"/>
      <c r="F36" s="194"/>
      <c r="G36" s="194"/>
      <c r="H36" s="194"/>
      <c r="I36" s="194"/>
      <c r="J36" s="194"/>
      <c r="K36" s="194"/>
      <c r="L36" s="194"/>
      <c r="M36" s="194"/>
      <c r="N36" s="194"/>
      <c r="O36" s="194"/>
      <c r="P36" s="194"/>
      <c r="Q36" s="194"/>
      <c r="R36" s="194"/>
      <c r="S36" s="194"/>
      <c r="T36" s="194"/>
      <c r="U36" s="194" t="s">
        <v>635</v>
      </c>
      <c r="V36" s="194" t="s">
        <v>635</v>
      </c>
      <c r="W36" s="194" t="s">
        <v>635</v>
      </c>
      <c r="X36" s="194"/>
      <c r="Y36" s="194"/>
      <c r="Z36" s="194"/>
      <c r="AA36" s="194"/>
      <c r="AB36" s="194"/>
      <c r="AC36" s="194"/>
      <c r="AD36" s="194"/>
      <c r="AE36" s="194"/>
      <c r="AF36" s="194"/>
      <c r="AG36" s="194"/>
      <c r="AH36" s="194"/>
      <c r="AI36" s="194"/>
      <c r="AJ36" s="194"/>
      <c r="AK36" s="194"/>
      <c r="AL36" s="194"/>
      <c r="AM36" s="194"/>
      <c r="AN36" s="194"/>
      <c r="AO36" s="194"/>
      <c r="AP36" s="194"/>
      <c r="AQ36" s="194"/>
      <c r="AR36" s="194"/>
      <c r="AS36" s="194"/>
      <c r="AT36" s="194"/>
      <c r="AU36" s="194"/>
      <c r="AV36" s="194"/>
      <c r="AW36" s="194"/>
      <c r="AX36" s="194" t="s">
        <v>636</v>
      </c>
      <c r="AY36" s="194"/>
      <c r="AZ36" s="194"/>
      <c r="BA36" s="194"/>
      <c r="BB36" s="1"/>
      <c r="BC36" s="1"/>
      <c r="BD36" s="1"/>
      <c r="BE36" s="1"/>
      <c r="BF36" s="1"/>
      <c r="BG36" s="1"/>
      <c r="BH36" s="1"/>
      <c r="BI36" s="1"/>
      <c r="BJ36" s="1"/>
      <c r="BK36" s="1"/>
      <c r="BL36" s="1"/>
      <c r="BM36" s="1"/>
      <c r="BN36" s="1"/>
      <c r="BO36" s="1"/>
      <c r="BP36" s="1"/>
      <c r="BQ36" s="1"/>
      <c r="BR36" s="1"/>
    </row>
    <row r="37" spans="1:70" ht="15.75" customHeight="1" x14ac:dyDescent="0.25">
      <c r="A37" s="55" t="s">
        <v>129</v>
      </c>
      <c r="B37" s="61" t="s">
        <v>130</v>
      </c>
      <c r="C37" s="194"/>
      <c r="D37" s="194"/>
      <c r="E37" s="194"/>
      <c r="F37" s="194"/>
      <c r="G37" s="194"/>
      <c r="H37" s="194"/>
      <c r="I37" s="194"/>
      <c r="J37" s="194"/>
      <c r="K37" s="194"/>
      <c r="L37" s="194"/>
      <c r="M37" s="194"/>
      <c r="N37" s="194"/>
      <c r="O37" s="194"/>
      <c r="P37" s="194"/>
      <c r="Q37" s="194"/>
      <c r="R37" s="194"/>
      <c r="S37" s="194"/>
      <c r="T37" s="194"/>
      <c r="U37" s="194" t="s">
        <v>633</v>
      </c>
      <c r="V37" s="194" t="s">
        <v>633</v>
      </c>
      <c r="W37" s="194" t="s">
        <v>633</v>
      </c>
      <c r="X37" s="194"/>
      <c r="Y37" s="194"/>
      <c r="Z37" s="194"/>
      <c r="AA37" s="194"/>
      <c r="AB37" s="194"/>
      <c r="AC37" s="194"/>
      <c r="AD37" s="194"/>
      <c r="AE37" s="194"/>
      <c r="AF37" s="194"/>
      <c r="AG37" s="194"/>
      <c r="AH37" s="194"/>
      <c r="AI37" s="194"/>
      <c r="AJ37" s="194"/>
      <c r="AK37" s="194"/>
      <c r="AL37" s="194"/>
      <c r="AM37" s="194"/>
      <c r="AN37" s="194"/>
      <c r="AO37" s="194"/>
      <c r="AP37" s="194"/>
      <c r="AQ37" s="194"/>
      <c r="AR37" s="194"/>
      <c r="AS37" s="194"/>
      <c r="AT37" s="194"/>
      <c r="AU37" s="194"/>
      <c r="AV37" s="194"/>
      <c r="AW37" s="194"/>
      <c r="AX37" s="194" t="s">
        <v>643</v>
      </c>
      <c r="AY37" s="194"/>
      <c r="AZ37" s="194"/>
      <c r="BA37" s="194"/>
      <c r="BB37" s="1"/>
      <c r="BC37" s="1"/>
      <c r="BD37" s="1"/>
      <c r="BE37" s="1"/>
      <c r="BF37" s="1"/>
      <c r="BG37" s="1"/>
      <c r="BH37" s="1"/>
      <c r="BI37" s="1"/>
      <c r="BJ37" s="1"/>
      <c r="BK37" s="1"/>
      <c r="BL37" s="1"/>
      <c r="BM37" s="1"/>
      <c r="BN37" s="1"/>
      <c r="BO37" s="1"/>
      <c r="BP37" s="1"/>
      <c r="BQ37" s="1"/>
      <c r="BR37" s="1"/>
    </row>
    <row r="38" spans="1:70" ht="15.75" customHeight="1" x14ac:dyDescent="0.25">
      <c r="A38" s="55" t="s">
        <v>131</v>
      </c>
      <c r="B38" s="61" t="s">
        <v>132</v>
      </c>
      <c r="C38" s="194"/>
      <c r="D38" s="194"/>
      <c r="E38" s="194"/>
      <c r="F38" s="194"/>
      <c r="G38" s="194"/>
      <c r="H38" s="194"/>
      <c r="I38" s="194"/>
      <c r="J38" s="194"/>
      <c r="K38" s="194"/>
      <c r="L38" s="194"/>
      <c r="M38" s="194"/>
      <c r="N38" s="194"/>
      <c r="O38" s="194"/>
      <c r="P38" s="194"/>
      <c r="Q38" s="194"/>
      <c r="R38" s="194"/>
      <c r="S38" s="194"/>
      <c r="T38" s="194"/>
      <c r="U38" s="194" t="s">
        <v>633</v>
      </c>
      <c r="V38" s="194" t="s">
        <v>633</v>
      </c>
      <c r="W38" s="194" t="s">
        <v>633</v>
      </c>
      <c r="X38" s="194"/>
      <c r="Y38" s="194"/>
      <c r="Z38" s="194"/>
      <c r="AA38" s="194"/>
      <c r="AB38" s="194"/>
      <c r="AC38" s="194"/>
      <c r="AD38" s="194"/>
      <c r="AE38" s="194"/>
      <c r="AF38" s="194"/>
      <c r="AG38" s="194"/>
      <c r="AH38" s="194"/>
      <c r="AI38" s="194"/>
      <c r="AJ38" s="194"/>
      <c r="AK38" s="194"/>
      <c r="AL38" s="194"/>
      <c r="AM38" s="194"/>
      <c r="AN38" s="194"/>
      <c r="AO38" s="194"/>
      <c r="AP38" s="194"/>
      <c r="AQ38" s="194"/>
      <c r="AR38" s="194"/>
      <c r="AS38" s="194"/>
      <c r="AT38" s="194"/>
      <c r="AU38" s="194"/>
      <c r="AV38" s="194"/>
      <c r="AW38" s="194"/>
      <c r="AX38" s="194" t="s">
        <v>641</v>
      </c>
      <c r="AY38" s="194"/>
      <c r="AZ38" s="194"/>
      <c r="BA38" s="194"/>
      <c r="BB38" s="1"/>
      <c r="BC38" s="1"/>
      <c r="BD38" s="1"/>
      <c r="BE38" s="1"/>
      <c r="BF38" s="1"/>
      <c r="BG38" s="1"/>
      <c r="BH38" s="1"/>
      <c r="BI38" s="1"/>
      <c r="BJ38" s="1"/>
      <c r="BK38" s="194" t="s">
        <v>642</v>
      </c>
      <c r="BL38" s="194" t="s">
        <v>642</v>
      </c>
      <c r="BM38" s="194"/>
      <c r="BN38" s="1"/>
      <c r="BO38" s="1"/>
      <c r="BP38" s="1"/>
      <c r="BQ38" s="1"/>
      <c r="BR38" s="1"/>
    </row>
    <row r="39" spans="1:70" ht="15.75" customHeight="1" x14ac:dyDescent="0.25">
      <c r="A39" s="55" t="s">
        <v>133</v>
      </c>
      <c r="B39" s="61" t="s">
        <v>134</v>
      </c>
      <c r="C39" s="194"/>
      <c r="D39" s="194"/>
      <c r="E39" s="194"/>
      <c r="F39" s="194"/>
      <c r="G39" s="194"/>
      <c r="H39" s="194"/>
      <c r="I39" s="194"/>
      <c r="J39" s="194"/>
      <c r="K39" s="194"/>
      <c r="L39" s="194"/>
      <c r="M39" s="194"/>
      <c r="N39" s="194"/>
      <c r="O39" s="194"/>
      <c r="P39" s="194"/>
      <c r="Q39" s="194"/>
      <c r="R39" s="194"/>
      <c r="S39" s="194"/>
      <c r="T39" s="194"/>
      <c r="U39" s="194" t="s">
        <v>633</v>
      </c>
      <c r="V39" s="194" t="s">
        <v>633</v>
      </c>
      <c r="W39" s="194" t="s">
        <v>633</v>
      </c>
      <c r="X39" s="194"/>
      <c r="Y39" s="194"/>
      <c r="Z39" s="194"/>
      <c r="AA39" s="194"/>
      <c r="AB39" s="194"/>
      <c r="AC39" s="194"/>
      <c r="AD39" s="194"/>
      <c r="AE39" s="194"/>
      <c r="AF39" s="194"/>
      <c r="AG39" s="194"/>
      <c r="AH39" s="194"/>
      <c r="AI39" s="194"/>
      <c r="AJ39" s="194"/>
      <c r="AK39" s="194"/>
      <c r="AL39" s="194"/>
      <c r="AM39" s="194"/>
      <c r="AN39" s="194"/>
      <c r="AO39" s="194"/>
      <c r="AP39" s="194"/>
      <c r="AQ39" s="194"/>
      <c r="AR39" s="194"/>
      <c r="AS39" s="194"/>
      <c r="AT39" s="194"/>
      <c r="AU39" s="194"/>
      <c r="AV39" s="194"/>
      <c r="AW39" s="194"/>
      <c r="AX39" s="194" t="s">
        <v>634</v>
      </c>
      <c r="AY39" s="194"/>
      <c r="AZ39" s="194"/>
      <c r="BA39" s="194"/>
      <c r="BB39" s="1"/>
      <c r="BC39" s="1"/>
      <c r="BD39" s="1"/>
      <c r="BE39" s="1"/>
      <c r="BF39" s="1"/>
      <c r="BG39" s="1"/>
      <c r="BH39" s="1"/>
      <c r="BI39" s="1"/>
      <c r="BJ39" s="1"/>
      <c r="BK39" s="194" t="s">
        <v>637</v>
      </c>
      <c r="BL39" s="194" t="s">
        <v>637</v>
      </c>
      <c r="BM39" s="194"/>
      <c r="BN39" s="1"/>
      <c r="BO39" s="1"/>
      <c r="BP39" s="1"/>
      <c r="BQ39" s="1"/>
      <c r="BR39" s="1"/>
    </row>
    <row r="40" spans="1:70" ht="15.75" customHeight="1" x14ac:dyDescent="0.25">
      <c r="A40" s="55" t="s">
        <v>135</v>
      </c>
      <c r="B40" s="61" t="s">
        <v>136</v>
      </c>
      <c r="C40" s="194"/>
      <c r="D40" s="194"/>
      <c r="E40" s="194"/>
      <c r="F40" s="194"/>
      <c r="G40" s="194"/>
      <c r="H40" s="194"/>
      <c r="I40" s="194"/>
      <c r="J40" s="194"/>
      <c r="K40" s="194"/>
      <c r="L40" s="194"/>
      <c r="M40" s="194"/>
      <c r="N40" s="194"/>
      <c r="O40" s="194"/>
      <c r="P40" s="194"/>
      <c r="Q40" s="194"/>
      <c r="R40" s="194"/>
      <c r="S40" s="194"/>
      <c r="T40" s="194"/>
      <c r="U40" s="194" t="s">
        <v>639</v>
      </c>
      <c r="V40" s="194" t="s">
        <v>639</v>
      </c>
      <c r="W40" s="194" t="s">
        <v>639</v>
      </c>
      <c r="X40" s="194"/>
      <c r="Y40" s="194"/>
      <c r="Z40" s="194"/>
      <c r="AA40" s="194"/>
      <c r="AB40" s="194"/>
      <c r="AC40" s="194"/>
      <c r="AD40" s="194"/>
      <c r="AE40" s="194"/>
      <c r="AF40" s="194"/>
      <c r="AG40" s="194"/>
      <c r="AH40" s="194"/>
      <c r="AI40" s="194"/>
      <c r="AJ40" s="194"/>
      <c r="AK40" s="194"/>
      <c r="AL40" s="194"/>
      <c r="AM40" s="194"/>
      <c r="AN40" s="194"/>
      <c r="AO40" s="194"/>
      <c r="AP40" s="194"/>
      <c r="AQ40" s="194"/>
      <c r="AR40" s="194"/>
      <c r="AS40" s="194"/>
      <c r="AT40" s="194"/>
      <c r="AU40" s="194"/>
      <c r="AV40" s="194"/>
      <c r="AW40" s="194"/>
      <c r="AX40" s="194"/>
      <c r="AY40" s="194"/>
      <c r="AZ40" s="194"/>
      <c r="BA40" s="194"/>
      <c r="BB40" s="1"/>
      <c r="BC40" s="1"/>
      <c r="BD40" s="1"/>
      <c r="BE40" s="1"/>
      <c r="BF40" s="1"/>
      <c r="BG40" s="1"/>
      <c r="BH40" s="1"/>
      <c r="BI40" s="1"/>
      <c r="BJ40" s="1"/>
      <c r="BK40" s="194" t="s">
        <v>644</v>
      </c>
      <c r="BL40" s="194" t="s">
        <v>644</v>
      </c>
      <c r="BM40" s="194"/>
      <c r="BN40" s="1"/>
      <c r="BO40" s="1"/>
      <c r="BP40" s="1"/>
      <c r="BQ40" s="1"/>
      <c r="BR40" s="1"/>
    </row>
    <row r="41" spans="1:70" ht="15.75" customHeight="1" x14ac:dyDescent="0.25">
      <c r="A41" s="55" t="s">
        <v>138</v>
      </c>
      <c r="B41" s="61" t="s">
        <v>139</v>
      </c>
      <c r="C41" s="194"/>
      <c r="D41" s="194"/>
      <c r="E41" s="194"/>
      <c r="F41" s="194"/>
      <c r="G41" s="194"/>
      <c r="H41" s="194"/>
      <c r="I41" s="194"/>
      <c r="J41" s="194"/>
      <c r="K41" s="194"/>
      <c r="L41" s="194"/>
      <c r="M41" s="194"/>
      <c r="N41" s="194"/>
      <c r="O41" s="194"/>
      <c r="P41" s="194"/>
      <c r="Q41" s="194"/>
      <c r="R41" s="194"/>
      <c r="S41" s="194"/>
      <c r="T41" s="194"/>
      <c r="U41" s="194"/>
      <c r="V41" s="194"/>
      <c r="W41" s="194"/>
      <c r="X41" s="194"/>
      <c r="Y41" s="194"/>
      <c r="Z41" s="194"/>
      <c r="AA41" s="194"/>
      <c r="AB41" s="194"/>
      <c r="AC41" s="194"/>
      <c r="AD41" s="194"/>
      <c r="AE41" s="194"/>
      <c r="AF41" s="194"/>
      <c r="AG41" s="194"/>
      <c r="AH41" s="194"/>
      <c r="AI41" s="194"/>
      <c r="AJ41" s="194"/>
      <c r="AK41" s="194"/>
      <c r="AL41" s="194"/>
      <c r="AM41" s="194"/>
      <c r="AN41" s="194"/>
      <c r="AO41" s="194"/>
      <c r="AP41" s="194"/>
      <c r="AQ41" s="194"/>
      <c r="AR41" s="194"/>
      <c r="AS41" s="194"/>
      <c r="AT41" s="194"/>
      <c r="AU41" s="194"/>
      <c r="AV41" s="194"/>
      <c r="AW41" s="194"/>
      <c r="AX41" s="194"/>
      <c r="AY41" s="194"/>
      <c r="AZ41" s="194"/>
      <c r="BA41" s="194"/>
      <c r="BB41" s="1"/>
      <c r="BC41" s="1"/>
      <c r="BD41" s="1"/>
      <c r="BE41" s="1"/>
      <c r="BF41" s="1"/>
      <c r="BG41" s="1"/>
      <c r="BH41" s="1"/>
      <c r="BI41" s="1"/>
      <c r="BJ41" s="1"/>
      <c r="BK41" s="1"/>
      <c r="BL41" s="1"/>
      <c r="BM41" s="1"/>
      <c r="BN41" s="1"/>
      <c r="BO41" s="1"/>
      <c r="BP41" s="1"/>
      <c r="BQ41" s="1"/>
      <c r="BR41" s="1"/>
    </row>
    <row r="42" spans="1:70" ht="15.75" customHeight="1" x14ac:dyDescent="0.25">
      <c r="A42" s="55" t="s">
        <v>140</v>
      </c>
      <c r="B42" s="61" t="s">
        <v>141</v>
      </c>
      <c r="C42" s="194"/>
      <c r="D42" s="194"/>
      <c r="E42" s="194"/>
      <c r="F42" s="194"/>
      <c r="G42" s="194"/>
      <c r="H42" s="194"/>
      <c r="I42" s="194"/>
      <c r="J42" s="194"/>
      <c r="K42" s="194"/>
      <c r="L42" s="194"/>
      <c r="M42" s="194"/>
      <c r="N42" s="194"/>
      <c r="O42" s="194"/>
      <c r="P42" s="194"/>
      <c r="Q42" s="194"/>
      <c r="R42" s="194"/>
      <c r="S42" s="194"/>
      <c r="T42" s="194"/>
      <c r="U42" s="194"/>
      <c r="V42" s="194"/>
      <c r="W42" s="194"/>
      <c r="X42" s="194"/>
      <c r="Y42" s="194"/>
      <c r="Z42" s="194"/>
      <c r="AA42" s="194"/>
      <c r="AB42" s="194"/>
      <c r="AC42" s="194"/>
      <c r="AD42" s="194"/>
      <c r="AE42" s="194"/>
      <c r="AF42" s="194"/>
      <c r="AG42" s="194"/>
      <c r="AH42" s="194"/>
      <c r="AI42" s="194"/>
      <c r="AJ42" s="194"/>
      <c r="AK42" s="194"/>
      <c r="AL42" s="194"/>
      <c r="AM42" s="194"/>
      <c r="AN42" s="194"/>
      <c r="AO42" s="194"/>
      <c r="AP42" s="194"/>
      <c r="AQ42" s="194"/>
      <c r="AR42" s="194"/>
      <c r="AS42" s="194"/>
      <c r="AT42" s="194"/>
      <c r="AU42" s="194"/>
      <c r="AV42" s="194"/>
      <c r="AW42" s="194"/>
      <c r="AX42" s="194"/>
      <c r="AY42" s="194"/>
      <c r="AZ42" s="194"/>
      <c r="BA42" s="194"/>
      <c r="BB42" s="1"/>
      <c r="BC42" s="1"/>
      <c r="BD42" s="1"/>
      <c r="BE42" s="1"/>
      <c r="BF42" s="1"/>
      <c r="BG42" s="1"/>
      <c r="BH42" s="1"/>
      <c r="BI42" s="1"/>
      <c r="BJ42" s="1"/>
      <c r="BK42" s="1"/>
      <c r="BL42" s="1"/>
      <c r="BM42" s="1"/>
      <c r="BN42" s="1"/>
      <c r="BO42" s="1"/>
      <c r="BP42" s="1"/>
      <c r="BQ42" s="1"/>
      <c r="BR42" s="1"/>
    </row>
    <row r="43" spans="1:70" ht="15.75" customHeight="1" x14ac:dyDescent="0.25">
      <c r="A43" s="55" t="s">
        <v>142</v>
      </c>
      <c r="B43" s="61" t="s">
        <v>143</v>
      </c>
      <c r="C43" s="194"/>
      <c r="D43" s="194"/>
      <c r="E43" s="194"/>
      <c r="F43" s="194"/>
      <c r="G43" s="194"/>
      <c r="H43" s="194"/>
      <c r="I43" s="194"/>
      <c r="J43" s="194"/>
      <c r="K43" s="194"/>
      <c r="L43" s="194"/>
      <c r="M43" s="194"/>
      <c r="N43" s="194"/>
      <c r="O43" s="194"/>
      <c r="P43" s="194"/>
      <c r="Q43" s="194"/>
      <c r="R43" s="194"/>
      <c r="S43" s="194"/>
      <c r="T43" s="194"/>
      <c r="U43" s="194"/>
      <c r="V43" s="194"/>
      <c r="W43" s="194"/>
      <c r="X43" s="194"/>
      <c r="Y43" s="194"/>
      <c r="Z43" s="194"/>
      <c r="AA43" s="194"/>
      <c r="AB43" s="194"/>
      <c r="AC43" s="194"/>
      <c r="AD43" s="194"/>
      <c r="AE43" s="194"/>
      <c r="AF43" s="194"/>
      <c r="AG43" s="194"/>
      <c r="AH43" s="194"/>
      <c r="AI43" s="194"/>
      <c r="AJ43" s="194"/>
      <c r="AK43" s="194"/>
      <c r="AL43" s="194"/>
      <c r="AM43" s="194"/>
      <c r="AN43" s="194"/>
      <c r="AO43" s="194"/>
      <c r="AP43" s="194"/>
      <c r="AQ43" s="194"/>
      <c r="AR43" s="194"/>
      <c r="AS43" s="194"/>
      <c r="AT43" s="194"/>
      <c r="AU43" s="194"/>
      <c r="AV43" s="194"/>
      <c r="AW43" s="194"/>
      <c r="AX43" s="194"/>
      <c r="AY43" s="194"/>
      <c r="AZ43" s="194"/>
      <c r="BA43" s="194"/>
      <c r="BB43" s="1"/>
      <c r="BC43" s="1"/>
      <c r="BD43" s="1"/>
      <c r="BE43" s="1"/>
      <c r="BF43" s="1"/>
      <c r="BG43" s="1"/>
      <c r="BH43" s="1"/>
      <c r="BI43" s="1"/>
      <c r="BJ43" s="1"/>
      <c r="BK43" s="1"/>
      <c r="BL43" s="1"/>
      <c r="BM43" s="1"/>
      <c r="BN43" s="1"/>
      <c r="BO43" s="1"/>
      <c r="BP43" s="1"/>
      <c r="BQ43" s="1"/>
      <c r="BR43" s="1"/>
    </row>
    <row r="44" spans="1:70" ht="15.75" customHeight="1" x14ac:dyDescent="0.25">
      <c r="A44" s="55" t="s">
        <v>144</v>
      </c>
      <c r="B44" s="61" t="s">
        <v>145</v>
      </c>
      <c r="C44" s="194"/>
      <c r="D44" s="194"/>
      <c r="E44" s="194"/>
      <c r="F44" s="194"/>
      <c r="G44" s="194"/>
      <c r="H44" s="194"/>
      <c r="I44" s="194"/>
      <c r="J44" s="194"/>
      <c r="K44" s="194"/>
      <c r="L44" s="194"/>
      <c r="M44" s="194"/>
      <c r="N44" s="194"/>
      <c r="O44" s="194"/>
      <c r="P44" s="194"/>
      <c r="Q44" s="194"/>
      <c r="R44" s="194"/>
      <c r="S44" s="194"/>
      <c r="T44" s="194"/>
      <c r="U44" s="194"/>
      <c r="V44" s="194"/>
      <c r="W44" s="194"/>
      <c r="X44" s="194"/>
      <c r="Y44" s="194"/>
      <c r="Z44" s="194"/>
      <c r="AA44" s="194"/>
      <c r="AB44" s="194"/>
      <c r="AC44" s="194"/>
      <c r="AD44" s="194"/>
      <c r="AE44" s="194"/>
      <c r="AF44" s="194"/>
      <c r="AG44" s="194"/>
      <c r="AH44" s="194"/>
      <c r="AI44" s="194"/>
      <c r="AJ44" s="194"/>
      <c r="AK44" s="194"/>
      <c r="AL44" s="194"/>
      <c r="AM44" s="194"/>
      <c r="AN44" s="194"/>
      <c r="AO44" s="194"/>
      <c r="AP44" s="194"/>
      <c r="AQ44" s="194"/>
      <c r="AR44" s="194"/>
      <c r="AS44" s="194"/>
      <c r="AT44" s="194"/>
      <c r="AU44" s="194"/>
      <c r="AV44" s="194"/>
      <c r="AW44" s="194"/>
      <c r="AX44" s="194"/>
      <c r="AY44" s="194"/>
      <c r="AZ44" s="194"/>
      <c r="BA44" s="194"/>
      <c r="BB44" s="1"/>
      <c r="BC44" s="1"/>
      <c r="BD44" s="1"/>
      <c r="BE44" s="1"/>
      <c r="BF44" s="1"/>
      <c r="BG44" s="1"/>
      <c r="BH44" s="1"/>
      <c r="BI44" s="1"/>
      <c r="BJ44" s="1"/>
      <c r="BK44" s="1"/>
      <c r="BL44" s="1"/>
      <c r="BM44" s="1"/>
      <c r="BN44" s="1"/>
      <c r="BO44" s="1"/>
      <c r="BP44" s="1"/>
      <c r="BQ44" s="1"/>
      <c r="BR44" s="1"/>
    </row>
    <row r="45" spans="1:70" ht="15.75" customHeight="1" x14ac:dyDescent="0.25">
      <c r="A45" s="55" t="s">
        <v>146</v>
      </c>
      <c r="B45" s="61" t="s">
        <v>147</v>
      </c>
      <c r="C45" s="194"/>
      <c r="D45" s="194"/>
      <c r="E45" s="194"/>
      <c r="F45" s="194"/>
      <c r="G45" s="194"/>
      <c r="H45" s="194"/>
      <c r="I45" s="194"/>
      <c r="J45" s="194"/>
      <c r="K45" s="194"/>
      <c r="L45" s="194"/>
      <c r="M45" s="194"/>
      <c r="N45" s="194"/>
      <c r="O45" s="194"/>
      <c r="P45" s="194"/>
      <c r="Q45" s="194"/>
      <c r="R45" s="194"/>
      <c r="S45" s="194"/>
      <c r="T45" s="194"/>
      <c r="U45" s="194"/>
      <c r="V45" s="194"/>
      <c r="W45" s="194"/>
      <c r="X45" s="194"/>
      <c r="Y45" s="194"/>
      <c r="Z45" s="194"/>
      <c r="AA45" s="194"/>
      <c r="AB45" s="194"/>
      <c r="AC45" s="194"/>
      <c r="AD45" s="194"/>
      <c r="AE45" s="194"/>
      <c r="AF45" s="194"/>
      <c r="AG45" s="194"/>
      <c r="AH45" s="194"/>
      <c r="AI45" s="194"/>
      <c r="AJ45" s="194"/>
      <c r="AK45" s="194"/>
      <c r="AL45" s="194"/>
      <c r="AM45" s="194"/>
      <c r="AN45" s="194"/>
      <c r="AO45" s="194"/>
      <c r="AP45" s="194"/>
      <c r="AQ45" s="194"/>
      <c r="AR45" s="194"/>
      <c r="AS45" s="194"/>
      <c r="AT45" s="194"/>
      <c r="AU45" s="194"/>
      <c r="AV45" s="194"/>
      <c r="AW45" s="194"/>
      <c r="AX45" s="194"/>
      <c r="AY45" s="194"/>
      <c r="AZ45" s="194"/>
      <c r="BA45" s="194"/>
      <c r="BB45" s="1"/>
      <c r="BC45" s="1"/>
      <c r="BD45" s="1"/>
      <c r="BE45" s="1"/>
      <c r="BF45" s="1"/>
      <c r="BG45" s="1"/>
      <c r="BH45" s="1"/>
      <c r="BI45" s="1"/>
      <c r="BJ45" s="1"/>
      <c r="BK45" s="1"/>
      <c r="BL45" s="1"/>
      <c r="BM45" s="1"/>
      <c r="BN45" s="1"/>
      <c r="BO45" s="1"/>
      <c r="BP45" s="1"/>
      <c r="BQ45" s="1"/>
      <c r="BR45" s="1"/>
    </row>
    <row r="46" spans="1:70" ht="15.75" customHeight="1" x14ac:dyDescent="0.25">
      <c r="A46" s="55" t="s">
        <v>148</v>
      </c>
      <c r="B46" s="61" t="s">
        <v>149</v>
      </c>
      <c r="C46" s="194"/>
      <c r="D46" s="194"/>
      <c r="E46" s="194"/>
      <c r="F46" s="194"/>
      <c r="G46" s="194"/>
      <c r="H46" s="194"/>
      <c r="I46" s="194"/>
      <c r="J46" s="194"/>
      <c r="K46" s="194"/>
      <c r="L46" s="194"/>
      <c r="M46" s="194"/>
      <c r="N46" s="194"/>
      <c r="O46" s="194"/>
      <c r="P46" s="194"/>
      <c r="Q46" s="194"/>
      <c r="R46" s="194"/>
      <c r="S46" s="194"/>
      <c r="T46" s="194"/>
      <c r="U46" s="194"/>
      <c r="V46" s="194"/>
      <c r="W46" s="194"/>
      <c r="X46" s="194"/>
      <c r="Y46" s="194"/>
      <c r="Z46" s="194"/>
      <c r="AA46" s="194"/>
      <c r="AB46" s="194"/>
      <c r="AC46" s="194"/>
      <c r="AD46" s="194"/>
      <c r="AE46" s="194"/>
      <c r="AF46" s="194"/>
      <c r="AG46" s="194"/>
      <c r="AH46" s="194"/>
      <c r="AI46" s="194"/>
      <c r="AJ46" s="194"/>
      <c r="AK46" s="194"/>
      <c r="AL46" s="194"/>
      <c r="AM46" s="194"/>
      <c r="AN46" s="194"/>
      <c r="AO46" s="194"/>
      <c r="AP46" s="194"/>
      <c r="AQ46" s="194"/>
      <c r="AR46" s="194"/>
      <c r="AS46" s="194"/>
      <c r="AT46" s="194"/>
      <c r="AU46" s="194"/>
      <c r="AV46" s="194"/>
      <c r="AW46" s="194"/>
      <c r="AX46" s="194"/>
      <c r="AY46" s="194"/>
      <c r="AZ46" s="194"/>
      <c r="BA46" s="194"/>
      <c r="BB46" s="1"/>
      <c r="BC46" s="1"/>
      <c r="BD46" s="1"/>
      <c r="BE46" s="1"/>
      <c r="BF46" s="1"/>
      <c r="BG46" s="1"/>
      <c r="BH46" s="1"/>
      <c r="BI46" s="1"/>
      <c r="BJ46" s="1"/>
      <c r="BK46" s="1"/>
      <c r="BL46" s="1"/>
      <c r="BM46" s="1"/>
      <c r="BN46" s="1"/>
      <c r="BO46" s="1"/>
      <c r="BP46" s="1"/>
      <c r="BQ46" s="1"/>
      <c r="BR46" s="1"/>
    </row>
    <row r="47" spans="1:70" ht="15.75" customHeight="1" x14ac:dyDescent="0.25">
      <c r="A47" s="55" t="s">
        <v>150</v>
      </c>
      <c r="B47" s="61" t="s">
        <v>151</v>
      </c>
      <c r="C47" s="194"/>
      <c r="D47" s="194"/>
      <c r="E47" s="194"/>
      <c r="F47" s="194"/>
      <c r="G47" s="194"/>
      <c r="H47" s="194"/>
      <c r="I47" s="194"/>
      <c r="J47" s="194"/>
      <c r="K47" s="194"/>
      <c r="L47" s="194"/>
      <c r="M47" s="194"/>
      <c r="N47" s="194"/>
      <c r="O47" s="194"/>
      <c r="P47" s="194"/>
      <c r="Q47" s="194"/>
      <c r="R47" s="194"/>
      <c r="S47" s="194"/>
      <c r="T47" s="194"/>
      <c r="U47" s="194"/>
      <c r="V47" s="194"/>
      <c r="W47" s="194"/>
      <c r="X47" s="194"/>
      <c r="Y47" s="194"/>
      <c r="Z47" s="194"/>
      <c r="AA47" s="194"/>
      <c r="AB47" s="194"/>
      <c r="AC47" s="194"/>
      <c r="AD47" s="194"/>
      <c r="AE47" s="194"/>
      <c r="AF47" s="194"/>
      <c r="AG47" s="194"/>
      <c r="AH47" s="194"/>
      <c r="AI47" s="194"/>
      <c r="AJ47" s="194"/>
      <c r="AK47" s="194"/>
      <c r="AL47" s="194"/>
      <c r="AM47" s="194"/>
      <c r="AN47" s="194"/>
      <c r="AO47" s="194"/>
      <c r="AP47" s="194"/>
      <c r="AQ47" s="194"/>
      <c r="AR47" s="194"/>
      <c r="AS47" s="194"/>
      <c r="AT47" s="194"/>
      <c r="AU47" s="194"/>
      <c r="AV47" s="194"/>
      <c r="AW47" s="194"/>
      <c r="AX47" s="194"/>
      <c r="AY47" s="194"/>
      <c r="AZ47" s="194"/>
      <c r="BA47" s="194"/>
      <c r="BB47" s="1"/>
      <c r="BC47" s="1"/>
      <c r="BD47" s="1"/>
      <c r="BE47" s="1"/>
      <c r="BF47" s="1"/>
      <c r="BG47" s="1"/>
      <c r="BH47" s="1"/>
      <c r="BI47" s="1"/>
      <c r="BJ47" s="1"/>
      <c r="BK47" s="1"/>
      <c r="BL47" s="1"/>
      <c r="BM47" s="1"/>
      <c r="BN47" s="1"/>
      <c r="BO47" s="1"/>
      <c r="BP47" s="1"/>
      <c r="BQ47" s="1"/>
      <c r="BR47" s="1"/>
    </row>
    <row r="48" spans="1:70" ht="15.75" customHeight="1" x14ac:dyDescent="0.25">
      <c r="A48" s="55" t="s">
        <v>152</v>
      </c>
      <c r="B48" s="61" t="s">
        <v>153</v>
      </c>
      <c r="C48" s="194"/>
      <c r="D48" s="194"/>
      <c r="E48" s="194"/>
      <c r="F48" s="194"/>
      <c r="G48" s="194"/>
      <c r="H48" s="194"/>
      <c r="I48" s="194"/>
      <c r="J48" s="194"/>
      <c r="K48" s="194"/>
      <c r="L48" s="194"/>
      <c r="M48" s="194"/>
      <c r="N48" s="194"/>
      <c r="O48" s="194"/>
      <c r="P48" s="194"/>
      <c r="Q48" s="194"/>
      <c r="R48" s="194"/>
      <c r="S48" s="194"/>
      <c r="T48" s="194"/>
      <c r="U48" s="194"/>
      <c r="V48" s="194"/>
      <c r="W48" s="194"/>
      <c r="X48" s="194"/>
      <c r="Y48" s="194"/>
      <c r="Z48" s="194"/>
      <c r="AA48" s="194"/>
      <c r="AB48" s="194"/>
      <c r="AC48" s="194"/>
      <c r="AD48" s="194"/>
      <c r="AE48" s="194"/>
      <c r="AF48" s="194"/>
      <c r="AG48" s="194"/>
      <c r="AH48" s="194"/>
      <c r="AI48" s="194"/>
      <c r="AJ48" s="194"/>
      <c r="AK48" s="194"/>
      <c r="AL48" s="194"/>
      <c r="AM48" s="194"/>
      <c r="AN48" s="194"/>
      <c r="AO48" s="194"/>
      <c r="AP48" s="194"/>
      <c r="AQ48" s="194"/>
      <c r="AR48" s="194"/>
      <c r="AS48" s="194"/>
      <c r="AT48" s="194"/>
      <c r="AU48" s="194"/>
      <c r="AV48" s="194"/>
      <c r="AW48" s="194"/>
      <c r="AX48" s="194"/>
      <c r="AY48" s="194"/>
      <c r="AZ48" s="194"/>
      <c r="BA48" s="194"/>
      <c r="BB48" s="1"/>
      <c r="BC48" s="1"/>
      <c r="BD48" s="1"/>
      <c r="BE48" s="1"/>
      <c r="BF48" s="1"/>
      <c r="BG48" s="1"/>
      <c r="BH48" s="1"/>
      <c r="BI48" s="1"/>
      <c r="BJ48" s="1"/>
      <c r="BK48" s="1"/>
      <c r="BL48" s="1"/>
      <c r="BM48" s="1"/>
      <c r="BN48" s="1"/>
      <c r="BO48" s="1"/>
      <c r="BP48" s="1"/>
      <c r="BQ48" s="1"/>
      <c r="BR48" s="1"/>
    </row>
    <row r="49" spans="1:70" ht="15.75" customHeight="1" x14ac:dyDescent="0.25">
      <c r="A49" s="1"/>
      <c r="B49" s="1"/>
      <c r="C49" s="1"/>
      <c r="D49" s="1"/>
      <c r="E49" s="1"/>
      <c r="F49" s="1"/>
      <c r="G49" s="1"/>
      <c r="H49" s="1"/>
      <c r="I49" s="1"/>
      <c r="J49" s="1"/>
      <c r="K49" s="1"/>
      <c r="L49" s="1"/>
      <c r="M49" s="1"/>
      <c r="N49" s="1"/>
      <c r="O49" s="1"/>
      <c r="P49" s="1"/>
      <c r="Q49" s="1"/>
      <c r="R49" s="1"/>
      <c r="S49" s="1"/>
      <c r="T49" s="1"/>
      <c r="U49" s="1"/>
      <c r="V49" s="239"/>
      <c r="W49" s="239"/>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row>
    <row r="50" spans="1:70" ht="15.75" customHeight="1" x14ac:dyDescent="0.25">
      <c r="A50" s="1"/>
      <c r="B50" s="1"/>
      <c r="C50" s="1"/>
      <c r="D50" s="1"/>
      <c r="E50" s="1"/>
      <c r="F50" s="1"/>
      <c r="G50" s="1"/>
      <c r="H50" s="1"/>
      <c r="I50" s="1"/>
      <c r="J50" s="1"/>
      <c r="K50" s="1"/>
      <c r="L50" s="1"/>
      <c r="M50" s="1"/>
      <c r="N50" s="1"/>
      <c r="O50" s="1"/>
      <c r="P50" s="1"/>
      <c r="Q50" s="1"/>
      <c r="R50" s="1"/>
      <c r="S50" s="1"/>
      <c r="T50" s="1"/>
      <c r="U50" s="1"/>
      <c r="V50" s="239"/>
      <c r="W50" s="239"/>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row>
    <row r="51" spans="1:70" ht="15.75" customHeight="1" x14ac:dyDescent="0.25">
      <c r="A51" s="1"/>
      <c r="B51" s="1"/>
      <c r="C51" s="1"/>
      <c r="D51" s="1"/>
      <c r="E51" s="1"/>
      <c r="F51" s="1"/>
      <c r="G51" s="1"/>
      <c r="H51" s="1"/>
      <c r="I51" s="1"/>
      <c r="J51" s="1"/>
      <c r="K51" s="1"/>
      <c r="L51" s="1"/>
      <c r="M51" s="1"/>
      <c r="N51" s="1"/>
      <c r="O51" s="1"/>
      <c r="P51" s="1"/>
      <c r="Q51" s="1"/>
      <c r="R51" s="1"/>
      <c r="S51" s="1"/>
      <c r="T51" s="1"/>
      <c r="U51" s="1"/>
      <c r="V51" s="239"/>
      <c r="W51" s="239"/>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row>
    <row r="52" spans="1:70" ht="15.75" customHeight="1" x14ac:dyDescent="0.25">
      <c r="A52" s="1"/>
      <c r="B52" s="1"/>
      <c r="C52" s="1"/>
      <c r="D52" s="1"/>
      <c r="E52" s="1"/>
      <c r="F52" s="1"/>
      <c r="G52" s="1"/>
      <c r="H52" s="1"/>
      <c r="I52" s="1"/>
      <c r="J52" s="1"/>
      <c r="K52" s="1"/>
      <c r="L52" s="1"/>
      <c r="M52" s="1"/>
      <c r="N52" s="1"/>
      <c r="O52" s="1"/>
      <c r="P52" s="1"/>
      <c r="Q52" s="1"/>
      <c r="R52" s="1"/>
      <c r="S52" s="1"/>
      <c r="T52" s="1"/>
      <c r="U52" s="1"/>
      <c r="V52" s="239"/>
      <c r="W52" s="239"/>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row>
    <row r="53" spans="1:70" ht="15.75" customHeight="1" x14ac:dyDescent="0.25">
      <c r="A53" s="1"/>
      <c r="B53" s="1"/>
      <c r="C53" s="1"/>
      <c r="D53" s="1"/>
      <c r="E53" s="1"/>
      <c r="F53" s="1"/>
      <c r="G53" s="1"/>
      <c r="H53" s="1"/>
      <c r="I53" s="1"/>
      <c r="J53" s="1"/>
      <c r="K53" s="1"/>
      <c r="L53" s="1"/>
      <c r="M53" s="1"/>
      <c r="N53" s="1"/>
      <c r="O53" s="1"/>
      <c r="P53" s="1"/>
      <c r="Q53" s="1"/>
      <c r="R53" s="1"/>
      <c r="S53" s="1"/>
      <c r="T53" s="1"/>
      <c r="U53" s="1"/>
      <c r="V53" s="239"/>
      <c r="W53" s="239"/>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row>
    <row r="54" spans="1:70" ht="15.75" customHeight="1" x14ac:dyDescent="0.25">
      <c r="A54" s="1"/>
      <c r="B54" s="1"/>
      <c r="C54" s="1"/>
      <c r="D54" s="1"/>
      <c r="E54" s="1"/>
      <c r="F54" s="1"/>
      <c r="G54" s="1"/>
      <c r="H54" s="1"/>
      <c r="I54" s="1"/>
      <c r="J54" s="1"/>
      <c r="K54" s="1"/>
      <c r="L54" s="1"/>
      <c r="M54" s="1"/>
      <c r="N54" s="1"/>
      <c r="O54" s="1"/>
      <c r="P54" s="1"/>
      <c r="Q54" s="1"/>
      <c r="R54" s="1"/>
      <c r="S54" s="1"/>
      <c r="T54" s="1"/>
      <c r="U54" s="1"/>
      <c r="V54" s="239"/>
      <c r="W54" s="239"/>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row>
    <row r="55" spans="1:70" ht="15.75" customHeight="1" x14ac:dyDescent="0.25">
      <c r="A55" s="1"/>
      <c r="B55" s="1"/>
      <c r="C55" s="1"/>
      <c r="D55" s="1"/>
      <c r="E55" s="1"/>
      <c r="F55" s="1"/>
      <c r="G55" s="1"/>
      <c r="H55" s="1"/>
      <c r="I55" s="1"/>
      <c r="J55" s="1"/>
      <c r="K55" s="1"/>
      <c r="L55" s="1"/>
      <c r="M55" s="1"/>
      <c r="N55" s="1"/>
      <c r="O55" s="1"/>
      <c r="P55" s="1"/>
      <c r="Q55" s="1"/>
      <c r="R55" s="1"/>
      <c r="S55" s="1"/>
      <c r="T55" s="1"/>
      <c r="U55" s="1"/>
      <c r="V55" s="239"/>
      <c r="W55" s="239"/>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row>
    <row r="56" spans="1:70" ht="15.75" customHeight="1" x14ac:dyDescent="0.25">
      <c r="A56" s="1"/>
      <c r="B56" s="1"/>
      <c r="C56" s="1"/>
      <c r="D56" s="1"/>
      <c r="E56" s="1"/>
      <c r="F56" s="1"/>
      <c r="G56" s="1"/>
      <c r="H56" s="1"/>
      <c r="I56" s="1"/>
      <c r="J56" s="1"/>
      <c r="K56" s="1"/>
      <c r="L56" s="1"/>
      <c r="M56" s="1"/>
      <c r="N56" s="1"/>
      <c r="O56" s="1"/>
      <c r="P56" s="1"/>
      <c r="Q56" s="1"/>
      <c r="R56" s="1"/>
      <c r="S56" s="1"/>
      <c r="T56" s="1"/>
      <c r="U56" s="1"/>
      <c r="V56" s="239"/>
      <c r="W56" s="239"/>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row>
    <row r="57" spans="1:70" ht="15.75" customHeight="1" x14ac:dyDescent="0.25">
      <c r="A57" s="1"/>
      <c r="B57" s="1"/>
      <c r="C57" s="1"/>
      <c r="D57" s="1"/>
      <c r="E57" s="1"/>
      <c r="F57" s="1"/>
      <c r="G57" s="1"/>
      <c r="H57" s="1"/>
      <c r="I57" s="1"/>
      <c r="J57" s="1"/>
      <c r="K57" s="1"/>
      <c r="L57" s="1"/>
      <c r="M57" s="1"/>
      <c r="N57" s="1"/>
      <c r="O57" s="1"/>
      <c r="P57" s="1"/>
      <c r="Q57" s="1"/>
      <c r="R57" s="1"/>
      <c r="S57" s="1"/>
      <c r="T57" s="1"/>
      <c r="U57" s="1"/>
      <c r="V57" s="239"/>
      <c r="W57" s="239"/>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row>
    <row r="58" spans="1:70" ht="15.75" customHeight="1" x14ac:dyDescent="0.25">
      <c r="A58" s="1"/>
      <c r="B58" s="1"/>
      <c r="C58" s="1"/>
      <c r="D58" s="1"/>
      <c r="E58" s="1"/>
      <c r="F58" s="1"/>
      <c r="G58" s="1"/>
      <c r="H58" s="1"/>
      <c r="I58" s="1"/>
      <c r="J58" s="1"/>
      <c r="K58" s="1"/>
      <c r="L58" s="1"/>
      <c r="M58" s="1"/>
      <c r="N58" s="1"/>
      <c r="O58" s="1"/>
      <c r="P58" s="1"/>
      <c r="Q58" s="1"/>
      <c r="R58" s="1"/>
      <c r="S58" s="1"/>
      <c r="T58" s="1"/>
      <c r="U58" s="1"/>
      <c r="V58" s="239"/>
      <c r="W58" s="239"/>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row>
    <row r="59" spans="1:70" ht="15.75" customHeight="1" x14ac:dyDescent="0.25">
      <c r="A59" s="1"/>
      <c r="B59" s="1"/>
      <c r="C59" s="1"/>
      <c r="D59" s="1"/>
      <c r="E59" s="1"/>
      <c r="F59" s="1"/>
      <c r="G59" s="1"/>
      <c r="H59" s="1"/>
      <c r="I59" s="1"/>
      <c r="J59" s="1"/>
      <c r="K59" s="1"/>
      <c r="L59" s="1"/>
      <c r="M59" s="1"/>
      <c r="N59" s="1"/>
      <c r="O59" s="1"/>
      <c r="P59" s="1"/>
      <c r="Q59" s="1"/>
      <c r="R59" s="1"/>
      <c r="S59" s="1"/>
      <c r="T59" s="1"/>
      <c r="U59" s="1"/>
      <c r="V59" s="239"/>
      <c r="W59" s="239"/>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row>
    <row r="60" spans="1:70" ht="15.75" customHeight="1" x14ac:dyDescent="0.25">
      <c r="A60" s="1"/>
      <c r="B60" s="1"/>
      <c r="C60" s="1"/>
      <c r="D60" s="1"/>
      <c r="E60" s="1"/>
      <c r="F60" s="1"/>
      <c r="G60" s="1"/>
      <c r="H60" s="1"/>
      <c r="I60" s="1"/>
      <c r="J60" s="1"/>
      <c r="K60" s="1"/>
      <c r="L60" s="1"/>
      <c r="M60" s="1"/>
      <c r="N60" s="1"/>
      <c r="O60" s="1"/>
      <c r="P60" s="1"/>
      <c r="Q60" s="1"/>
      <c r="R60" s="1"/>
      <c r="S60" s="1"/>
      <c r="T60" s="1"/>
      <c r="U60" s="1"/>
      <c r="V60" s="239"/>
      <c r="W60" s="239"/>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row>
    <row r="61" spans="1:70" ht="15.75" customHeight="1" x14ac:dyDescent="0.25">
      <c r="A61" s="1"/>
      <c r="B61" s="1"/>
      <c r="C61" s="1"/>
      <c r="D61" s="1"/>
      <c r="E61" s="1"/>
      <c r="F61" s="1"/>
      <c r="G61" s="1"/>
      <c r="H61" s="1"/>
      <c r="I61" s="1"/>
      <c r="J61" s="1"/>
      <c r="K61" s="1"/>
      <c r="L61" s="1"/>
      <c r="M61" s="1"/>
      <c r="N61" s="1"/>
      <c r="O61" s="1"/>
      <c r="P61" s="1"/>
      <c r="Q61" s="1"/>
      <c r="R61" s="1"/>
      <c r="S61" s="1"/>
      <c r="T61" s="1"/>
      <c r="U61" s="1"/>
      <c r="V61" s="239"/>
      <c r="W61" s="239"/>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row>
    <row r="62" spans="1:70" ht="15.75" customHeight="1" x14ac:dyDescent="0.25">
      <c r="A62" s="1"/>
      <c r="B62" s="1"/>
      <c r="C62" s="1"/>
      <c r="D62" s="1"/>
      <c r="E62" s="1"/>
      <c r="F62" s="1"/>
      <c r="G62" s="1"/>
      <c r="H62" s="1"/>
      <c r="I62" s="1"/>
      <c r="J62" s="1"/>
      <c r="K62" s="1"/>
      <c r="L62" s="1"/>
      <c r="M62" s="1"/>
      <c r="N62" s="1"/>
      <c r="O62" s="1"/>
      <c r="P62" s="1"/>
      <c r="Q62" s="1"/>
      <c r="R62" s="1"/>
      <c r="S62" s="1"/>
      <c r="T62" s="1"/>
      <c r="U62" s="1"/>
      <c r="V62" s="239"/>
      <c r="W62" s="239"/>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row>
    <row r="63" spans="1:70" ht="15.75" customHeight="1" x14ac:dyDescent="0.25">
      <c r="A63" s="1"/>
      <c r="B63" s="1"/>
      <c r="C63" s="1"/>
      <c r="D63" s="1"/>
      <c r="E63" s="1"/>
      <c r="F63" s="1"/>
      <c r="G63" s="1"/>
      <c r="H63" s="1"/>
      <c r="I63" s="1"/>
      <c r="J63" s="1"/>
      <c r="K63" s="1"/>
      <c r="L63" s="1"/>
      <c r="M63" s="1"/>
      <c r="N63" s="1"/>
      <c r="O63" s="1"/>
      <c r="P63" s="1"/>
      <c r="Q63" s="1"/>
      <c r="R63" s="1"/>
      <c r="S63" s="1"/>
      <c r="T63" s="1"/>
      <c r="U63" s="1"/>
      <c r="V63" s="239"/>
      <c r="W63" s="239"/>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row>
    <row r="64" spans="1:70" ht="15.75" customHeight="1" x14ac:dyDescent="0.25">
      <c r="A64" s="1"/>
      <c r="B64" s="1"/>
      <c r="C64" s="1"/>
      <c r="D64" s="1"/>
      <c r="E64" s="1"/>
      <c r="F64" s="1"/>
      <c r="G64" s="1"/>
      <c r="H64" s="1"/>
      <c r="I64" s="1"/>
      <c r="J64" s="1"/>
      <c r="K64" s="1"/>
      <c r="L64" s="1"/>
      <c r="M64" s="1"/>
      <c r="N64" s="1"/>
      <c r="O64" s="1"/>
      <c r="P64" s="1"/>
      <c r="Q64" s="1"/>
      <c r="R64" s="1"/>
      <c r="S64" s="1"/>
      <c r="T64" s="1"/>
      <c r="U64" s="1"/>
      <c r="V64" s="239"/>
      <c r="W64" s="239"/>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row>
    <row r="65" spans="1:70" ht="15.75" customHeight="1" x14ac:dyDescent="0.25">
      <c r="A65" s="1"/>
      <c r="B65" s="1"/>
      <c r="C65" s="1"/>
      <c r="D65" s="1"/>
      <c r="E65" s="1"/>
      <c r="F65" s="1"/>
      <c r="G65" s="1"/>
      <c r="H65" s="1"/>
      <c r="I65" s="1"/>
      <c r="J65" s="1"/>
      <c r="K65" s="1"/>
      <c r="L65" s="1"/>
      <c r="M65" s="1"/>
      <c r="N65" s="1"/>
      <c r="O65" s="1"/>
      <c r="P65" s="1"/>
      <c r="Q65" s="1"/>
      <c r="R65" s="1"/>
      <c r="S65" s="1"/>
      <c r="T65" s="1"/>
      <c r="U65" s="1"/>
      <c r="V65" s="239"/>
      <c r="W65" s="239"/>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row>
    <row r="66" spans="1:70" ht="15.75" customHeight="1" x14ac:dyDescent="0.25">
      <c r="A66" s="1"/>
      <c r="B66" s="1"/>
      <c r="C66" s="1"/>
      <c r="D66" s="1"/>
      <c r="E66" s="1"/>
      <c r="F66" s="1"/>
      <c r="G66" s="1"/>
      <c r="H66" s="1"/>
      <c r="I66" s="1"/>
      <c r="J66" s="1"/>
      <c r="K66" s="1"/>
      <c r="L66" s="1"/>
      <c r="M66" s="1"/>
      <c r="N66" s="1"/>
      <c r="O66" s="1"/>
      <c r="P66" s="1"/>
      <c r="Q66" s="1"/>
      <c r="R66" s="1"/>
      <c r="S66" s="1"/>
      <c r="T66" s="1"/>
      <c r="U66" s="1"/>
      <c r="V66" s="239"/>
      <c r="W66" s="239"/>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row>
    <row r="67" spans="1:70" ht="15.75" customHeight="1" x14ac:dyDescent="0.25">
      <c r="A67" s="1"/>
      <c r="B67" s="1"/>
      <c r="C67" s="1"/>
      <c r="D67" s="1"/>
      <c r="E67" s="1"/>
      <c r="F67" s="1"/>
      <c r="G67" s="1"/>
      <c r="H67" s="1"/>
      <c r="I67" s="1"/>
      <c r="J67" s="1"/>
      <c r="K67" s="1"/>
      <c r="L67" s="1"/>
      <c r="M67" s="1"/>
      <c r="N67" s="1"/>
      <c r="O67" s="1"/>
      <c r="P67" s="1"/>
      <c r="Q67" s="1"/>
      <c r="R67" s="1"/>
      <c r="S67" s="1"/>
      <c r="T67" s="1"/>
      <c r="U67" s="1"/>
      <c r="V67" s="239"/>
      <c r="W67" s="239"/>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row>
    <row r="68" spans="1:70" ht="15.75" customHeight="1" x14ac:dyDescent="0.25">
      <c r="A68" s="1"/>
      <c r="B68" s="1"/>
      <c r="C68" s="1"/>
      <c r="D68" s="1"/>
      <c r="E68" s="1"/>
      <c r="F68" s="1"/>
      <c r="G68" s="1"/>
      <c r="H68" s="1"/>
      <c r="I68" s="1"/>
      <c r="J68" s="1"/>
      <c r="K68" s="1"/>
      <c r="L68" s="1"/>
      <c r="M68" s="1"/>
      <c r="N68" s="1"/>
      <c r="O68" s="1"/>
      <c r="P68" s="1"/>
      <c r="Q68" s="1"/>
      <c r="R68" s="1"/>
      <c r="S68" s="1"/>
      <c r="T68" s="1"/>
      <c r="U68" s="1"/>
      <c r="V68" s="239"/>
      <c r="W68" s="239"/>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row>
    <row r="69" spans="1:70" ht="15.75" customHeight="1" x14ac:dyDescent="0.25">
      <c r="A69" s="1"/>
      <c r="B69" s="1"/>
      <c r="C69" s="1"/>
      <c r="D69" s="1"/>
      <c r="E69" s="1"/>
      <c r="F69" s="1"/>
      <c r="G69" s="1"/>
      <c r="H69" s="1"/>
      <c r="I69" s="1"/>
      <c r="J69" s="1"/>
      <c r="K69" s="1"/>
      <c r="L69" s="1"/>
      <c r="M69" s="1"/>
      <c r="N69" s="1"/>
      <c r="O69" s="1"/>
      <c r="P69" s="1"/>
      <c r="Q69" s="1"/>
      <c r="R69" s="1"/>
      <c r="S69" s="1"/>
      <c r="T69" s="1"/>
      <c r="U69" s="1"/>
      <c r="V69" s="239"/>
      <c r="W69" s="239"/>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row>
    <row r="70" spans="1:70" ht="15.75" customHeight="1" x14ac:dyDescent="0.25">
      <c r="A70" s="1"/>
      <c r="B70" s="1"/>
      <c r="C70" s="1"/>
      <c r="D70" s="1"/>
      <c r="E70" s="1"/>
      <c r="F70" s="1"/>
      <c r="G70" s="1"/>
      <c r="H70" s="1"/>
      <c r="I70" s="1"/>
      <c r="J70" s="1"/>
      <c r="K70" s="1"/>
      <c r="L70" s="1"/>
      <c r="M70" s="1"/>
      <c r="N70" s="1"/>
      <c r="O70" s="1"/>
      <c r="P70" s="1"/>
      <c r="Q70" s="1"/>
      <c r="R70" s="1"/>
      <c r="S70" s="1"/>
      <c r="T70" s="1"/>
      <c r="U70" s="1"/>
      <c r="V70" s="239"/>
      <c r="W70" s="239"/>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row>
    <row r="71" spans="1:70" ht="15.75" customHeight="1" x14ac:dyDescent="0.25">
      <c r="A71" s="1"/>
      <c r="B71" s="1"/>
      <c r="C71" s="1"/>
      <c r="D71" s="1"/>
      <c r="E71" s="1"/>
      <c r="F71" s="1"/>
      <c r="G71" s="1"/>
      <c r="H71" s="1"/>
      <c r="I71" s="1"/>
      <c r="J71" s="1"/>
      <c r="K71" s="1"/>
      <c r="L71" s="1"/>
      <c r="M71" s="1"/>
      <c r="N71" s="1"/>
      <c r="O71" s="1"/>
      <c r="P71" s="1"/>
      <c r="Q71" s="1"/>
      <c r="R71" s="1"/>
      <c r="S71" s="1"/>
      <c r="T71" s="1"/>
      <c r="U71" s="1"/>
      <c r="V71" s="239"/>
      <c r="W71" s="239"/>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row>
    <row r="72" spans="1:70" ht="15.75" customHeight="1" x14ac:dyDescent="0.25">
      <c r="A72" s="1"/>
      <c r="B72" s="1"/>
      <c r="C72" s="1"/>
      <c r="D72" s="1"/>
      <c r="E72" s="1"/>
      <c r="F72" s="1"/>
      <c r="G72" s="1"/>
      <c r="H72" s="1"/>
      <c r="I72" s="1"/>
      <c r="J72" s="1"/>
      <c r="K72" s="1"/>
      <c r="L72" s="1"/>
      <c r="M72" s="1"/>
      <c r="N72" s="1"/>
      <c r="O72" s="1"/>
      <c r="P72" s="1"/>
      <c r="Q72" s="1"/>
      <c r="R72" s="1"/>
      <c r="S72" s="1"/>
      <c r="T72" s="1"/>
      <c r="U72" s="1"/>
      <c r="V72" s="239"/>
      <c r="W72" s="239"/>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row>
    <row r="73" spans="1:70" ht="15.75" customHeight="1" x14ac:dyDescent="0.25">
      <c r="A73" s="1"/>
      <c r="B73" s="1"/>
      <c r="C73" s="1"/>
      <c r="D73" s="1"/>
      <c r="E73" s="1"/>
      <c r="F73" s="1"/>
      <c r="G73" s="1"/>
      <c r="H73" s="1"/>
      <c r="I73" s="1"/>
      <c r="J73" s="1"/>
      <c r="K73" s="1"/>
      <c r="L73" s="1"/>
      <c r="M73" s="1"/>
      <c r="N73" s="1"/>
      <c r="O73" s="1"/>
      <c r="P73" s="1"/>
      <c r="Q73" s="1"/>
      <c r="R73" s="1"/>
      <c r="S73" s="1"/>
      <c r="T73" s="1"/>
      <c r="U73" s="1"/>
      <c r="V73" s="239"/>
      <c r="W73" s="239"/>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row>
    <row r="74" spans="1:70" ht="15.75" customHeight="1" x14ac:dyDescent="0.25">
      <c r="A74" s="1"/>
      <c r="B74" s="1"/>
      <c r="C74" s="1"/>
      <c r="D74" s="1"/>
      <c r="E74" s="1"/>
      <c r="F74" s="1"/>
      <c r="G74" s="1"/>
      <c r="H74" s="1"/>
      <c r="I74" s="1"/>
      <c r="J74" s="1"/>
      <c r="K74" s="1"/>
      <c r="L74" s="1"/>
      <c r="M74" s="1"/>
      <c r="N74" s="1"/>
      <c r="O74" s="1"/>
      <c r="P74" s="1"/>
      <c r="Q74" s="1"/>
      <c r="R74" s="1"/>
      <c r="S74" s="1"/>
      <c r="T74" s="1"/>
      <c r="U74" s="1"/>
      <c r="V74" s="239"/>
      <c r="W74" s="239"/>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row>
    <row r="75" spans="1:70" ht="15.75" customHeight="1" x14ac:dyDescent="0.25">
      <c r="A75" s="1"/>
      <c r="B75" s="1"/>
      <c r="C75" s="1"/>
      <c r="D75" s="1"/>
      <c r="E75" s="1"/>
      <c r="F75" s="1"/>
      <c r="G75" s="1"/>
      <c r="H75" s="1"/>
      <c r="I75" s="1"/>
      <c r="J75" s="1"/>
      <c r="K75" s="1"/>
      <c r="L75" s="1"/>
      <c r="M75" s="1"/>
      <c r="N75" s="1"/>
      <c r="O75" s="1"/>
      <c r="P75" s="1"/>
      <c r="Q75" s="1"/>
      <c r="R75" s="1"/>
      <c r="S75" s="1"/>
      <c r="T75" s="1"/>
      <c r="U75" s="1"/>
      <c r="V75" s="239"/>
      <c r="W75" s="239"/>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row>
    <row r="76" spans="1:70" ht="15.75" customHeight="1" x14ac:dyDescent="0.25">
      <c r="A76" s="1"/>
      <c r="B76" s="1"/>
      <c r="C76" s="1"/>
      <c r="D76" s="1"/>
      <c r="E76" s="1"/>
      <c r="F76" s="1"/>
      <c r="G76" s="1"/>
      <c r="H76" s="1"/>
      <c r="I76" s="1"/>
      <c r="J76" s="1"/>
      <c r="K76" s="1"/>
      <c r="L76" s="1"/>
      <c r="M76" s="1"/>
      <c r="N76" s="1"/>
      <c r="O76" s="1"/>
      <c r="P76" s="1"/>
      <c r="Q76" s="1"/>
      <c r="R76" s="1"/>
      <c r="S76" s="1"/>
      <c r="T76" s="1"/>
      <c r="U76" s="1"/>
      <c r="V76" s="239"/>
      <c r="W76" s="239"/>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row>
    <row r="77" spans="1:70" ht="15.75" customHeight="1" x14ac:dyDescent="0.25">
      <c r="A77" s="1"/>
      <c r="B77" s="1"/>
      <c r="C77" s="1"/>
      <c r="D77" s="1"/>
      <c r="E77" s="1"/>
      <c r="F77" s="1"/>
      <c r="G77" s="1"/>
      <c r="H77" s="1"/>
      <c r="I77" s="1"/>
      <c r="J77" s="1"/>
      <c r="K77" s="1"/>
      <c r="L77" s="1"/>
      <c r="M77" s="1"/>
      <c r="N77" s="1"/>
      <c r="O77" s="1"/>
      <c r="P77" s="1"/>
      <c r="Q77" s="1"/>
      <c r="R77" s="1"/>
      <c r="S77" s="1"/>
      <c r="T77" s="1"/>
      <c r="U77" s="1"/>
      <c r="V77" s="239"/>
      <c r="W77" s="239"/>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row>
    <row r="78" spans="1:70" ht="15.75" customHeight="1" x14ac:dyDescent="0.25">
      <c r="A78" s="1"/>
      <c r="B78" s="1"/>
      <c r="C78" s="1"/>
      <c r="D78" s="1"/>
      <c r="E78" s="1"/>
      <c r="F78" s="1"/>
      <c r="G78" s="1"/>
      <c r="H78" s="1"/>
      <c r="I78" s="1"/>
      <c r="J78" s="1"/>
      <c r="K78" s="1"/>
      <c r="L78" s="1"/>
      <c r="M78" s="1"/>
      <c r="N78" s="1"/>
      <c r="O78" s="1"/>
      <c r="P78" s="1"/>
      <c r="Q78" s="1"/>
      <c r="R78" s="1"/>
      <c r="S78" s="1"/>
      <c r="T78" s="1"/>
      <c r="U78" s="1"/>
      <c r="V78" s="239"/>
      <c r="W78" s="239"/>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row>
    <row r="79" spans="1:70" ht="15.75" customHeight="1" x14ac:dyDescent="0.25">
      <c r="A79" s="1"/>
      <c r="B79" s="1"/>
      <c r="C79" s="1"/>
      <c r="D79" s="1"/>
      <c r="E79" s="1"/>
      <c r="F79" s="1"/>
      <c r="G79" s="1"/>
      <c r="H79" s="1"/>
      <c r="I79" s="1"/>
      <c r="J79" s="1"/>
      <c r="K79" s="1"/>
      <c r="L79" s="1"/>
      <c r="M79" s="1"/>
      <c r="N79" s="1"/>
      <c r="O79" s="1"/>
      <c r="P79" s="1"/>
      <c r="Q79" s="1"/>
      <c r="R79" s="1"/>
      <c r="S79" s="1"/>
      <c r="T79" s="1"/>
      <c r="U79" s="1"/>
      <c r="V79" s="239"/>
      <c r="W79" s="239"/>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row>
    <row r="80" spans="1:70" ht="15.75" customHeight="1" x14ac:dyDescent="0.25">
      <c r="A80" s="1"/>
      <c r="B80" s="1"/>
      <c r="C80" s="1"/>
      <c r="D80" s="1"/>
      <c r="E80" s="1"/>
      <c r="F80" s="1"/>
      <c r="G80" s="1"/>
      <c r="H80" s="1"/>
      <c r="I80" s="1"/>
      <c r="J80" s="1"/>
      <c r="K80" s="1"/>
      <c r="L80" s="1"/>
      <c r="M80" s="1"/>
      <c r="N80" s="1"/>
      <c r="O80" s="1"/>
      <c r="P80" s="1"/>
      <c r="Q80" s="1"/>
      <c r="R80" s="1"/>
      <c r="S80" s="1"/>
      <c r="T80" s="1"/>
      <c r="U80" s="1"/>
      <c r="V80" s="239"/>
      <c r="W80" s="239"/>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row>
    <row r="81" spans="1:70" ht="15.75" customHeight="1" x14ac:dyDescent="0.25">
      <c r="A81" s="1"/>
      <c r="B81" s="1"/>
      <c r="C81" s="1"/>
      <c r="D81" s="1"/>
      <c r="E81" s="1"/>
      <c r="F81" s="1"/>
      <c r="G81" s="1"/>
      <c r="H81" s="1"/>
      <c r="I81" s="1"/>
      <c r="J81" s="1"/>
      <c r="K81" s="1"/>
      <c r="L81" s="1"/>
      <c r="M81" s="1"/>
      <c r="N81" s="1"/>
      <c r="O81" s="1"/>
      <c r="P81" s="1"/>
      <c r="Q81" s="1"/>
      <c r="R81" s="1"/>
      <c r="S81" s="1"/>
      <c r="T81" s="1"/>
      <c r="U81" s="1"/>
      <c r="V81" s="239"/>
      <c r="W81" s="239"/>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row>
    <row r="82" spans="1:70" ht="15.75" customHeight="1" x14ac:dyDescent="0.25">
      <c r="A82" s="1"/>
      <c r="B82" s="1"/>
      <c r="C82" s="1"/>
      <c r="D82" s="1"/>
      <c r="E82" s="1"/>
      <c r="F82" s="1"/>
      <c r="G82" s="1"/>
      <c r="H82" s="1"/>
      <c r="I82" s="1"/>
      <c r="J82" s="1"/>
      <c r="K82" s="1"/>
      <c r="L82" s="1"/>
      <c r="M82" s="1"/>
      <c r="N82" s="1"/>
      <c r="O82" s="1"/>
      <c r="P82" s="1"/>
      <c r="Q82" s="1"/>
      <c r="R82" s="1"/>
      <c r="S82" s="1"/>
      <c r="T82" s="1"/>
      <c r="U82" s="1"/>
      <c r="V82" s="239"/>
      <c r="W82" s="239"/>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row>
    <row r="83" spans="1:70" ht="15.75" customHeight="1" x14ac:dyDescent="0.25">
      <c r="A83" s="1"/>
      <c r="B83" s="1"/>
      <c r="C83" s="1"/>
      <c r="D83" s="1"/>
      <c r="E83" s="1"/>
      <c r="F83" s="1"/>
      <c r="G83" s="1"/>
      <c r="H83" s="1"/>
      <c r="I83" s="1"/>
      <c r="J83" s="1"/>
      <c r="K83" s="1"/>
      <c r="L83" s="1"/>
      <c r="M83" s="1"/>
      <c r="N83" s="1"/>
      <c r="O83" s="1"/>
      <c r="P83" s="1"/>
      <c r="Q83" s="1"/>
      <c r="R83" s="1"/>
      <c r="S83" s="1"/>
      <c r="T83" s="1"/>
      <c r="U83" s="1"/>
      <c r="V83" s="239"/>
      <c r="W83" s="239"/>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row>
    <row r="84" spans="1:70" ht="15.75" customHeight="1" x14ac:dyDescent="0.25">
      <c r="A84" s="1"/>
      <c r="B84" s="1"/>
      <c r="C84" s="1"/>
      <c r="D84" s="1"/>
      <c r="E84" s="1"/>
      <c r="F84" s="1"/>
      <c r="G84" s="1"/>
      <c r="H84" s="1"/>
      <c r="I84" s="1"/>
      <c r="J84" s="1"/>
      <c r="K84" s="1"/>
      <c r="L84" s="1"/>
      <c r="M84" s="1"/>
      <c r="N84" s="1"/>
      <c r="O84" s="1"/>
      <c r="P84" s="1"/>
      <c r="Q84" s="1"/>
      <c r="R84" s="1"/>
      <c r="S84" s="1"/>
      <c r="T84" s="1"/>
      <c r="U84" s="1"/>
      <c r="V84" s="239"/>
      <c r="W84" s="239"/>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row>
    <row r="85" spans="1:70" ht="15.75" customHeight="1" x14ac:dyDescent="0.25">
      <c r="A85" s="1"/>
      <c r="B85" s="1"/>
      <c r="C85" s="1"/>
      <c r="D85" s="1"/>
      <c r="E85" s="1"/>
      <c r="F85" s="1"/>
      <c r="G85" s="1"/>
      <c r="H85" s="1"/>
      <c r="I85" s="1"/>
      <c r="J85" s="1"/>
      <c r="K85" s="1"/>
      <c r="L85" s="1"/>
      <c r="M85" s="1"/>
      <c r="N85" s="1"/>
      <c r="O85" s="1"/>
      <c r="P85" s="1"/>
      <c r="Q85" s="1"/>
      <c r="R85" s="1"/>
      <c r="S85" s="1"/>
      <c r="T85" s="1"/>
      <c r="U85" s="1"/>
      <c r="V85" s="239"/>
      <c r="W85" s="239"/>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row>
    <row r="86" spans="1:70" ht="15.75" customHeight="1" x14ac:dyDescent="0.25">
      <c r="A86" s="1"/>
      <c r="B86" s="1"/>
      <c r="C86" s="1"/>
      <c r="D86" s="1"/>
      <c r="E86" s="1"/>
      <c r="F86" s="1"/>
      <c r="G86" s="1"/>
      <c r="H86" s="1"/>
      <c r="I86" s="1"/>
      <c r="J86" s="1"/>
      <c r="K86" s="1"/>
      <c r="L86" s="1"/>
      <c r="M86" s="1"/>
      <c r="N86" s="1"/>
      <c r="O86" s="1"/>
      <c r="P86" s="1"/>
      <c r="Q86" s="1"/>
      <c r="R86" s="1"/>
      <c r="S86" s="1"/>
      <c r="T86" s="1"/>
      <c r="U86" s="1"/>
      <c r="V86" s="239"/>
      <c r="W86" s="239"/>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row>
    <row r="87" spans="1:70" ht="15.75" customHeight="1" x14ac:dyDescent="0.25">
      <c r="A87" s="1"/>
      <c r="B87" s="1"/>
      <c r="C87" s="1"/>
      <c r="D87" s="1"/>
      <c r="E87" s="1"/>
      <c r="F87" s="1"/>
      <c r="G87" s="1"/>
      <c r="H87" s="1"/>
      <c r="I87" s="1"/>
      <c r="J87" s="1"/>
      <c r="K87" s="1"/>
      <c r="L87" s="1"/>
      <c r="M87" s="1"/>
      <c r="N87" s="1"/>
      <c r="O87" s="1"/>
      <c r="P87" s="1"/>
      <c r="Q87" s="1"/>
      <c r="R87" s="1"/>
      <c r="S87" s="1"/>
      <c r="T87" s="1"/>
      <c r="U87" s="1"/>
      <c r="V87" s="239"/>
      <c r="W87" s="239"/>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row>
    <row r="88" spans="1:70" ht="15.75" customHeight="1" x14ac:dyDescent="0.25">
      <c r="A88" s="1"/>
      <c r="B88" s="1"/>
      <c r="C88" s="1"/>
      <c r="D88" s="1"/>
      <c r="E88" s="1"/>
      <c r="F88" s="1"/>
      <c r="G88" s="1"/>
      <c r="H88" s="1"/>
      <c r="I88" s="1"/>
      <c r="J88" s="1"/>
      <c r="K88" s="1"/>
      <c r="L88" s="1"/>
      <c r="M88" s="1"/>
      <c r="N88" s="1"/>
      <c r="O88" s="1"/>
      <c r="P88" s="1"/>
      <c r="Q88" s="1"/>
      <c r="R88" s="1"/>
      <c r="S88" s="1"/>
      <c r="T88" s="1"/>
      <c r="U88" s="1"/>
      <c r="V88" s="239"/>
      <c r="W88" s="239"/>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row>
    <row r="89" spans="1:70" ht="15.75" customHeight="1" x14ac:dyDescent="0.25">
      <c r="A89" s="1"/>
      <c r="B89" s="1"/>
      <c r="C89" s="1"/>
      <c r="D89" s="1"/>
      <c r="E89" s="1"/>
      <c r="F89" s="1"/>
      <c r="G89" s="1"/>
      <c r="H89" s="1"/>
      <c r="I89" s="1"/>
      <c r="J89" s="1"/>
      <c r="K89" s="1"/>
      <c r="L89" s="1"/>
      <c r="M89" s="1"/>
      <c r="N89" s="1"/>
      <c r="O89" s="1"/>
      <c r="P89" s="1"/>
      <c r="Q89" s="1"/>
      <c r="R89" s="1"/>
      <c r="S89" s="1"/>
      <c r="T89" s="1"/>
      <c r="U89" s="1"/>
      <c r="V89" s="239"/>
      <c r="W89" s="239"/>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row>
    <row r="90" spans="1:70" ht="15.75" customHeight="1" x14ac:dyDescent="0.25">
      <c r="A90" s="1"/>
      <c r="B90" s="1"/>
      <c r="C90" s="1"/>
      <c r="D90" s="1"/>
      <c r="E90" s="1"/>
      <c r="F90" s="1"/>
      <c r="G90" s="1"/>
      <c r="H90" s="1"/>
      <c r="I90" s="1"/>
      <c r="J90" s="1"/>
      <c r="K90" s="1"/>
      <c r="L90" s="1"/>
      <c r="M90" s="1"/>
      <c r="N90" s="1"/>
      <c r="O90" s="1"/>
      <c r="P90" s="1"/>
      <c r="Q90" s="1"/>
      <c r="R90" s="1"/>
      <c r="S90" s="1"/>
      <c r="T90" s="1"/>
      <c r="U90" s="1"/>
      <c r="V90" s="239"/>
      <c r="W90" s="239"/>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row>
    <row r="91" spans="1:70" ht="15.75" customHeight="1" x14ac:dyDescent="0.25">
      <c r="A91" s="1"/>
      <c r="B91" s="1"/>
      <c r="C91" s="1"/>
      <c r="D91" s="1"/>
      <c r="E91" s="1"/>
      <c r="F91" s="1"/>
      <c r="G91" s="1"/>
      <c r="H91" s="1"/>
      <c r="I91" s="1"/>
      <c r="J91" s="1"/>
      <c r="K91" s="1"/>
      <c r="L91" s="1"/>
      <c r="M91" s="1"/>
      <c r="N91" s="1"/>
      <c r="O91" s="1"/>
      <c r="P91" s="1"/>
      <c r="Q91" s="1"/>
      <c r="R91" s="1"/>
      <c r="S91" s="1"/>
      <c r="T91" s="1"/>
      <c r="U91" s="1"/>
      <c r="V91" s="239"/>
      <c r="W91" s="239"/>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row>
    <row r="92" spans="1:70" ht="15.75" customHeight="1" x14ac:dyDescent="0.25">
      <c r="A92" s="1"/>
      <c r="B92" s="1"/>
      <c r="C92" s="1"/>
      <c r="D92" s="1"/>
      <c r="E92" s="1"/>
      <c r="F92" s="1"/>
      <c r="G92" s="1"/>
      <c r="H92" s="1"/>
      <c r="I92" s="1"/>
      <c r="J92" s="1"/>
      <c r="K92" s="1"/>
      <c r="L92" s="1"/>
      <c r="M92" s="1"/>
      <c r="N92" s="1"/>
      <c r="O92" s="1"/>
      <c r="P92" s="1"/>
      <c r="Q92" s="1"/>
      <c r="R92" s="1"/>
      <c r="S92" s="1"/>
      <c r="T92" s="1"/>
      <c r="U92" s="1"/>
      <c r="V92" s="239"/>
      <c r="W92" s="239"/>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row>
    <row r="93" spans="1:70" ht="15.75" customHeight="1" x14ac:dyDescent="0.25">
      <c r="A93" s="1"/>
      <c r="B93" s="1"/>
      <c r="C93" s="1"/>
      <c r="D93" s="1"/>
      <c r="E93" s="1"/>
      <c r="F93" s="1"/>
      <c r="G93" s="1"/>
      <c r="H93" s="1"/>
      <c r="I93" s="1"/>
      <c r="J93" s="1"/>
      <c r="K93" s="1"/>
      <c r="L93" s="1"/>
      <c r="M93" s="1"/>
      <c r="N93" s="1"/>
      <c r="O93" s="1"/>
      <c r="P93" s="1"/>
      <c r="Q93" s="1"/>
      <c r="R93" s="1"/>
      <c r="S93" s="1"/>
      <c r="T93" s="1"/>
      <c r="U93" s="1"/>
      <c r="V93" s="239"/>
      <c r="W93" s="239"/>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row>
    <row r="94" spans="1:70" ht="15.75" customHeight="1" x14ac:dyDescent="0.25">
      <c r="A94" s="1"/>
      <c r="B94" s="1"/>
      <c r="C94" s="1"/>
      <c r="D94" s="1"/>
      <c r="E94" s="1"/>
      <c r="F94" s="1"/>
      <c r="G94" s="1"/>
      <c r="H94" s="1"/>
      <c r="I94" s="1"/>
      <c r="J94" s="1"/>
      <c r="K94" s="1"/>
      <c r="L94" s="1"/>
      <c r="M94" s="1"/>
      <c r="N94" s="1"/>
      <c r="O94" s="1"/>
      <c r="P94" s="1"/>
      <c r="Q94" s="1"/>
      <c r="R94" s="1"/>
      <c r="S94" s="1"/>
      <c r="T94" s="1"/>
      <c r="U94" s="1"/>
      <c r="V94" s="239"/>
      <c r="W94" s="239"/>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row>
    <row r="95" spans="1:70" ht="15.75" customHeight="1" x14ac:dyDescent="0.25">
      <c r="A95" s="1"/>
      <c r="B95" s="1"/>
      <c r="C95" s="1"/>
      <c r="D95" s="1"/>
      <c r="E95" s="1"/>
      <c r="F95" s="1"/>
      <c r="G95" s="1"/>
      <c r="H95" s="1"/>
      <c r="I95" s="1"/>
      <c r="J95" s="1"/>
      <c r="K95" s="1"/>
      <c r="L95" s="1"/>
      <c r="M95" s="1"/>
      <c r="N95" s="1"/>
      <c r="O95" s="1"/>
      <c r="P95" s="1"/>
      <c r="Q95" s="1"/>
      <c r="R95" s="1"/>
      <c r="S95" s="1"/>
      <c r="T95" s="1"/>
      <c r="U95" s="1"/>
      <c r="V95" s="239"/>
      <c r="W95" s="239"/>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row>
    <row r="96" spans="1:70" ht="15.75" customHeight="1" x14ac:dyDescent="0.25">
      <c r="A96" s="1"/>
      <c r="B96" s="1"/>
      <c r="C96" s="1"/>
      <c r="D96" s="1"/>
      <c r="E96" s="1"/>
      <c r="F96" s="1"/>
      <c r="G96" s="1"/>
      <c r="H96" s="1"/>
      <c r="I96" s="1"/>
      <c r="J96" s="1"/>
      <c r="K96" s="1"/>
      <c r="L96" s="1"/>
      <c r="M96" s="1"/>
      <c r="N96" s="1"/>
      <c r="O96" s="1"/>
      <c r="P96" s="1"/>
      <c r="Q96" s="1"/>
      <c r="R96" s="1"/>
      <c r="S96" s="1"/>
      <c r="T96" s="1"/>
      <c r="U96" s="1"/>
      <c r="V96" s="239"/>
      <c r="W96" s="239"/>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row>
    <row r="97" spans="1:70" ht="15.75" customHeight="1" x14ac:dyDescent="0.25">
      <c r="A97" s="1"/>
      <c r="B97" s="1"/>
      <c r="C97" s="1"/>
      <c r="D97" s="1"/>
      <c r="E97" s="1"/>
      <c r="F97" s="1"/>
      <c r="G97" s="1"/>
      <c r="H97" s="1"/>
      <c r="I97" s="1"/>
      <c r="J97" s="1"/>
      <c r="K97" s="1"/>
      <c r="L97" s="1"/>
      <c r="M97" s="1"/>
      <c r="N97" s="1"/>
      <c r="O97" s="1"/>
      <c r="P97" s="1"/>
      <c r="Q97" s="1"/>
      <c r="R97" s="1"/>
      <c r="S97" s="1"/>
      <c r="T97" s="1"/>
      <c r="U97" s="1"/>
      <c r="V97" s="239"/>
      <c r="W97" s="239"/>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row>
    <row r="98" spans="1:70" ht="15.75" customHeight="1" x14ac:dyDescent="0.25">
      <c r="A98" s="1"/>
      <c r="B98" s="1"/>
      <c r="C98" s="1"/>
      <c r="D98" s="1"/>
      <c r="E98" s="1"/>
      <c r="F98" s="1"/>
      <c r="G98" s="1"/>
      <c r="H98" s="1"/>
      <c r="I98" s="1"/>
      <c r="J98" s="1"/>
      <c r="K98" s="1"/>
      <c r="L98" s="1"/>
      <c r="M98" s="1"/>
      <c r="N98" s="1"/>
      <c r="O98" s="1"/>
      <c r="P98" s="1"/>
      <c r="Q98" s="1"/>
      <c r="R98" s="1"/>
      <c r="S98" s="1"/>
      <c r="T98" s="1"/>
      <c r="U98" s="1"/>
      <c r="V98" s="239"/>
      <c r="W98" s="239"/>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row>
    <row r="99" spans="1:70" ht="15.75" customHeight="1" x14ac:dyDescent="0.25">
      <c r="A99" s="1"/>
      <c r="B99" s="1"/>
      <c r="C99" s="1"/>
      <c r="D99" s="1"/>
      <c r="E99" s="1"/>
      <c r="F99" s="1"/>
      <c r="G99" s="1"/>
      <c r="H99" s="1"/>
      <c r="I99" s="1"/>
      <c r="J99" s="1"/>
      <c r="K99" s="1"/>
      <c r="L99" s="1"/>
      <c r="M99" s="1"/>
      <c r="N99" s="1"/>
      <c r="O99" s="1"/>
      <c r="P99" s="1"/>
      <c r="Q99" s="1"/>
      <c r="R99" s="1"/>
      <c r="S99" s="1"/>
      <c r="T99" s="1"/>
      <c r="U99" s="1"/>
      <c r="V99" s="239"/>
      <c r="W99" s="239"/>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row>
    <row r="100" spans="1:70" ht="15.75" customHeight="1" x14ac:dyDescent="0.25">
      <c r="A100" s="1"/>
      <c r="B100" s="1"/>
      <c r="C100" s="1"/>
      <c r="D100" s="1"/>
      <c r="E100" s="1"/>
      <c r="F100" s="1"/>
      <c r="G100" s="1"/>
      <c r="H100" s="1"/>
      <c r="I100" s="1"/>
      <c r="J100" s="1"/>
      <c r="K100" s="1"/>
      <c r="L100" s="1"/>
      <c r="M100" s="1"/>
      <c r="N100" s="1"/>
      <c r="O100" s="1"/>
      <c r="P100" s="1"/>
      <c r="Q100" s="1"/>
      <c r="R100" s="1"/>
      <c r="S100" s="1"/>
      <c r="T100" s="1"/>
      <c r="U100" s="1"/>
      <c r="V100" s="239"/>
      <c r="W100" s="239"/>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row>
    <row r="101" spans="1:70" ht="15.75" customHeight="1" x14ac:dyDescent="0.25">
      <c r="A101" s="1"/>
      <c r="B101" s="1"/>
      <c r="C101" s="1"/>
      <c r="D101" s="1"/>
      <c r="E101" s="1"/>
      <c r="F101" s="1"/>
      <c r="G101" s="1"/>
      <c r="H101" s="1"/>
      <c r="I101" s="1"/>
      <c r="J101" s="1"/>
      <c r="K101" s="1"/>
      <c r="L101" s="1"/>
      <c r="M101" s="1"/>
      <c r="N101" s="1"/>
      <c r="O101" s="1"/>
      <c r="P101" s="1"/>
      <c r="Q101" s="1"/>
      <c r="R101" s="1"/>
      <c r="S101" s="1"/>
      <c r="T101" s="1"/>
      <c r="U101" s="1"/>
      <c r="V101" s="239"/>
      <c r="W101" s="239"/>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row>
    <row r="102" spans="1:70" ht="15.75" customHeight="1" x14ac:dyDescent="0.25">
      <c r="A102" s="1"/>
      <c r="B102" s="1"/>
      <c r="C102" s="1"/>
      <c r="D102" s="1"/>
      <c r="E102" s="1"/>
      <c r="F102" s="1"/>
      <c r="G102" s="1"/>
      <c r="H102" s="1"/>
      <c r="I102" s="1"/>
      <c r="J102" s="1"/>
      <c r="K102" s="1"/>
      <c r="L102" s="1"/>
      <c r="M102" s="1"/>
      <c r="N102" s="1"/>
      <c r="O102" s="1"/>
      <c r="P102" s="1"/>
      <c r="Q102" s="1"/>
      <c r="R102" s="1"/>
      <c r="S102" s="1"/>
      <c r="T102" s="1"/>
      <c r="U102" s="1"/>
      <c r="V102" s="239"/>
      <c r="W102" s="239"/>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row>
    <row r="103" spans="1:70" ht="15.75" customHeight="1" x14ac:dyDescent="0.25">
      <c r="A103" s="1"/>
      <c r="B103" s="1"/>
      <c r="C103" s="1"/>
      <c r="D103" s="1"/>
      <c r="E103" s="1"/>
      <c r="F103" s="1"/>
      <c r="G103" s="1"/>
      <c r="H103" s="1"/>
      <c r="I103" s="1"/>
      <c r="J103" s="1"/>
      <c r="K103" s="1"/>
      <c r="L103" s="1"/>
      <c r="M103" s="1"/>
      <c r="N103" s="1"/>
      <c r="O103" s="1"/>
      <c r="P103" s="1"/>
      <c r="Q103" s="1"/>
      <c r="R103" s="1"/>
      <c r="S103" s="1"/>
      <c r="T103" s="1"/>
      <c r="U103" s="1"/>
      <c r="V103" s="239"/>
      <c r="W103" s="239"/>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row>
    <row r="104" spans="1:70" ht="15.75" customHeight="1" x14ac:dyDescent="0.25">
      <c r="A104" s="1"/>
      <c r="B104" s="1"/>
      <c r="C104" s="1"/>
      <c r="D104" s="1"/>
      <c r="E104" s="1"/>
      <c r="F104" s="1"/>
      <c r="G104" s="1"/>
      <c r="H104" s="1"/>
      <c r="I104" s="1"/>
      <c r="J104" s="1"/>
      <c r="K104" s="1"/>
      <c r="L104" s="1"/>
      <c r="M104" s="1"/>
      <c r="N104" s="1"/>
      <c r="O104" s="1"/>
      <c r="P104" s="1"/>
      <c r="Q104" s="1"/>
      <c r="R104" s="1"/>
      <c r="S104" s="1"/>
      <c r="T104" s="1"/>
      <c r="U104" s="1"/>
      <c r="V104" s="239"/>
      <c r="W104" s="239"/>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row>
    <row r="105" spans="1:70" ht="15.75" customHeight="1" x14ac:dyDescent="0.25">
      <c r="A105" s="1"/>
      <c r="B105" s="1"/>
      <c r="C105" s="1"/>
      <c r="D105" s="1"/>
      <c r="E105" s="1"/>
      <c r="F105" s="1"/>
      <c r="G105" s="1"/>
      <c r="H105" s="1"/>
      <c r="I105" s="1"/>
      <c r="J105" s="1"/>
      <c r="K105" s="1"/>
      <c r="L105" s="1"/>
      <c r="M105" s="1"/>
      <c r="N105" s="1"/>
      <c r="O105" s="1"/>
      <c r="P105" s="1"/>
      <c r="Q105" s="1"/>
      <c r="R105" s="1"/>
      <c r="S105" s="1"/>
      <c r="T105" s="1"/>
      <c r="U105" s="1"/>
      <c r="V105" s="239"/>
      <c r="W105" s="239"/>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row>
    <row r="106" spans="1:70" ht="15.75" customHeight="1" x14ac:dyDescent="0.25">
      <c r="A106" s="1"/>
      <c r="B106" s="1"/>
      <c r="C106" s="1"/>
      <c r="D106" s="1"/>
      <c r="E106" s="1"/>
      <c r="F106" s="1"/>
      <c r="G106" s="1"/>
      <c r="H106" s="1"/>
      <c r="I106" s="1"/>
      <c r="J106" s="1"/>
      <c r="K106" s="1"/>
      <c r="L106" s="1"/>
      <c r="M106" s="1"/>
      <c r="N106" s="1"/>
      <c r="O106" s="1"/>
      <c r="P106" s="1"/>
      <c r="Q106" s="1"/>
      <c r="R106" s="1"/>
      <c r="S106" s="1"/>
      <c r="T106" s="1"/>
      <c r="U106" s="1"/>
      <c r="V106" s="239"/>
      <c r="W106" s="239"/>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row>
    <row r="107" spans="1:70" ht="15.75" customHeight="1" x14ac:dyDescent="0.25">
      <c r="A107" s="1"/>
      <c r="B107" s="1"/>
      <c r="C107" s="1"/>
      <c r="D107" s="1"/>
      <c r="E107" s="1"/>
      <c r="F107" s="1"/>
      <c r="G107" s="1"/>
      <c r="H107" s="1"/>
      <c r="I107" s="1"/>
      <c r="J107" s="1"/>
      <c r="K107" s="1"/>
      <c r="L107" s="1"/>
      <c r="M107" s="1"/>
      <c r="N107" s="1"/>
      <c r="O107" s="1"/>
      <c r="P107" s="1"/>
      <c r="Q107" s="1"/>
      <c r="R107" s="1"/>
      <c r="S107" s="1"/>
      <c r="T107" s="1"/>
      <c r="U107" s="1"/>
      <c r="V107" s="239"/>
      <c r="W107" s="239"/>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row>
    <row r="108" spans="1:70" ht="15.75" customHeight="1" x14ac:dyDescent="0.25">
      <c r="A108" s="1"/>
      <c r="B108" s="1"/>
      <c r="C108" s="1"/>
      <c r="D108" s="1"/>
      <c r="E108" s="1"/>
      <c r="F108" s="1"/>
      <c r="G108" s="1"/>
      <c r="H108" s="1"/>
      <c r="I108" s="1"/>
      <c r="J108" s="1"/>
      <c r="K108" s="1"/>
      <c r="L108" s="1"/>
      <c r="M108" s="1"/>
      <c r="N108" s="1"/>
      <c r="O108" s="1"/>
      <c r="P108" s="1"/>
      <c r="Q108" s="1"/>
      <c r="R108" s="1"/>
      <c r="S108" s="1"/>
      <c r="T108" s="1"/>
      <c r="U108" s="1"/>
      <c r="V108" s="239"/>
      <c r="W108" s="239"/>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row>
    <row r="109" spans="1:70" ht="15.75" customHeight="1" x14ac:dyDescent="0.25">
      <c r="A109" s="1"/>
      <c r="B109" s="1"/>
      <c r="C109" s="1"/>
      <c r="D109" s="1"/>
      <c r="E109" s="1"/>
      <c r="F109" s="1"/>
      <c r="G109" s="1"/>
      <c r="H109" s="1"/>
      <c r="I109" s="1"/>
      <c r="J109" s="1"/>
      <c r="K109" s="1"/>
      <c r="L109" s="1"/>
      <c r="M109" s="1"/>
      <c r="N109" s="1"/>
      <c r="O109" s="1"/>
      <c r="P109" s="1"/>
      <c r="Q109" s="1"/>
      <c r="R109" s="1"/>
      <c r="S109" s="1"/>
      <c r="T109" s="1"/>
      <c r="U109" s="1"/>
      <c r="V109" s="239"/>
      <c r="W109" s="239"/>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row>
    <row r="110" spans="1:70" ht="15.75" customHeight="1" x14ac:dyDescent="0.25">
      <c r="A110" s="1"/>
      <c r="B110" s="1"/>
      <c r="C110" s="1"/>
      <c r="D110" s="1"/>
      <c r="E110" s="1"/>
      <c r="F110" s="1"/>
      <c r="G110" s="1"/>
      <c r="H110" s="1"/>
      <c r="I110" s="1"/>
      <c r="J110" s="1"/>
      <c r="K110" s="1"/>
      <c r="L110" s="1"/>
      <c r="M110" s="1"/>
      <c r="N110" s="1"/>
      <c r="O110" s="1"/>
      <c r="P110" s="1"/>
      <c r="Q110" s="1"/>
      <c r="R110" s="1"/>
      <c r="S110" s="1"/>
      <c r="T110" s="1"/>
      <c r="U110" s="1"/>
      <c r="V110" s="239"/>
      <c r="W110" s="239"/>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row>
    <row r="111" spans="1:70" ht="15.75" customHeight="1" x14ac:dyDescent="0.25">
      <c r="A111" s="1"/>
      <c r="B111" s="1"/>
      <c r="C111" s="1"/>
      <c r="D111" s="1"/>
      <c r="E111" s="1"/>
      <c r="F111" s="1"/>
      <c r="G111" s="1"/>
      <c r="H111" s="1"/>
      <c r="I111" s="1"/>
      <c r="J111" s="1"/>
      <c r="K111" s="1"/>
      <c r="L111" s="1"/>
      <c r="M111" s="1"/>
      <c r="N111" s="1"/>
      <c r="O111" s="1"/>
      <c r="P111" s="1"/>
      <c r="Q111" s="1"/>
      <c r="R111" s="1"/>
      <c r="S111" s="1"/>
      <c r="T111" s="1"/>
      <c r="U111" s="1"/>
      <c r="V111" s="239"/>
      <c r="W111" s="239"/>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row>
    <row r="112" spans="1:70" ht="15.75" customHeight="1" x14ac:dyDescent="0.25">
      <c r="A112" s="1"/>
      <c r="B112" s="1"/>
      <c r="C112" s="1"/>
      <c r="D112" s="1"/>
      <c r="E112" s="1"/>
      <c r="F112" s="1"/>
      <c r="G112" s="1"/>
      <c r="H112" s="1"/>
      <c r="I112" s="1"/>
      <c r="J112" s="1"/>
      <c r="K112" s="1"/>
      <c r="L112" s="1"/>
      <c r="M112" s="1"/>
      <c r="N112" s="1"/>
      <c r="O112" s="1"/>
      <c r="P112" s="1"/>
      <c r="Q112" s="1"/>
      <c r="R112" s="1"/>
      <c r="S112" s="1"/>
      <c r="T112" s="1"/>
      <c r="U112" s="1"/>
      <c r="V112" s="239"/>
      <c r="W112" s="239"/>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row>
    <row r="113" spans="1:70" ht="15.75" customHeight="1" x14ac:dyDescent="0.25">
      <c r="A113" s="1"/>
      <c r="B113" s="1"/>
      <c r="C113" s="1"/>
      <c r="D113" s="1"/>
      <c r="E113" s="1"/>
      <c r="F113" s="1"/>
      <c r="G113" s="1"/>
      <c r="H113" s="1"/>
      <c r="I113" s="1"/>
      <c r="J113" s="1"/>
      <c r="K113" s="1"/>
      <c r="L113" s="1"/>
      <c r="M113" s="1"/>
      <c r="N113" s="1"/>
      <c r="O113" s="1"/>
      <c r="P113" s="1"/>
      <c r="Q113" s="1"/>
      <c r="R113" s="1"/>
      <c r="S113" s="1"/>
      <c r="T113" s="1"/>
      <c r="U113" s="1"/>
      <c r="V113" s="239"/>
      <c r="W113" s="239"/>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row>
    <row r="114" spans="1:70" ht="15.75" customHeight="1" x14ac:dyDescent="0.25">
      <c r="A114" s="1"/>
      <c r="B114" s="1"/>
      <c r="C114" s="1"/>
      <c r="D114" s="1"/>
      <c r="E114" s="1"/>
      <c r="F114" s="1"/>
      <c r="G114" s="1"/>
      <c r="H114" s="1"/>
      <c r="I114" s="1"/>
      <c r="J114" s="1"/>
      <c r="K114" s="1"/>
      <c r="L114" s="1"/>
      <c r="M114" s="1"/>
      <c r="N114" s="1"/>
      <c r="O114" s="1"/>
      <c r="P114" s="1"/>
      <c r="Q114" s="1"/>
      <c r="R114" s="1"/>
      <c r="S114" s="1"/>
      <c r="T114" s="1"/>
      <c r="U114" s="1"/>
      <c r="V114" s="239"/>
      <c r="W114" s="239"/>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row>
    <row r="115" spans="1:70" ht="15.75" customHeight="1" x14ac:dyDescent="0.25">
      <c r="A115" s="1"/>
      <c r="B115" s="1"/>
      <c r="C115" s="1"/>
      <c r="D115" s="1"/>
      <c r="E115" s="1"/>
      <c r="F115" s="1"/>
      <c r="G115" s="1"/>
      <c r="H115" s="1"/>
      <c r="I115" s="1"/>
      <c r="J115" s="1"/>
      <c r="K115" s="1"/>
      <c r="L115" s="1"/>
      <c r="M115" s="1"/>
      <c r="N115" s="1"/>
      <c r="O115" s="1"/>
      <c r="P115" s="1"/>
      <c r="Q115" s="1"/>
      <c r="R115" s="1"/>
      <c r="S115" s="1"/>
      <c r="T115" s="1"/>
      <c r="U115" s="1"/>
      <c r="V115" s="239"/>
      <c r="W115" s="239"/>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row>
    <row r="116" spans="1:70" ht="15.75" customHeight="1" x14ac:dyDescent="0.25">
      <c r="A116" s="1"/>
      <c r="B116" s="1"/>
      <c r="C116" s="1"/>
      <c r="D116" s="1"/>
      <c r="E116" s="1"/>
      <c r="F116" s="1"/>
      <c r="G116" s="1"/>
      <c r="H116" s="1"/>
      <c r="I116" s="1"/>
      <c r="J116" s="1"/>
      <c r="K116" s="1"/>
      <c r="L116" s="1"/>
      <c r="M116" s="1"/>
      <c r="N116" s="1"/>
      <c r="O116" s="1"/>
      <c r="P116" s="1"/>
      <c r="Q116" s="1"/>
      <c r="R116" s="1"/>
      <c r="S116" s="1"/>
      <c r="T116" s="1"/>
      <c r="U116" s="1"/>
      <c r="V116" s="239"/>
      <c r="W116" s="239"/>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row>
    <row r="117" spans="1:70" ht="15.75" customHeight="1" x14ac:dyDescent="0.25">
      <c r="A117" s="1"/>
      <c r="B117" s="1"/>
      <c r="C117" s="1"/>
      <c r="D117" s="1"/>
      <c r="E117" s="1"/>
      <c r="F117" s="1"/>
      <c r="G117" s="1"/>
      <c r="H117" s="1"/>
      <c r="I117" s="1"/>
      <c r="J117" s="1"/>
      <c r="K117" s="1"/>
      <c r="L117" s="1"/>
      <c r="M117" s="1"/>
      <c r="N117" s="1"/>
      <c r="O117" s="1"/>
      <c r="P117" s="1"/>
      <c r="Q117" s="1"/>
      <c r="R117" s="1"/>
      <c r="S117" s="1"/>
      <c r="T117" s="1"/>
      <c r="U117" s="1"/>
      <c r="V117" s="239"/>
      <c r="W117" s="239"/>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row>
    <row r="118" spans="1:70" ht="15.75" customHeight="1" x14ac:dyDescent="0.25">
      <c r="A118" s="1"/>
      <c r="B118" s="1"/>
      <c r="C118" s="1"/>
      <c r="D118" s="1"/>
      <c r="E118" s="1"/>
      <c r="F118" s="1"/>
      <c r="G118" s="1"/>
      <c r="H118" s="1"/>
      <c r="I118" s="1"/>
      <c r="J118" s="1"/>
      <c r="K118" s="1"/>
      <c r="L118" s="1"/>
      <c r="M118" s="1"/>
      <c r="N118" s="1"/>
      <c r="O118" s="1"/>
      <c r="P118" s="1"/>
      <c r="Q118" s="1"/>
      <c r="R118" s="1"/>
      <c r="S118" s="1"/>
      <c r="T118" s="1"/>
      <c r="U118" s="1"/>
      <c r="V118" s="239"/>
      <c r="W118" s="239"/>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row>
    <row r="119" spans="1:70" ht="15.75" customHeight="1" x14ac:dyDescent="0.25">
      <c r="A119" s="1"/>
      <c r="B119" s="1"/>
      <c r="C119" s="1"/>
      <c r="D119" s="1"/>
      <c r="E119" s="1"/>
      <c r="F119" s="1"/>
      <c r="G119" s="1"/>
      <c r="H119" s="1"/>
      <c r="I119" s="1"/>
      <c r="J119" s="1"/>
      <c r="K119" s="1"/>
      <c r="L119" s="1"/>
      <c r="M119" s="1"/>
      <c r="N119" s="1"/>
      <c r="O119" s="1"/>
      <c r="P119" s="1"/>
      <c r="Q119" s="1"/>
      <c r="R119" s="1"/>
      <c r="S119" s="1"/>
      <c r="T119" s="1"/>
      <c r="U119" s="1"/>
      <c r="V119" s="239"/>
      <c r="W119" s="239"/>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row>
    <row r="120" spans="1:70" ht="15.75" customHeight="1" x14ac:dyDescent="0.25">
      <c r="A120" s="1"/>
      <c r="B120" s="1"/>
      <c r="C120" s="1"/>
      <c r="D120" s="1"/>
      <c r="E120" s="1"/>
      <c r="F120" s="1"/>
      <c r="G120" s="1"/>
      <c r="H120" s="1"/>
      <c r="I120" s="1"/>
      <c r="J120" s="1"/>
      <c r="K120" s="1"/>
      <c r="L120" s="1"/>
      <c r="M120" s="1"/>
      <c r="N120" s="1"/>
      <c r="O120" s="1"/>
      <c r="P120" s="1"/>
      <c r="Q120" s="1"/>
      <c r="R120" s="1"/>
      <c r="S120" s="1"/>
      <c r="T120" s="1"/>
      <c r="U120" s="1"/>
      <c r="V120" s="239"/>
      <c r="W120" s="239"/>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row>
    <row r="121" spans="1:70" ht="15.75" customHeight="1" x14ac:dyDescent="0.25">
      <c r="A121" s="1"/>
      <c r="B121" s="1"/>
      <c r="C121" s="1"/>
      <c r="D121" s="1"/>
      <c r="E121" s="1"/>
      <c r="F121" s="1"/>
      <c r="G121" s="1"/>
      <c r="H121" s="1"/>
      <c r="I121" s="1"/>
      <c r="J121" s="1"/>
      <c r="K121" s="1"/>
      <c r="L121" s="1"/>
      <c r="M121" s="1"/>
      <c r="N121" s="1"/>
      <c r="O121" s="1"/>
      <c r="P121" s="1"/>
      <c r="Q121" s="1"/>
      <c r="R121" s="1"/>
      <c r="S121" s="1"/>
      <c r="T121" s="1"/>
      <c r="U121" s="1"/>
      <c r="V121" s="239"/>
      <c r="W121" s="239"/>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row>
    <row r="122" spans="1:70" ht="15.75" customHeight="1" x14ac:dyDescent="0.25">
      <c r="A122" s="1"/>
      <c r="B122" s="1"/>
      <c r="C122" s="1"/>
      <c r="D122" s="1"/>
      <c r="E122" s="1"/>
      <c r="F122" s="1"/>
      <c r="G122" s="1"/>
      <c r="H122" s="1"/>
      <c r="I122" s="1"/>
      <c r="J122" s="1"/>
      <c r="K122" s="1"/>
      <c r="L122" s="1"/>
      <c r="M122" s="1"/>
      <c r="N122" s="1"/>
      <c r="O122" s="1"/>
      <c r="P122" s="1"/>
      <c r="Q122" s="1"/>
      <c r="R122" s="1"/>
      <c r="S122" s="1"/>
      <c r="T122" s="1"/>
      <c r="U122" s="1"/>
      <c r="V122" s="239"/>
      <c r="W122" s="239"/>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row>
    <row r="123" spans="1:70" ht="15.75" customHeight="1" x14ac:dyDescent="0.25">
      <c r="A123" s="1"/>
      <c r="B123" s="1"/>
      <c r="C123" s="1"/>
      <c r="D123" s="1"/>
      <c r="E123" s="1"/>
      <c r="F123" s="1"/>
      <c r="G123" s="1"/>
      <c r="H123" s="1"/>
      <c r="I123" s="1"/>
      <c r="J123" s="1"/>
      <c r="K123" s="1"/>
      <c r="L123" s="1"/>
      <c r="M123" s="1"/>
      <c r="N123" s="1"/>
      <c r="O123" s="1"/>
      <c r="P123" s="1"/>
      <c r="Q123" s="1"/>
      <c r="R123" s="1"/>
      <c r="S123" s="1"/>
      <c r="T123" s="1"/>
      <c r="U123" s="1"/>
      <c r="V123" s="239"/>
      <c r="W123" s="239"/>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row>
    <row r="124" spans="1:70" ht="15.75" customHeight="1" x14ac:dyDescent="0.25">
      <c r="A124" s="1"/>
      <c r="B124" s="1"/>
      <c r="C124" s="1"/>
      <c r="D124" s="1"/>
      <c r="E124" s="1"/>
      <c r="F124" s="1"/>
      <c r="G124" s="1"/>
      <c r="H124" s="1"/>
      <c r="I124" s="1"/>
      <c r="J124" s="1"/>
      <c r="K124" s="1"/>
      <c r="L124" s="1"/>
      <c r="M124" s="1"/>
      <c r="N124" s="1"/>
      <c r="O124" s="1"/>
      <c r="P124" s="1"/>
      <c r="Q124" s="1"/>
      <c r="R124" s="1"/>
      <c r="S124" s="1"/>
      <c r="T124" s="1"/>
      <c r="U124" s="1"/>
      <c r="V124" s="239"/>
      <c r="W124" s="239"/>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row>
    <row r="125" spans="1:70" ht="15.75" customHeight="1" x14ac:dyDescent="0.25">
      <c r="A125" s="1"/>
      <c r="B125" s="1"/>
      <c r="C125" s="1"/>
      <c r="D125" s="1"/>
      <c r="E125" s="1"/>
      <c r="F125" s="1"/>
      <c r="G125" s="1"/>
      <c r="H125" s="1"/>
      <c r="I125" s="1"/>
      <c r="J125" s="1"/>
      <c r="K125" s="1"/>
      <c r="L125" s="1"/>
      <c r="M125" s="1"/>
      <c r="N125" s="1"/>
      <c r="O125" s="1"/>
      <c r="P125" s="1"/>
      <c r="Q125" s="1"/>
      <c r="R125" s="1"/>
      <c r="S125" s="1"/>
      <c r="T125" s="1"/>
      <c r="U125" s="1"/>
      <c r="V125" s="239"/>
      <c r="W125" s="239"/>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row>
    <row r="126" spans="1:70" ht="15.75" customHeight="1" x14ac:dyDescent="0.25">
      <c r="A126" s="1"/>
      <c r="B126" s="1"/>
      <c r="C126" s="1"/>
      <c r="D126" s="1"/>
      <c r="E126" s="1"/>
      <c r="F126" s="1"/>
      <c r="G126" s="1"/>
      <c r="H126" s="1"/>
      <c r="I126" s="1"/>
      <c r="J126" s="1"/>
      <c r="K126" s="1"/>
      <c r="L126" s="1"/>
      <c r="M126" s="1"/>
      <c r="N126" s="1"/>
      <c r="O126" s="1"/>
      <c r="P126" s="1"/>
      <c r="Q126" s="1"/>
      <c r="R126" s="1"/>
      <c r="S126" s="1"/>
      <c r="T126" s="1"/>
      <c r="U126" s="1"/>
      <c r="V126" s="239"/>
      <c r="W126" s="239"/>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row>
    <row r="127" spans="1:70" ht="15.75" customHeight="1" x14ac:dyDescent="0.25">
      <c r="A127" s="1"/>
      <c r="B127" s="1"/>
      <c r="C127" s="1"/>
      <c r="D127" s="1"/>
      <c r="E127" s="1"/>
      <c r="F127" s="1"/>
      <c r="G127" s="1"/>
      <c r="H127" s="1"/>
      <c r="I127" s="1"/>
      <c r="J127" s="1"/>
      <c r="K127" s="1"/>
      <c r="L127" s="1"/>
      <c r="M127" s="1"/>
      <c r="N127" s="1"/>
      <c r="O127" s="1"/>
      <c r="P127" s="1"/>
      <c r="Q127" s="1"/>
      <c r="R127" s="1"/>
      <c r="S127" s="1"/>
      <c r="T127" s="1"/>
      <c r="U127" s="1"/>
      <c r="V127" s="239"/>
      <c r="W127" s="239"/>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row>
    <row r="128" spans="1:70" ht="15.75" customHeight="1" x14ac:dyDescent="0.25">
      <c r="A128" s="1"/>
      <c r="B128" s="1"/>
      <c r="C128" s="1"/>
      <c r="D128" s="1"/>
      <c r="E128" s="1"/>
      <c r="F128" s="1"/>
      <c r="G128" s="1"/>
      <c r="H128" s="1"/>
      <c r="I128" s="1"/>
      <c r="J128" s="1"/>
      <c r="K128" s="1"/>
      <c r="L128" s="1"/>
      <c r="M128" s="1"/>
      <c r="N128" s="1"/>
      <c r="O128" s="1"/>
      <c r="P128" s="1"/>
      <c r="Q128" s="1"/>
      <c r="R128" s="1"/>
      <c r="S128" s="1"/>
      <c r="T128" s="1"/>
      <c r="U128" s="1"/>
      <c r="V128" s="239"/>
      <c r="W128" s="239"/>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row>
    <row r="129" spans="1:70" ht="15.75" customHeight="1" x14ac:dyDescent="0.25">
      <c r="A129" s="1"/>
      <c r="B129" s="1"/>
      <c r="C129" s="1"/>
      <c r="D129" s="1"/>
      <c r="E129" s="1"/>
      <c r="F129" s="1"/>
      <c r="G129" s="1"/>
      <c r="H129" s="1"/>
      <c r="I129" s="1"/>
      <c r="J129" s="1"/>
      <c r="K129" s="1"/>
      <c r="L129" s="1"/>
      <c r="M129" s="1"/>
      <c r="N129" s="1"/>
      <c r="O129" s="1"/>
      <c r="P129" s="1"/>
      <c r="Q129" s="1"/>
      <c r="R129" s="1"/>
      <c r="S129" s="1"/>
      <c r="T129" s="1"/>
      <c r="U129" s="1"/>
      <c r="V129" s="239"/>
      <c r="W129" s="239"/>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row>
    <row r="130" spans="1:70" ht="15.75" customHeight="1" x14ac:dyDescent="0.25">
      <c r="A130" s="1"/>
      <c r="B130" s="1"/>
      <c r="C130" s="1"/>
      <c r="D130" s="1"/>
      <c r="E130" s="1"/>
      <c r="F130" s="1"/>
      <c r="G130" s="1"/>
      <c r="H130" s="1"/>
      <c r="I130" s="1"/>
      <c r="J130" s="1"/>
      <c r="K130" s="1"/>
      <c r="L130" s="1"/>
      <c r="M130" s="1"/>
      <c r="N130" s="1"/>
      <c r="O130" s="1"/>
      <c r="P130" s="1"/>
      <c r="Q130" s="1"/>
      <c r="R130" s="1"/>
      <c r="S130" s="1"/>
      <c r="T130" s="1"/>
      <c r="U130" s="1"/>
      <c r="V130" s="239"/>
      <c r="W130" s="239"/>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row>
    <row r="131" spans="1:70" ht="15.75" customHeight="1" x14ac:dyDescent="0.25">
      <c r="A131" s="1"/>
      <c r="B131" s="1"/>
      <c r="C131" s="1"/>
      <c r="D131" s="1"/>
      <c r="E131" s="1"/>
      <c r="F131" s="1"/>
      <c r="G131" s="1"/>
      <c r="H131" s="1"/>
      <c r="I131" s="1"/>
      <c r="J131" s="1"/>
      <c r="K131" s="1"/>
      <c r="L131" s="1"/>
      <c r="M131" s="1"/>
      <c r="N131" s="1"/>
      <c r="O131" s="1"/>
      <c r="P131" s="1"/>
      <c r="Q131" s="1"/>
      <c r="R131" s="1"/>
      <c r="S131" s="1"/>
      <c r="T131" s="1"/>
      <c r="U131" s="1"/>
      <c r="V131" s="239"/>
      <c r="W131" s="239"/>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row>
    <row r="132" spans="1:70" ht="15.75" customHeight="1" x14ac:dyDescent="0.25">
      <c r="A132" s="1"/>
      <c r="B132" s="1"/>
      <c r="C132" s="1"/>
      <c r="D132" s="1"/>
      <c r="E132" s="1"/>
      <c r="F132" s="1"/>
      <c r="G132" s="1"/>
      <c r="H132" s="1"/>
      <c r="I132" s="1"/>
      <c r="J132" s="1"/>
      <c r="K132" s="1"/>
      <c r="L132" s="1"/>
      <c r="M132" s="1"/>
      <c r="N132" s="1"/>
      <c r="O132" s="1"/>
      <c r="P132" s="1"/>
      <c r="Q132" s="1"/>
      <c r="R132" s="1"/>
      <c r="S132" s="1"/>
      <c r="T132" s="1"/>
      <c r="U132" s="1"/>
      <c r="V132" s="239"/>
      <c r="W132" s="239"/>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row>
    <row r="133" spans="1:70" ht="15.75" customHeight="1" x14ac:dyDescent="0.25">
      <c r="A133" s="1"/>
      <c r="B133" s="1"/>
      <c r="C133" s="1"/>
      <c r="D133" s="1"/>
      <c r="E133" s="1"/>
      <c r="F133" s="1"/>
      <c r="G133" s="1"/>
      <c r="H133" s="1"/>
      <c r="I133" s="1"/>
      <c r="J133" s="1"/>
      <c r="K133" s="1"/>
      <c r="L133" s="1"/>
      <c r="M133" s="1"/>
      <c r="N133" s="1"/>
      <c r="O133" s="1"/>
      <c r="P133" s="1"/>
      <c r="Q133" s="1"/>
      <c r="R133" s="1"/>
      <c r="S133" s="1"/>
      <c r="T133" s="1"/>
      <c r="U133" s="1"/>
      <c r="V133" s="239"/>
      <c r="W133" s="239"/>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row>
    <row r="134" spans="1:70" ht="15.75" customHeight="1" x14ac:dyDescent="0.25">
      <c r="A134" s="1"/>
      <c r="B134" s="1"/>
      <c r="C134" s="1"/>
      <c r="D134" s="1"/>
      <c r="E134" s="1"/>
      <c r="F134" s="1"/>
      <c r="G134" s="1"/>
      <c r="H134" s="1"/>
      <c r="I134" s="1"/>
      <c r="J134" s="1"/>
      <c r="K134" s="1"/>
      <c r="L134" s="1"/>
      <c r="M134" s="1"/>
      <c r="N134" s="1"/>
      <c r="O134" s="1"/>
      <c r="P134" s="1"/>
      <c r="Q134" s="1"/>
      <c r="R134" s="1"/>
      <c r="S134" s="1"/>
      <c r="T134" s="1"/>
      <c r="U134" s="1"/>
      <c r="V134" s="239"/>
      <c r="W134" s="239"/>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row>
    <row r="135" spans="1:70" ht="15.75" customHeight="1" x14ac:dyDescent="0.25">
      <c r="A135" s="1"/>
      <c r="B135" s="1"/>
      <c r="C135" s="1"/>
      <c r="D135" s="1"/>
      <c r="E135" s="1"/>
      <c r="F135" s="1"/>
      <c r="G135" s="1"/>
      <c r="H135" s="1"/>
      <c r="I135" s="1"/>
      <c r="J135" s="1"/>
      <c r="K135" s="1"/>
      <c r="L135" s="1"/>
      <c r="M135" s="1"/>
      <c r="N135" s="1"/>
      <c r="O135" s="1"/>
      <c r="P135" s="1"/>
      <c r="Q135" s="1"/>
      <c r="R135" s="1"/>
      <c r="S135" s="1"/>
      <c r="T135" s="1"/>
      <c r="U135" s="1"/>
      <c r="V135" s="239"/>
      <c r="W135" s="239"/>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row>
    <row r="136" spans="1:70" ht="15.75" customHeight="1" x14ac:dyDescent="0.25">
      <c r="A136" s="1"/>
      <c r="B136" s="1"/>
      <c r="C136" s="1"/>
      <c r="D136" s="1"/>
      <c r="E136" s="1"/>
      <c r="F136" s="1"/>
      <c r="G136" s="1"/>
      <c r="H136" s="1"/>
      <c r="I136" s="1"/>
      <c r="J136" s="1"/>
      <c r="K136" s="1"/>
      <c r="L136" s="1"/>
      <c r="M136" s="1"/>
      <c r="N136" s="1"/>
      <c r="O136" s="1"/>
      <c r="P136" s="1"/>
      <c r="Q136" s="1"/>
      <c r="R136" s="1"/>
      <c r="S136" s="1"/>
      <c r="T136" s="1"/>
      <c r="U136" s="1"/>
      <c r="V136" s="239"/>
      <c r="W136" s="239"/>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
    </row>
    <row r="137" spans="1:70" ht="15.75" customHeight="1" x14ac:dyDescent="0.25">
      <c r="A137" s="1"/>
      <c r="B137" s="1"/>
      <c r="C137" s="1"/>
      <c r="D137" s="1"/>
      <c r="E137" s="1"/>
      <c r="F137" s="1"/>
      <c r="G137" s="1"/>
      <c r="H137" s="1"/>
      <c r="I137" s="1"/>
      <c r="J137" s="1"/>
      <c r="K137" s="1"/>
      <c r="L137" s="1"/>
      <c r="M137" s="1"/>
      <c r="N137" s="1"/>
      <c r="O137" s="1"/>
      <c r="P137" s="1"/>
      <c r="Q137" s="1"/>
      <c r="R137" s="1"/>
      <c r="S137" s="1"/>
      <c r="T137" s="1"/>
      <c r="U137" s="1"/>
      <c r="V137" s="239"/>
      <c r="W137" s="239"/>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row>
    <row r="138" spans="1:70" ht="15.75" customHeight="1" x14ac:dyDescent="0.25">
      <c r="A138" s="1"/>
      <c r="B138" s="1"/>
      <c r="C138" s="1"/>
      <c r="D138" s="1"/>
      <c r="E138" s="1"/>
      <c r="F138" s="1"/>
      <c r="G138" s="1"/>
      <c r="H138" s="1"/>
      <c r="I138" s="1"/>
      <c r="J138" s="1"/>
      <c r="K138" s="1"/>
      <c r="L138" s="1"/>
      <c r="M138" s="1"/>
      <c r="N138" s="1"/>
      <c r="O138" s="1"/>
      <c r="P138" s="1"/>
      <c r="Q138" s="1"/>
      <c r="R138" s="1"/>
      <c r="S138" s="1"/>
      <c r="T138" s="1"/>
      <c r="U138" s="1"/>
      <c r="V138" s="239"/>
      <c r="W138" s="239"/>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c r="BR138" s="1"/>
    </row>
    <row r="139" spans="1:70" ht="15.75" customHeight="1" x14ac:dyDescent="0.25">
      <c r="A139" s="1"/>
      <c r="B139" s="1"/>
      <c r="C139" s="1"/>
      <c r="D139" s="1"/>
      <c r="E139" s="1"/>
      <c r="F139" s="1"/>
      <c r="G139" s="1"/>
      <c r="H139" s="1"/>
      <c r="I139" s="1"/>
      <c r="J139" s="1"/>
      <c r="K139" s="1"/>
      <c r="L139" s="1"/>
      <c r="M139" s="1"/>
      <c r="N139" s="1"/>
      <c r="O139" s="1"/>
      <c r="P139" s="1"/>
      <c r="Q139" s="1"/>
      <c r="R139" s="1"/>
      <c r="S139" s="1"/>
      <c r="T139" s="1"/>
      <c r="U139" s="1"/>
      <c r="V139" s="239"/>
      <c r="W139" s="239"/>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row>
    <row r="140" spans="1:70" ht="15.75" customHeight="1" x14ac:dyDescent="0.25">
      <c r="A140" s="1"/>
      <c r="B140" s="1"/>
      <c r="C140" s="1"/>
      <c r="D140" s="1"/>
      <c r="E140" s="1"/>
      <c r="F140" s="1"/>
      <c r="G140" s="1"/>
      <c r="H140" s="1"/>
      <c r="I140" s="1"/>
      <c r="J140" s="1"/>
      <c r="K140" s="1"/>
      <c r="L140" s="1"/>
      <c r="M140" s="1"/>
      <c r="N140" s="1"/>
      <c r="O140" s="1"/>
      <c r="P140" s="1"/>
      <c r="Q140" s="1"/>
      <c r="R140" s="1"/>
      <c r="S140" s="1"/>
      <c r="T140" s="1"/>
      <c r="U140" s="1"/>
      <c r="V140" s="239"/>
      <c r="W140" s="239"/>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c r="BP140" s="1"/>
      <c r="BQ140" s="1"/>
      <c r="BR140" s="1"/>
    </row>
    <row r="141" spans="1:70" ht="15.75" customHeight="1" x14ac:dyDescent="0.25">
      <c r="A141" s="1"/>
      <c r="B141" s="1"/>
      <c r="C141" s="1"/>
      <c r="D141" s="1"/>
      <c r="E141" s="1"/>
      <c r="F141" s="1"/>
      <c r="G141" s="1"/>
      <c r="H141" s="1"/>
      <c r="I141" s="1"/>
      <c r="J141" s="1"/>
      <c r="K141" s="1"/>
      <c r="L141" s="1"/>
      <c r="M141" s="1"/>
      <c r="N141" s="1"/>
      <c r="O141" s="1"/>
      <c r="P141" s="1"/>
      <c r="Q141" s="1"/>
      <c r="R141" s="1"/>
      <c r="S141" s="1"/>
      <c r="T141" s="1"/>
      <c r="U141" s="1"/>
      <c r="V141" s="239"/>
      <c r="W141" s="239"/>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c r="BP141" s="1"/>
      <c r="BQ141" s="1"/>
      <c r="BR141" s="1"/>
    </row>
    <row r="142" spans="1:70" ht="15.75" customHeight="1" x14ac:dyDescent="0.25">
      <c r="A142" s="1"/>
      <c r="B142" s="1"/>
      <c r="C142" s="1"/>
      <c r="D142" s="1"/>
      <c r="E142" s="1"/>
      <c r="F142" s="1"/>
      <c r="G142" s="1"/>
      <c r="H142" s="1"/>
      <c r="I142" s="1"/>
      <c r="J142" s="1"/>
      <c r="K142" s="1"/>
      <c r="L142" s="1"/>
      <c r="M142" s="1"/>
      <c r="N142" s="1"/>
      <c r="O142" s="1"/>
      <c r="P142" s="1"/>
      <c r="Q142" s="1"/>
      <c r="R142" s="1"/>
      <c r="S142" s="1"/>
      <c r="T142" s="1"/>
      <c r="U142" s="1"/>
      <c r="V142" s="239"/>
      <c r="W142" s="239"/>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c r="BQ142" s="1"/>
      <c r="BR142" s="1"/>
    </row>
    <row r="143" spans="1:70" ht="15.75" customHeight="1" x14ac:dyDescent="0.25">
      <c r="A143" s="1"/>
      <c r="B143" s="1"/>
      <c r="C143" s="1"/>
      <c r="D143" s="1"/>
      <c r="E143" s="1"/>
      <c r="F143" s="1"/>
      <c r="G143" s="1"/>
      <c r="H143" s="1"/>
      <c r="I143" s="1"/>
      <c r="J143" s="1"/>
      <c r="K143" s="1"/>
      <c r="L143" s="1"/>
      <c r="M143" s="1"/>
      <c r="N143" s="1"/>
      <c r="O143" s="1"/>
      <c r="P143" s="1"/>
      <c r="Q143" s="1"/>
      <c r="R143" s="1"/>
      <c r="S143" s="1"/>
      <c r="T143" s="1"/>
      <c r="U143" s="1"/>
      <c r="V143" s="239"/>
      <c r="W143" s="239"/>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c r="BR143" s="1"/>
    </row>
    <row r="144" spans="1:70" ht="15.75" customHeight="1" x14ac:dyDescent="0.25">
      <c r="A144" s="1"/>
      <c r="B144" s="1"/>
      <c r="C144" s="1"/>
      <c r="D144" s="1"/>
      <c r="E144" s="1"/>
      <c r="F144" s="1"/>
      <c r="G144" s="1"/>
      <c r="H144" s="1"/>
      <c r="I144" s="1"/>
      <c r="J144" s="1"/>
      <c r="K144" s="1"/>
      <c r="L144" s="1"/>
      <c r="M144" s="1"/>
      <c r="N144" s="1"/>
      <c r="O144" s="1"/>
      <c r="P144" s="1"/>
      <c r="Q144" s="1"/>
      <c r="R144" s="1"/>
      <c r="S144" s="1"/>
      <c r="T144" s="1"/>
      <c r="U144" s="1"/>
      <c r="V144" s="239"/>
      <c r="W144" s="239"/>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c r="BQ144" s="1"/>
      <c r="BR144" s="1"/>
    </row>
    <row r="145" spans="1:70" ht="15.75" customHeight="1" x14ac:dyDescent="0.25">
      <c r="A145" s="1"/>
      <c r="B145" s="1"/>
      <c r="C145" s="1"/>
      <c r="D145" s="1"/>
      <c r="E145" s="1"/>
      <c r="F145" s="1"/>
      <c r="G145" s="1"/>
      <c r="H145" s="1"/>
      <c r="I145" s="1"/>
      <c r="J145" s="1"/>
      <c r="K145" s="1"/>
      <c r="L145" s="1"/>
      <c r="M145" s="1"/>
      <c r="N145" s="1"/>
      <c r="O145" s="1"/>
      <c r="P145" s="1"/>
      <c r="Q145" s="1"/>
      <c r="R145" s="1"/>
      <c r="S145" s="1"/>
      <c r="T145" s="1"/>
      <c r="U145" s="1"/>
      <c r="V145" s="239"/>
      <c r="W145" s="239"/>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c r="BN145" s="1"/>
      <c r="BO145" s="1"/>
      <c r="BP145" s="1"/>
      <c r="BQ145" s="1"/>
      <c r="BR145" s="1"/>
    </row>
    <row r="146" spans="1:70" ht="15.75" customHeight="1" x14ac:dyDescent="0.25">
      <c r="A146" s="1"/>
      <c r="B146" s="1"/>
      <c r="C146" s="1"/>
      <c r="D146" s="1"/>
      <c r="E146" s="1"/>
      <c r="F146" s="1"/>
      <c r="G146" s="1"/>
      <c r="H146" s="1"/>
      <c r="I146" s="1"/>
      <c r="J146" s="1"/>
      <c r="K146" s="1"/>
      <c r="L146" s="1"/>
      <c r="M146" s="1"/>
      <c r="N146" s="1"/>
      <c r="O146" s="1"/>
      <c r="P146" s="1"/>
      <c r="Q146" s="1"/>
      <c r="R146" s="1"/>
      <c r="S146" s="1"/>
      <c r="T146" s="1"/>
      <c r="U146" s="1"/>
      <c r="V146" s="239"/>
      <c r="W146" s="239"/>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c r="BM146" s="1"/>
      <c r="BN146" s="1"/>
      <c r="BO146" s="1"/>
      <c r="BP146" s="1"/>
      <c r="BQ146" s="1"/>
      <c r="BR146" s="1"/>
    </row>
    <row r="147" spans="1:70" ht="15.75" customHeight="1" x14ac:dyDescent="0.25">
      <c r="A147" s="1"/>
      <c r="B147" s="1"/>
      <c r="C147" s="1"/>
      <c r="D147" s="1"/>
      <c r="E147" s="1"/>
      <c r="F147" s="1"/>
      <c r="G147" s="1"/>
      <c r="H147" s="1"/>
      <c r="I147" s="1"/>
      <c r="J147" s="1"/>
      <c r="K147" s="1"/>
      <c r="L147" s="1"/>
      <c r="M147" s="1"/>
      <c r="N147" s="1"/>
      <c r="O147" s="1"/>
      <c r="P147" s="1"/>
      <c r="Q147" s="1"/>
      <c r="R147" s="1"/>
      <c r="S147" s="1"/>
      <c r="T147" s="1"/>
      <c r="U147" s="1"/>
      <c r="V147" s="239"/>
      <c r="W147" s="239"/>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c r="BM147" s="1"/>
      <c r="BN147" s="1"/>
      <c r="BO147" s="1"/>
      <c r="BP147" s="1"/>
      <c r="BQ147" s="1"/>
      <c r="BR147" s="1"/>
    </row>
    <row r="148" spans="1:70" ht="15.75" customHeight="1" x14ac:dyDescent="0.25">
      <c r="A148" s="1"/>
      <c r="B148" s="1"/>
      <c r="C148" s="1"/>
      <c r="D148" s="1"/>
      <c r="E148" s="1"/>
      <c r="F148" s="1"/>
      <c r="G148" s="1"/>
      <c r="H148" s="1"/>
      <c r="I148" s="1"/>
      <c r="J148" s="1"/>
      <c r="K148" s="1"/>
      <c r="L148" s="1"/>
      <c r="M148" s="1"/>
      <c r="N148" s="1"/>
      <c r="O148" s="1"/>
      <c r="P148" s="1"/>
      <c r="Q148" s="1"/>
      <c r="R148" s="1"/>
      <c r="S148" s="1"/>
      <c r="T148" s="1"/>
      <c r="U148" s="1"/>
      <c r="V148" s="239"/>
      <c r="W148" s="239"/>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c r="BN148" s="1"/>
      <c r="BO148" s="1"/>
      <c r="BP148" s="1"/>
      <c r="BQ148" s="1"/>
      <c r="BR148" s="1"/>
    </row>
    <row r="149" spans="1:70" ht="15.75" customHeight="1" x14ac:dyDescent="0.25">
      <c r="A149" s="1"/>
      <c r="B149" s="1"/>
      <c r="C149" s="1"/>
      <c r="D149" s="1"/>
      <c r="E149" s="1"/>
      <c r="F149" s="1"/>
      <c r="G149" s="1"/>
      <c r="H149" s="1"/>
      <c r="I149" s="1"/>
      <c r="J149" s="1"/>
      <c r="K149" s="1"/>
      <c r="L149" s="1"/>
      <c r="M149" s="1"/>
      <c r="N149" s="1"/>
      <c r="O149" s="1"/>
      <c r="P149" s="1"/>
      <c r="Q149" s="1"/>
      <c r="R149" s="1"/>
      <c r="S149" s="1"/>
      <c r="T149" s="1"/>
      <c r="U149" s="1"/>
      <c r="V149" s="239"/>
      <c r="W149" s="239"/>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c r="BN149" s="1"/>
      <c r="BO149" s="1"/>
      <c r="BP149" s="1"/>
      <c r="BQ149" s="1"/>
      <c r="BR149" s="1"/>
    </row>
    <row r="150" spans="1:70" ht="15.75" customHeight="1" x14ac:dyDescent="0.25">
      <c r="A150" s="1"/>
      <c r="B150" s="1"/>
      <c r="C150" s="1"/>
      <c r="D150" s="1"/>
      <c r="E150" s="1"/>
      <c r="F150" s="1"/>
      <c r="G150" s="1"/>
      <c r="H150" s="1"/>
      <c r="I150" s="1"/>
      <c r="J150" s="1"/>
      <c r="K150" s="1"/>
      <c r="L150" s="1"/>
      <c r="M150" s="1"/>
      <c r="N150" s="1"/>
      <c r="O150" s="1"/>
      <c r="P150" s="1"/>
      <c r="Q150" s="1"/>
      <c r="R150" s="1"/>
      <c r="S150" s="1"/>
      <c r="T150" s="1"/>
      <c r="U150" s="1"/>
      <c r="V150" s="239"/>
      <c r="W150" s="239"/>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c r="BN150" s="1"/>
      <c r="BO150" s="1"/>
      <c r="BP150" s="1"/>
      <c r="BQ150" s="1"/>
      <c r="BR150" s="1"/>
    </row>
    <row r="151" spans="1:70" ht="15.75" customHeight="1" x14ac:dyDescent="0.25">
      <c r="A151" s="1"/>
      <c r="B151" s="1"/>
      <c r="C151" s="1"/>
      <c r="D151" s="1"/>
      <c r="E151" s="1"/>
      <c r="F151" s="1"/>
      <c r="G151" s="1"/>
      <c r="H151" s="1"/>
      <c r="I151" s="1"/>
      <c r="J151" s="1"/>
      <c r="K151" s="1"/>
      <c r="L151" s="1"/>
      <c r="M151" s="1"/>
      <c r="N151" s="1"/>
      <c r="O151" s="1"/>
      <c r="P151" s="1"/>
      <c r="Q151" s="1"/>
      <c r="R151" s="1"/>
      <c r="S151" s="1"/>
      <c r="T151" s="1"/>
      <c r="U151" s="1"/>
      <c r="V151" s="239"/>
      <c r="W151" s="239"/>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c r="BN151" s="1"/>
      <c r="BO151" s="1"/>
      <c r="BP151" s="1"/>
      <c r="BQ151" s="1"/>
      <c r="BR151" s="1"/>
    </row>
    <row r="152" spans="1:70" ht="15.75" customHeight="1" x14ac:dyDescent="0.25">
      <c r="A152" s="1"/>
      <c r="B152" s="1"/>
      <c r="C152" s="1"/>
      <c r="D152" s="1"/>
      <c r="E152" s="1"/>
      <c r="F152" s="1"/>
      <c r="G152" s="1"/>
      <c r="H152" s="1"/>
      <c r="I152" s="1"/>
      <c r="J152" s="1"/>
      <c r="K152" s="1"/>
      <c r="L152" s="1"/>
      <c r="M152" s="1"/>
      <c r="N152" s="1"/>
      <c r="O152" s="1"/>
      <c r="P152" s="1"/>
      <c r="Q152" s="1"/>
      <c r="R152" s="1"/>
      <c r="S152" s="1"/>
      <c r="T152" s="1"/>
      <c r="U152" s="1"/>
      <c r="V152" s="239"/>
      <c r="W152" s="239"/>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row>
    <row r="153" spans="1:70" ht="15.75" customHeight="1" x14ac:dyDescent="0.25">
      <c r="A153" s="1"/>
      <c r="B153" s="1"/>
      <c r="C153" s="1"/>
      <c r="D153" s="1"/>
      <c r="E153" s="1"/>
      <c r="F153" s="1"/>
      <c r="G153" s="1"/>
      <c r="H153" s="1"/>
      <c r="I153" s="1"/>
      <c r="J153" s="1"/>
      <c r="K153" s="1"/>
      <c r="L153" s="1"/>
      <c r="M153" s="1"/>
      <c r="N153" s="1"/>
      <c r="O153" s="1"/>
      <c r="P153" s="1"/>
      <c r="Q153" s="1"/>
      <c r="R153" s="1"/>
      <c r="S153" s="1"/>
      <c r="T153" s="1"/>
      <c r="U153" s="1"/>
      <c r="V153" s="239"/>
      <c r="W153" s="239"/>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row>
    <row r="154" spans="1:70" ht="15.75" customHeight="1" x14ac:dyDescent="0.25">
      <c r="A154" s="1"/>
      <c r="B154" s="1"/>
      <c r="C154" s="1"/>
      <c r="D154" s="1"/>
      <c r="E154" s="1"/>
      <c r="F154" s="1"/>
      <c r="G154" s="1"/>
      <c r="H154" s="1"/>
      <c r="I154" s="1"/>
      <c r="J154" s="1"/>
      <c r="K154" s="1"/>
      <c r="L154" s="1"/>
      <c r="M154" s="1"/>
      <c r="N154" s="1"/>
      <c r="O154" s="1"/>
      <c r="P154" s="1"/>
      <c r="Q154" s="1"/>
      <c r="R154" s="1"/>
      <c r="S154" s="1"/>
      <c r="T154" s="1"/>
      <c r="U154" s="1"/>
      <c r="V154" s="239"/>
      <c r="W154" s="239"/>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c r="BM154" s="1"/>
      <c r="BN154" s="1"/>
      <c r="BO154" s="1"/>
      <c r="BP154" s="1"/>
      <c r="BQ154" s="1"/>
      <c r="BR154" s="1"/>
    </row>
    <row r="155" spans="1:70" ht="15.75" customHeight="1" x14ac:dyDescent="0.25">
      <c r="A155" s="1"/>
      <c r="B155" s="1"/>
      <c r="C155" s="1"/>
      <c r="D155" s="1"/>
      <c r="E155" s="1"/>
      <c r="F155" s="1"/>
      <c r="G155" s="1"/>
      <c r="H155" s="1"/>
      <c r="I155" s="1"/>
      <c r="J155" s="1"/>
      <c r="K155" s="1"/>
      <c r="L155" s="1"/>
      <c r="M155" s="1"/>
      <c r="N155" s="1"/>
      <c r="O155" s="1"/>
      <c r="P155" s="1"/>
      <c r="Q155" s="1"/>
      <c r="R155" s="1"/>
      <c r="S155" s="1"/>
      <c r="T155" s="1"/>
      <c r="U155" s="1"/>
      <c r="V155" s="239"/>
      <c r="W155" s="239"/>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c r="BM155" s="1"/>
      <c r="BN155" s="1"/>
      <c r="BO155" s="1"/>
      <c r="BP155" s="1"/>
      <c r="BQ155" s="1"/>
      <c r="BR155" s="1"/>
    </row>
    <row r="156" spans="1:70" ht="15.75" customHeight="1" x14ac:dyDescent="0.25">
      <c r="A156" s="1"/>
      <c r="B156" s="1"/>
      <c r="C156" s="1"/>
      <c r="D156" s="1"/>
      <c r="E156" s="1"/>
      <c r="F156" s="1"/>
      <c r="G156" s="1"/>
      <c r="H156" s="1"/>
      <c r="I156" s="1"/>
      <c r="J156" s="1"/>
      <c r="K156" s="1"/>
      <c r="L156" s="1"/>
      <c r="M156" s="1"/>
      <c r="N156" s="1"/>
      <c r="O156" s="1"/>
      <c r="P156" s="1"/>
      <c r="Q156" s="1"/>
      <c r="R156" s="1"/>
      <c r="S156" s="1"/>
      <c r="T156" s="1"/>
      <c r="U156" s="1"/>
      <c r="V156" s="239"/>
      <c r="W156" s="239"/>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row>
    <row r="157" spans="1:70" ht="15.75" customHeight="1" x14ac:dyDescent="0.25">
      <c r="A157" s="1"/>
      <c r="B157" s="1"/>
      <c r="C157" s="1"/>
      <c r="D157" s="1"/>
      <c r="E157" s="1"/>
      <c r="F157" s="1"/>
      <c r="G157" s="1"/>
      <c r="H157" s="1"/>
      <c r="I157" s="1"/>
      <c r="J157" s="1"/>
      <c r="K157" s="1"/>
      <c r="L157" s="1"/>
      <c r="M157" s="1"/>
      <c r="N157" s="1"/>
      <c r="O157" s="1"/>
      <c r="P157" s="1"/>
      <c r="Q157" s="1"/>
      <c r="R157" s="1"/>
      <c r="S157" s="1"/>
      <c r="T157" s="1"/>
      <c r="U157" s="1"/>
      <c r="V157" s="239"/>
      <c r="W157" s="239"/>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row>
    <row r="158" spans="1:70" ht="15.75" customHeight="1" x14ac:dyDescent="0.25">
      <c r="A158" s="1"/>
      <c r="B158" s="1"/>
      <c r="C158" s="1"/>
      <c r="D158" s="1"/>
      <c r="E158" s="1"/>
      <c r="F158" s="1"/>
      <c r="G158" s="1"/>
      <c r="H158" s="1"/>
      <c r="I158" s="1"/>
      <c r="J158" s="1"/>
      <c r="K158" s="1"/>
      <c r="L158" s="1"/>
      <c r="M158" s="1"/>
      <c r="N158" s="1"/>
      <c r="O158" s="1"/>
      <c r="P158" s="1"/>
      <c r="Q158" s="1"/>
      <c r="R158" s="1"/>
      <c r="S158" s="1"/>
      <c r="T158" s="1"/>
      <c r="U158" s="1"/>
      <c r="V158" s="239"/>
      <c r="W158" s="239"/>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row>
    <row r="159" spans="1:70" ht="15.75" customHeight="1" x14ac:dyDescent="0.25">
      <c r="A159" s="1"/>
      <c r="B159" s="1"/>
      <c r="C159" s="1"/>
      <c r="D159" s="1"/>
      <c r="E159" s="1"/>
      <c r="F159" s="1"/>
      <c r="G159" s="1"/>
      <c r="H159" s="1"/>
      <c r="I159" s="1"/>
      <c r="J159" s="1"/>
      <c r="K159" s="1"/>
      <c r="L159" s="1"/>
      <c r="M159" s="1"/>
      <c r="N159" s="1"/>
      <c r="O159" s="1"/>
      <c r="P159" s="1"/>
      <c r="Q159" s="1"/>
      <c r="R159" s="1"/>
      <c r="S159" s="1"/>
      <c r="T159" s="1"/>
      <c r="U159" s="1"/>
      <c r="V159" s="239"/>
      <c r="W159" s="239"/>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row>
    <row r="160" spans="1:70" ht="15.75" customHeight="1" x14ac:dyDescent="0.25">
      <c r="A160" s="1"/>
      <c r="B160" s="1"/>
      <c r="C160" s="1"/>
      <c r="D160" s="1"/>
      <c r="E160" s="1"/>
      <c r="F160" s="1"/>
      <c r="G160" s="1"/>
      <c r="H160" s="1"/>
      <c r="I160" s="1"/>
      <c r="J160" s="1"/>
      <c r="K160" s="1"/>
      <c r="L160" s="1"/>
      <c r="M160" s="1"/>
      <c r="N160" s="1"/>
      <c r="O160" s="1"/>
      <c r="P160" s="1"/>
      <c r="Q160" s="1"/>
      <c r="R160" s="1"/>
      <c r="S160" s="1"/>
      <c r="T160" s="1"/>
      <c r="U160" s="1"/>
      <c r="V160" s="239"/>
      <c r="W160" s="239"/>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row>
    <row r="161" spans="1:70" ht="15.75" customHeight="1" x14ac:dyDescent="0.25">
      <c r="A161" s="1"/>
      <c r="B161" s="1"/>
      <c r="C161" s="1"/>
      <c r="D161" s="1"/>
      <c r="E161" s="1"/>
      <c r="F161" s="1"/>
      <c r="G161" s="1"/>
      <c r="H161" s="1"/>
      <c r="I161" s="1"/>
      <c r="J161" s="1"/>
      <c r="K161" s="1"/>
      <c r="L161" s="1"/>
      <c r="M161" s="1"/>
      <c r="N161" s="1"/>
      <c r="O161" s="1"/>
      <c r="P161" s="1"/>
      <c r="Q161" s="1"/>
      <c r="R161" s="1"/>
      <c r="S161" s="1"/>
      <c r="T161" s="1"/>
      <c r="U161" s="1"/>
      <c r="V161" s="239"/>
      <c r="W161" s="239"/>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c r="BQ161" s="1"/>
      <c r="BR161" s="1"/>
    </row>
    <row r="162" spans="1:70" ht="15.75" customHeight="1" x14ac:dyDescent="0.25">
      <c r="A162" s="1"/>
      <c r="B162" s="1"/>
      <c r="C162" s="1"/>
      <c r="D162" s="1"/>
      <c r="E162" s="1"/>
      <c r="F162" s="1"/>
      <c r="G162" s="1"/>
      <c r="H162" s="1"/>
      <c r="I162" s="1"/>
      <c r="J162" s="1"/>
      <c r="K162" s="1"/>
      <c r="L162" s="1"/>
      <c r="M162" s="1"/>
      <c r="N162" s="1"/>
      <c r="O162" s="1"/>
      <c r="P162" s="1"/>
      <c r="Q162" s="1"/>
      <c r="R162" s="1"/>
      <c r="S162" s="1"/>
      <c r="T162" s="1"/>
      <c r="U162" s="1"/>
      <c r="V162" s="239"/>
      <c r="W162" s="239"/>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row>
    <row r="163" spans="1:70" ht="15.75" customHeight="1" x14ac:dyDescent="0.25">
      <c r="A163" s="1"/>
      <c r="B163" s="1"/>
      <c r="C163" s="1"/>
      <c r="D163" s="1"/>
      <c r="E163" s="1"/>
      <c r="F163" s="1"/>
      <c r="G163" s="1"/>
      <c r="H163" s="1"/>
      <c r="I163" s="1"/>
      <c r="J163" s="1"/>
      <c r="K163" s="1"/>
      <c r="L163" s="1"/>
      <c r="M163" s="1"/>
      <c r="N163" s="1"/>
      <c r="O163" s="1"/>
      <c r="P163" s="1"/>
      <c r="Q163" s="1"/>
      <c r="R163" s="1"/>
      <c r="S163" s="1"/>
      <c r="T163" s="1"/>
      <c r="U163" s="1"/>
      <c r="V163" s="239"/>
      <c r="W163" s="239"/>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c r="BQ163" s="1"/>
      <c r="BR163" s="1"/>
    </row>
    <row r="164" spans="1:70" ht="15.75" customHeight="1" x14ac:dyDescent="0.25">
      <c r="A164" s="1"/>
      <c r="B164" s="1"/>
      <c r="C164" s="1"/>
      <c r="D164" s="1"/>
      <c r="E164" s="1"/>
      <c r="F164" s="1"/>
      <c r="G164" s="1"/>
      <c r="H164" s="1"/>
      <c r="I164" s="1"/>
      <c r="J164" s="1"/>
      <c r="K164" s="1"/>
      <c r="L164" s="1"/>
      <c r="M164" s="1"/>
      <c r="N164" s="1"/>
      <c r="O164" s="1"/>
      <c r="P164" s="1"/>
      <c r="Q164" s="1"/>
      <c r="R164" s="1"/>
      <c r="S164" s="1"/>
      <c r="T164" s="1"/>
      <c r="U164" s="1"/>
      <c r="V164" s="239"/>
      <c r="W164" s="239"/>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c r="BQ164" s="1"/>
      <c r="BR164" s="1"/>
    </row>
    <row r="165" spans="1:70" ht="15.75" customHeight="1" x14ac:dyDescent="0.25">
      <c r="A165" s="1"/>
      <c r="B165" s="1"/>
      <c r="C165" s="1"/>
      <c r="D165" s="1"/>
      <c r="E165" s="1"/>
      <c r="F165" s="1"/>
      <c r="G165" s="1"/>
      <c r="H165" s="1"/>
      <c r="I165" s="1"/>
      <c r="J165" s="1"/>
      <c r="K165" s="1"/>
      <c r="L165" s="1"/>
      <c r="M165" s="1"/>
      <c r="N165" s="1"/>
      <c r="O165" s="1"/>
      <c r="P165" s="1"/>
      <c r="Q165" s="1"/>
      <c r="R165" s="1"/>
      <c r="S165" s="1"/>
      <c r="T165" s="1"/>
      <c r="U165" s="1"/>
      <c r="V165" s="239"/>
      <c r="W165" s="239"/>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row>
    <row r="166" spans="1:70" ht="15.75" customHeight="1" x14ac:dyDescent="0.25">
      <c r="A166" s="1"/>
      <c r="B166" s="1"/>
      <c r="C166" s="1"/>
      <c r="D166" s="1"/>
      <c r="E166" s="1"/>
      <c r="F166" s="1"/>
      <c r="G166" s="1"/>
      <c r="H166" s="1"/>
      <c r="I166" s="1"/>
      <c r="J166" s="1"/>
      <c r="K166" s="1"/>
      <c r="L166" s="1"/>
      <c r="M166" s="1"/>
      <c r="N166" s="1"/>
      <c r="O166" s="1"/>
      <c r="P166" s="1"/>
      <c r="Q166" s="1"/>
      <c r="R166" s="1"/>
      <c r="S166" s="1"/>
      <c r="T166" s="1"/>
      <c r="U166" s="1"/>
      <c r="V166" s="239"/>
      <c r="W166" s="239"/>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c r="BM166" s="1"/>
      <c r="BN166" s="1"/>
      <c r="BO166" s="1"/>
      <c r="BP166" s="1"/>
      <c r="BQ166" s="1"/>
      <c r="BR166" s="1"/>
    </row>
    <row r="167" spans="1:70" ht="15.75" customHeight="1" x14ac:dyDescent="0.25">
      <c r="A167" s="1"/>
      <c r="B167" s="1"/>
      <c r="C167" s="1"/>
      <c r="D167" s="1"/>
      <c r="E167" s="1"/>
      <c r="F167" s="1"/>
      <c r="G167" s="1"/>
      <c r="H167" s="1"/>
      <c r="I167" s="1"/>
      <c r="J167" s="1"/>
      <c r="K167" s="1"/>
      <c r="L167" s="1"/>
      <c r="M167" s="1"/>
      <c r="N167" s="1"/>
      <c r="O167" s="1"/>
      <c r="P167" s="1"/>
      <c r="Q167" s="1"/>
      <c r="R167" s="1"/>
      <c r="S167" s="1"/>
      <c r="T167" s="1"/>
      <c r="U167" s="1"/>
      <c r="V167" s="239"/>
      <c r="W167" s="239"/>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c r="BM167" s="1"/>
      <c r="BN167" s="1"/>
      <c r="BO167" s="1"/>
      <c r="BP167" s="1"/>
      <c r="BQ167" s="1"/>
      <c r="BR167" s="1"/>
    </row>
    <row r="168" spans="1:70" ht="15.75" customHeight="1" x14ac:dyDescent="0.25">
      <c r="A168" s="1"/>
      <c r="B168" s="1"/>
      <c r="C168" s="1"/>
      <c r="D168" s="1"/>
      <c r="E168" s="1"/>
      <c r="F168" s="1"/>
      <c r="G168" s="1"/>
      <c r="H168" s="1"/>
      <c r="I168" s="1"/>
      <c r="J168" s="1"/>
      <c r="K168" s="1"/>
      <c r="L168" s="1"/>
      <c r="M168" s="1"/>
      <c r="N168" s="1"/>
      <c r="O168" s="1"/>
      <c r="P168" s="1"/>
      <c r="Q168" s="1"/>
      <c r="R168" s="1"/>
      <c r="S168" s="1"/>
      <c r="T168" s="1"/>
      <c r="U168" s="1"/>
      <c r="V168" s="239"/>
      <c r="W168" s="239"/>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c r="BM168" s="1"/>
      <c r="BN168" s="1"/>
      <c r="BO168" s="1"/>
      <c r="BP168" s="1"/>
      <c r="BQ168" s="1"/>
      <c r="BR168" s="1"/>
    </row>
    <row r="169" spans="1:70" ht="15.75" customHeight="1" x14ac:dyDescent="0.25">
      <c r="A169" s="1"/>
      <c r="B169" s="1"/>
      <c r="C169" s="1"/>
      <c r="D169" s="1"/>
      <c r="E169" s="1"/>
      <c r="F169" s="1"/>
      <c r="G169" s="1"/>
      <c r="H169" s="1"/>
      <c r="I169" s="1"/>
      <c r="J169" s="1"/>
      <c r="K169" s="1"/>
      <c r="L169" s="1"/>
      <c r="M169" s="1"/>
      <c r="N169" s="1"/>
      <c r="O169" s="1"/>
      <c r="P169" s="1"/>
      <c r="Q169" s="1"/>
      <c r="R169" s="1"/>
      <c r="S169" s="1"/>
      <c r="T169" s="1"/>
      <c r="U169" s="1"/>
      <c r="V169" s="239"/>
      <c r="W169" s="239"/>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c r="BN169" s="1"/>
      <c r="BO169" s="1"/>
      <c r="BP169" s="1"/>
      <c r="BQ169" s="1"/>
      <c r="BR169" s="1"/>
    </row>
    <row r="170" spans="1:70" ht="15.75" customHeight="1" x14ac:dyDescent="0.25">
      <c r="A170" s="1"/>
      <c r="B170" s="1"/>
      <c r="C170" s="1"/>
      <c r="D170" s="1"/>
      <c r="E170" s="1"/>
      <c r="F170" s="1"/>
      <c r="G170" s="1"/>
      <c r="H170" s="1"/>
      <c r="I170" s="1"/>
      <c r="J170" s="1"/>
      <c r="K170" s="1"/>
      <c r="L170" s="1"/>
      <c r="M170" s="1"/>
      <c r="N170" s="1"/>
      <c r="O170" s="1"/>
      <c r="P170" s="1"/>
      <c r="Q170" s="1"/>
      <c r="R170" s="1"/>
      <c r="S170" s="1"/>
      <c r="T170" s="1"/>
      <c r="U170" s="1"/>
      <c r="V170" s="239"/>
      <c r="W170" s="239"/>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row>
    <row r="171" spans="1:70" ht="15.75" customHeight="1" x14ac:dyDescent="0.25">
      <c r="A171" s="1"/>
      <c r="B171" s="1"/>
      <c r="C171" s="1"/>
      <c r="D171" s="1"/>
      <c r="E171" s="1"/>
      <c r="F171" s="1"/>
      <c r="G171" s="1"/>
      <c r="H171" s="1"/>
      <c r="I171" s="1"/>
      <c r="J171" s="1"/>
      <c r="K171" s="1"/>
      <c r="L171" s="1"/>
      <c r="M171" s="1"/>
      <c r="N171" s="1"/>
      <c r="O171" s="1"/>
      <c r="P171" s="1"/>
      <c r="Q171" s="1"/>
      <c r="R171" s="1"/>
      <c r="S171" s="1"/>
      <c r="T171" s="1"/>
      <c r="U171" s="1"/>
      <c r="V171" s="239"/>
      <c r="W171" s="239"/>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c r="BO171" s="1"/>
      <c r="BP171" s="1"/>
      <c r="BQ171" s="1"/>
      <c r="BR171" s="1"/>
    </row>
    <row r="172" spans="1:70" ht="15.75" customHeight="1" x14ac:dyDescent="0.25">
      <c r="A172" s="1"/>
      <c r="B172" s="1"/>
      <c r="C172" s="1"/>
      <c r="D172" s="1"/>
      <c r="E172" s="1"/>
      <c r="F172" s="1"/>
      <c r="G172" s="1"/>
      <c r="H172" s="1"/>
      <c r="I172" s="1"/>
      <c r="J172" s="1"/>
      <c r="K172" s="1"/>
      <c r="L172" s="1"/>
      <c r="M172" s="1"/>
      <c r="N172" s="1"/>
      <c r="O172" s="1"/>
      <c r="P172" s="1"/>
      <c r="Q172" s="1"/>
      <c r="R172" s="1"/>
      <c r="S172" s="1"/>
      <c r="T172" s="1"/>
      <c r="U172" s="1"/>
      <c r="V172" s="239"/>
      <c r="W172" s="239"/>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
      <c r="BP172" s="1"/>
      <c r="BQ172" s="1"/>
      <c r="BR172" s="1"/>
    </row>
    <row r="173" spans="1:70" ht="15.75" customHeight="1" x14ac:dyDescent="0.25">
      <c r="A173" s="1"/>
      <c r="B173" s="1"/>
      <c r="C173" s="1"/>
      <c r="D173" s="1"/>
      <c r="E173" s="1"/>
      <c r="F173" s="1"/>
      <c r="G173" s="1"/>
      <c r="H173" s="1"/>
      <c r="I173" s="1"/>
      <c r="J173" s="1"/>
      <c r="K173" s="1"/>
      <c r="L173" s="1"/>
      <c r="M173" s="1"/>
      <c r="N173" s="1"/>
      <c r="O173" s="1"/>
      <c r="P173" s="1"/>
      <c r="Q173" s="1"/>
      <c r="R173" s="1"/>
      <c r="S173" s="1"/>
      <c r="T173" s="1"/>
      <c r="U173" s="1"/>
      <c r="V173" s="239"/>
      <c r="W173" s="239"/>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c r="BN173" s="1"/>
      <c r="BO173" s="1"/>
      <c r="BP173" s="1"/>
      <c r="BQ173" s="1"/>
      <c r="BR173" s="1"/>
    </row>
    <row r="174" spans="1:70" ht="15.75" customHeight="1" x14ac:dyDescent="0.25">
      <c r="A174" s="1"/>
      <c r="B174" s="1"/>
      <c r="C174" s="1"/>
      <c r="D174" s="1"/>
      <c r="E174" s="1"/>
      <c r="F174" s="1"/>
      <c r="G174" s="1"/>
      <c r="H174" s="1"/>
      <c r="I174" s="1"/>
      <c r="J174" s="1"/>
      <c r="K174" s="1"/>
      <c r="L174" s="1"/>
      <c r="M174" s="1"/>
      <c r="N174" s="1"/>
      <c r="O174" s="1"/>
      <c r="P174" s="1"/>
      <c r="Q174" s="1"/>
      <c r="R174" s="1"/>
      <c r="S174" s="1"/>
      <c r="T174" s="1"/>
      <c r="U174" s="1"/>
      <c r="V174" s="239"/>
      <c r="W174" s="239"/>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c r="BM174" s="1"/>
      <c r="BN174" s="1"/>
      <c r="BO174" s="1"/>
      <c r="BP174" s="1"/>
      <c r="BQ174" s="1"/>
      <c r="BR174" s="1"/>
    </row>
    <row r="175" spans="1:70" ht="15.75" customHeight="1" x14ac:dyDescent="0.25">
      <c r="A175" s="1"/>
      <c r="B175" s="1"/>
      <c r="C175" s="1"/>
      <c r="D175" s="1"/>
      <c r="E175" s="1"/>
      <c r="F175" s="1"/>
      <c r="G175" s="1"/>
      <c r="H175" s="1"/>
      <c r="I175" s="1"/>
      <c r="J175" s="1"/>
      <c r="K175" s="1"/>
      <c r="L175" s="1"/>
      <c r="M175" s="1"/>
      <c r="N175" s="1"/>
      <c r="O175" s="1"/>
      <c r="P175" s="1"/>
      <c r="Q175" s="1"/>
      <c r="R175" s="1"/>
      <c r="S175" s="1"/>
      <c r="T175" s="1"/>
      <c r="U175" s="1"/>
      <c r="V175" s="239"/>
      <c r="W175" s="239"/>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c r="BM175" s="1"/>
      <c r="BN175" s="1"/>
      <c r="BO175" s="1"/>
      <c r="BP175" s="1"/>
      <c r="BQ175" s="1"/>
      <c r="BR175" s="1"/>
    </row>
    <row r="176" spans="1:70" ht="15.75" customHeight="1" x14ac:dyDescent="0.25">
      <c r="A176" s="1"/>
      <c r="B176" s="1"/>
      <c r="C176" s="1"/>
      <c r="D176" s="1"/>
      <c r="E176" s="1"/>
      <c r="F176" s="1"/>
      <c r="G176" s="1"/>
      <c r="H176" s="1"/>
      <c r="I176" s="1"/>
      <c r="J176" s="1"/>
      <c r="K176" s="1"/>
      <c r="L176" s="1"/>
      <c r="M176" s="1"/>
      <c r="N176" s="1"/>
      <c r="O176" s="1"/>
      <c r="P176" s="1"/>
      <c r="Q176" s="1"/>
      <c r="R176" s="1"/>
      <c r="S176" s="1"/>
      <c r="T176" s="1"/>
      <c r="U176" s="1"/>
      <c r="V176" s="239"/>
      <c r="W176" s="239"/>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c r="BB176" s="1"/>
      <c r="BC176" s="1"/>
      <c r="BD176" s="1"/>
      <c r="BE176" s="1"/>
      <c r="BF176" s="1"/>
      <c r="BG176" s="1"/>
      <c r="BH176" s="1"/>
      <c r="BI176" s="1"/>
      <c r="BJ176" s="1"/>
      <c r="BK176" s="1"/>
      <c r="BL176" s="1"/>
      <c r="BM176" s="1"/>
      <c r="BN176" s="1"/>
      <c r="BO176" s="1"/>
      <c r="BP176" s="1"/>
      <c r="BQ176" s="1"/>
      <c r="BR176" s="1"/>
    </row>
    <row r="177" spans="1:70" ht="15.75" customHeight="1" x14ac:dyDescent="0.25">
      <c r="A177" s="1"/>
      <c r="B177" s="1"/>
      <c r="C177" s="1"/>
      <c r="D177" s="1"/>
      <c r="E177" s="1"/>
      <c r="F177" s="1"/>
      <c r="G177" s="1"/>
      <c r="H177" s="1"/>
      <c r="I177" s="1"/>
      <c r="J177" s="1"/>
      <c r="K177" s="1"/>
      <c r="L177" s="1"/>
      <c r="M177" s="1"/>
      <c r="N177" s="1"/>
      <c r="O177" s="1"/>
      <c r="P177" s="1"/>
      <c r="Q177" s="1"/>
      <c r="R177" s="1"/>
      <c r="S177" s="1"/>
      <c r="T177" s="1"/>
      <c r="U177" s="1"/>
      <c r="V177" s="239"/>
      <c r="W177" s="239"/>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A177" s="1"/>
      <c r="BB177" s="1"/>
      <c r="BC177" s="1"/>
      <c r="BD177" s="1"/>
      <c r="BE177" s="1"/>
      <c r="BF177" s="1"/>
      <c r="BG177" s="1"/>
      <c r="BH177" s="1"/>
      <c r="BI177" s="1"/>
      <c r="BJ177" s="1"/>
      <c r="BK177" s="1"/>
      <c r="BL177" s="1"/>
      <c r="BM177" s="1"/>
      <c r="BN177" s="1"/>
      <c r="BO177" s="1"/>
      <c r="BP177" s="1"/>
      <c r="BQ177" s="1"/>
      <c r="BR177" s="1"/>
    </row>
    <row r="178" spans="1:70" ht="15.75" customHeight="1" x14ac:dyDescent="0.25">
      <c r="A178" s="1"/>
      <c r="B178" s="1"/>
      <c r="C178" s="1"/>
      <c r="D178" s="1"/>
      <c r="E178" s="1"/>
      <c r="F178" s="1"/>
      <c r="G178" s="1"/>
      <c r="H178" s="1"/>
      <c r="I178" s="1"/>
      <c r="J178" s="1"/>
      <c r="K178" s="1"/>
      <c r="L178" s="1"/>
      <c r="M178" s="1"/>
      <c r="N178" s="1"/>
      <c r="O178" s="1"/>
      <c r="P178" s="1"/>
      <c r="Q178" s="1"/>
      <c r="R178" s="1"/>
      <c r="S178" s="1"/>
      <c r="T178" s="1"/>
      <c r="U178" s="1"/>
      <c r="V178" s="239"/>
      <c r="W178" s="239"/>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c r="BA178" s="1"/>
      <c r="BB178" s="1"/>
      <c r="BC178" s="1"/>
      <c r="BD178" s="1"/>
      <c r="BE178" s="1"/>
      <c r="BF178" s="1"/>
      <c r="BG178" s="1"/>
      <c r="BH178" s="1"/>
      <c r="BI178" s="1"/>
      <c r="BJ178" s="1"/>
      <c r="BK178" s="1"/>
      <c r="BL178" s="1"/>
      <c r="BM178" s="1"/>
      <c r="BN178" s="1"/>
      <c r="BO178" s="1"/>
      <c r="BP178" s="1"/>
      <c r="BQ178" s="1"/>
      <c r="BR178" s="1"/>
    </row>
    <row r="179" spans="1:70" ht="15.75" customHeight="1" x14ac:dyDescent="0.25">
      <c r="A179" s="1"/>
      <c r="B179" s="1"/>
      <c r="C179" s="1"/>
      <c r="D179" s="1"/>
      <c r="E179" s="1"/>
      <c r="F179" s="1"/>
      <c r="G179" s="1"/>
      <c r="H179" s="1"/>
      <c r="I179" s="1"/>
      <c r="J179" s="1"/>
      <c r="K179" s="1"/>
      <c r="L179" s="1"/>
      <c r="M179" s="1"/>
      <c r="N179" s="1"/>
      <c r="O179" s="1"/>
      <c r="P179" s="1"/>
      <c r="Q179" s="1"/>
      <c r="R179" s="1"/>
      <c r="S179" s="1"/>
      <c r="T179" s="1"/>
      <c r="U179" s="1"/>
      <c r="V179" s="239"/>
      <c r="W179" s="239"/>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c r="BA179" s="1"/>
      <c r="BB179" s="1"/>
      <c r="BC179" s="1"/>
      <c r="BD179" s="1"/>
      <c r="BE179" s="1"/>
      <c r="BF179" s="1"/>
      <c r="BG179" s="1"/>
      <c r="BH179" s="1"/>
      <c r="BI179" s="1"/>
      <c r="BJ179" s="1"/>
      <c r="BK179" s="1"/>
      <c r="BL179" s="1"/>
      <c r="BM179" s="1"/>
      <c r="BN179" s="1"/>
      <c r="BO179" s="1"/>
      <c r="BP179" s="1"/>
      <c r="BQ179" s="1"/>
      <c r="BR179" s="1"/>
    </row>
    <row r="180" spans="1:70" ht="15.75" customHeight="1" x14ac:dyDescent="0.25">
      <c r="A180" s="1"/>
      <c r="B180" s="1"/>
      <c r="C180" s="1"/>
      <c r="D180" s="1"/>
      <c r="E180" s="1"/>
      <c r="F180" s="1"/>
      <c r="G180" s="1"/>
      <c r="H180" s="1"/>
      <c r="I180" s="1"/>
      <c r="J180" s="1"/>
      <c r="K180" s="1"/>
      <c r="L180" s="1"/>
      <c r="M180" s="1"/>
      <c r="N180" s="1"/>
      <c r="O180" s="1"/>
      <c r="P180" s="1"/>
      <c r="Q180" s="1"/>
      <c r="R180" s="1"/>
      <c r="S180" s="1"/>
      <c r="T180" s="1"/>
      <c r="U180" s="1"/>
      <c r="V180" s="239"/>
      <c r="W180" s="239"/>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c r="BB180" s="1"/>
      <c r="BC180" s="1"/>
      <c r="BD180" s="1"/>
      <c r="BE180" s="1"/>
      <c r="BF180" s="1"/>
      <c r="BG180" s="1"/>
      <c r="BH180" s="1"/>
      <c r="BI180" s="1"/>
      <c r="BJ180" s="1"/>
      <c r="BK180" s="1"/>
      <c r="BL180" s="1"/>
      <c r="BM180" s="1"/>
      <c r="BN180" s="1"/>
      <c r="BO180" s="1"/>
      <c r="BP180" s="1"/>
      <c r="BQ180" s="1"/>
      <c r="BR180" s="1"/>
    </row>
    <row r="181" spans="1:70" ht="15.75" customHeight="1" x14ac:dyDescent="0.25">
      <c r="A181" s="1"/>
      <c r="B181" s="1"/>
      <c r="C181" s="1"/>
      <c r="D181" s="1"/>
      <c r="E181" s="1"/>
      <c r="F181" s="1"/>
      <c r="G181" s="1"/>
      <c r="H181" s="1"/>
      <c r="I181" s="1"/>
      <c r="J181" s="1"/>
      <c r="K181" s="1"/>
      <c r="L181" s="1"/>
      <c r="M181" s="1"/>
      <c r="N181" s="1"/>
      <c r="O181" s="1"/>
      <c r="P181" s="1"/>
      <c r="Q181" s="1"/>
      <c r="R181" s="1"/>
      <c r="S181" s="1"/>
      <c r="T181" s="1"/>
      <c r="U181" s="1"/>
      <c r="V181" s="239"/>
      <c r="W181" s="239"/>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c r="AZ181" s="1"/>
      <c r="BA181" s="1"/>
      <c r="BB181" s="1"/>
      <c r="BC181" s="1"/>
      <c r="BD181" s="1"/>
      <c r="BE181" s="1"/>
      <c r="BF181" s="1"/>
      <c r="BG181" s="1"/>
      <c r="BH181" s="1"/>
      <c r="BI181" s="1"/>
      <c r="BJ181" s="1"/>
      <c r="BK181" s="1"/>
      <c r="BL181" s="1"/>
      <c r="BM181" s="1"/>
      <c r="BN181" s="1"/>
      <c r="BO181" s="1"/>
      <c r="BP181" s="1"/>
      <c r="BQ181" s="1"/>
      <c r="BR181" s="1"/>
    </row>
    <row r="182" spans="1:70" ht="15.75" customHeight="1" x14ac:dyDescent="0.25">
      <c r="A182" s="1"/>
      <c r="B182" s="1"/>
      <c r="C182" s="1"/>
      <c r="D182" s="1"/>
      <c r="E182" s="1"/>
      <c r="F182" s="1"/>
      <c r="G182" s="1"/>
      <c r="H182" s="1"/>
      <c r="I182" s="1"/>
      <c r="J182" s="1"/>
      <c r="K182" s="1"/>
      <c r="L182" s="1"/>
      <c r="M182" s="1"/>
      <c r="N182" s="1"/>
      <c r="O182" s="1"/>
      <c r="P182" s="1"/>
      <c r="Q182" s="1"/>
      <c r="R182" s="1"/>
      <c r="S182" s="1"/>
      <c r="T182" s="1"/>
      <c r="U182" s="1"/>
      <c r="V182" s="239"/>
      <c r="W182" s="239"/>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c r="AZ182" s="1"/>
      <c r="BA182" s="1"/>
      <c r="BB182" s="1"/>
      <c r="BC182" s="1"/>
      <c r="BD182" s="1"/>
      <c r="BE182" s="1"/>
      <c r="BF182" s="1"/>
      <c r="BG182" s="1"/>
      <c r="BH182" s="1"/>
      <c r="BI182" s="1"/>
      <c r="BJ182" s="1"/>
      <c r="BK182" s="1"/>
      <c r="BL182" s="1"/>
      <c r="BM182" s="1"/>
      <c r="BN182" s="1"/>
      <c r="BO182" s="1"/>
      <c r="BP182" s="1"/>
      <c r="BQ182" s="1"/>
      <c r="BR182" s="1"/>
    </row>
    <row r="183" spans="1:70" ht="15.75" customHeight="1" x14ac:dyDescent="0.25">
      <c r="A183" s="1"/>
      <c r="B183" s="1"/>
      <c r="C183" s="1"/>
      <c r="D183" s="1"/>
      <c r="E183" s="1"/>
      <c r="F183" s="1"/>
      <c r="G183" s="1"/>
      <c r="H183" s="1"/>
      <c r="I183" s="1"/>
      <c r="J183" s="1"/>
      <c r="K183" s="1"/>
      <c r="L183" s="1"/>
      <c r="M183" s="1"/>
      <c r="N183" s="1"/>
      <c r="O183" s="1"/>
      <c r="P183" s="1"/>
      <c r="Q183" s="1"/>
      <c r="R183" s="1"/>
      <c r="S183" s="1"/>
      <c r="T183" s="1"/>
      <c r="U183" s="1"/>
      <c r="V183" s="239"/>
      <c r="W183" s="239"/>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c r="AZ183" s="1"/>
      <c r="BA183" s="1"/>
      <c r="BB183" s="1"/>
      <c r="BC183" s="1"/>
      <c r="BD183" s="1"/>
      <c r="BE183" s="1"/>
      <c r="BF183" s="1"/>
      <c r="BG183" s="1"/>
      <c r="BH183" s="1"/>
      <c r="BI183" s="1"/>
      <c r="BJ183" s="1"/>
      <c r="BK183" s="1"/>
      <c r="BL183" s="1"/>
      <c r="BM183" s="1"/>
      <c r="BN183" s="1"/>
      <c r="BO183" s="1"/>
      <c r="BP183" s="1"/>
      <c r="BQ183" s="1"/>
      <c r="BR183" s="1"/>
    </row>
    <row r="184" spans="1:70" ht="15.75" customHeight="1" x14ac:dyDescent="0.25">
      <c r="A184" s="1"/>
      <c r="B184" s="1"/>
      <c r="C184" s="1"/>
      <c r="D184" s="1"/>
      <c r="E184" s="1"/>
      <c r="F184" s="1"/>
      <c r="G184" s="1"/>
      <c r="H184" s="1"/>
      <c r="I184" s="1"/>
      <c r="J184" s="1"/>
      <c r="K184" s="1"/>
      <c r="L184" s="1"/>
      <c r="M184" s="1"/>
      <c r="N184" s="1"/>
      <c r="O184" s="1"/>
      <c r="P184" s="1"/>
      <c r="Q184" s="1"/>
      <c r="R184" s="1"/>
      <c r="S184" s="1"/>
      <c r="T184" s="1"/>
      <c r="U184" s="1"/>
      <c r="V184" s="239"/>
      <c r="W184" s="239"/>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c r="AZ184" s="1"/>
      <c r="BA184" s="1"/>
      <c r="BB184" s="1"/>
      <c r="BC184" s="1"/>
      <c r="BD184" s="1"/>
      <c r="BE184" s="1"/>
      <c r="BF184" s="1"/>
      <c r="BG184" s="1"/>
      <c r="BH184" s="1"/>
      <c r="BI184" s="1"/>
      <c r="BJ184" s="1"/>
      <c r="BK184" s="1"/>
      <c r="BL184" s="1"/>
      <c r="BM184" s="1"/>
      <c r="BN184" s="1"/>
      <c r="BO184" s="1"/>
      <c r="BP184" s="1"/>
      <c r="BQ184" s="1"/>
      <c r="BR184" s="1"/>
    </row>
    <row r="185" spans="1:70" ht="15.75" customHeight="1" x14ac:dyDescent="0.25">
      <c r="A185" s="1"/>
      <c r="B185" s="1"/>
      <c r="C185" s="1"/>
      <c r="D185" s="1"/>
      <c r="E185" s="1"/>
      <c r="F185" s="1"/>
      <c r="G185" s="1"/>
      <c r="H185" s="1"/>
      <c r="I185" s="1"/>
      <c r="J185" s="1"/>
      <c r="K185" s="1"/>
      <c r="L185" s="1"/>
      <c r="M185" s="1"/>
      <c r="N185" s="1"/>
      <c r="O185" s="1"/>
      <c r="P185" s="1"/>
      <c r="Q185" s="1"/>
      <c r="R185" s="1"/>
      <c r="S185" s="1"/>
      <c r="T185" s="1"/>
      <c r="U185" s="1"/>
      <c r="V185" s="239"/>
      <c r="W185" s="239"/>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c r="AZ185" s="1"/>
      <c r="BA185" s="1"/>
      <c r="BB185" s="1"/>
      <c r="BC185" s="1"/>
      <c r="BD185" s="1"/>
      <c r="BE185" s="1"/>
      <c r="BF185" s="1"/>
      <c r="BG185" s="1"/>
      <c r="BH185" s="1"/>
      <c r="BI185" s="1"/>
      <c r="BJ185" s="1"/>
      <c r="BK185" s="1"/>
      <c r="BL185" s="1"/>
      <c r="BM185" s="1"/>
      <c r="BN185" s="1"/>
      <c r="BO185" s="1"/>
      <c r="BP185" s="1"/>
      <c r="BQ185" s="1"/>
      <c r="BR185" s="1"/>
    </row>
    <row r="186" spans="1:70" ht="15.75" customHeight="1" x14ac:dyDescent="0.25">
      <c r="A186" s="1"/>
      <c r="B186" s="1"/>
      <c r="C186" s="1"/>
      <c r="D186" s="1"/>
      <c r="E186" s="1"/>
      <c r="F186" s="1"/>
      <c r="G186" s="1"/>
      <c r="H186" s="1"/>
      <c r="I186" s="1"/>
      <c r="J186" s="1"/>
      <c r="K186" s="1"/>
      <c r="L186" s="1"/>
      <c r="M186" s="1"/>
      <c r="N186" s="1"/>
      <c r="O186" s="1"/>
      <c r="P186" s="1"/>
      <c r="Q186" s="1"/>
      <c r="R186" s="1"/>
      <c r="S186" s="1"/>
      <c r="T186" s="1"/>
      <c r="U186" s="1"/>
      <c r="V186" s="239"/>
      <c r="W186" s="239"/>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c r="AZ186" s="1"/>
      <c r="BA186" s="1"/>
      <c r="BB186" s="1"/>
      <c r="BC186" s="1"/>
      <c r="BD186" s="1"/>
      <c r="BE186" s="1"/>
      <c r="BF186" s="1"/>
      <c r="BG186" s="1"/>
      <c r="BH186" s="1"/>
      <c r="BI186" s="1"/>
      <c r="BJ186" s="1"/>
      <c r="BK186" s="1"/>
      <c r="BL186" s="1"/>
      <c r="BM186" s="1"/>
      <c r="BN186" s="1"/>
      <c r="BO186" s="1"/>
      <c r="BP186" s="1"/>
      <c r="BQ186" s="1"/>
      <c r="BR186" s="1"/>
    </row>
    <row r="187" spans="1:70" ht="15.75" customHeight="1" x14ac:dyDescent="0.25">
      <c r="A187" s="1"/>
      <c r="B187" s="1"/>
      <c r="C187" s="1"/>
      <c r="D187" s="1"/>
      <c r="E187" s="1"/>
      <c r="F187" s="1"/>
      <c r="G187" s="1"/>
      <c r="H187" s="1"/>
      <c r="I187" s="1"/>
      <c r="J187" s="1"/>
      <c r="K187" s="1"/>
      <c r="L187" s="1"/>
      <c r="M187" s="1"/>
      <c r="N187" s="1"/>
      <c r="O187" s="1"/>
      <c r="P187" s="1"/>
      <c r="Q187" s="1"/>
      <c r="R187" s="1"/>
      <c r="S187" s="1"/>
      <c r="T187" s="1"/>
      <c r="U187" s="1"/>
      <c r="V187" s="239"/>
      <c r="W187" s="239"/>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c r="AY187" s="1"/>
      <c r="AZ187" s="1"/>
      <c r="BA187" s="1"/>
      <c r="BB187" s="1"/>
      <c r="BC187" s="1"/>
      <c r="BD187" s="1"/>
      <c r="BE187" s="1"/>
      <c r="BF187" s="1"/>
      <c r="BG187" s="1"/>
      <c r="BH187" s="1"/>
      <c r="BI187" s="1"/>
      <c r="BJ187" s="1"/>
      <c r="BK187" s="1"/>
      <c r="BL187" s="1"/>
      <c r="BM187" s="1"/>
      <c r="BN187" s="1"/>
      <c r="BO187" s="1"/>
      <c r="BP187" s="1"/>
      <c r="BQ187" s="1"/>
      <c r="BR187" s="1"/>
    </row>
    <row r="188" spans="1:70" ht="15.75" customHeight="1" x14ac:dyDescent="0.25">
      <c r="A188" s="1"/>
      <c r="B188" s="1"/>
      <c r="C188" s="1"/>
      <c r="D188" s="1"/>
      <c r="E188" s="1"/>
      <c r="F188" s="1"/>
      <c r="G188" s="1"/>
      <c r="H188" s="1"/>
      <c r="I188" s="1"/>
      <c r="J188" s="1"/>
      <c r="K188" s="1"/>
      <c r="L188" s="1"/>
      <c r="M188" s="1"/>
      <c r="N188" s="1"/>
      <c r="O188" s="1"/>
      <c r="P188" s="1"/>
      <c r="Q188" s="1"/>
      <c r="R188" s="1"/>
      <c r="S188" s="1"/>
      <c r="T188" s="1"/>
      <c r="U188" s="1"/>
      <c r="V188" s="239"/>
      <c r="W188" s="239"/>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c r="AY188" s="1"/>
      <c r="AZ188" s="1"/>
      <c r="BA188" s="1"/>
      <c r="BB188" s="1"/>
      <c r="BC188" s="1"/>
      <c r="BD188" s="1"/>
      <c r="BE188" s="1"/>
      <c r="BF188" s="1"/>
      <c r="BG188" s="1"/>
      <c r="BH188" s="1"/>
      <c r="BI188" s="1"/>
      <c r="BJ188" s="1"/>
      <c r="BK188" s="1"/>
      <c r="BL188" s="1"/>
      <c r="BM188" s="1"/>
      <c r="BN188" s="1"/>
      <c r="BO188" s="1"/>
      <c r="BP188" s="1"/>
      <c r="BQ188" s="1"/>
      <c r="BR188" s="1"/>
    </row>
    <row r="189" spans="1:70" ht="15.75" customHeight="1" x14ac:dyDescent="0.25">
      <c r="A189" s="1"/>
      <c r="B189" s="1"/>
      <c r="C189" s="1"/>
      <c r="D189" s="1"/>
      <c r="E189" s="1"/>
      <c r="F189" s="1"/>
      <c r="G189" s="1"/>
      <c r="H189" s="1"/>
      <c r="I189" s="1"/>
      <c r="J189" s="1"/>
      <c r="K189" s="1"/>
      <c r="L189" s="1"/>
      <c r="M189" s="1"/>
      <c r="N189" s="1"/>
      <c r="O189" s="1"/>
      <c r="P189" s="1"/>
      <c r="Q189" s="1"/>
      <c r="R189" s="1"/>
      <c r="S189" s="1"/>
      <c r="T189" s="1"/>
      <c r="U189" s="1"/>
      <c r="V189" s="239"/>
      <c r="W189" s="239"/>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c r="AY189" s="1"/>
      <c r="AZ189" s="1"/>
      <c r="BA189" s="1"/>
      <c r="BB189" s="1"/>
      <c r="BC189" s="1"/>
      <c r="BD189" s="1"/>
      <c r="BE189" s="1"/>
      <c r="BF189" s="1"/>
      <c r="BG189" s="1"/>
      <c r="BH189" s="1"/>
      <c r="BI189" s="1"/>
      <c r="BJ189" s="1"/>
      <c r="BK189" s="1"/>
      <c r="BL189" s="1"/>
      <c r="BM189" s="1"/>
      <c r="BN189" s="1"/>
      <c r="BO189" s="1"/>
      <c r="BP189" s="1"/>
      <c r="BQ189" s="1"/>
      <c r="BR189" s="1"/>
    </row>
    <row r="190" spans="1:70" ht="15.75" customHeight="1" x14ac:dyDescent="0.25">
      <c r="A190" s="1"/>
      <c r="B190" s="1"/>
      <c r="C190" s="1"/>
      <c r="D190" s="1"/>
      <c r="E190" s="1"/>
      <c r="F190" s="1"/>
      <c r="G190" s="1"/>
      <c r="H190" s="1"/>
      <c r="I190" s="1"/>
      <c r="J190" s="1"/>
      <c r="K190" s="1"/>
      <c r="L190" s="1"/>
      <c r="M190" s="1"/>
      <c r="N190" s="1"/>
      <c r="O190" s="1"/>
      <c r="P190" s="1"/>
      <c r="Q190" s="1"/>
      <c r="R190" s="1"/>
      <c r="S190" s="1"/>
      <c r="T190" s="1"/>
      <c r="U190" s="1"/>
      <c r="V190" s="239"/>
      <c r="W190" s="239"/>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c r="AY190" s="1"/>
      <c r="AZ190" s="1"/>
      <c r="BA190" s="1"/>
      <c r="BB190" s="1"/>
      <c r="BC190" s="1"/>
      <c r="BD190" s="1"/>
      <c r="BE190" s="1"/>
      <c r="BF190" s="1"/>
      <c r="BG190" s="1"/>
      <c r="BH190" s="1"/>
      <c r="BI190" s="1"/>
      <c r="BJ190" s="1"/>
      <c r="BK190" s="1"/>
      <c r="BL190" s="1"/>
      <c r="BM190" s="1"/>
      <c r="BN190" s="1"/>
      <c r="BO190" s="1"/>
      <c r="BP190" s="1"/>
      <c r="BQ190" s="1"/>
      <c r="BR190" s="1"/>
    </row>
    <row r="191" spans="1:70" ht="15.75" customHeight="1" x14ac:dyDescent="0.25">
      <c r="A191" s="1"/>
      <c r="B191" s="1"/>
      <c r="C191" s="1"/>
      <c r="D191" s="1"/>
      <c r="E191" s="1"/>
      <c r="F191" s="1"/>
      <c r="G191" s="1"/>
      <c r="H191" s="1"/>
      <c r="I191" s="1"/>
      <c r="J191" s="1"/>
      <c r="K191" s="1"/>
      <c r="L191" s="1"/>
      <c r="M191" s="1"/>
      <c r="N191" s="1"/>
      <c r="O191" s="1"/>
      <c r="P191" s="1"/>
      <c r="Q191" s="1"/>
      <c r="R191" s="1"/>
      <c r="S191" s="1"/>
      <c r="T191" s="1"/>
      <c r="U191" s="1"/>
      <c r="V191" s="239"/>
      <c r="W191" s="239"/>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c r="AY191" s="1"/>
      <c r="AZ191" s="1"/>
      <c r="BA191" s="1"/>
      <c r="BB191" s="1"/>
      <c r="BC191" s="1"/>
      <c r="BD191" s="1"/>
      <c r="BE191" s="1"/>
      <c r="BF191" s="1"/>
      <c r="BG191" s="1"/>
      <c r="BH191" s="1"/>
      <c r="BI191" s="1"/>
      <c r="BJ191" s="1"/>
      <c r="BK191" s="1"/>
      <c r="BL191" s="1"/>
      <c r="BM191" s="1"/>
      <c r="BN191" s="1"/>
      <c r="BO191" s="1"/>
      <c r="BP191" s="1"/>
      <c r="BQ191" s="1"/>
      <c r="BR191" s="1"/>
    </row>
    <row r="192" spans="1:70" ht="15.75" customHeight="1" x14ac:dyDescent="0.25">
      <c r="A192" s="1"/>
      <c r="B192" s="1"/>
      <c r="C192" s="1"/>
      <c r="D192" s="1"/>
      <c r="E192" s="1"/>
      <c r="F192" s="1"/>
      <c r="G192" s="1"/>
      <c r="H192" s="1"/>
      <c r="I192" s="1"/>
      <c r="J192" s="1"/>
      <c r="K192" s="1"/>
      <c r="L192" s="1"/>
      <c r="M192" s="1"/>
      <c r="N192" s="1"/>
      <c r="O192" s="1"/>
      <c r="P192" s="1"/>
      <c r="Q192" s="1"/>
      <c r="R192" s="1"/>
      <c r="S192" s="1"/>
      <c r="T192" s="1"/>
      <c r="U192" s="1"/>
      <c r="V192" s="239"/>
      <c r="W192" s="239"/>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c r="AY192" s="1"/>
      <c r="AZ192" s="1"/>
      <c r="BA192" s="1"/>
      <c r="BB192" s="1"/>
      <c r="BC192" s="1"/>
      <c r="BD192" s="1"/>
      <c r="BE192" s="1"/>
      <c r="BF192" s="1"/>
      <c r="BG192" s="1"/>
      <c r="BH192" s="1"/>
      <c r="BI192" s="1"/>
      <c r="BJ192" s="1"/>
      <c r="BK192" s="1"/>
      <c r="BL192" s="1"/>
      <c r="BM192" s="1"/>
      <c r="BN192" s="1"/>
      <c r="BO192" s="1"/>
      <c r="BP192" s="1"/>
      <c r="BQ192" s="1"/>
      <c r="BR192" s="1"/>
    </row>
    <row r="193" spans="1:70" ht="15.75" customHeight="1" x14ac:dyDescent="0.25">
      <c r="A193" s="1"/>
      <c r="B193" s="1"/>
      <c r="C193" s="1"/>
      <c r="D193" s="1"/>
      <c r="E193" s="1"/>
      <c r="F193" s="1"/>
      <c r="G193" s="1"/>
      <c r="H193" s="1"/>
      <c r="I193" s="1"/>
      <c r="J193" s="1"/>
      <c r="K193" s="1"/>
      <c r="L193" s="1"/>
      <c r="M193" s="1"/>
      <c r="N193" s="1"/>
      <c r="O193" s="1"/>
      <c r="P193" s="1"/>
      <c r="Q193" s="1"/>
      <c r="R193" s="1"/>
      <c r="S193" s="1"/>
      <c r="T193" s="1"/>
      <c r="U193" s="1"/>
      <c r="V193" s="239"/>
      <c r="W193" s="239"/>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c r="AY193" s="1"/>
      <c r="AZ193" s="1"/>
      <c r="BA193" s="1"/>
      <c r="BB193" s="1"/>
      <c r="BC193" s="1"/>
      <c r="BD193" s="1"/>
      <c r="BE193" s="1"/>
      <c r="BF193" s="1"/>
      <c r="BG193" s="1"/>
      <c r="BH193" s="1"/>
      <c r="BI193" s="1"/>
      <c r="BJ193" s="1"/>
      <c r="BK193" s="1"/>
      <c r="BL193" s="1"/>
      <c r="BM193" s="1"/>
      <c r="BN193" s="1"/>
      <c r="BO193" s="1"/>
      <c r="BP193" s="1"/>
      <c r="BQ193" s="1"/>
      <c r="BR193" s="1"/>
    </row>
    <row r="194" spans="1:70" ht="15.75" customHeight="1" x14ac:dyDescent="0.25">
      <c r="A194" s="1"/>
      <c r="B194" s="1"/>
      <c r="C194" s="1"/>
      <c r="D194" s="1"/>
      <c r="E194" s="1"/>
      <c r="F194" s="1"/>
      <c r="G194" s="1"/>
      <c r="H194" s="1"/>
      <c r="I194" s="1"/>
      <c r="J194" s="1"/>
      <c r="K194" s="1"/>
      <c r="L194" s="1"/>
      <c r="M194" s="1"/>
      <c r="N194" s="1"/>
      <c r="O194" s="1"/>
      <c r="P194" s="1"/>
      <c r="Q194" s="1"/>
      <c r="R194" s="1"/>
      <c r="S194" s="1"/>
      <c r="T194" s="1"/>
      <c r="U194" s="1"/>
      <c r="V194" s="239"/>
      <c r="W194" s="239"/>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c r="AY194" s="1"/>
      <c r="AZ194" s="1"/>
      <c r="BA194" s="1"/>
      <c r="BB194" s="1"/>
      <c r="BC194" s="1"/>
      <c r="BD194" s="1"/>
      <c r="BE194" s="1"/>
      <c r="BF194" s="1"/>
      <c r="BG194" s="1"/>
      <c r="BH194" s="1"/>
      <c r="BI194" s="1"/>
      <c r="BJ194" s="1"/>
      <c r="BK194" s="1"/>
      <c r="BL194" s="1"/>
      <c r="BM194" s="1"/>
      <c r="BN194" s="1"/>
      <c r="BO194" s="1"/>
      <c r="BP194" s="1"/>
      <c r="BQ194" s="1"/>
      <c r="BR194" s="1"/>
    </row>
    <row r="195" spans="1:70" ht="15.75" customHeight="1" x14ac:dyDescent="0.25">
      <c r="A195" s="1"/>
      <c r="B195" s="1"/>
      <c r="C195" s="1"/>
      <c r="D195" s="1"/>
      <c r="E195" s="1"/>
      <c r="F195" s="1"/>
      <c r="G195" s="1"/>
      <c r="H195" s="1"/>
      <c r="I195" s="1"/>
      <c r="J195" s="1"/>
      <c r="K195" s="1"/>
      <c r="L195" s="1"/>
      <c r="M195" s="1"/>
      <c r="N195" s="1"/>
      <c r="O195" s="1"/>
      <c r="P195" s="1"/>
      <c r="Q195" s="1"/>
      <c r="R195" s="1"/>
      <c r="S195" s="1"/>
      <c r="T195" s="1"/>
      <c r="U195" s="1"/>
      <c r="V195" s="239"/>
      <c r="W195" s="239"/>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c r="AY195" s="1"/>
      <c r="AZ195" s="1"/>
      <c r="BA195" s="1"/>
      <c r="BB195" s="1"/>
      <c r="BC195" s="1"/>
      <c r="BD195" s="1"/>
      <c r="BE195" s="1"/>
      <c r="BF195" s="1"/>
      <c r="BG195" s="1"/>
      <c r="BH195" s="1"/>
      <c r="BI195" s="1"/>
      <c r="BJ195" s="1"/>
      <c r="BK195" s="1"/>
      <c r="BL195" s="1"/>
      <c r="BM195" s="1"/>
      <c r="BN195" s="1"/>
      <c r="BO195" s="1"/>
      <c r="BP195" s="1"/>
      <c r="BQ195" s="1"/>
      <c r="BR195" s="1"/>
    </row>
    <row r="196" spans="1:70" ht="15.75" customHeight="1" x14ac:dyDescent="0.25">
      <c r="A196" s="1"/>
      <c r="B196" s="1"/>
      <c r="C196" s="1"/>
      <c r="D196" s="1"/>
      <c r="E196" s="1"/>
      <c r="F196" s="1"/>
      <c r="G196" s="1"/>
      <c r="H196" s="1"/>
      <c r="I196" s="1"/>
      <c r="J196" s="1"/>
      <c r="K196" s="1"/>
      <c r="L196" s="1"/>
      <c r="M196" s="1"/>
      <c r="N196" s="1"/>
      <c r="O196" s="1"/>
      <c r="P196" s="1"/>
      <c r="Q196" s="1"/>
      <c r="R196" s="1"/>
      <c r="S196" s="1"/>
      <c r="T196" s="1"/>
      <c r="U196" s="1"/>
      <c r="V196" s="239"/>
      <c r="W196" s="239"/>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c r="AY196" s="1"/>
      <c r="AZ196" s="1"/>
      <c r="BA196" s="1"/>
      <c r="BB196" s="1"/>
      <c r="BC196" s="1"/>
      <c r="BD196" s="1"/>
      <c r="BE196" s="1"/>
      <c r="BF196" s="1"/>
      <c r="BG196" s="1"/>
      <c r="BH196" s="1"/>
      <c r="BI196" s="1"/>
      <c r="BJ196" s="1"/>
      <c r="BK196" s="1"/>
      <c r="BL196" s="1"/>
      <c r="BM196" s="1"/>
      <c r="BN196" s="1"/>
      <c r="BO196" s="1"/>
      <c r="BP196" s="1"/>
      <c r="BQ196" s="1"/>
      <c r="BR196" s="1"/>
    </row>
    <row r="197" spans="1:70" ht="15.75" customHeight="1" x14ac:dyDescent="0.25">
      <c r="A197" s="1"/>
      <c r="B197" s="1"/>
      <c r="C197" s="1"/>
      <c r="D197" s="1"/>
      <c r="E197" s="1"/>
      <c r="F197" s="1"/>
      <c r="G197" s="1"/>
      <c r="H197" s="1"/>
      <c r="I197" s="1"/>
      <c r="J197" s="1"/>
      <c r="K197" s="1"/>
      <c r="L197" s="1"/>
      <c r="M197" s="1"/>
      <c r="N197" s="1"/>
      <c r="O197" s="1"/>
      <c r="P197" s="1"/>
      <c r="Q197" s="1"/>
      <c r="R197" s="1"/>
      <c r="S197" s="1"/>
      <c r="T197" s="1"/>
      <c r="U197" s="1"/>
      <c r="V197" s="239"/>
      <c r="W197" s="239"/>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c r="AY197" s="1"/>
      <c r="AZ197" s="1"/>
      <c r="BA197" s="1"/>
      <c r="BB197" s="1"/>
      <c r="BC197" s="1"/>
      <c r="BD197" s="1"/>
      <c r="BE197" s="1"/>
      <c r="BF197" s="1"/>
      <c r="BG197" s="1"/>
      <c r="BH197" s="1"/>
      <c r="BI197" s="1"/>
      <c r="BJ197" s="1"/>
      <c r="BK197" s="1"/>
      <c r="BL197" s="1"/>
      <c r="BM197" s="1"/>
      <c r="BN197" s="1"/>
      <c r="BO197" s="1"/>
      <c r="BP197" s="1"/>
      <c r="BQ197" s="1"/>
      <c r="BR197" s="1"/>
    </row>
    <row r="198" spans="1:70" ht="15.75" customHeight="1" x14ac:dyDescent="0.25">
      <c r="A198" s="1"/>
      <c r="B198" s="1"/>
      <c r="C198" s="1"/>
      <c r="D198" s="1"/>
      <c r="E198" s="1"/>
      <c r="F198" s="1"/>
      <c r="G198" s="1"/>
      <c r="H198" s="1"/>
      <c r="I198" s="1"/>
      <c r="J198" s="1"/>
      <c r="K198" s="1"/>
      <c r="L198" s="1"/>
      <c r="M198" s="1"/>
      <c r="N198" s="1"/>
      <c r="O198" s="1"/>
      <c r="P198" s="1"/>
      <c r="Q198" s="1"/>
      <c r="R198" s="1"/>
      <c r="S198" s="1"/>
      <c r="T198" s="1"/>
      <c r="U198" s="1"/>
      <c r="V198" s="239"/>
      <c r="W198" s="239"/>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c r="AY198" s="1"/>
      <c r="AZ198" s="1"/>
      <c r="BA198" s="1"/>
      <c r="BB198" s="1"/>
      <c r="BC198" s="1"/>
      <c r="BD198" s="1"/>
      <c r="BE198" s="1"/>
      <c r="BF198" s="1"/>
      <c r="BG198" s="1"/>
      <c r="BH198" s="1"/>
      <c r="BI198" s="1"/>
      <c r="BJ198" s="1"/>
      <c r="BK198" s="1"/>
      <c r="BL198" s="1"/>
      <c r="BM198" s="1"/>
      <c r="BN198" s="1"/>
      <c r="BO198" s="1"/>
      <c r="BP198" s="1"/>
      <c r="BQ198" s="1"/>
      <c r="BR198" s="1"/>
    </row>
    <row r="199" spans="1:70" ht="15.75" customHeight="1" x14ac:dyDescent="0.25">
      <c r="A199" s="1"/>
      <c r="B199" s="1"/>
      <c r="C199" s="1"/>
      <c r="D199" s="1"/>
      <c r="E199" s="1"/>
      <c r="F199" s="1"/>
      <c r="G199" s="1"/>
      <c r="H199" s="1"/>
      <c r="I199" s="1"/>
      <c r="J199" s="1"/>
      <c r="K199" s="1"/>
      <c r="L199" s="1"/>
      <c r="M199" s="1"/>
      <c r="N199" s="1"/>
      <c r="O199" s="1"/>
      <c r="P199" s="1"/>
      <c r="Q199" s="1"/>
      <c r="R199" s="1"/>
      <c r="S199" s="1"/>
      <c r="T199" s="1"/>
      <c r="U199" s="1"/>
      <c r="V199" s="239"/>
      <c r="W199" s="239"/>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c r="AY199" s="1"/>
      <c r="AZ199" s="1"/>
      <c r="BA199" s="1"/>
      <c r="BB199" s="1"/>
      <c r="BC199" s="1"/>
      <c r="BD199" s="1"/>
      <c r="BE199" s="1"/>
      <c r="BF199" s="1"/>
      <c r="BG199" s="1"/>
      <c r="BH199" s="1"/>
      <c r="BI199" s="1"/>
      <c r="BJ199" s="1"/>
      <c r="BK199" s="1"/>
      <c r="BL199" s="1"/>
      <c r="BM199" s="1"/>
      <c r="BN199" s="1"/>
      <c r="BO199" s="1"/>
      <c r="BP199" s="1"/>
      <c r="BQ199" s="1"/>
      <c r="BR199" s="1"/>
    </row>
    <row r="200" spans="1:70" ht="15.75" customHeight="1" x14ac:dyDescent="0.25">
      <c r="A200" s="1"/>
      <c r="B200" s="1"/>
      <c r="C200" s="1"/>
      <c r="D200" s="1"/>
      <c r="E200" s="1"/>
      <c r="F200" s="1"/>
      <c r="G200" s="1"/>
      <c r="H200" s="1"/>
      <c r="I200" s="1"/>
      <c r="J200" s="1"/>
      <c r="K200" s="1"/>
      <c r="L200" s="1"/>
      <c r="M200" s="1"/>
      <c r="N200" s="1"/>
      <c r="O200" s="1"/>
      <c r="P200" s="1"/>
      <c r="Q200" s="1"/>
      <c r="R200" s="1"/>
      <c r="S200" s="1"/>
      <c r="T200" s="1"/>
      <c r="U200" s="1"/>
      <c r="V200" s="239"/>
      <c r="W200" s="239"/>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c r="AY200" s="1"/>
      <c r="AZ200" s="1"/>
      <c r="BA200" s="1"/>
      <c r="BB200" s="1"/>
      <c r="BC200" s="1"/>
      <c r="BD200" s="1"/>
      <c r="BE200" s="1"/>
      <c r="BF200" s="1"/>
      <c r="BG200" s="1"/>
      <c r="BH200" s="1"/>
      <c r="BI200" s="1"/>
      <c r="BJ200" s="1"/>
      <c r="BK200" s="1"/>
      <c r="BL200" s="1"/>
      <c r="BM200" s="1"/>
      <c r="BN200" s="1"/>
      <c r="BO200" s="1"/>
      <c r="BP200" s="1"/>
      <c r="BQ200" s="1"/>
      <c r="BR200" s="1"/>
    </row>
    <row r="201" spans="1:70" ht="15.75" customHeight="1" x14ac:dyDescent="0.25">
      <c r="A201" s="1"/>
      <c r="B201" s="1"/>
      <c r="C201" s="1"/>
      <c r="D201" s="1"/>
      <c r="E201" s="1"/>
      <c r="F201" s="1"/>
      <c r="G201" s="1"/>
      <c r="H201" s="1"/>
      <c r="I201" s="1"/>
      <c r="J201" s="1"/>
      <c r="K201" s="1"/>
      <c r="L201" s="1"/>
      <c r="M201" s="1"/>
      <c r="N201" s="1"/>
      <c r="O201" s="1"/>
      <c r="P201" s="1"/>
      <c r="Q201" s="1"/>
      <c r="R201" s="1"/>
      <c r="S201" s="1"/>
      <c r="T201" s="1"/>
      <c r="U201" s="1"/>
      <c r="V201" s="239"/>
      <c r="W201" s="239"/>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c r="AY201" s="1"/>
      <c r="AZ201" s="1"/>
      <c r="BA201" s="1"/>
      <c r="BB201" s="1"/>
      <c r="BC201" s="1"/>
      <c r="BD201" s="1"/>
      <c r="BE201" s="1"/>
      <c r="BF201" s="1"/>
      <c r="BG201" s="1"/>
      <c r="BH201" s="1"/>
      <c r="BI201" s="1"/>
      <c r="BJ201" s="1"/>
      <c r="BK201" s="1"/>
      <c r="BL201" s="1"/>
      <c r="BM201" s="1"/>
      <c r="BN201" s="1"/>
      <c r="BO201" s="1"/>
      <c r="BP201" s="1"/>
      <c r="BQ201" s="1"/>
      <c r="BR201" s="1"/>
    </row>
    <row r="202" spans="1:70" ht="15.75" customHeight="1" x14ac:dyDescent="0.25">
      <c r="A202" s="1"/>
      <c r="B202" s="1"/>
      <c r="C202" s="1"/>
      <c r="D202" s="1"/>
      <c r="E202" s="1"/>
      <c r="F202" s="1"/>
      <c r="G202" s="1"/>
      <c r="H202" s="1"/>
      <c r="I202" s="1"/>
      <c r="J202" s="1"/>
      <c r="K202" s="1"/>
      <c r="L202" s="1"/>
      <c r="M202" s="1"/>
      <c r="N202" s="1"/>
      <c r="O202" s="1"/>
      <c r="P202" s="1"/>
      <c r="Q202" s="1"/>
      <c r="R202" s="1"/>
      <c r="S202" s="1"/>
      <c r="T202" s="1"/>
      <c r="U202" s="1"/>
      <c r="V202" s="239"/>
      <c r="W202" s="239"/>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c r="AY202" s="1"/>
      <c r="AZ202" s="1"/>
      <c r="BA202" s="1"/>
      <c r="BB202" s="1"/>
      <c r="BC202" s="1"/>
      <c r="BD202" s="1"/>
      <c r="BE202" s="1"/>
      <c r="BF202" s="1"/>
      <c r="BG202" s="1"/>
      <c r="BH202" s="1"/>
      <c r="BI202" s="1"/>
      <c r="BJ202" s="1"/>
      <c r="BK202" s="1"/>
      <c r="BL202" s="1"/>
      <c r="BM202" s="1"/>
      <c r="BN202" s="1"/>
      <c r="BO202" s="1"/>
      <c r="BP202" s="1"/>
      <c r="BQ202" s="1"/>
      <c r="BR202" s="1"/>
    </row>
    <row r="203" spans="1:70" ht="15.75" customHeight="1" x14ac:dyDescent="0.25">
      <c r="A203" s="1"/>
      <c r="B203" s="1"/>
      <c r="C203" s="1"/>
      <c r="D203" s="1"/>
      <c r="E203" s="1"/>
      <c r="F203" s="1"/>
      <c r="G203" s="1"/>
      <c r="H203" s="1"/>
      <c r="I203" s="1"/>
      <c r="J203" s="1"/>
      <c r="K203" s="1"/>
      <c r="L203" s="1"/>
      <c r="M203" s="1"/>
      <c r="N203" s="1"/>
      <c r="O203" s="1"/>
      <c r="P203" s="1"/>
      <c r="Q203" s="1"/>
      <c r="R203" s="1"/>
      <c r="S203" s="1"/>
      <c r="T203" s="1"/>
      <c r="U203" s="1"/>
      <c r="V203" s="239"/>
      <c r="W203" s="239"/>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c r="AY203" s="1"/>
      <c r="AZ203" s="1"/>
      <c r="BA203" s="1"/>
      <c r="BB203" s="1"/>
      <c r="BC203" s="1"/>
      <c r="BD203" s="1"/>
      <c r="BE203" s="1"/>
      <c r="BF203" s="1"/>
      <c r="BG203" s="1"/>
      <c r="BH203" s="1"/>
      <c r="BI203" s="1"/>
      <c r="BJ203" s="1"/>
      <c r="BK203" s="1"/>
      <c r="BL203" s="1"/>
      <c r="BM203" s="1"/>
      <c r="BN203" s="1"/>
      <c r="BO203" s="1"/>
      <c r="BP203" s="1"/>
      <c r="BQ203" s="1"/>
      <c r="BR203" s="1"/>
    </row>
    <row r="204" spans="1:70" ht="15.75" customHeight="1" x14ac:dyDescent="0.25">
      <c r="A204" s="1"/>
      <c r="B204" s="1"/>
      <c r="C204" s="1"/>
      <c r="D204" s="1"/>
      <c r="E204" s="1"/>
      <c r="F204" s="1"/>
      <c r="G204" s="1"/>
      <c r="H204" s="1"/>
      <c r="I204" s="1"/>
      <c r="J204" s="1"/>
      <c r="K204" s="1"/>
      <c r="L204" s="1"/>
      <c r="M204" s="1"/>
      <c r="N204" s="1"/>
      <c r="O204" s="1"/>
      <c r="P204" s="1"/>
      <c r="Q204" s="1"/>
      <c r="R204" s="1"/>
      <c r="S204" s="1"/>
      <c r="T204" s="1"/>
      <c r="U204" s="1"/>
      <c r="V204" s="239"/>
      <c r="W204" s="239"/>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c r="AY204" s="1"/>
      <c r="AZ204" s="1"/>
      <c r="BA204" s="1"/>
      <c r="BB204" s="1"/>
      <c r="BC204" s="1"/>
      <c r="BD204" s="1"/>
      <c r="BE204" s="1"/>
      <c r="BF204" s="1"/>
      <c r="BG204" s="1"/>
      <c r="BH204" s="1"/>
      <c r="BI204" s="1"/>
      <c r="BJ204" s="1"/>
      <c r="BK204" s="1"/>
      <c r="BL204" s="1"/>
      <c r="BM204" s="1"/>
      <c r="BN204" s="1"/>
      <c r="BO204" s="1"/>
      <c r="BP204" s="1"/>
      <c r="BQ204" s="1"/>
      <c r="BR204" s="1"/>
    </row>
    <row r="205" spans="1:70" ht="15.75" customHeight="1" x14ac:dyDescent="0.25">
      <c r="A205" s="1"/>
      <c r="B205" s="1"/>
      <c r="C205" s="1"/>
      <c r="D205" s="1"/>
      <c r="E205" s="1"/>
      <c r="F205" s="1"/>
      <c r="G205" s="1"/>
      <c r="H205" s="1"/>
      <c r="I205" s="1"/>
      <c r="J205" s="1"/>
      <c r="K205" s="1"/>
      <c r="L205" s="1"/>
      <c r="M205" s="1"/>
      <c r="N205" s="1"/>
      <c r="O205" s="1"/>
      <c r="P205" s="1"/>
      <c r="Q205" s="1"/>
      <c r="R205" s="1"/>
      <c r="S205" s="1"/>
      <c r="T205" s="1"/>
      <c r="U205" s="1"/>
      <c r="V205" s="239"/>
      <c r="W205" s="239"/>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c r="AY205" s="1"/>
      <c r="AZ205" s="1"/>
      <c r="BA205" s="1"/>
      <c r="BB205" s="1"/>
      <c r="BC205" s="1"/>
      <c r="BD205" s="1"/>
      <c r="BE205" s="1"/>
      <c r="BF205" s="1"/>
      <c r="BG205" s="1"/>
      <c r="BH205" s="1"/>
      <c r="BI205" s="1"/>
      <c r="BJ205" s="1"/>
      <c r="BK205" s="1"/>
      <c r="BL205" s="1"/>
      <c r="BM205" s="1"/>
      <c r="BN205" s="1"/>
      <c r="BO205" s="1"/>
      <c r="BP205" s="1"/>
      <c r="BQ205" s="1"/>
      <c r="BR205" s="1"/>
    </row>
    <row r="206" spans="1:70" ht="15.75" customHeight="1" x14ac:dyDescent="0.25">
      <c r="A206" s="1"/>
      <c r="B206" s="1"/>
      <c r="C206" s="1"/>
      <c r="D206" s="1"/>
      <c r="E206" s="1"/>
      <c r="F206" s="1"/>
      <c r="G206" s="1"/>
      <c r="H206" s="1"/>
      <c r="I206" s="1"/>
      <c r="J206" s="1"/>
      <c r="K206" s="1"/>
      <c r="L206" s="1"/>
      <c r="M206" s="1"/>
      <c r="N206" s="1"/>
      <c r="O206" s="1"/>
      <c r="P206" s="1"/>
      <c r="Q206" s="1"/>
      <c r="R206" s="1"/>
      <c r="S206" s="1"/>
      <c r="T206" s="1"/>
      <c r="U206" s="1"/>
      <c r="V206" s="239"/>
      <c r="W206" s="239"/>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c r="AY206" s="1"/>
      <c r="AZ206" s="1"/>
      <c r="BA206" s="1"/>
      <c r="BB206" s="1"/>
      <c r="BC206" s="1"/>
      <c r="BD206" s="1"/>
      <c r="BE206" s="1"/>
      <c r="BF206" s="1"/>
      <c r="BG206" s="1"/>
      <c r="BH206" s="1"/>
      <c r="BI206" s="1"/>
      <c r="BJ206" s="1"/>
      <c r="BK206" s="1"/>
      <c r="BL206" s="1"/>
      <c r="BM206" s="1"/>
      <c r="BN206" s="1"/>
      <c r="BO206" s="1"/>
      <c r="BP206" s="1"/>
      <c r="BQ206" s="1"/>
      <c r="BR206" s="1"/>
    </row>
    <row r="207" spans="1:70" ht="15.75" customHeight="1" x14ac:dyDescent="0.25">
      <c r="A207" s="1"/>
      <c r="B207" s="1"/>
      <c r="C207" s="1"/>
      <c r="D207" s="1"/>
      <c r="E207" s="1"/>
      <c r="F207" s="1"/>
      <c r="G207" s="1"/>
      <c r="H207" s="1"/>
      <c r="I207" s="1"/>
      <c r="J207" s="1"/>
      <c r="K207" s="1"/>
      <c r="L207" s="1"/>
      <c r="M207" s="1"/>
      <c r="N207" s="1"/>
      <c r="O207" s="1"/>
      <c r="P207" s="1"/>
      <c r="Q207" s="1"/>
      <c r="R207" s="1"/>
      <c r="S207" s="1"/>
      <c r="T207" s="1"/>
      <c r="U207" s="1"/>
      <c r="V207" s="239"/>
      <c r="W207" s="239"/>
      <c r="X207" s="1"/>
      <c r="Y207" s="1"/>
      <c r="Z207" s="1"/>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c r="AY207" s="1"/>
      <c r="AZ207" s="1"/>
      <c r="BA207" s="1"/>
      <c r="BB207" s="1"/>
      <c r="BC207" s="1"/>
      <c r="BD207" s="1"/>
      <c r="BE207" s="1"/>
      <c r="BF207" s="1"/>
      <c r="BG207" s="1"/>
      <c r="BH207" s="1"/>
      <c r="BI207" s="1"/>
      <c r="BJ207" s="1"/>
      <c r="BK207" s="1"/>
      <c r="BL207" s="1"/>
      <c r="BM207" s="1"/>
      <c r="BN207" s="1"/>
      <c r="BO207" s="1"/>
      <c r="BP207" s="1"/>
      <c r="BQ207" s="1"/>
      <c r="BR207" s="1"/>
    </row>
    <row r="208" spans="1:70" ht="15.75" customHeight="1" x14ac:dyDescent="0.25">
      <c r="A208" s="1"/>
      <c r="B208" s="1"/>
      <c r="C208" s="1"/>
      <c r="D208" s="1"/>
      <c r="E208" s="1"/>
      <c r="F208" s="1"/>
      <c r="G208" s="1"/>
      <c r="H208" s="1"/>
      <c r="I208" s="1"/>
      <c r="J208" s="1"/>
      <c r="K208" s="1"/>
      <c r="L208" s="1"/>
      <c r="M208" s="1"/>
      <c r="N208" s="1"/>
      <c r="O208" s="1"/>
      <c r="P208" s="1"/>
      <c r="Q208" s="1"/>
      <c r="R208" s="1"/>
      <c r="S208" s="1"/>
      <c r="T208" s="1"/>
      <c r="U208" s="1"/>
      <c r="V208" s="239"/>
      <c r="W208" s="239"/>
      <c r="X208" s="1"/>
      <c r="Y208" s="1"/>
      <c r="Z208" s="1"/>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c r="AY208" s="1"/>
      <c r="AZ208" s="1"/>
      <c r="BA208" s="1"/>
      <c r="BB208" s="1"/>
      <c r="BC208" s="1"/>
      <c r="BD208" s="1"/>
      <c r="BE208" s="1"/>
      <c r="BF208" s="1"/>
      <c r="BG208" s="1"/>
      <c r="BH208" s="1"/>
      <c r="BI208" s="1"/>
      <c r="BJ208" s="1"/>
      <c r="BK208" s="1"/>
      <c r="BL208" s="1"/>
      <c r="BM208" s="1"/>
      <c r="BN208" s="1"/>
      <c r="BO208" s="1"/>
      <c r="BP208" s="1"/>
      <c r="BQ208" s="1"/>
      <c r="BR208" s="1"/>
    </row>
    <row r="209" spans="1:70" ht="15.75" customHeight="1" x14ac:dyDescent="0.25">
      <c r="A209" s="1"/>
      <c r="B209" s="1"/>
      <c r="C209" s="1"/>
      <c r="D209" s="1"/>
      <c r="E209" s="1"/>
      <c r="F209" s="1"/>
      <c r="G209" s="1"/>
      <c r="H209" s="1"/>
      <c r="I209" s="1"/>
      <c r="J209" s="1"/>
      <c r="K209" s="1"/>
      <c r="L209" s="1"/>
      <c r="M209" s="1"/>
      <c r="N209" s="1"/>
      <c r="O209" s="1"/>
      <c r="P209" s="1"/>
      <c r="Q209" s="1"/>
      <c r="R209" s="1"/>
      <c r="S209" s="1"/>
      <c r="T209" s="1"/>
      <c r="U209" s="1"/>
      <c r="V209" s="239"/>
      <c r="W209" s="239"/>
      <c r="X209" s="1"/>
      <c r="Y209" s="1"/>
      <c r="Z209" s="1"/>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c r="AY209" s="1"/>
      <c r="AZ209" s="1"/>
      <c r="BA209" s="1"/>
      <c r="BB209" s="1"/>
      <c r="BC209" s="1"/>
      <c r="BD209" s="1"/>
      <c r="BE209" s="1"/>
      <c r="BF209" s="1"/>
      <c r="BG209" s="1"/>
      <c r="BH209" s="1"/>
      <c r="BI209" s="1"/>
      <c r="BJ209" s="1"/>
      <c r="BK209" s="1"/>
      <c r="BL209" s="1"/>
      <c r="BM209" s="1"/>
      <c r="BN209" s="1"/>
      <c r="BO209" s="1"/>
      <c r="BP209" s="1"/>
      <c r="BQ209" s="1"/>
      <c r="BR209" s="1"/>
    </row>
    <row r="210" spans="1:70" ht="15.75" customHeight="1" x14ac:dyDescent="0.25">
      <c r="A210" s="1"/>
      <c r="B210" s="1"/>
      <c r="C210" s="1"/>
      <c r="D210" s="1"/>
      <c r="E210" s="1"/>
      <c r="F210" s="1"/>
      <c r="G210" s="1"/>
      <c r="H210" s="1"/>
      <c r="I210" s="1"/>
      <c r="J210" s="1"/>
      <c r="K210" s="1"/>
      <c r="L210" s="1"/>
      <c r="M210" s="1"/>
      <c r="N210" s="1"/>
      <c r="O210" s="1"/>
      <c r="P210" s="1"/>
      <c r="Q210" s="1"/>
      <c r="R210" s="1"/>
      <c r="S210" s="1"/>
      <c r="T210" s="1"/>
      <c r="U210" s="1"/>
      <c r="V210" s="239"/>
      <c r="W210" s="239"/>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c r="AY210" s="1"/>
      <c r="AZ210" s="1"/>
      <c r="BA210" s="1"/>
      <c r="BB210" s="1"/>
      <c r="BC210" s="1"/>
      <c r="BD210" s="1"/>
      <c r="BE210" s="1"/>
      <c r="BF210" s="1"/>
      <c r="BG210" s="1"/>
      <c r="BH210" s="1"/>
      <c r="BI210" s="1"/>
      <c r="BJ210" s="1"/>
      <c r="BK210" s="1"/>
      <c r="BL210" s="1"/>
      <c r="BM210" s="1"/>
      <c r="BN210" s="1"/>
      <c r="BO210" s="1"/>
      <c r="BP210" s="1"/>
      <c r="BQ210" s="1"/>
      <c r="BR210" s="1"/>
    </row>
    <row r="211" spans="1:70" ht="15.75" customHeight="1" x14ac:dyDescent="0.25">
      <c r="A211" s="1"/>
      <c r="B211" s="1"/>
      <c r="C211" s="1"/>
      <c r="D211" s="1"/>
      <c r="E211" s="1"/>
      <c r="F211" s="1"/>
      <c r="G211" s="1"/>
      <c r="H211" s="1"/>
      <c r="I211" s="1"/>
      <c r="J211" s="1"/>
      <c r="K211" s="1"/>
      <c r="L211" s="1"/>
      <c r="M211" s="1"/>
      <c r="N211" s="1"/>
      <c r="O211" s="1"/>
      <c r="P211" s="1"/>
      <c r="Q211" s="1"/>
      <c r="R211" s="1"/>
      <c r="S211" s="1"/>
      <c r="T211" s="1"/>
      <c r="U211" s="1"/>
      <c r="V211" s="239"/>
      <c r="W211" s="239"/>
      <c r="X211" s="1"/>
      <c r="Y211" s="1"/>
      <c r="Z211" s="1"/>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c r="AY211" s="1"/>
      <c r="AZ211" s="1"/>
      <c r="BA211" s="1"/>
      <c r="BB211" s="1"/>
      <c r="BC211" s="1"/>
      <c r="BD211" s="1"/>
      <c r="BE211" s="1"/>
      <c r="BF211" s="1"/>
      <c r="BG211" s="1"/>
      <c r="BH211" s="1"/>
      <c r="BI211" s="1"/>
      <c r="BJ211" s="1"/>
      <c r="BK211" s="1"/>
      <c r="BL211" s="1"/>
      <c r="BM211" s="1"/>
      <c r="BN211" s="1"/>
      <c r="BO211" s="1"/>
      <c r="BP211" s="1"/>
      <c r="BQ211" s="1"/>
      <c r="BR211" s="1"/>
    </row>
    <row r="212" spans="1:70" ht="15.75" customHeight="1" x14ac:dyDescent="0.25">
      <c r="A212" s="1"/>
      <c r="B212" s="1"/>
      <c r="C212" s="1"/>
      <c r="D212" s="1"/>
      <c r="E212" s="1"/>
      <c r="F212" s="1"/>
      <c r="G212" s="1"/>
      <c r="H212" s="1"/>
      <c r="I212" s="1"/>
      <c r="J212" s="1"/>
      <c r="K212" s="1"/>
      <c r="L212" s="1"/>
      <c r="M212" s="1"/>
      <c r="N212" s="1"/>
      <c r="O212" s="1"/>
      <c r="P212" s="1"/>
      <c r="Q212" s="1"/>
      <c r="R212" s="1"/>
      <c r="S212" s="1"/>
      <c r="T212" s="1"/>
      <c r="U212" s="1"/>
      <c r="V212" s="239"/>
      <c r="W212" s="239"/>
      <c r="X212" s="1"/>
      <c r="Y212" s="1"/>
      <c r="Z212" s="1"/>
      <c r="AA212" s="1"/>
      <c r="AB212" s="1"/>
      <c r="AC212" s="1"/>
      <c r="AD212" s="1"/>
      <c r="AE212" s="1"/>
      <c r="AF212" s="1"/>
      <c r="AG212" s="1"/>
      <c r="AH212" s="1"/>
      <c r="AI212" s="1"/>
      <c r="AJ212" s="1"/>
      <c r="AK212" s="1"/>
      <c r="AL212" s="1"/>
      <c r="AM212" s="1"/>
      <c r="AN212" s="1"/>
      <c r="AO212" s="1"/>
      <c r="AP212" s="1"/>
      <c r="AQ212" s="1"/>
      <c r="AR212" s="1"/>
      <c r="AS212" s="1"/>
      <c r="AT212" s="1"/>
      <c r="AU212" s="1"/>
      <c r="AV212" s="1"/>
      <c r="AW212" s="1"/>
      <c r="AX212" s="1"/>
      <c r="AY212" s="1"/>
      <c r="AZ212" s="1"/>
      <c r="BA212" s="1"/>
      <c r="BB212" s="1"/>
      <c r="BC212" s="1"/>
      <c r="BD212" s="1"/>
      <c r="BE212" s="1"/>
      <c r="BF212" s="1"/>
      <c r="BG212" s="1"/>
      <c r="BH212" s="1"/>
      <c r="BI212" s="1"/>
      <c r="BJ212" s="1"/>
      <c r="BK212" s="1"/>
      <c r="BL212" s="1"/>
      <c r="BM212" s="1"/>
      <c r="BN212" s="1"/>
      <c r="BO212" s="1"/>
      <c r="BP212" s="1"/>
      <c r="BQ212" s="1"/>
      <c r="BR212" s="1"/>
    </row>
    <row r="213" spans="1:70" ht="15.75" customHeight="1" x14ac:dyDescent="0.25">
      <c r="A213" s="1"/>
      <c r="B213" s="1"/>
      <c r="C213" s="1"/>
      <c r="D213" s="1"/>
      <c r="E213" s="1"/>
      <c r="F213" s="1"/>
      <c r="G213" s="1"/>
      <c r="H213" s="1"/>
      <c r="I213" s="1"/>
      <c r="J213" s="1"/>
      <c r="K213" s="1"/>
      <c r="L213" s="1"/>
      <c r="M213" s="1"/>
      <c r="N213" s="1"/>
      <c r="O213" s="1"/>
      <c r="P213" s="1"/>
      <c r="Q213" s="1"/>
      <c r="R213" s="1"/>
      <c r="S213" s="1"/>
      <c r="T213" s="1"/>
      <c r="U213" s="1"/>
      <c r="V213" s="239"/>
      <c r="W213" s="239"/>
      <c r="X213" s="1"/>
      <c r="Y213" s="1"/>
      <c r="Z213" s="1"/>
      <c r="AA213" s="1"/>
      <c r="AB213" s="1"/>
      <c r="AC213" s="1"/>
      <c r="AD213" s="1"/>
      <c r="AE213" s="1"/>
      <c r="AF213" s="1"/>
      <c r="AG213" s="1"/>
      <c r="AH213" s="1"/>
      <c r="AI213" s="1"/>
      <c r="AJ213" s="1"/>
      <c r="AK213" s="1"/>
      <c r="AL213" s="1"/>
      <c r="AM213" s="1"/>
      <c r="AN213" s="1"/>
      <c r="AO213" s="1"/>
      <c r="AP213" s="1"/>
      <c r="AQ213" s="1"/>
      <c r="AR213" s="1"/>
      <c r="AS213" s="1"/>
      <c r="AT213" s="1"/>
      <c r="AU213" s="1"/>
      <c r="AV213" s="1"/>
      <c r="AW213" s="1"/>
      <c r="AX213" s="1"/>
      <c r="AY213" s="1"/>
      <c r="AZ213" s="1"/>
      <c r="BA213" s="1"/>
      <c r="BB213" s="1"/>
      <c r="BC213" s="1"/>
      <c r="BD213" s="1"/>
      <c r="BE213" s="1"/>
      <c r="BF213" s="1"/>
      <c r="BG213" s="1"/>
      <c r="BH213" s="1"/>
      <c r="BI213" s="1"/>
      <c r="BJ213" s="1"/>
      <c r="BK213" s="1"/>
      <c r="BL213" s="1"/>
      <c r="BM213" s="1"/>
      <c r="BN213" s="1"/>
      <c r="BO213" s="1"/>
      <c r="BP213" s="1"/>
      <c r="BQ213" s="1"/>
      <c r="BR213" s="1"/>
    </row>
    <row r="214" spans="1:70" ht="15.75" customHeight="1" x14ac:dyDescent="0.25">
      <c r="A214" s="1"/>
      <c r="B214" s="1"/>
      <c r="C214" s="1"/>
      <c r="D214" s="1"/>
      <c r="E214" s="1"/>
      <c r="F214" s="1"/>
      <c r="G214" s="1"/>
      <c r="H214" s="1"/>
      <c r="I214" s="1"/>
      <c r="J214" s="1"/>
      <c r="K214" s="1"/>
      <c r="L214" s="1"/>
      <c r="M214" s="1"/>
      <c r="N214" s="1"/>
      <c r="O214" s="1"/>
      <c r="P214" s="1"/>
      <c r="Q214" s="1"/>
      <c r="R214" s="1"/>
      <c r="S214" s="1"/>
      <c r="T214" s="1"/>
      <c r="U214" s="1"/>
      <c r="V214" s="239"/>
      <c r="W214" s="239"/>
      <c r="X214" s="1"/>
      <c r="Y214" s="1"/>
      <c r="Z214" s="1"/>
      <c r="AA214" s="1"/>
      <c r="AB214" s="1"/>
      <c r="AC214" s="1"/>
      <c r="AD214" s="1"/>
      <c r="AE214" s="1"/>
      <c r="AF214" s="1"/>
      <c r="AG214" s="1"/>
      <c r="AH214" s="1"/>
      <c r="AI214" s="1"/>
      <c r="AJ214" s="1"/>
      <c r="AK214" s="1"/>
      <c r="AL214" s="1"/>
      <c r="AM214" s="1"/>
      <c r="AN214" s="1"/>
      <c r="AO214" s="1"/>
      <c r="AP214" s="1"/>
      <c r="AQ214" s="1"/>
      <c r="AR214" s="1"/>
      <c r="AS214" s="1"/>
      <c r="AT214" s="1"/>
      <c r="AU214" s="1"/>
      <c r="AV214" s="1"/>
      <c r="AW214" s="1"/>
      <c r="AX214" s="1"/>
      <c r="AY214" s="1"/>
      <c r="AZ214" s="1"/>
      <c r="BA214" s="1"/>
      <c r="BB214" s="1"/>
      <c r="BC214" s="1"/>
      <c r="BD214" s="1"/>
      <c r="BE214" s="1"/>
      <c r="BF214" s="1"/>
      <c r="BG214" s="1"/>
      <c r="BH214" s="1"/>
      <c r="BI214" s="1"/>
      <c r="BJ214" s="1"/>
      <c r="BK214" s="1"/>
      <c r="BL214" s="1"/>
      <c r="BM214" s="1"/>
      <c r="BN214" s="1"/>
      <c r="BO214" s="1"/>
      <c r="BP214" s="1"/>
      <c r="BQ214" s="1"/>
      <c r="BR214" s="1"/>
    </row>
    <row r="215" spans="1:70" ht="15.75" customHeight="1" x14ac:dyDescent="0.25">
      <c r="A215" s="1"/>
      <c r="B215" s="1"/>
      <c r="C215" s="1"/>
      <c r="D215" s="1"/>
      <c r="E215" s="1"/>
      <c r="F215" s="1"/>
      <c r="G215" s="1"/>
      <c r="H215" s="1"/>
      <c r="I215" s="1"/>
      <c r="J215" s="1"/>
      <c r="K215" s="1"/>
      <c r="L215" s="1"/>
      <c r="M215" s="1"/>
      <c r="N215" s="1"/>
      <c r="O215" s="1"/>
      <c r="P215" s="1"/>
      <c r="Q215" s="1"/>
      <c r="R215" s="1"/>
      <c r="S215" s="1"/>
      <c r="T215" s="1"/>
      <c r="U215" s="1"/>
      <c r="V215" s="239"/>
      <c r="W215" s="239"/>
      <c r="X215" s="1"/>
      <c r="Y215" s="1"/>
      <c r="Z215" s="1"/>
      <c r="AA215" s="1"/>
      <c r="AB215" s="1"/>
      <c r="AC215" s="1"/>
      <c r="AD215" s="1"/>
      <c r="AE215" s="1"/>
      <c r="AF215" s="1"/>
      <c r="AG215" s="1"/>
      <c r="AH215" s="1"/>
      <c r="AI215" s="1"/>
      <c r="AJ215" s="1"/>
      <c r="AK215" s="1"/>
      <c r="AL215" s="1"/>
      <c r="AM215" s="1"/>
      <c r="AN215" s="1"/>
      <c r="AO215" s="1"/>
      <c r="AP215" s="1"/>
      <c r="AQ215" s="1"/>
      <c r="AR215" s="1"/>
      <c r="AS215" s="1"/>
      <c r="AT215" s="1"/>
      <c r="AU215" s="1"/>
      <c r="AV215" s="1"/>
      <c r="AW215" s="1"/>
      <c r="AX215" s="1"/>
      <c r="AY215" s="1"/>
      <c r="AZ215" s="1"/>
      <c r="BA215" s="1"/>
      <c r="BB215" s="1"/>
      <c r="BC215" s="1"/>
      <c r="BD215" s="1"/>
      <c r="BE215" s="1"/>
      <c r="BF215" s="1"/>
      <c r="BG215" s="1"/>
      <c r="BH215" s="1"/>
      <c r="BI215" s="1"/>
      <c r="BJ215" s="1"/>
      <c r="BK215" s="1"/>
      <c r="BL215" s="1"/>
      <c r="BM215" s="1"/>
      <c r="BN215" s="1"/>
      <c r="BO215" s="1"/>
      <c r="BP215" s="1"/>
      <c r="BQ215" s="1"/>
      <c r="BR215" s="1"/>
    </row>
    <row r="216" spans="1:70" ht="15.75" customHeight="1" x14ac:dyDescent="0.25">
      <c r="A216" s="1"/>
      <c r="B216" s="1"/>
      <c r="C216" s="1"/>
      <c r="D216" s="1"/>
      <c r="E216" s="1"/>
      <c r="F216" s="1"/>
      <c r="G216" s="1"/>
      <c r="H216" s="1"/>
      <c r="I216" s="1"/>
      <c r="J216" s="1"/>
      <c r="K216" s="1"/>
      <c r="L216" s="1"/>
      <c r="M216" s="1"/>
      <c r="N216" s="1"/>
      <c r="O216" s="1"/>
      <c r="P216" s="1"/>
      <c r="Q216" s="1"/>
      <c r="R216" s="1"/>
      <c r="S216" s="1"/>
      <c r="T216" s="1"/>
      <c r="U216" s="1"/>
      <c r="V216" s="239"/>
      <c r="W216" s="239"/>
      <c r="X216" s="1"/>
      <c r="Y216" s="1"/>
      <c r="Z216" s="1"/>
      <c r="AA216" s="1"/>
      <c r="AB216" s="1"/>
      <c r="AC216" s="1"/>
      <c r="AD216" s="1"/>
      <c r="AE216" s="1"/>
      <c r="AF216" s="1"/>
      <c r="AG216" s="1"/>
      <c r="AH216" s="1"/>
      <c r="AI216" s="1"/>
      <c r="AJ216" s="1"/>
      <c r="AK216" s="1"/>
      <c r="AL216" s="1"/>
      <c r="AM216" s="1"/>
      <c r="AN216" s="1"/>
      <c r="AO216" s="1"/>
      <c r="AP216" s="1"/>
      <c r="AQ216" s="1"/>
      <c r="AR216" s="1"/>
      <c r="AS216" s="1"/>
      <c r="AT216" s="1"/>
      <c r="AU216" s="1"/>
      <c r="AV216" s="1"/>
      <c r="AW216" s="1"/>
      <c r="AX216" s="1"/>
      <c r="AY216" s="1"/>
      <c r="AZ216" s="1"/>
      <c r="BA216" s="1"/>
      <c r="BB216" s="1"/>
      <c r="BC216" s="1"/>
      <c r="BD216" s="1"/>
      <c r="BE216" s="1"/>
      <c r="BF216" s="1"/>
      <c r="BG216" s="1"/>
      <c r="BH216" s="1"/>
      <c r="BI216" s="1"/>
      <c r="BJ216" s="1"/>
      <c r="BK216" s="1"/>
      <c r="BL216" s="1"/>
      <c r="BM216" s="1"/>
      <c r="BN216" s="1"/>
      <c r="BO216" s="1"/>
      <c r="BP216" s="1"/>
      <c r="BQ216" s="1"/>
      <c r="BR216" s="1"/>
    </row>
    <row r="217" spans="1:70" ht="15.75" customHeight="1" x14ac:dyDescent="0.25">
      <c r="A217" s="1"/>
      <c r="B217" s="1"/>
      <c r="C217" s="1"/>
      <c r="D217" s="1"/>
      <c r="E217" s="1"/>
      <c r="F217" s="1"/>
      <c r="G217" s="1"/>
      <c r="H217" s="1"/>
      <c r="I217" s="1"/>
      <c r="J217" s="1"/>
      <c r="K217" s="1"/>
      <c r="L217" s="1"/>
      <c r="M217" s="1"/>
      <c r="N217" s="1"/>
      <c r="O217" s="1"/>
      <c r="P217" s="1"/>
      <c r="Q217" s="1"/>
      <c r="R217" s="1"/>
      <c r="S217" s="1"/>
      <c r="T217" s="1"/>
      <c r="U217" s="1"/>
      <c r="V217" s="239"/>
      <c r="W217" s="239"/>
      <c r="X217" s="1"/>
      <c r="Y217" s="1"/>
      <c r="Z217" s="1"/>
      <c r="AA217" s="1"/>
      <c r="AB217" s="1"/>
      <c r="AC217" s="1"/>
      <c r="AD217" s="1"/>
      <c r="AE217" s="1"/>
      <c r="AF217" s="1"/>
      <c r="AG217" s="1"/>
      <c r="AH217" s="1"/>
      <c r="AI217" s="1"/>
      <c r="AJ217" s="1"/>
      <c r="AK217" s="1"/>
      <c r="AL217" s="1"/>
      <c r="AM217" s="1"/>
      <c r="AN217" s="1"/>
      <c r="AO217" s="1"/>
      <c r="AP217" s="1"/>
      <c r="AQ217" s="1"/>
      <c r="AR217" s="1"/>
      <c r="AS217" s="1"/>
      <c r="AT217" s="1"/>
      <c r="AU217" s="1"/>
      <c r="AV217" s="1"/>
      <c r="AW217" s="1"/>
      <c r="AX217" s="1"/>
      <c r="AY217" s="1"/>
      <c r="AZ217" s="1"/>
      <c r="BA217" s="1"/>
      <c r="BB217" s="1"/>
      <c r="BC217" s="1"/>
      <c r="BD217" s="1"/>
      <c r="BE217" s="1"/>
      <c r="BF217" s="1"/>
      <c r="BG217" s="1"/>
      <c r="BH217" s="1"/>
      <c r="BI217" s="1"/>
      <c r="BJ217" s="1"/>
      <c r="BK217" s="1"/>
      <c r="BL217" s="1"/>
      <c r="BM217" s="1"/>
      <c r="BN217" s="1"/>
      <c r="BO217" s="1"/>
      <c r="BP217" s="1"/>
      <c r="BQ217" s="1"/>
      <c r="BR217" s="1"/>
    </row>
    <row r="218" spans="1:70" ht="15.75" customHeight="1" x14ac:dyDescent="0.25">
      <c r="A218" s="1"/>
      <c r="B218" s="1"/>
      <c r="C218" s="1"/>
      <c r="D218" s="1"/>
      <c r="E218" s="1"/>
      <c r="F218" s="1"/>
      <c r="G218" s="1"/>
      <c r="H218" s="1"/>
      <c r="I218" s="1"/>
      <c r="J218" s="1"/>
      <c r="K218" s="1"/>
      <c r="L218" s="1"/>
      <c r="M218" s="1"/>
      <c r="N218" s="1"/>
      <c r="O218" s="1"/>
      <c r="P218" s="1"/>
      <c r="Q218" s="1"/>
      <c r="R218" s="1"/>
      <c r="S218" s="1"/>
      <c r="T218" s="1"/>
      <c r="U218" s="1"/>
      <c r="V218" s="239"/>
      <c r="W218" s="239"/>
      <c r="X218" s="1"/>
      <c r="Y218" s="1"/>
      <c r="Z218" s="1"/>
      <c r="AA218" s="1"/>
      <c r="AB218" s="1"/>
      <c r="AC218" s="1"/>
      <c r="AD218" s="1"/>
      <c r="AE218" s="1"/>
      <c r="AF218" s="1"/>
      <c r="AG218" s="1"/>
      <c r="AH218" s="1"/>
      <c r="AI218" s="1"/>
      <c r="AJ218" s="1"/>
      <c r="AK218" s="1"/>
      <c r="AL218" s="1"/>
      <c r="AM218" s="1"/>
      <c r="AN218" s="1"/>
      <c r="AO218" s="1"/>
      <c r="AP218" s="1"/>
      <c r="AQ218" s="1"/>
      <c r="AR218" s="1"/>
      <c r="AS218" s="1"/>
      <c r="AT218" s="1"/>
      <c r="AU218" s="1"/>
      <c r="AV218" s="1"/>
      <c r="AW218" s="1"/>
      <c r="AX218" s="1"/>
      <c r="AY218" s="1"/>
      <c r="AZ218" s="1"/>
      <c r="BA218" s="1"/>
      <c r="BB218" s="1"/>
      <c r="BC218" s="1"/>
      <c r="BD218" s="1"/>
      <c r="BE218" s="1"/>
      <c r="BF218" s="1"/>
      <c r="BG218" s="1"/>
      <c r="BH218" s="1"/>
      <c r="BI218" s="1"/>
      <c r="BJ218" s="1"/>
      <c r="BK218" s="1"/>
      <c r="BL218" s="1"/>
      <c r="BM218" s="1"/>
      <c r="BN218" s="1"/>
      <c r="BO218" s="1"/>
      <c r="BP218" s="1"/>
      <c r="BQ218" s="1"/>
      <c r="BR218" s="1"/>
    </row>
    <row r="219" spans="1:70" ht="15.75" customHeight="1" x14ac:dyDescent="0.25">
      <c r="A219" s="1"/>
      <c r="B219" s="1"/>
      <c r="C219" s="1"/>
      <c r="D219" s="1"/>
      <c r="E219" s="1"/>
      <c r="F219" s="1"/>
      <c r="G219" s="1"/>
      <c r="H219" s="1"/>
      <c r="I219" s="1"/>
      <c r="J219" s="1"/>
      <c r="K219" s="1"/>
      <c r="L219" s="1"/>
      <c r="M219" s="1"/>
      <c r="N219" s="1"/>
      <c r="O219" s="1"/>
      <c r="P219" s="1"/>
      <c r="Q219" s="1"/>
      <c r="R219" s="1"/>
      <c r="S219" s="1"/>
      <c r="T219" s="1"/>
      <c r="U219" s="1"/>
      <c r="V219" s="239"/>
      <c r="W219" s="239"/>
      <c r="X219" s="1"/>
      <c r="Y219" s="1"/>
      <c r="Z219" s="1"/>
      <c r="AA219" s="1"/>
      <c r="AB219" s="1"/>
      <c r="AC219" s="1"/>
      <c r="AD219" s="1"/>
      <c r="AE219" s="1"/>
      <c r="AF219" s="1"/>
      <c r="AG219" s="1"/>
      <c r="AH219" s="1"/>
      <c r="AI219" s="1"/>
      <c r="AJ219" s="1"/>
      <c r="AK219" s="1"/>
      <c r="AL219" s="1"/>
      <c r="AM219" s="1"/>
      <c r="AN219" s="1"/>
      <c r="AO219" s="1"/>
      <c r="AP219" s="1"/>
      <c r="AQ219" s="1"/>
      <c r="AR219" s="1"/>
      <c r="AS219" s="1"/>
      <c r="AT219" s="1"/>
      <c r="AU219" s="1"/>
      <c r="AV219" s="1"/>
      <c r="AW219" s="1"/>
      <c r="AX219" s="1"/>
      <c r="AY219" s="1"/>
      <c r="AZ219" s="1"/>
      <c r="BA219" s="1"/>
      <c r="BB219" s="1"/>
      <c r="BC219" s="1"/>
      <c r="BD219" s="1"/>
      <c r="BE219" s="1"/>
      <c r="BF219" s="1"/>
      <c r="BG219" s="1"/>
      <c r="BH219" s="1"/>
      <c r="BI219" s="1"/>
      <c r="BJ219" s="1"/>
      <c r="BK219" s="1"/>
      <c r="BL219" s="1"/>
      <c r="BM219" s="1"/>
      <c r="BN219" s="1"/>
      <c r="BO219" s="1"/>
      <c r="BP219" s="1"/>
      <c r="BQ219" s="1"/>
      <c r="BR219" s="1"/>
    </row>
    <row r="220" spans="1:70" ht="15.75" customHeight="1" x14ac:dyDescent="0.25">
      <c r="A220" s="1"/>
      <c r="B220" s="1"/>
      <c r="C220" s="1"/>
      <c r="D220" s="1"/>
      <c r="E220" s="1"/>
      <c r="F220" s="1"/>
      <c r="G220" s="1"/>
      <c r="H220" s="1"/>
      <c r="I220" s="1"/>
      <c r="J220" s="1"/>
      <c r="K220" s="1"/>
      <c r="L220" s="1"/>
      <c r="M220" s="1"/>
      <c r="N220" s="1"/>
      <c r="O220" s="1"/>
      <c r="P220" s="1"/>
      <c r="Q220" s="1"/>
      <c r="R220" s="1"/>
      <c r="S220" s="1"/>
      <c r="T220" s="1"/>
      <c r="U220" s="1"/>
      <c r="V220" s="239"/>
      <c r="W220" s="239"/>
      <c r="X220" s="1"/>
      <c r="Y220" s="1"/>
      <c r="Z220" s="1"/>
      <c r="AA220" s="1"/>
      <c r="AB220" s="1"/>
      <c r="AC220" s="1"/>
      <c r="AD220" s="1"/>
      <c r="AE220" s="1"/>
      <c r="AF220" s="1"/>
      <c r="AG220" s="1"/>
      <c r="AH220" s="1"/>
      <c r="AI220" s="1"/>
      <c r="AJ220" s="1"/>
      <c r="AK220" s="1"/>
      <c r="AL220" s="1"/>
      <c r="AM220" s="1"/>
      <c r="AN220" s="1"/>
      <c r="AO220" s="1"/>
      <c r="AP220" s="1"/>
      <c r="AQ220" s="1"/>
      <c r="AR220" s="1"/>
      <c r="AS220" s="1"/>
      <c r="AT220" s="1"/>
      <c r="AU220" s="1"/>
      <c r="AV220" s="1"/>
      <c r="AW220" s="1"/>
      <c r="AX220" s="1"/>
      <c r="AY220" s="1"/>
      <c r="AZ220" s="1"/>
      <c r="BA220" s="1"/>
      <c r="BB220" s="1"/>
      <c r="BC220" s="1"/>
      <c r="BD220" s="1"/>
      <c r="BE220" s="1"/>
      <c r="BF220" s="1"/>
      <c r="BG220" s="1"/>
      <c r="BH220" s="1"/>
      <c r="BI220" s="1"/>
      <c r="BJ220" s="1"/>
      <c r="BK220" s="1"/>
      <c r="BL220" s="1"/>
      <c r="BM220" s="1"/>
      <c r="BN220" s="1"/>
      <c r="BO220" s="1"/>
      <c r="BP220" s="1"/>
      <c r="BQ220" s="1"/>
      <c r="BR220" s="1"/>
    </row>
    <row r="221" spans="1:70" ht="15.75" customHeight="1" x14ac:dyDescent="0.25">
      <c r="A221" s="1"/>
      <c r="B221" s="1"/>
      <c r="C221" s="1"/>
      <c r="D221" s="1"/>
      <c r="E221" s="1"/>
      <c r="F221" s="1"/>
      <c r="G221" s="1"/>
      <c r="H221" s="1"/>
      <c r="I221" s="1"/>
      <c r="J221" s="1"/>
      <c r="K221" s="1"/>
      <c r="L221" s="1"/>
      <c r="M221" s="1"/>
      <c r="N221" s="1"/>
      <c r="O221" s="1"/>
      <c r="P221" s="1"/>
      <c r="Q221" s="1"/>
      <c r="R221" s="1"/>
      <c r="S221" s="1"/>
      <c r="T221" s="1"/>
      <c r="U221" s="1"/>
      <c r="V221" s="239"/>
      <c r="W221" s="239"/>
      <c r="X221" s="1"/>
      <c r="Y221" s="1"/>
      <c r="Z221" s="1"/>
      <c r="AA221" s="1"/>
      <c r="AB221" s="1"/>
      <c r="AC221" s="1"/>
      <c r="AD221" s="1"/>
      <c r="AE221" s="1"/>
      <c r="AF221" s="1"/>
      <c r="AG221" s="1"/>
      <c r="AH221" s="1"/>
      <c r="AI221" s="1"/>
      <c r="AJ221" s="1"/>
      <c r="AK221" s="1"/>
      <c r="AL221" s="1"/>
      <c r="AM221" s="1"/>
      <c r="AN221" s="1"/>
      <c r="AO221" s="1"/>
      <c r="AP221" s="1"/>
      <c r="AQ221" s="1"/>
      <c r="AR221" s="1"/>
      <c r="AS221" s="1"/>
      <c r="AT221" s="1"/>
      <c r="AU221" s="1"/>
      <c r="AV221" s="1"/>
      <c r="AW221" s="1"/>
      <c r="AX221" s="1"/>
      <c r="AY221" s="1"/>
      <c r="AZ221" s="1"/>
      <c r="BA221" s="1"/>
      <c r="BB221" s="1"/>
      <c r="BC221" s="1"/>
      <c r="BD221" s="1"/>
      <c r="BE221" s="1"/>
      <c r="BF221" s="1"/>
      <c r="BG221" s="1"/>
      <c r="BH221" s="1"/>
      <c r="BI221" s="1"/>
      <c r="BJ221" s="1"/>
      <c r="BK221" s="1"/>
      <c r="BL221" s="1"/>
      <c r="BM221" s="1"/>
      <c r="BN221" s="1"/>
      <c r="BO221" s="1"/>
      <c r="BP221" s="1"/>
      <c r="BQ221" s="1"/>
      <c r="BR221" s="1"/>
    </row>
    <row r="222" spans="1:70" ht="15.75" customHeight="1" x14ac:dyDescent="0.25">
      <c r="A222" s="1"/>
      <c r="B222" s="1"/>
      <c r="C222" s="1"/>
      <c r="D222" s="1"/>
      <c r="E222" s="1"/>
      <c r="F222" s="1"/>
      <c r="G222" s="1"/>
      <c r="H222" s="1"/>
      <c r="I222" s="1"/>
      <c r="J222" s="1"/>
      <c r="K222" s="1"/>
      <c r="L222" s="1"/>
      <c r="M222" s="1"/>
      <c r="N222" s="1"/>
      <c r="O222" s="1"/>
      <c r="P222" s="1"/>
      <c r="Q222" s="1"/>
      <c r="R222" s="1"/>
      <c r="S222" s="1"/>
      <c r="T222" s="1"/>
      <c r="U222" s="1"/>
      <c r="V222" s="239"/>
      <c r="W222" s="239"/>
      <c r="X222" s="1"/>
      <c r="Y222" s="1"/>
      <c r="Z222" s="1"/>
      <c r="AA222" s="1"/>
      <c r="AB222" s="1"/>
      <c r="AC222" s="1"/>
      <c r="AD222" s="1"/>
      <c r="AE222" s="1"/>
      <c r="AF222" s="1"/>
      <c r="AG222" s="1"/>
      <c r="AH222" s="1"/>
      <c r="AI222" s="1"/>
      <c r="AJ222" s="1"/>
      <c r="AK222" s="1"/>
      <c r="AL222" s="1"/>
      <c r="AM222" s="1"/>
      <c r="AN222" s="1"/>
      <c r="AO222" s="1"/>
      <c r="AP222" s="1"/>
      <c r="AQ222" s="1"/>
      <c r="AR222" s="1"/>
      <c r="AS222" s="1"/>
      <c r="AT222" s="1"/>
      <c r="AU222" s="1"/>
      <c r="AV222" s="1"/>
      <c r="AW222" s="1"/>
      <c r="AX222" s="1"/>
      <c r="AY222" s="1"/>
      <c r="AZ222" s="1"/>
      <c r="BA222" s="1"/>
      <c r="BB222" s="1"/>
      <c r="BC222" s="1"/>
      <c r="BD222" s="1"/>
      <c r="BE222" s="1"/>
      <c r="BF222" s="1"/>
      <c r="BG222" s="1"/>
      <c r="BH222" s="1"/>
      <c r="BI222" s="1"/>
      <c r="BJ222" s="1"/>
      <c r="BK222" s="1"/>
      <c r="BL222" s="1"/>
      <c r="BM222" s="1"/>
      <c r="BN222" s="1"/>
      <c r="BO222" s="1"/>
      <c r="BP222" s="1"/>
      <c r="BQ222" s="1"/>
      <c r="BR222" s="1"/>
    </row>
    <row r="223" spans="1:70" ht="15.75" customHeight="1" x14ac:dyDescent="0.25">
      <c r="A223" s="1"/>
      <c r="B223" s="1"/>
      <c r="C223" s="1"/>
      <c r="D223" s="1"/>
      <c r="E223" s="1"/>
      <c r="F223" s="1"/>
      <c r="G223" s="1"/>
      <c r="H223" s="1"/>
      <c r="I223" s="1"/>
      <c r="J223" s="1"/>
      <c r="K223" s="1"/>
      <c r="L223" s="1"/>
      <c r="M223" s="1"/>
      <c r="N223" s="1"/>
      <c r="O223" s="1"/>
      <c r="P223" s="1"/>
      <c r="Q223" s="1"/>
      <c r="R223" s="1"/>
      <c r="S223" s="1"/>
      <c r="T223" s="1"/>
      <c r="U223" s="1"/>
      <c r="V223" s="239"/>
      <c r="W223" s="239"/>
      <c r="X223" s="1"/>
      <c r="Y223" s="1"/>
      <c r="Z223" s="1"/>
      <c r="AA223" s="1"/>
      <c r="AB223" s="1"/>
      <c r="AC223" s="1"/>
      <c r="AD223" s="1"/>
      <c r="AE223" s="1"/>
      <c r="AF223" s="1"/>
      <c r="AG223" s="1"/>
      <c r="AH223" s="1"/>
      <c r="AI223" s="1"/>
      <c r="AJ223" s="1"/>
      <c r="AK223" s="1"/>
      <c r="AL223" s="1"/>
      <c r="AM223" s="1"/>
      <c r="AN223" s="1"/>
      <c r="AO223" s="1"/>
      <c r="AP223" s="1"/>
      <c r="AQ223" s="1"/>
      <c r="AR223" s="1"/>
      <c r="AS223" s="1"/>
      <c r="AT223" s="1"/>
      <c r="AU223" s="1"/>
      <c r="AV223" s="1"/>
      <c r="AW223" s="1"/>
      <c r="AX223" s="1"/>
      <c r="AY223" s="1"/>
      <c r="AZ223" s="1"/>
      <c r="BA223" s="1"/>
      <c r="BB223" s="1"/>
      <c r="BC223" s="1"/>
      <c r="BD223" s="1"/>
      <c r="BE223" s="1"/>
      <c r="BF223" s="1"/>
      <c r="BG223" s="1"/>
      <c r="BH223" s="1"/>
      <c r="BI223" s="1"/>
      <c r="BJ223" s="1"/>
      <c r="BK223" s="1"/>
      <c r="BL223" s="1"/>
      <c r="BM223" s="1"/>
      <c r="BN223" s="1"/>
      <c r="BO223" s="1"/>
      <c r="BP223" s="1"/>
      <c r="BQ223" s="1"/>
      <c r="BR223" s="1"/>
    </row>
    <row r="224" spans="1:70" ht="15.75" customHeight="1" x14ac:dyDescent="0.25">
      <c r="A224" s="1"/>
      <c r="B224" s="1"/>
      <c r="C224" s="1"/>
      <c r="D224" s="1"/>
      <c r="E224" s="1"/>
      <c r="F224" s="1"/>
      <c r="G224" s="1"/>
      <c r="H224" s="1"/>
      <c r="I224" s="1"/>
      <c r="J224" s="1"/>
      <c r="K224" s="1"/>
      <c r="L224" s="1"/>
      <c r="M224" s="1"/>
      <c r="N224" s="1"/>
      <c r="O224" s="1"/>
      <c r="P224" s="1"/>
      <c r="Q224" s="1"/>
      <c r="R224" s="1"/>
      <c r="S224" s="1"/>
      <c r="T224" s="1"/>
      <c r="U224" s="1"/>
      <c r="V224" s="239"/>
      <c r="W224" s="239"/>
      <c r="X224" s="1"/>
      <c r="Y224" s="1"/>
      <c r="Z224" s="1"/>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c r="AY224" s="1"/>
      <c r="AZ224" s="1"/>
      <c r="BA224" s="1"/>
      <c r="BB224" s="1"/>
      <c r="BC224" s="1"/>
      <c r="BD224" s="1"/>
      <c r="BE224" s="1"/>
      <c r="BF224" s="1"/>
      <c r="BG224" s="1"/>
      <c r="BH224" s="1"/>
      <c r="BI224" s="1"/>
      <c r="BJ224" s="1"/>
      <c r="BK224" s="1"/>
      <c r="BL224" s="1"/>
      <c r="BM224" s="1"/>
      <c r="BN224" s="1"/>
      <c r="BO224" s="1"/>
      <c r="BP224" s="1"/>
      <c r="BQ224" s="1"/>
      <c r="BR224" s="1"/>
    </row>
    <row r="225" spans="1:70" ht="15.75" customHeight="1" x14ac:dyDescent="0.25">
      <c r="A225" s="1"/>
      <c r="B225" s="1"/>
      <c r="C225" s="1"/>
      <c r="D225" s="1"/>
      <c r="E225" s="1"/>
      <c r="F225" s="1"/>
      <c r="G225" s="1"/>
      <c r="H225" s="1"/>
      <c r="I225" s="1"/>
      <c r="J225" s="1"/>
      <c r="K225" s="1"/>
      <c r="L225" s="1"/>
      <c r="M225" s="1"/>
      <c r="N225" s="1"/>
      <c r="O225" s="1"/>
      <c r="P225" s="1"/>
      <c r="Q225" s="1"/>
      <c r="R225" s="1"/>
      <c r="S225" s="1"/>
      <c r="T225" s="1"/>
      <c r="U225" s="1"/>
      <c r="V225" s="239"/>
      <c r="W225" s="239"/>
      <c r="X225" s="1"/>
      <c r="Y225" s="1"/>
      <c r="Z225" s="1"/>
      <c r="AA225" s="1"/>
      <c r="AB225" s="1"/>
      <c r="AC225" s="1"/>
      <c r="AD225" s="1"/>
      <c r="AE225" s="1"/>
      <c r="AF225" s="1"/>
      <c r="AG225" s="1"/>
      <c r="AH225" s="1"/>
      <c r="AI225" s="1"/>
      <c r="AJ225" s="1"/>
      <c r="AK225" s="1"/>
      <c r="AL225" s="1"/>
      <c r="AM225" s="1"/>
      <c r="AN225" s="1"/>
      <c r="AO225" s="1"/>
      <c r="AP225" s="1"/>
      <c r="AQ225" s="1"/>
      <c r="AR225" s="1"/>
      <c r="AS225" s="1"/>
      <c r="AT225" s="1"/>
      <c r="AU225" s="1"/>
      <c r="AV225" s="1"/>
      <c r="AW225" s="1"/>
      <c r="AX225" s="1"/>
      <c r="AY225" s="1"/>
      <c r="AZ225" s="1"/>
      <c r="BA225" s="1"/>
      <c r="BB225" s="1"/>
      <c r="BC225" s="1"/>
      <c r="BD225" s="1"/>
      <c r="BE225" s="1"/>
      <c r="BF225" s="1"/>
      <c r="BG225" s="1"/>
      <c r="BH225" s="1"/>
      <c r="BI225" s="1"/>
      <c r="BJ225" s="1"/>
      <c r="BK225" s="1"/>
      <c r="BL225" s="1"/>
      <c r="BM225" s="1"/>
      <c r="BN225" s="1"/>
      <c r="BO225" s="1"/>
      <c r="BP225" s="1"/>
      <c r="BQ225" s="1"/>
      <c r="BR225" s="1"/>
    </row>
    <row r="226" spans="1:70" ht="15.75" customHeight="1" x14ac:dyDescent="0.25">
      <c r="A226" s="1"/>
      <c r="B226" s="1"/>
      <c r="C226" s="1"/>
      <c r="D226" s="1"/>
      <c r="E226" s="1"/>
      <c r="F226" s="1"/>
      <c r="G226" s="1"/>
      <c r="H226" s="1"/>
      <c r="I226" s="1"/>
      <c r="J226" s="1"/>
      <c r="K226" s="1"/>
      <c r="L226" s="1"/>
      <c r="M226" s="1"/>
      <c r="N226" s="1"/>
      <c r="O226" s="1"/>
      <c r="P226" s="1"/>
      <c r="Q226" s="1"/>
      <c r="R226" s="1"/>
      <c r="S226" s="1"/>
      <c r="T226" s="1"/>
      <c r="U226" s="1"/>
      <c r="V226" s="239"/>
      <c r="W226" s="239"/>
      <c r="X226" s="1"/>
      <c r="Y226" s="1"/>
      <c r="Z226" s="1"/>
      <c r="AA226" s="1"/>
      <c r="AB226" s="1"/>
      <c r="AC226" s="1"/>
      <c r="AD226" s="1"/>
      <c r="AE226" s="1"/>
      <c r="AF226" s="1"/>
      <c r="AG226" s="1"/>
      <c r="AH226" s="1"/>
      <c r="AI226" s="1"/>
      <c r="AJ226" s="1"/>
      <c r="AK226" s="1"/>
      <c r="AL226" s="1"/>
      <c r="AM226" s="1"/>
      <c r="AN226" s="1"/>
      <c r="AO226" s="1"/>
      <c r="AP226" s="1"/>
      <c r="AQ226" s="1"/>
      <c r="AR226" s="1"/>
      <c r="AS226" s="1"/>
      <c r="AT226" s="1"/>
      <c r="AU226" s="1"/>
      <c r="AV226" s="1"/>
      <c r="AW226" s="1"/>
      <c r="AX226" s="1"/>
      <c r="AY226" s="1"/>
      <c r="AZ226" s="1"/>
      <c r="BA226" s="1"/>
      <c r="BB226" s="1"/>
      <c r="BC226" s="1"/>
      <c r="BD226" s="1"/>
      <c r="BE226" s="1"/>
      <c r="BF226" s="1"/>
      <c r="BG226" s="1"/>
      <c r="BH226" s="1"/>
      <c r="BI226" s="1"/>
      <c r="BJ226" s="1"/>
      <c r="BK226" s="1"/>
      <c r="BL226" s="1"/>
      <c r="BM226" s="1"/>
      <c r="BN226" s="1"/>
      <c r="BO226" s="1"/>
      <c r="BP226" s="1"/>
      <c r="BQ226" s="1"/>
      <c r="BR226" s="1"/>
    </row>
    <row r="227" spans="1:70" ht="15.75" customHeight="1" x14ac:dyDescent="0.25">
      <c r="A227" s="1"/>
      <c r="B227" s="1"/>
      <c r="C227" s="1"/>
      <c r="D227" s="1"/>
      <c r="E227" s="1"/>
      <c r="F227" s="1"/>
      <c r="G227" s="1"/>
      <c r="H227" s="1"/>
      <c r="I227" s="1"/>
      <c r="J227" s="1"/>
      <c r="K227" s="1"/>
      <c r="L227" s="1"/>
      <c r="M227" s="1"/>
      <c r="N227" s="1"/>
      <c r="O227" s="1"/>
      <c r="P227" s="1"/>
      <c r="Q227" s="1"/>
      <c r="R227" s="1"/>
      <c r="S227" s="1"/>
      <c r="T227" s="1"/>
      <c r="U227" s="1"/>
      <c r="V227" s="239"/>
      <c r="W227" s="239"/>
      <c r="X227" s="1"/>
      <c r="Y227" s="1"/>
      <c r="Z227" s="1"/>
      <c r="AA227" s="1"/>
      <c r="AB227" s="1"/>
      <c r="AC227" s="1"/>
      <c r="AD227" s="1"/>
      <c r="AE227" s="1"/>
      <c r="AF227" s="1"/>
      <c r="AG227" s="1"/>
      <c r="AH227" s="1"/>
      <c r="AI227" s="1"/>
      <c r="AJ227" s="1"/>
      <c r="AK227" s="1"/>
      <c r="AL227" s="1"/>
      <c r="AM227" s="1"/>
      <c r="AN227" s="1"/>
      <c r="AO227" s="1"/>
      <c r="AP227" s="1"/>
      <c r="AQ227" s="1"/>
      <c r="AR227" s="1"/>
      <c r="AS227" s="1"/>
      <c r="AT227" s="1"/>
      <c r="AU227" s="1"/>
      <c r="AV227" s="1"/>
      <c r="AW227" s="1"/>
      <c r="AX227" s="1"/>
      <c r="AY227" s="1"/>
      <c r="AZ227" s="1"/>
      <c r="BA227" s="1"/>
      <c r="BB227" s="1"/>
      <c r="BC227" s="1"/>
      <c r="BD227" s="1"/>
      <c r="BE227" s="1"/>
      <c r="BF227" s="1"/>
      <c r="BG227" s="1"/>
      <c r="BH227" s="1"/>
      <c r="BI227" s="1"/>
      <c r="BJ227" s="1"/>
      <c r="BK227" s="1"/>
      <c r="BL227" s="1"/>
      <c r="BM227" s="1"/>
      <c r="BN227" s="1"/>
      <c r="BO227" s="1"/>
      <c r="BP227" s="1"/>
      <c r="BQ227" s="1"/>
      <c r="BR227" s="1"/>
    </row>
    <row r="228" spans="1:70" ht="15.75" customHeight="1" x14ac:dyDescent="0.25">
      <c r="A228" s="1"/>
      <c r="B228" s="1"/>
      <c r="C228" s="1"/>
      <c r="D228" s="1"/>
      <c r="E228" s="1"/>
      <c r="F228" s="1"/>
      <c r="G228" s="1"/>
      <c r="H228" s="1"/>
      <c r="I228" s="1"/>
      <c r="J228" s="1"/>
      <c r="K228" s="1"/>
      <c r="L228" s="1"/>
      <c r="M228" s="1"/>
      <c r="N228" s="1"/>
      <c r="O228" s="1"/>
      <c r="P228" s="1"/>
      <c r="Q228" s="1"/>
      <c r="R228" s="1"/>
      <c r="S228" s="1"/>
      <c r="T228" s="1"/>
      <c r="U228" s="1"/>
      <c r="V228" s="239"/>
      <c r="W228" s="239"/>
      <c r="X228" s="1"/>
      <c r="Y228" s="1"/>
      <c r="Z228" s="1"/>
      <c r="AA228" s="1"/>
      <c r="AB228" s="1"/>
      <c r="AC228" s="1"/>
      <c r="AD228" s="1"/>
      <c r="AE228" s="1"/>
      <c r="AF228" s="1"/>
      <c r="AG228" s="1"/>
      <c r="AH228" s="1"/>
      <c r="AI228" s="1"/>
      <c r="AJ228" s="1"/>
      <c r="AK228" s="1"/>
      <c r="AL228" s="1"/>
      <c r="AM228" s="1"/>
      <c r="AN228" s="1"/>
      <c r="AO228" s="1"/>
      <c r="AP228" s="1"/>
      <c r="AQ228" s="1"/>
      <c r="AR228" s="1"/>
      <c r="AS228" s="1"/>
      <c r="AT228" s="1"/>
      <c r="AU228" s="1"/>
      <c r="AV228" s="1"/>
      <c r="AW228" s="1"/>
      <c r="AX228" s="1"/>
      <c r="AY228" s="1"/>
      <c r="AZ228" s="1"/>
      <c r="BA228" s="1"/>
      <c r="BB228" s="1"/>
      <c r="BC228" s="1"/>
      <c r="BD228" s="1"/>
      <c r="BE228" s="1"/>
      <c r="BF228" s="1"/>
      <c r="BG228" s="1"/>
      <c r="BH228" s="1"/>
      <c r="BI228" s="1"/>
      <c r="BJ228" s="1"/>
      <c r="BK228" s="1"/>
      <c r="BL228" s="1"/>
      <c r="BM228" s="1"/>
      <c r="BN228" s="1"/>
      <c r="BO228" s="1"/>
      <c r="BP228" s="1"/>
      <c r="BQ228" s="1"/>
      <c r="BR228" s="1"/>
    </row>
    <row r="229" spans="1:70" ht="15.75" customHeight="1" x14ac:dyDescent="0.25">
      <c r="A229" s="1"/>
      <c r="B229" s="1"/>
      <c r="C229" s="1"/>
      <c r="D229" s="1"/>
      <c r="E229" s="1"/>
      <c r="F229" s="1"/>
      <c r="G229" s="1"/>
      <c r="H229" s="1"/>
      <c r="I229" s="1"/>
      <c r="J229" s="1"/>
      <c r="K229" s="1"/>
      <c r="L229" s="1"/>
      <c r="M229" s="1"/>
      <c r="N229" s="1"/>
      <c r="O229" s="1"/>
      <c r="P229" s="1"/>
      <c r="Q229" s="1"/>
      <c r="R229" s="1"/>
      <c r="S229" s="1"/>
      <c r="T229" s="1"/>
      <c r="U229" s="1"/>
      <c r="V229" s="239"/>
      <c r="W229" s="239"/>
      <c r="X229" s="1"/>
      <c r="Y229" s="1"/>
      <c r="Z229" s="1"/>
      <c r="AA229" s="1"/>
      <c r="AB229" s="1"/>
      <c r="AC229" s="1"/>
      <c r="AD229" s="1"/>
      <c r="AE229" s="1"/>
      <c r="AF229" s="1"/>
      <c r="AG229" s="1"/>
      <c r="AH229" s="1"/>
      <c r="AI229" s="1"/>
      <c r="AJ229" s="1"/>
      <c r="AK229" s="1"/>
      <c r="AL229" s="1"/>
      <c r="AM229" s="1"/>
      <c r="AN229" s="1"/>
      <c r="AO229" s="1"/>
      <c r="AP229" s="1"/>
      <c r="AQ229" s="1"/>
      <c r="AR229" s="1"/>
      <c r="AS229" s="1"/>
      <c r="AT229" s="1"/>
      <c r="AU229" s="1"/>
      <c r="AV229" s="1"/>
      <c r="AW229" s="1"/>
      <c r="AX229" s="1"/>
      <c r="AY229" s="1"/>
      <c r="AZ229" s="1"/>
      <c r="BA229" s="1"/>
      <c r="BB229" s="1"/>
      <c r="BC229" s="1"/>
      <c r="BD229" s="1"/>
      <c r="BE229" s="1"/>
      <c r="BF229" s="1"/>
      <c r="BG229" s="1"/>
      <c r="BH229" s="1"/>
      <c r="BI229" s="1"/>
      <c r="BJ229" s="1"/>
      <c r="BK229" s="1"/>
      <c r="BL229" s="1"/>
      <c r="BM229" s="1"/>
      <c r="BN229" s="1"/>
      <c r="BO229" s="1"/>
      <c r="BP229" s="1"/>
      <c r="BQ229" s="1"/>
      <c r="BR229" s="1"/>
    </row>
    <row r="230" spans="1:70" ht="15.75" customHeight="1" x14ac:dyDescent="0.25">
      <c r="A230" s="1"/>
      <c r="B230" s="1"/>
      <c r="C230" s="1"/>
      <c r="D230" s="1"/>
      <c r="E230" s="1"/>
      <c r="F230" s="1"/>
      <c r="G230" s="1"/>
      <c r="H230" s="1"/>
      <c r="I230" s="1"/>
      <c r="J230" s="1"/>
      <c r="K230" s="1"/>
      <c r="L230" s="1"/>
      <c r="M230" s="1"/>
      <c r="N230" s="1"/>
      <c r="O230" s="1"/>
      <c r="P230" s="1"/>
      <c r="Q230" s="1"/>
      <c r="R230" s="1"/>
      <c r="S230" s="1"/>
      <c r="T230" s="1"/>
      <c r="U230" s="1"/>
      <c r="V230" s="239"/>
      <c r="W230" s="239"/>
      <c r="X230" s="1"/>
      <c r="Y230" s="1"/>
      <c r="Z230" s="1"/>
      <c r="AA230" s="1"/>
      <c r="AB230" s="1"/>
      <c r="AC230" s="1"/>
      <c r="AD230" s="1"/>
      <c r="AE230" s="1"/>
      <c r="AF230" s="1"/>
      <c r="AG230" s="1"/>
      <c r="AH230" s="1"/>
      <c r="AI230" s="1"/>
      <c r="AJ230" s="1"/>
      <c r="AK230" s="1"/>
      <c r="AL230" s="1"/>
      <c r="AM230" s="1"/>
      <c r="AN230" s="1"/>
      <c r="AO230" s="1"/>
      <c r="AP230" s="1"/>
      <c r="AQ230" s="1"/>
      <c r="AR230" s="1"/>
      <c r="AS230" s="1"/>
      <c r="AT230" s="1"/>
      <c r="AU230" s="1"/>
      <c r="AV230" s="1"/>
      <c r="AW230" s="1"/>
      <c r="AX230" s="1"/>
      <c r="AY230" s="1"/>
      <c r="AZ230" s="1"/>
      <c r="BA230" s="1"/>
      <c r="BB230" s="1"/>
      <c r="BC230" s="1"/>
      <c r="BD230" s="1"/>
      <c r="BE230" s="1"/>
      <c r="BF230" s="1"/>
      <c r="BG230" s="1"/>
      <c r="BH230" s="1"/>
      <c r="BI230" s="1"/>
      <c r="BJ230" s="1"/>
      <c r="BK230" s="1"/>
      <c r="BL230" s="1"/>
      <c r="BM230" s="1"/>
      <c r="BN230" s="1"/>
      <c r="BO230" s="1"/>
      <c r="BP230" s="1"/>
      <c r="BQ230" s="1"/>
      <c r="BR230" s="1"/>
    </row>
    <row r="231" spans="1:70" ht="15.75" customHeight="1" x14ac:dyDescent="0.25">
      <c r="A231" s="1"/>
      <c r="B231" s="1"/>
      <c r="C231" s="1"/>
      <c r="D231" s="1"/>
      <c r="E231" s="1"/>
      <c r="F231" s="1"/>
      <c r="G231" s="1"/>
      <c r="H231" s="1"/>
      <c r="I231" s="1"/>
      <c r="J231" s="1"/>
      <c r="K231" s="1"/>
      <c r="L231" s="1"/>
      <c r="M231" s="1"/>
      <c r="N231" s="1"/>
      <c r="O231" s="1"/>
      <c r="P231" s="1"/>
      <c r="Q231" s="1"/>
      <c r="R231" s="1"/>
      <c r="S231" s="1"/>
      <c r="T231" s="1"/>
      <c r="U231" s="1"/>
      <c r="V231" s="239"/>
      <c r="W231" s="239"/>
      <c r="X231" s="1"/>
      <c r="Y231" s="1"/>
      <c r="Z231" s="1"/>
      <c r="AA231" s="1"/>
      <c r="AB231" s="1"/>
      <c r="AC231" s="1"/>
      <c r="AD231" s="1"/>
      <c r="AE231" s="1"/>
      <c r="AF231" s="1"/>
      <c r="AG231" s="1"/>
      <c r="AH231" s="1"/>
      <c r="AI231" s="1"/>
      <c r="AJ231" s="1"/>
      <c r="AK231" s="1"/>
      <c r="AL231" s="1"/>
      <c r="AM231" s="1"/>
      <c r="AN231" s="1"/>
      <c r="AO231" s="1"/>
      <c r="AP231" s="1"/>
      <c r="AQ231" s="1"/>
      <c r="AR231" s="1"/>
      <c r="AS231" s="1"/>
      <c r="AT231" s="1"/>
      <c r="AU231" s="1"/>
      <c r="AV231" s="1"/>
      <c r="AW231" s="1"/>
      <c r="AX231" s="1"/>
      <c r="AY231" s="1"/>
      <c r="AZ231" s="1"/>
      <c r="BA231" s="1"/>
      <c r="BB231" s="1"/>
      <c r="BC231" s="1"/>
      <c r="BD231" s="1"/>
      <c r="BE231" s="1"/>
      <c r="BF231" s="1"/>
      <c r="BG231" s="1"/>
      <c r="BH231" s="1"/>
      <c r="BI231" s="1"/>
      <c r="BJ231" s="1"/>
      <c r="BK231" s="1"/>
      <c r="BL231" s="1"/>
      <c r="BM231" s="1"/>
      <c r="BN231" s="1"/>
      <c r="BO231" s="1"/>
      <c r="BP231" s="1"/>
      <c r="BQ231" s="1"/>
      <c r="BR231" s="1"/>
    </row>
    <row r="232" spans="1:70" ht="15.75" customHeight="1" x14ac:dyDescent="0.25">
      <c r="A232" s="1"/>
      <c r="B232" s="1"/>
      <c r="C232" s="1"/>
      <c r="D232" s="1"/>
      <c r="E232" s="1"/>
      <c r="F232" s="1"/>
      <c r="G232" s="1"/>
      <c r="H232" s="1"/>
      <c r="I232" s="1"/>
      <c r="J232" s="1"/>
      <c r="K232" s="1"/>
      <c r="L232" s="1"/>
      <c r="M232" s="1"/>
      <c r="N232" s="1"/>
      <c r="O232" s="1"/>
      <c r="P232" s="1"/>
      <c r="Q232" s="1"/>
      <c r="R232" s="1"/>
      <c r="S232" s="1"/>
      <c r="T232" s="1"/>
      <c r="U232" s="1"/>
      <c r="V232" s="239"/>
      <c r="W232" s="239"/>
      <c r="X232" s="1"/>
      <c r="Y232" s="1"/>
      <c r="Z232" s="1"/>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c r="AY232" s="1"/>
      <c r="AZ232" s="1"/>
      <c r="BA232" s="1"/>
      <c r="BB232" s="1"/>
      <c r="BC232" s="1"/>
      <c r="BD232" s="1"/>
      <c r="BE232" s="1"/>
      <c r="BF232" s="1"/>
      <c r="BG232" s="1"/>
      <c r="BH232" s="1"/>
      <c r="BI232" s="1"/>
      <c r="BJ232" s="1"/>
      <c r="BK232" s="1"/>
      <c r="BL232" s="1"/>
      <c r="BM232" s="1"/>
      <c r="BN232" s="1"/>
      <c r="BO232" s="1"/>
      <c r="BP232" s="1"/>
      <c r="BQ232" s="1"/>
      <c r="BR232" s="1"/>
    </row>
    <row r="233" spans="1:70" ht="15.75" customHeight="1" x14ac:dyDescent="0.25">
      <c r="A233" s="1"/>
      <c r="B233" s="1"/>
      <c r="C233" s="1"/>
      <c r="D233" s="1"/>
      <c r="E233" s="1"/>
      <c r="F233" s="1"/>
      <c r="G233" s="1"/>
      <c r="H233" s="1"/>
      <c r="I233" s="1"/>
      <c r="J233" s="1"/>
      <c r="K233" s="1"/>
      <c r="L233" s="1"/>
      <c r="M233" s="1"/>
      <c r="N233" s="1"/>
      <c r="O233" s="1"/>
      <c r="P233" s="1"/>
      <c r="Q233" s="1"/>
      <c r="R233" s="1"/>
      <c r="S233" s="1"/>
      <c r="T233" s="1"/>
      <c r="U233" s="1"/>
      <c r="V233" s="239"/>
      <c r="W233" s="239"/>
      <c r="X233" s="1"/>
      <c r="Y233" s="1"/>
      <c r="Z233" s="1"/>
      <c r="AA233" s="1"/>
      <c r="AB233" s="1"/>
      <c r="AC233" s="1"/>
      <c r="AD233" s="1"/>
      <c r="AE233" s="1"/>
      <c r="AF233" s="1"/>
      <c r="AG233" s="1"/>
      <c r="AH233" s="1"/>
      <c r="AI233" s="1"/>
      <c r="AJ233" s="1"/>
      <c r="AK233" s="1"/>
      <c r="AL233" s="1"/>
      <c r="AM233" s="1"/>
      <c r="AN233" s="1"/>
      <c r="AO233" s="1"/>
      <c r="AP233" s="1"/>
      <c r="AQ233" s="1"/>
      <c r="AR233" s="1"/>
      <c r="AS233" s="1"/>
      <c r="AT233" s="1"/>
      <c r="AU233" s="1"/>
      <c r="AV233" s="1"/>
      <c r="AW233" s="1"/>
      <c r="AX233" s="1"/>
      <c r="AY233" s="1"/>
      <c r="AZ233" s="1"/>
      <c r="BA233" s="1"/>
      <c r="BB233" s="1"/>
      <c r="BC233" s="1"/>
      <c r="BD233" s="1"/>
      <c r="BE233" s="1"/>
      <c r="BF233" s="1"/>
      <c r="BG233" s="1"/>
      <c r="BH233" s="1"/>
      <c r="BI233" s="1"/>
      <c r="BJ233" s="1"/>
      <c r="BK233" s="1"/>
      <c r="BL233" s="1"/>
      <c r="BM233" s="1"/>
      <c r="BN233" s="1"/>
      <c r="BO233" s="1"/>
      <c r="BP233" s="1"/>
      <c r="BQ233" s="1"/>
      <c r="BR233" s="1"/>
    </row>
    <row r="234" spans="1:70" ht="15.75" customHeight="1" x14ac:dyDescent="0.25">
      <c r="A234" s="1"/>
      <c r="B234" s="1"/>
      <c r="C234" s="1"/>
      <c r="D234" s="1"/>
      <c r="E234" s="1"/>
      <c r="F234" s="1"/>
      <c r="G234" s="1"/>
      <c r="H234" s="1"/>
      <c r="I234" s="1"/>
      <c r="J234" s="1"/>
      <c r="K234" s="1"/>
      <c r="L234" s="1"/>
      <c r="M234" s="1"/>
      <c r="N234" s="1"/>
      <c r="O234" s="1"/>
      <c r="P234" s="1"/>
      <c r="Q234" s="1"/>
      <c r="R234" s="1"/>
      <c r="S234" s="1"/>
      <c r="T234" s="1"/>
      <c r="U234" s="1"/>
      <c r="V234" s="239"/>
      <c r="W234" s="239"/>
      <c r="X234" s="1"/>
      <c r="Y234" s="1"/>
      <c r="Z234" s="1"/>
      <c r="AA234" s="1"/>
      <c r="AB234" s="1"/>
      <c r="AC234" s="1"/>
      <c r="AD234" s="1"/>
      <c r="AE234" s="1"/>
      <c r="AF234" s="1"/>
      <c r="AG234" s="1"/>
      <c r="AH234" s="1"/>
      <c r="AI234" s="1"/>
      <c r="AJ234" s="1"/>
      <c r="AK234" s="1"/>
      <c r="AL234" s="1"/>
      <c r="AM234" s="1"/>
      <c r="AN234" s="1"/>
      <c r="AO234" s="1"/>
      <c r="AP234" s="1"/>
      <c r="AQ234" s="1"/>
      <c r="AR234" s="1"/>
      <c r="AS234" s="1"/>
      <c r="AT234" s="1"/>
      <c r="AU234" s="1"/>
      <c r="AV234" s="1"/>
      <c r="AW234" s="1"/>
      <c r="AX234" s="1"/>
      <c r="AY234" s="1"/>
      <c r="AZ234" s="1"/>
      <c r="BA234" s="1"/>
      <c r="BB234" s="1"/>
      <c r="BC234" s="1"/>
      <c r="BD234" s="1"/>
      <c r="BE234" s="1"/>
      <c r="BF234" s="1"/>
      <c r="BG234" s="1"/>
      <c r="BH234" s="1"/>
      <c r="BI234" s="1"/>
      <c r="BJ234" s="1"/>
      <c r="BK234" s="1"/>
      <c r="BL234" s="1"/>
      <c r="BM234" s="1"/>
      <c r="BN234" s="1"/>
      <c r="BO234" s="1"/>
      <c r="BP234" s="1"/>
      <c r="BQ234" s="1"/>
      <c r="BR234" s="1"/>
    </row>
    <row r="235" spans="1:70" ht="15.75" customHeight="1" x14ac:dyDescent="0.25">
      <c r="A235" s="1"/>
      <c r="B235" s="1"/>
      <c r="C235" s="1"/>
      <c r="D235" s="1"/>
      <c r="E235" s="1"/>
      <c r="F235" s="1"/>
      <c r="G235" s="1"/>
      <c r="H235" s="1"/>
      <c r="I235" s="1"/>
      <c r="J235" s="1"/>
      <c r="K235" s="1"/>
      <c r="L235" s="1"/>
      <c r="M235" s="1"/>
      <c r="N235" s="1"/>
      <c r="O235" s="1"/>
      <c r="P235" s="1"/>
      <c r="Q235" s="1"/>
      <c r="R235" s="1"/>
      <c r="S235" s="1"/>
      <c r="T235" s="1"/>
      <c r="U235" s="1"/>
      <c r="V235" s="239"/>
      <c r="W235" s="239"/>
      <c r="X235" s="1"/>
      <c r="Y235" s="1"/>
      <c r="Z235" s="1"/>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c r="AY235" s="1"/>
      <c r="AZ235" s="1"/>
      <c r="BA235" s="1"/>
      <c r="BB235" s="1"/>
      <c r="BC235" s="1"/>
      <c r="BD235" s="1"/>
      <c r="BE235" s="1"/>
      <c r="BF235" s="1"/>
      <c r="BG235" s="1"/>
      <c r="BH235" s="1"/>
      <c r="BI235" s="1"/>
      <c r="BJ235" s="1"/>
      <c r="BK235" s="1"/>
      <c r="BL235" s="1"/>
      <c r="BM235" s="1"/>
      <c r="BN235" s="1"/>
      <c r="BO235" s="1"/>
      <c r="BP235" s="1"/>
      <c r="BQ235" s="1"/>
      <c r="BR235" s="1"/>
    </row>
    <row r="236" spans="1:70" ht="15.75" customHeight="1" x14ac:dyDescent="0.25">
      <c r="A236" s="1"/>
      <c r="B236" s="1"/>
      <c r="C236" s="1"/>
      <c r="D236" s="1"/>
      <c r="E236" s="1"/>
      <c r="F236" s="1"/>
      <c r="G236" s="1"/>
      <c r="H236" s="1"/>
      <c r="I236" s="1"/>
      <c r="J236" s="1"/>
      <c r="K236" s="1"/>
      <c r="L236" s="1"/>
      <c r="M236" s="1"/>
      <c r="N236" s="1"/>
      <c r="O236" s="1"/>
      <c r="P236" s="1"/>
      <c r="Q236" s="1"/>
      <c r="R236" s="1"/>
      <c r="S236" s="1"/>
      <c r="T236" s="1"/>
      <c r="U236" s="1"/>
      <c r="V236" s="239"/>
      <c r="W236" s="239"/>
      <c r="X236" s="1"/>
      <c r="Y236" s="1"/>
      <c r="Z236" s="1"/>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c r="AY236" s="1"/>
      <c r="AZ236" s="1"/>
      <c r="BA236" s="1"/>
      <c r="BB236" s="1"/>
      <c r="BC236" s="1"/>
      <c r="BD236" s="1"/>
      <c r="BE236" s="1"/>
      <c r="BF236" s="1"/>
      <c r="BG236" s="1"/>
      <c r="BH236" s="1"/>
      <c r="BI236" s="1"/>
      <c r="BJ236" s="1"/>
      <c r="BK236" s="1"/>
      <c r="BL236" s="1"/>
      <c r="BM236" s="1"/>
      <c r="BN236" s="1"/>
      <c r="BO236" s="1"/>
      <c r="BP236" s="1"/>
      <c r="BQ236" s="1"/>
      <c r="BR236" s="1"/>
    </row>
    <row r="237" spans="1:70" ht="15.75" customHeight="1" x14ac:dyDescent="0.25">
      <c r="A237" s="1"/>
      <c r="B237" s="1"/>
      <c r="C237" s="1"/>
      <c r="D237" s="1"/>
      <c r="E237" s="1"/>
      <c r="F237" s="1"/>
      <c r="G237" s="1"/>
      <c r="H237" s="1"/>
      <c r="I237" s="1"/>
      <c r="J237" s="1"/>
      <c r="K237" s="1"/>
      <c r="L237" s="1"/>
      <c r="M237" s="1"/>
      <c r="N237" s="1"/>
      <c r="O237" s="1"/>
      <c r="P237" s="1"/>
      <c r="Q237" s="1"/>
      <c r="R237" s="1"/>
      <c r="S237" s="1"/>
      <c r="T237" s="1"/>
      <c r="U237" s="1"/>
      <c r="V237" s="239"/>
      <c r="W237" s="239"/>
      <c r="X237" s="1"/>
      <c r="Y237" s="1"/>
      <c r="Z237" s="1"/>
      <c r="AA237" s="1"/>
      <c r="AB237" s="1"/>
      <c r="AC237" s="1"/>
      <c r="AD237" s="1"/>
      <c r="AE237" s="1"/>
      <c r="AF237" s="1"/>
      <c r="AG237" s="1"/>
      <c r="AH237" s="1"/>
      <c r="AI237" s="1"/>
      <c r="AJ237" s="1"/>
      <c r="AK237" s="1"/>
      <c r="AL237" s="1"/>
      <c r="AM237" s="1"/>
      <c r="AN237" s="1"/>
      <c r="AO237" s="1"/>
      <c r="AP237" s="1"/>
      <c r="AQ237" s="1"/>
      <c r="AR237" s="1"/>
      <c r="AS237" s="1"/>
      <c r="AT237" s="1"/>
      <c r="AU237" s="1"/>
      <c r="AV237" s="1"/>
      <c r="AW237" s="1"/>
      <c r="AX237" s="1"/>
      <c r="AY237" s="1"/>
      <c r="AZ237" s="1"/>
      <c r="BA237" s="1"/>
      <c r="BB237" s="1"/>
      <c r="BC237" s="1"/>
      <c r="BD237" s="1"/>
      <c r="BE237" s="1"/>
      <c r="BF237" s="1"/>
      <c r="BG237" s="1"/>
      <c r="BH237" s="1"/>
      <c r="BI237" s="1"/>
      <c r="BJ237" s="1"/>
      <c r="BK237" s="1"/>
      <c r="BL237" s="1"/>
      <c r="BM237" s="1"/>
      <c r="BN237" s="1"/>
      <c r="BO237" s="1"/>
      <c r="BP237" s="1"/>
      <c r="BQ237" s="1"/>
      <c r="BR237" s="1"/>
    </row>
    <row r="238" spans="1:70" ht="15.75" customHeight="1" x14ac:dyDescent="0.25">
      <c r="A238" s="1"/>
      <c r="B238" s="1"/>
      <c r="C238" s="1"/>
      <c r="D238" s="1"/>
      <c r="E238" s="1"/>
      <c r="F238" s="1"/>
      <c r="G238" s="1"/>
      <c r="H238" s="1"/>
      <c r="I238" s="1"/>
      <c r="J238" s="1"/>
      <c r="K238" s="1"/>
      <c r="L238" s="1"/>
      <c r="M238" s="1"/>
      <c r="N238" s="1"/>
      <c r="O238" s="1"/>
      <c r="P238" s="1"/>
      <c r="Q238" s="1"/>
      <c r="R238" s="1"/>
      <c r="S238" s="1"/>
      <c r="T238" s="1"/>
      <c r="U238" s="1"/>
      <c r="V238" s="239"/>
      <c r="W238" s="239"/>
      <c r="X238" s="1"/>
      <c r="Y238" s="1"/>
      <c r="Z238" s="1"/>
      <c r="AA238" s="1"/>
      <c r="AB238" s="1"/>
      <c r="AC238" s="1"/>
      <c r="AD238" s="1"/>
      <c r="AE238" s="1"/>
      <c r="AF238" s="1"/>
      <c r="AG238" s="1"/>
      <c r="AH238" s="1"/>
      <c r="AI238" s="1"/>
      <c r="AJ238" s="1"/>
      <c r="AK238" s="1"/>
      <c r="AL238" s="1"/>
      <c r="AM238" s="1"/>
      <c r="AN238" s="1"/>
      <c r="AO238" s="1"/>
      <c r="AP238" s="1"/>
      <c r="AQ238" s="1"/>
      <c r="AR238" s="1"/>
      <c r="AS238" s="1"/>
      <c r="AT238" s="1"/>
      <c r="AU238" s="1"/>
      <c r="AV238" s="1"/>
      <c r="AW238" s="1"/>
      <c r="AX238" s="1"/>
      <c r="AY238" s="1"/>
      <c r="AZ238" s="1"/>
      <c r="BA238" s="1"/>
      <c r="BB238" s="1"/>
      <c r="BC238" s="1"/>
      <c r="BD238" s="1"/>
      <c r="BE238" s="1"/>
      <c r="BF238" s="1"/>
      <c r="BG238" s="1"/>
      <c r="BH238" s="1"/>
      <c r="BI238" s="1"/>
      <c r="BJ238" s="1"/>
      <c r="BK238" s="1"/>
      <c r="BL238" s="1"/>
      <c r="BM238" s="1"/>
      <c r="BN238" s="1"/>
      <c r="BO238" s="1"/>
      <c r="BP238" s="1"/>
      <c r="BQ238" s="1"/>
      <c r="BR238" s="1"/>
    </row>
    <row r="239" spans="1:70" ht="15.75" customHeight="1" x14ac:dyDescent="0.25">
      <c r="A239" s="1"/>
      <c r="B239" s="1"/>
      <c r="C239" s="1"/>
      <c r="D239" s="1"/>
      <c r="E239" s="1"/>
      <c r="F239" s="1"/>
      <c r="G239" s="1"/>
      <c r="H239" s="1"/>
      <c r="I239" s="1"/>
      <c r="J239" s="1"/>
      <c r="K239" s="1"/>
      <c r="L239" s="1"/>
      <c r="M239" s="1"/>
      <c r="N239" s="1"/>
      <c r="O239" s="1"/>
      <c r="P239" s="1"/>
      <c r="Q239" s="1"/>
      <c r="R239" s="1"/>
      <c r="S239" s="1"/>
      <c r="T239" s="1"/>
      <c r="U239" s="1"/>
      <c r="V239" s="239"/>
      <c r="W239" s="239"/>
      <c r="X239" s="1"/>
      <c r="Y239" s="1"/>
      <c r="Z239" s="1"/>
      <c r="AA239" s="1"/>
      <c r="AB239" s="1"/>
      <c r="AC239" s="1"/>
      <c r="AD239" s="1"/>
      <c r="AE239" s="1"/>
      <c r="AF239" s="1"/>
      <c r="AG239" s="1"/>
      <c r="AH239" s="1"/>
      <c r="AI239" s="1"/>
      <c r="AJ239" s="1"/>
      <c r="AK239" s="1"/>
      <c r="AL239" s="1"/>
      <c r="AM239" s="1"/>
      <c r="AN239" s="1"/>
      <c r="AO239" s="1"/>
      <c r="AP239" s="1"/>
      <c r="AQ239" s="1"/>
      <c r="AR239" s="1"/>
      <c r="AS239" s="1"/>
      <c r="AT239" s="1"/>
      <c r="AU239" s="1"/>
      <c r="AV239" s="1"/>
      <c r="AW239" s="1"/>
      <c r="AX239" s="1"/>
      <c r="AY239" s="1"/>
      <c r="AZ239" s="1"/>
      <c r="BA239" s="1"/>
      <c r="BB239" s="1"/>
      <c r="BC239" s="1"/>
      <c r="BD239" s="1"/>
      <c r="BE239" s="1"/>
      <c r="BF239" s="1"/>
      <c r="BG239" s="1"/>
      <c r="BH239" s="1"/>
      <c r="BI239" s="1"/>
      <c r="BJ239" s="1"/>
      <c r="BK239" s="1"/>
      <c r="BL239" s="1"/>
      <c r="BM239" s="1"/>
      <c r="BN239" s="1"/>
      <c r="BO239" s="1"/>
      <c r="BP239" s="1"/>
      <c r="BQ239" s="1"/>
      <c r="BR239" s="1"/>
    </row>
    <row r="240" spans="1:70" ht="15.75" customHeight="1" x14ac:dyDescent="0.25">
      <c r="A240" s="1"/>
      <c r="B240" s="1"/>
      <c r="C240" s="1"/>
      <c r="D240" s="1"/>
      <c r="E240" s="1"/>
      <c r="F240" s="1"/>
      <c r="G240" s="1"/>
      <c r="H240" s="1"/>
      <c r="I240" s="1"/>
      <c r="J240" s="1"/>
      <c r="K240" s="1"/>
      <c r="L240" s="1"/>
      <c r="M240" s="1"/>
      <c r="N240" s="1"/>
      <c r="O240" s="1"/>
      <c r="P240" s="1"/>
      <c r="Q240" s="1"/>
      <c r="R240" s="1"/>
      <c r="S240" s="1"/>
      <c r="T240" s="1"/>
      <c r="U240" s="1"/>
      <c r="V240" s="239"/>
      <c r="W240" s="239"/>
      <c r="X240" s="1"/>
      <c r="Y240" s="1"/>
      <c r="Z240" s="1"/>
      <c r="AA240" s="1"/>
      <c r="AB240" s="1"/>
      <c r="AC240" s="1"/>
      <c r="AD240" s="1"/>
      <c r="AE240" s="1"/>
      <c r="AF240" s="1"/>
      <c r="AG240" s="1"/>
      <c r="AH240" s="1"/>
      <c r="AI240" s="1"/>
      <c r="AJ240" s="1"/>
      <c r="AK240" s="1"/>
      <c r="AL240" s="1"/>
      <c r="AM240" s="1"/>
      <c r="AN240" s="1"/>
      <c r="AO240" s="1"/>
      <c r="AP240" s="1"/>
      <c r="AQ240" s="1"/>
      <c r="AR240" s="1"/>
      <c r="AS240" s="1"/>
      <c r="AT240" s="1"/>
      <c r="AU240" s="1"/>
      <c r="AV240" s="1"/>
      <c r="AW240" s="1"/>
      <c r="AX240" s="1"/>
      <c r="AY240" s="1"/>
      <c r="AZ240" s="1"/>
      <c r="BA240" s="1"/>
      <c r="BB240" s="1"/>
      <c r="BC240" s="1"/>
      <c r="BD240" s="1"/>
      <c r="BE240" s="1"/>
      <c r="BF240" s="1"/>
      <c r="BG240" s="1"/>
      <c r="BH240" s="1"/>
      <c r="BI240" s="1"/>
      <c r="BJ240" s="1"/>
      <c r="BK240" s="1"/>
      <c r="BL240" s="1"/>
      <c r="BM240" s="1"/>
      <c r="BN240" s="1"/>
      <c r="BO240" s="1"/>
      <c r="BP240" s="1"/>
      <c r="BQ240" s="1"/>
      <c r="BR240" s="1"/>
    </row>
    <row r="241" spans="1:70" ht="15.75" customHeight="1" x14ac:dyDescent="0.25">
      <c r="A241" s="1"/>
      <c r="B241" s="1"/>
      <c r="C241" s="1"/>
      <c r="D241" s="1"/>
      <c r="E241" s="1"/>
      <c r="F241" s="1"/>
      <c r="G241" s="1"/>
      <c r="H241" s="1"/>
      <c r="I241" s="1"/>
      <c r="J241" s="1"/>
      <c r="K241" s="1"/>
      <c r="L241" s="1"/>
      <c r="M241" s="1"/>
      <c r="N241" s="1"/>
      <c r="O241" s="1"/>
      <c r="P241" s="1"/>
      <c r="Q241" s="1"/>
      <c r="R241" s="1"/>
      <c r="S241" s="1"/>
      <c r="T241" s="1"/>
      <c r="U241" s="1"/>
      <c r="V241" s="239"/>
      <c r="W241" s="239"/>
      <c r="X241" s="1"/>
      <c r="Y241" s="1"/>
      <c r="Z241" s="1"/>
      <c r="AA241" s="1"/>
      <c r="AB241" s="1"/>
      <c r="AC241" s="1"/>
      <c r="AD241" s="1"/>
      <c r="AE241" s="1"/>
      <c r="AF241" s="1"/>
      <c r="AG241" s="1"/>
      <c r="AH241" s="1"/>
      <c r="AI241" s="1"/>
      <c r="AJ241" s="1"/>
      <c r="AK241" s="1"/>
      <c r="AL241" s="1"/>
      <c r="AM241" s="1"/>
      <c r="AN241" s="1"/>
      <c r="AO241" s="1"/>
      <c r="AP241" s="1"/>
      <c r="AQ241" s="1"/>
      <c r="AR241" s="1"/>
      <c r="AS241" s="1"/>
      <c r="AT241" s="1"/>
      <c r="AU241" s="1"/>
      <c r="AV241" s="1"/>
      <c r="AW241" s="1"/>
      <c r="AX241" s="1"/>
      <c r="AY241" s="1"/>
      <c r="AZ241" s="1"/>
      <c r="BA241" s="1"/>
      <c r="BB241" s="1"/>
      <c r="BC241" s="1"/>
      <c r="BD241" s="1"/>
      <c r="BE241" s="1"/>
      <c r="BF241" s="1"/>
      <c r="BG241" s="1"/>
      <c r="BH241" s="1"/>
      <c r="BI241" s="1"/>
      <c r="BJ241" s="1"/>
      <c r="BK241" s="1"/>
      <c r="BL241" s="1"/>
      <c r="BM241" s="1"/>
      <c r="BN241" s="1"/>
      <c r="BO241" s="1"/>
      <c r="BP241" s="1"/>
      <c r="BQ241" s="1"/>
      <c r="BR241" s="1"/>
    </row>
    <row r="242" spans="1:70" ht="15.75" customHeight="1" x14ac:dyDescent="0.25">
      <c r="A242" s="1"/>
      <c r="B242" s="1"/>
      <c r="C242" s="1"/>
      <c r="D242" s="1"/>
      <c r="E242" s="1"/>
      <c r="F242" s="1"/>
      <c r="G242" s="1"/>
      <c r="H242" s="1"/>
      <c r="I242" s="1"/>
      <c r="J242" s="1"/>
      <c r="K242" s="1"/>
      <c r="L242" s="1"/>
      <c r="M242" s="1"/>
      <c r="N242" s="1"/>
      <c r="O242" s="1"/>
      <c r="P242" s="1"/>
      <c r="Q242" s="1"/>
      <c r="R242" s="1"/>
      <c r="S242" s="1"/>
      <c r="T242" s="1"/>
      <c r="U242" s="1"/>
      <c r="V242" s="239"/>
      <c r="W242" s="239"/>
      <c r="X242" s="1"/>
      <c r="Y242" s="1"/>
      <c r="Z242" s="1"/>
      <c r="AA242" s="1"/>
      <c r="AB242" s="1"/>
      <c r="AC242" s="1"/>
      <c r="AD242" s="1"/>
      <c r="AE242" s="1"/>
      <c r="AF242" s="1"/>
      <c r="AG242" s="1"/>
      <c r="AH242" s="1"/>
      <c r="AI242" s="1"/>
      <c r="AJ242" s="1"/>
      <c r="AK242" s="1"/>
      <c r="AL242" s="1"/>
      <c r="AM242" s="1"/>
      <c r="AN242" s="1"/>
      <c r="AO242" s="1"/>
      <c r="AP242" s="1"/>
      <c r="AQ242" s="1"/>
      <c r="AR242" s="1"/>
      <c r="AS242" s="1"/>
      <c r="AT242" s="1"/>
      <c r="AU242" s="1"/>
      <c r="AV242" s="1"/>
      <c r="AW242" s="1"/>
      <c r="AX242" s="1"/>
      <c r="AY242" s="1"/>
      <c r="AZ242" s="1"/>
      <c r="BA242" s="1"/>
      <c r="BB242" s="1"/>
      <c r="BC242" s="1"/>
      <c r="BD242" s="1"/>
      <c r="BE242" s="1"/>
      <c r="BF242" s="1"/>
      <c r="BG242" s="1"/>
      <c r="BH242" s="1"/>
      <c r="BI242" s="1"/>
      <c r="BJ242" s="1"/>
      <c r="BK242" s="1"/>
      <c r="BL242" s="1"/>
      <c r="BM242" s="1"/>
      <c r="BN242" s="1"/>
      <c r="BO242" s="1"/>
      <c r="BP242" s="1"/>
      <c r="BQ242" s="1"/>
      <c r="BR242" s="1"/>
    </row>
    <row r="243" spans="1:70" ht="15.75" customHeight="1" x14ac:dyDescent="0.25">
      <c r="A243" s="1"/>
      <c r="B243" s="1"/>
      <c r="C243" s="1"/>
      <c r="D243" s="1"/>
      <c r="E243" s="1"/>
      <c r="F243" s="1"/>
      <c r="G243" s="1"/>
      <c r="H243" s="1"/>
      <c r="I243" s="1"/>
      <c r="J243" s="1"/>
      <c r="K243" s="1"/>
      <c r="L243" s="1"/>
      <c r="M243" s="1"/>
      <c r="N243" s="1"/>
      <c r="O243" s="1"/>
      <c r="P243" s="1"/>
      <c r="Q243" s="1"/>
      <c r="R243" s="1"/>
      <c r="S243" s="1"/>
      <c r="T243" s="1"/>
      <c r="U243" s="1"/>
      <c r="V243" s="239"/>
      <c r="W243" s="239"/>
      <c r="X243" s="1"/>
      <c r="Y243" s="1"/>
      <c r="Z243" s="1"/>
      <c r="AA243" s="1"/>
      <c r="AB243" s="1"/>
      <c r="AC243" s="1"/>
      <c r="AD243" s="1"/>
      <c r="AE243" s="1"/>
      <c r="AF243" s="1"/>
      <c r="AG243" s="1"/>
      <c r="AH243" s="1"/>
      <c r="AI243" s="1"/>
      <c r="AJ243" s="1"/>
      <c r="AK243" s="1"/>
      <c r="AL243" s="1"/>
      <c r="AM243" s="1"/>
      <c r="AN243" s="1"/>
      <c r="AO243" s="1"/>
      <c r="AP243" s="1"/>
      <c r="AQ243" s="1"/>
      <c r="AR243" s="1"/>
      <c r="AS243" s="1"/>
      <c r="AT243" s="1"/>
      <c r="AU243" s="1"/>
      <c r="AV243" s="1"/>
      <c r="AW243" s="1"/>
      <c r="AX243" s="1"/>
      <c r="AY243" s="1"/>
      <c r="AZ243" s="1"/>
      <c r="BA243" s="1"/>
      <c r="BB243" s="1"/>
      <c r="BC243" s="1"/>
      <c r="BD243" s="1"/>
      <c r="BE243" s="1"/>
      <c r="BF243" s="1"/>
      <c r="BG243" s="1"/>
      <c r="BH243" s="1"/>
      <c r="BI243" s="1"/>
      <c r="BJ243" s="1"/>
      <c r="BK243" s="1"/>
      <c r="BL243" s="1"/>
      <c r="BM243" s="1"/>
      <c r="BN243" s="1"/>
      <c r="BO243" s="1"/>
      <c r="BP243" s="1"/>
      <c r="BQ243" s="1"/>
      <c r="BR243" s="1"/>
    </row>
    <row r="244" spans="1:70" ht="15.75" customHeight="1" x14ac:dyDescent="0.25">
      <c r="A244" s="1"/>
      <c r="B244" s="1"/>
      <c r="C244" s="1"/>
      <c r="D244" s="1"/>
      <c r="E244" s="1"/>
      <c r="F244" s="1"/>
      <c r="G244" s="1"/>
      <c r="H244" s="1"/>
      <c r="I244" s="1"/>
      <c r="J244" s="1"/>
      <c r="K244" s="1"/>
      <c r="L244" s="1"/>
      <c r="M244" s="1"/>
      <c r="N244" s="1"/>
      <c r="O244" s="1"/>
      <c r="P244" s="1"/>
      <c r="Q244" s="1"/>
      <c r="R244" s="1"/>
      <c r="S244" s="1"/>
      <c r="T244" s="1"/>
      <c r="U244" s="1"/>
      <c r="V244" s="239"/>
      <c r="W244" s="239"/>
      <c r="X244" s="1"/>
      <c r="Y244" s="1"/>
      <c r="Z244" s="1"/>
      <c r="AA244" s="1"/>
      <c r="AB244" s="1"/>
      <c r="AC244" s="1"/>
      <c r="AD244" s="1"/>
      <c r="AE244" s="1"/>
      <c r="AF244" s="1"/>
      <c r="AG244" s="1"/>
      <c r="AH244" s="1"/>
      <c r="AI244" s="1"/>
      <c r="AJ244" s="1"/>
      <c r="AK244" s="1"/>
      <c r="AL244" s="1"/>
      <c r="AM244" s="1"/>
      <c r="AN244" s="1"/>
      <c r="AO244" s="1"/>
      <c r="AP244" s="1"/>
      <c r="AQ244" s="1"/>
      <c r="AR244" s="1"/>
      <c r="AS244" s="1"/>
      <c r="AT244" s="1"/>
      <c r="AU244" s="1"/>
      <c r="AV244" s="1"/>
      <c r="AW244" s="1"/>
      <c r="AX244" s="1"/>
      <c r="AY244" s="1"/>
      <c r="AZ244" s="1"/>
      <c r="BA244" s="1"/>
      <c r="BB244" s="1"/>
      <c r="BC244" s="1"/>
      <c r="BD244" s="1"/>
      <c r="BE244" s="1"/>
      <c r="BF244" s="1"/>
      <c r="BG244" s="1"/>
      <c r="BH244" s="1"/>
      <c r="BI244" s="1"/>
      <c r="BJ244" s="1"/>
      <c r="BK244" s="1"/>
      <c r="BL244" s="1"/>
      <c r="BM244" s="1"/>
      <c r="BN244" s="1"/>
      <c r="BO244" s="1"/>
      <c r="BP244" s="1"/>
      <c r="BQ244" s="1"/>
      <c r="BR244" s="1"/>
    </row>
    <row r="245" spans="1:70" ht="15.75" customHeight="1" x14ac:dyDescent="0.25">
      <c r="A245" s="1"/>
      <c r="B245" s="1"/>
      <c r="C245" s="1"/>
      <c r="D245" s="1"/>
      <c r="E245" s="1"/>
      <c r="F245" s="1"/>
      <c r="G245" s="1"/>
      <c r="H245" s="1"/>
      <c r="I245" s="1"/>
      <c r="J245" s="1"/>
      <c r="K245" s="1"/>
      <c r="L245" s="1"/>
      <c r="M245" s="1"/>
      <c r="N245" s="1"/>
      <c r="O245" s="1"/>
      <c r="P245" s="1"/>
      <c r="Q245" s="1"/>
      <c r="R245" s="1"/>
      <c r="S245" s="1"/>
      <c r="T245" s="1"/>
      <c r="U245" s="1"/>
      <c r="V245" s="239"/>
      <c r="W245" s="239"/>
      <c r="X245" s="1"/>
      <c r="Y245" s="1"/>
      <c r="Z245" s="1"/>
      <c r="AA245" s="1"/>
      <c r="AB245" s="1"/>
      <c r="AC245" s="1"/>
      <c r="AD245" s="1"/>
      <c r="AE245" s="1"/>
      <c r="AF245" s="1"/>
      <c r="AG245" s="1"/>
      <c r="AH245" s="1"/>
      <c r="AI245" s="1"/>
      <c r="AJ245" s="1"/>
      <c r="AK245" s="1"/>
      <c r="AL245" s="1"/>
      <c r="AM245" s="1"/>
      <c r="AN245" s="1"/>
      <c r="AO245" s="1"/>
      <c r="AP245" s="1"/>
      <c r="AQ245" s="1"/>
      <c r="AR245" s="1"/>
      <c r="AS245" s="1"/>
      <c r="AT245" s="1"/>
      <c r="AU245" s="1"/>
      <c r="AV245" s="1"/>
      <c r="AW245" s="1"/>
      <c r="AX245" s="1"/>
      <c r="AY245" s="1"/>
      <c r="AZ245" s="1"/>
      <c r="BA245" s="1"/>
      <c r="BB245" s="1"/>
      <c r="BC245" s="1"/>
      <c r="BD245" s="1"/>
      <c r="BE245" s="1"/>
      <c r="BF245" s="1"/>
      <c r="BG245" s="1"/>
      <c r="BH245" s="1"/>
      <c r="BI245" s="1"/>
      <c r="BJ245" s="1"/>
      <c r="BK245" s="1"/>
      <c r="BL245" s="1"/>
      <c r="BM245" s="1"/>
      <c r="BN245" s="1"/>
      <c r="BO245" s="1"/>
      <c r="BP245" s="1"/>
      <c r="BQ245" s="1"/>
      <c r="BR245" s="1"/>
    </row>
    <row r="246" spans="1:70" ht="15.75" customHeight="1" x14ac:dyDescent="0.25">
      <c r="A246" s="1"/>
      <c r="B246" s="1"/>
      <c r="C246" s="1"/>
      <c r="D246" s="1"/>
      <c r="E246" s="1"/>
      <c r="F246" s="1"/>
      <c r="G246" s="1"/>
      <c r="H246" s="1"/>
      <c r="I246" s="1"/>
      <c r="J246" s="1"/>
      <c r="K246" s="1"/>
      <c r="L246" s="1"/>
      <c r="M246" s="1"/>
      <c r="N246" s="1"/>
      <c r="O246" s="1"/>
      <c r="P246" s="1"/>
      <c r="Q246" s="1"/>
      <c r="R246" s="1"/>
      <c r="S246" s="1"/>
      <c r="T246" s="1"/>
      <c r="U246" s="1"/>
      <c r="V246" s="239"/>
      <c r="W246" s="239"/>
      <c r="X246" s="1"/>
      <c r="Y246" s="1"/>
      <c r="Z246" s="1"/>
      <c r="AA246" s="1"/>
      <c r="AB246" s="1"/>
      <c r="AC246" s="1"/>
      <c r="AD246" s="1"/>
      <c r="AE246" s="1"/>
      <c r="AF246" s="1"/>
      <c r="AG246" s="1"/>
      <c r="AH246" s="1"/>
      <c r="AI246" s="1"/>
      <c r="AJ246" s="1"/>
      <c r="AK246" s="1"/>
      <c r="AL246" s="1"/>
      <c r="AM246" s="1"/>
      <c r="AN246" s="1"/>
      <c r="AO246" s="1"/>
      <c r="AP246" s="1"/>
      <c r="AQ246" s="1"/>
      <c r="AR246" s="1"/>
      <c r="AS246" s="1"/>
      <c r="AT246" s="1"/>
      <c r="AU246" s="1"/>
      <c r="AV246" s="1"/>
      <c r="AW246" s="1"/>
      <c r="AX246" s="1"/>
      <c r="AY246" s="1"/>
      <c r="AZ246" s="1"/>
      <c r="BA246" s="1"/>
      <c r="BB246" s="1"/>
      <c r="BC246" s="1"/>
      <c r="BD246" s="1"/>
      <c r="BE246" s="1"/>
      <c r="BF246" s="1"/>
      <c r="BG246" s="1"/>
      <c r="BH246" s="1"/>
      <c r="BI246" s="1"/>
      <c r="BJ246" s="1"/>
      <c r="BK246" s="1"/>
      <c r="BL246" s="1"/>
      <c r="BM246" s="1"/>
      <c r="BN246" s="1"/>
      <c r="BO246" s="1"/>
      <c r="BP246" s="1"/>
      <c r="BQ246" s="1"/>
      <c r="BR246" s="1"/>
    </row>
    <row r="247" spans="1:70" ht="15.75" customHeight="1" x14ac:dyDescent="0.25">
      <c r="A247" s="1"/>
      <c r="B247" s="1"/>
      <c r="C247" s="1"/>
      <c r="D247" s="1"/>
      <c r="E247" s="1"/>
      <c r="F247" s="1"/>
      <c r="G247" s="1"/>
      <c r="H247" s="1"/>
      <c r="I247" s="1"/>
      <c r="J247" s="1"/>
      <c r="K247" s="1"/>
      <c r="L247" s="1"/>
      <c r="M247" s="1"/>
      <c r="N247" s="1"/>
      <c r="O247" s="1"/>
      <c r="P247" s="1"/>
      <c r="Q247" s="1"/>
      <c r="R247" s="1"/>
      <c r="S247" s="1"/>
      <c r="T247" s="1"/>
      <c r="U247" s="1"/>
      <c r="V247" s="239"/>
      <c r="W247" s="239"/>
      <c r="X247" s="1"/>
      <c r="Y247" s="1"/>
      <c r="Z247" s="1"/>
      <c r="AA247" s="1"/>
      <c r="AB247" s="1"/>
      <c r="AC247" s="1"/>
      <c r="AD247" s="1"/>
      <c r="AE247" s="1"/>
      <c r="AF247" s="1"/>
      <c r="AG247" s="1"/>
      <c r="AH247" s="1"/>
      <c r="AI247" s="1"/>
      <c r="AJ247" s="1"/>
      <c r="AK247" s="1"/>
      <c r="AL247" s="1"/>
      <c r="AM247" s="1"/>
      <c r="AN247" s="1"/>
      <c r="AO247" s="1"/>
      <c r="AP247" s="1"/>
      <c r="AQ247" s="1"/>
      <c r="AR247" s="1"/>
      <c r="AS247" s="1"/>
      <c r="AT247" s="1"/>
      <c r="AU247" s="1"/>
      <c r="AV247" s="1"/>
      <c r="AW247" s="1"/>
      <c r="AX247" s="1"/>
      <c r="AY247" s="1"/>
      <c r="AZ247" s="1"/>
      <c r="BA247" s="1"/>
      <c r="BB247" s="1"/>
      <c r="BC247" s="1"/>
      <c r="BD247" s="1"/>
      <c r="BE247" s="1"/>
      <c r="BF247" s="1"/>
      <c r="BG247" s="1"/>
      <c r="BH247" s="1"/>
      <c r="BI247" s="1"/>
      <c r="BJ247" s="1"/>
      <c r="BK247" s="1"/>
      <c r="BL247" s="1"/>
      <c r="BM247" s="1"/>
      <c r="BN247" s="1"/>
      <c r="BO247" s="1"/>
      <c r="BP247" s="1"/>
      <c r="BQ247" s="1"/>
      <c r="BR247" s="1"/>
    </row>
    <row r="248" spans="1:70" ht="15.75" customHeight="1" x14ac:dyDescent="0.25">
      <c r="A248" s="1"/>
      <c r="B248" s="1"/>
      <c r="C248" s="1"/>
      <c r="D248" s="1"/>
      <c r="E248" s="1"/>
      <c r="F248" s="1"/>
      <c r="G248" s="1"/>
      <c r="H248" s="1"/>
      <c r="I248" s="1"/>
      <c r="J248" s="1"/>
      <c r="K248" s="1"/>
      <c r="L248" s="1"/>
      <c r="M248" s="1"/>
      <c r="N248" s="1"/>
      <c r="O248" s="1"/>
      <c r="P248" s="1"/>
      <c r="Q248" s="1"/>
      <c r="R248" s="1"/>
      <c r="S248" s="1"/>
      <c r="T248" s="1"/>
      <c r="U248" s="1"/>
      <c r="V248" s="239"/>
      <c r="W248" s="239"/>
      <c r="X248" s="1"/>
      <c r="Y248" s="1"/>
      <c r="Z248" s="1"/>
      <c r="AA248" s="1"/>
      <c r="AB248" s="1"/>
      <c r="AC248" s="1"/>
      <c r="AD248" s="1"/>
      <c r="AE248" s="1"/>
      <c r="AF248" s="1"/>
      <c r="AG248" s="1"/>
      <c r="AH248" s="1"/>
      <c r="AI248" s="1"/>
      <c r="AJ248" s="1"/>
      <c r="AK248" s="1"/>
      <c r="AL248" s="1"/>
      <c r="AM248" s="1"/>
      <c r="AN248" s="1"/>
      <c r="AO248" s="1"/>
      <c r="AP248" s="1"/>
      <c r="AQ248" s="1"/>
      <c r="AR248" s="1"/>
      <c r="AS248" s="1"/>
      <c r="AT248" s="1"/>
      <c r="AU248" s="1"/>
      <c r="AV248" s="1"/>
      <c r="AW248" s="1"/>
      <c r="AX248" s="1"/>
      <c r="AY248" s="1"/>
      <c r="AZ248" s="1"/>
      <c r="BA248" s="1"/>
      <c r="BB248" s="1"/>
      <c r="BC248" s="1"/>
      <c r="BD248" s="1"/>
      <c r="BE248" s="1"/>
      <c r="BF248" s="1"/>
      <c r="BG248" s="1"/>
      <c r="BH248" s="1"/>
      <c r="BI248" s="1"/>
      <c r="BJ248" s="1"/>
      <c r="BK248" s="1"/>
      <c r="BL248" s="1"/>
      <c r="BM248" s="1"/>
      <c r="BN248" s="1"/>
      <c r="BO248" s="1"/>
      <c r="BP248" s="1"/>
      <c r="BQ248" s="1"/>
      <c r="BR248" s="1"/>
    </row>
    <row r="249" spans="1:70" ht="15.75" customHeight="1" x14ac:dyDescent="0.2"/>
    <row r="250" spans="1:70" ht="15.75" customHeight="1" x14ac:dyDescent="0.2"/>
    <row r="251" spans="1:70" ht="15.75" customHeight="1" x14ac:dyDescent="0.2"/>
    <row r="252" spans="1:70" ht="15.75" customHeight="1" x14ac:dyDescent="0.2"/>
    <row r="253" spans="1:70" ht="15.75" customHeight="1" x14ac:dyDescent="0.2"/>
    <row r="254" spans="1:70" ht="15.75" customHeight="1" x14ac:dyDescent="0.2"/>
    <row r="255" spans="1:70" ht="15.75" customHeight="1" x14ac:dyDescent="0.2"/>
    <row r="256" spans="1:70"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portrait"/>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CE1000"/>
  <sheetViews>
    <sheetView workbookViewId="0">
      <pane xSplit="1" ySplit="1" topLeftCell="AA2" activePane="bottomRight" state="frozen"/>
      <selection pane="topRight" activeCell="B1" sqref="B1"/>
      <selection pane="bottomLeft" activeCell="A2" sqref="A2"/>
      <selection pane="bottomRight" activeCell="BM2" sqref="BM2"/>
    </sheetView>
  </sheetViews>
  <sheetFormatPr defaultColWidth="12.625" defaultRowHeight="15" customHeight="1" x14ac:dyDescent="0.2"/>
  <cols>
    <col min="1" max="1" width="7.625" customWidth="1"/>
    <col min="2" max="69" width="4.375" customWidth="1"/>
    <col min="70" max="71" width="7.625" customWidth="1"/>
  </cols>
  <sheetData>
    <row r="1" spans="1:83" ht="201" customHeight="1" x14ac:dyDescent="0.25">
      <c r="A1" s="16" t="s">
        <v>645</v>
      </c>
      <c r="B1" s="184" t="s">
        <v>154</v>
      </c>
      <c r="C1" s="184" t="s">
        <v>155</v>
      </c>
      <c r="D1" s="184" t="s">
        <v>158</v>
      </c>
      <c r="E1" s="184" t="s">
        <v>159</v>
      </c>
      <c r="F1" s="184" t="s">
        <v>157</v>
      </c>
      <c r="G1" s="184" t="s">
        <v>263</v>
      </c>
      <c r="H1" s="184" t="s">
        <v>161</v>
      </c>
      <c r="I1" s="184" t="s">
        <v>264</v>
      </c>
      <c r="J1" s="184" t="s">
        <v>265</v>
      </c>
      <c r="K1" s="184" t="s">
        <v>184</v>
      </c>
      <c r="L1" s="184" t="s">
        <v>185</v>
      </c>
      <c r="M1" s="184" t="s">
        <v>186</v>
      </c>
      <c r="N1" s="184" t="s">
        <v>187</v>
      </c>
      <c r="O1" s="184" t="s">
        <v>188</v>
      </c>
      <c r="P1" s="184" t="s">
        <v>266</v>
      </c>
      <c r="Q1" s="184" t="s">
        <v>267</v>
      </c>
      <c r="R1" s="184" t="s">
        <v>268</v>
      </c>
      <c r="S1" s="184" t="s">
        <v>197</v>
      </c>
      <c r="T1" s="184" t="s">
        <v>269</v>
      </c>
      <c r="U1" s="184" t="s">
        <v>283</v>
      </c>
      <c r="V1" s="184" t="s">
        <v>284</v>
      </c>
      <c r="W1" s="184" t="s">
        <v>202</v>
      </c>
      <c r="X1" s="184" t="s">
        <v>203</v>
      </c>
      <c r="Y1" s="184" t="s">
        <v>270</v>
      </c>
      <c r="Z1" s="184" t="s">
        <v>210</v>
      </c>
      <c r="AA1" s="184" t="s">
        <v>211</v>
      </c>
      <c r="AB1" s="184" t="s">
        <v>208</v>
      </c>
      <c r="AC1" s="184" t="s">
        <v>271</v>
      </c>
      <c r="AD1" s="184" t="s">
        <v>272</v>
      </c>
      <c r="AE1" s="184" t="s">
        <v>217</v>
      </c>
      <c r="AF1" s="184" t="s">
        <v>218</v>
      </c>
      <c r="AG1" s="184" t="s">
        <v>221</v>
      </c>
      <c r="AH1" s="184" t="s">
        <v>273</v>
      </c>
      <c r="AI1" s="184" t="s">
        <v>274</v>
      </c>
      <c r="AJ1" s="184" t="s">
        <v>222</v>
      </c>
      <c r="AK1" s="184" t="s">
        <v>223</v>
      </c>
      <c r="AL1" s="184" t="s">
        <v>275</v>
      </c>
      <c r="AM1" s="184" t="s">
        <v>276</v>
      </c>
      <c r="AN1" s="184" t="s">
        <v>228</v>
      </c>
      <c r="AO1" s="184" t="s">
        <v>229</v>
      </c>
      <c r="AP1" s="184" t="s">
        <v>230</v>
      </c>
      <c r="AQ1" s="184" t="s">
        <v>231</v>
      </c>
      <c r="AR1" s="184" t="s">
        <v>232</v>
      </c>
      <c r="AS1" s="184" t="s">
        <v>277</v>
      </c>
      <c r="AT1" s="184" t="s">
        <v>278</v>
      </c>
      <c r="AU1" s="184" t="s">
        <v>279</v>
      </c>
      <c r="AV1" s="184" t="s">
        <v>280</v>
      </c>
      <c r="AW1" s="184" t="s">
        <v>237</v>
      </c>
      <c r="AX1" s="184" t="s">
        <v>238</v>
      </c>
      <c r="AY1" s="184" t="s">
        <v>239</v>
      </c>
      <c r="AZ1" s="184" t="s">
        <v>281</v>
      </c>
      <c r="BA1" s="184" t="s">
        <v>244</v>
      </c>
      <c r="BB1" s="184" t="s">
        <v>245</v>
      </c>
      <c r="BC1" s="184" t="s">
        <v>546</v>
      </c>
      <c r="BD1" s="184" t="s">
        <v>247</v>
      </c>
      <c r="BE1" s="184" t="s">
        <v>248</v>
      </c>
      <c r="BF1" s="184" t="s">
        <v>282</v>
      </c>
      <c r="BG1" s="184" t="s">
        <v>285</v>
      </c>
      <c r="BH1" s="184" t="s">
        <v>256</v>
      </c>
      <c r="BI1" s="184" t="s">
        <v>257</v>
      </c>
      <c r="BJ1" s="184" t="s">
        <v>254</v>
      </c>
      <c r="BK1" s="184" t="s">
        <v>255</v>
      </c>
      <c r="BL1" s="184" t="s">
        <v>260</v>
      </c>
      <c r="BM1" s="184" t="s">
        <v>259</v>
      </c>
      <c r="BN1" s="184" t="s">
        <v>286</v>
      </c>
      <c r="BO1" s="184" t="s">
        <v>287</v>
      </c>
      <c r="BP1" s="184" t="s">
        <v>588</v>
      </c>
      <c r="BQ1" s="184" t="s">
        <v>289</v>
      </c>
      <c r="BR1" s="184" t="s">
        <v>646</v>
      </c>
      <c r="BS1" s="184" t="s">
        <v>647</v>
      </c>
      <c r="BT1" s="184"/>
      <c r="BU1" s="184"/>
      <c r="BV1" s="184"/>
      <c r="BW1" s="184"/>
      <c r="BX1" s="184"/>
      <c r="BY1" s="184"/>
      <c r="BZ1" s="184"/>
      <c r="CA1" s="184"/>
      <c r="CB1" s="184"/>
      <c r="CC1" s="184"/>
      <c r="CD1" s="184"/>
      <c r="CE1" s="184"/>
    </row>
    <row r="2" spans="1:83" x14ac:dyDescent="0.25">
      <c r="A2" s="61" t="s">
        <v>65</v>
      </c>
      <c r="B2" s="185">
        <f>IF('Indicator Data'!D5="No Data",1,IF('Indicator Data imputation'!C5&lt;&gt;"",1,0))</f>
        <v>0</v>
      </c>
      <c r="C2" s="185">
        <f>IF('Indicator Data'!E5="No Data",1,IF('Indicator Data imputation'!D5&lt;&gt;"",1,0))</f>
        <v>0</v>
      </c>
      <c r="D2" s="185">
        <f>IF('Indicator Data'!F5="No Data",1,IF('Indicator Data imputation'!E5&lt;&gt;"",1,0))</f>
        <v>0</v>
      </c>
      <c r="E2" s="185">
        <f>IF('Indicator Data'!G5="No Data",1,IF('Indicator Data imputation'!F5&lt;&gt;"",1,0))</f>
        <v>0</v>
      </c>
      <c r="F2" s="185">
        <f>IF('Indicator Data'!H5="No Data",1,IF('Indicator Data imputation'!G5&lt;&gt;"",1,0))</f>
        <v>0</v>
      </c>
      <c r="G2" s="185">
        <f>IF('Indicator Data'!I5="No Data",1,IF('Indicator Data imputation'!H5&lt;&gt;"",1,0))</f>
        <v>0</v>
      </c>
      <c r="H2" s="185">
        <f>IF('Indicator Data'!J5="No Data",1,IF('Indicator Data imputation'!I5&lt;&gt;"",1,0))</f>
        <v>0</v>
      </c>
      <c r="I2" s="185">
        <f>IF('Indicator Data'!K5="No Data",1,IF('Indicator Data imputation'!J5&lt;&gt;"",1,0))</f>
        <v>0</v>
      </c>
      <c r="J2" s="185">
        <f>IF('Indicator Data'!L5="No Data",1,IF('Indicator Data imputation'!K5&lt;&gt;"",1,0))</f>
        <v>0</v>
      </c>
      <c r="K2" s="185">
        <f>IF('Indicator Data'!M5="No Data",1,IF('Indicator Data imputation'!L5&lt;&gt;"",1,0))</f>
        <v>0</v>
      </c>
      <c r="L2" s="185">
        <f>IF('Indicator Data'!N5="No Data",1,IF('Indicator Data imputation'!M5&lt;&gt;"",1,0))</f>
        <v>0</v>
      </c>
      <c r="M2" s="185">
        <f>IF('Indicator Data'!O5="No Data",1,IF('Indicator Data imputation'!N5&lt;&gt;"",1,0))</f>
        <v>0</v>
      </c>
      <c r="N2" s="185">
        <f>IF('Indicator Data'!P5="No Data",1,IF('Indicator Data imputation'!O5&lt;&gt;"",1,0))</f>
        <v>0</v>
      </c>
      <c r="O2" s="185">
        <f>IF('Indicator Data'!Q5="No Data",1,IF('Indicator Data imputation'!P5&lt;&gt;"",1,0))</f>
        <v>0</v>
      </c>
      <c r="P2" s="185">
        <f>IF('Indicator Data'!R5="No Data",1,IF('Indicator Data imputation'!Q5&lt;&gt;"",1,0))</f>
        <v>0</v>
      </c>
      <c r="Q2" s="185">
        <f>IF('Indicator Data'!S5="No Data",1,IF('Indicator Data imputation'!R5&lt;&gt;"",1,0))</f>
        <v>0</v>
      </c>
      <c r="R2" s="185">
        <f>IF('Indicator Data'!T5="No Data",1,IF('Indicator Data imputation'!S5&lt;&gt;"",1,0))</f>
        <v>0</v>
      </c>
      <c r="S2" s="185">
        <f>IF('Indicator Data'!U5="No Data",1,IF('Indicator Data imputation'!T5&lt;&gt;"",1,0))</f>
        <v>0</v>
      </c>
      <c r="T2" s="185">
        <f>IF('Indicator Data'!V5="No Data",1,IF('Indicator Data imputation'!U5&lt;&gt;"",1,0))</f>
        <v>0</v>
      </c>
      <c r="U2" s="185">
        <f>IF('Indicator Data'!W5="No Data",1,IF('Indicator Data imputation'!V5&lt;&gt;"",1,0))</f>
        <v>0</v>
      </c>
      <c r="V2" s="185">
        <f>IF('Indicator Data'!X5="No Data",1,IF('Indicator Data imputation'!W5&lt;&gt;"",1,0))</f>
        <v>0</v>
      </c>
      <c r="W2" s="185">
        <f>IF('Indicator Data'!Y5="No Data",1,IF('Indicator Data imputation'!X5&lt;&gt;"",1,0))</f>
        <v>0</v>
      </c>
      <c r="X2" s="185">
        <f>IF('Indicator Data'!Z5="No Data",1,IF('Indicator Data imputation'!Y5&lt;&gt;"",1,0))</f>
        <v>0</v>
      </c>
      <c r="Y2" s="185">
        <f>IF('Indicator Data'!AA5="No Data",1,IF('Indicator Data imputation'!Z5&lt;&gt;"",1,0))</f>
        <v>0</v>
      </c>
      <c r="Z2" s="185">
        <f>IF('Indicator Data'!AB5="No Data",1,IF('Indicator Data imputation'!AA5&lt;&gt;"",1,0))</f>
        <v>0</v>
      </c>
      <c r="AA2" s="185">
        <f>IF('Indicator Data'!AC5="No Data",1,IF('Indicator Data imputation'!AB5&lt;&gt;"",1,0))</f>
        <v>0</v>
      </c>
      <c r="AB2" s="185">
        <f>IF('Indicator Data'!AD5="No Data",1,IF('Indicator Data imputation'!AC5&lt;&gt;"",1,0))</f>
        <v>0</v>
      </c>
      <c r="AC2" s="185">
        <f>IF('Indicator Data'!AE5="No Data",1,IF('Indicator Data imputation'!AD5&lt;&gt;"",1,0))</f>
        <v>0</v>
      </c>
      <c r="AD2" s="185">
        <f>IF('Indicator Data'!AF5="No Data",1,IF('Indicator Data imputation'!AE5&lt;&gt;"",1,0))</f>
        <v>0</v>
      </c>
      <c r="AE2" s="185">
        <f>IF('Indicator Data'!AG5="No Data",1,IF('Indicator Data imputation'!AF5&lt;&gt;"",1,0))</f>
        <v>0</v>
      </c>
      <c r="AF2" s="185">
        <f>IF('Indicator Data'!AH5="No Data",1,IF('Indicator Data imputation'!AG5&lt;&gt;"",1,0))</f>
        <v>0</v>
      </c>
      <c r="AG2" s="185">
        <f>IF('Indicator Data'!AI5="No Data",1,IF('Indicator Data imputation'!AH5&lt;&gt;"",1,0))</f>
        <v>0</v>
      </c>
      <c r="AH2" s="185">
        <f>IF('Indicator Data'!AJ5="No Data",1,IF('Indicator Data imputation'!AI5&lt;&gt;"",1,0))</f>
        <v>0</v>
      </c>
      <c r="AI2" s="185">
        <f>IF('Indicator Data'!AK5="No Data",1,IF('Indicator Data imputation'!AJ5&lt;&gt;"",1,0))</f>
        <v>0</v>
      </c>
      <c r="AJ2" s="185">
        <f>IF('Indicator Data'!AL5="No Data",1,IF('Indicator Data imputation'!AK5&lt;&gt;"",1,0))</f>
        <v>0</v>
      </c>
      <c r="AK2" s="185">
        <f>IF('Indicator Data'!AM5="No Data",1,IF('Indicator Data imputation'!AL5&lt;&gt;"",1,0))</f>
        <v>0</v>
      </c>
      <c r="AL2" s="185">
        <f>IF('Indicator Data'!AN5="No Data",1,IF('Indicator Data imputation'!AM5&lt;&gt;"",1,0))</f>
        <v>0</v>
      </c>
      <c r="AM2" s="185">
        <f>IF('Indicator Data'!AO5="No Data",1,IF('Indicator Data imputation'!AN5&lt;&gt;"",1,0))</f>
        <v>1</v>
      </c>
      <c r="AN2" s="185">
        <f>IF('Indicator Data'!AP5="No Data",1,IF('Indicator Data imputation'!AO5&lt;&gt;"",1,0))</f>
        <v>0</v>
      </c>
      <c r="AO2" s="185">
        <f>IF('Indicator Data'!AQ5="No Data",1,IF('Indicator Data imputation'!AP5&lt;&gt;"",1,0))</f>
        <v>0</v>
      </c>
      <c r="AP2" s="185">
        <f>IF('Indicator Data'!AR5="No Data",1,IF('Indicator Data imputation'!AQ5&lt;&gt;"",1,0))</f>
        <v>0</v>
      </c>
      <c r="AQ2" s="185">
        <f>IF('Indicator Data'!AS5="No Data",1,IF('Indicator Data imputation'!AR5&lt;&gt;"",1,0))</f>
        <v>0</v>
      </c>
      <c r="AR2" s="185">
        <f>IF('Indicator Data'!AT5="No Data",1,IF('Indicator Data imputation'!AS5&lt;&gt;"",1,0))</f>
        <v>0</v>
      </c>
      <c r="AS2" s="185">
        <f>IF('Indicator Data'!AU5="No Data",1,IF('Indicator Data imputation'!AT5&lt;&gt;"",1,0))</f>
        <v>0</v>
      </c>
      <c r="AT2" s="185">
        <f>IF('Indicator Data'!AV5="No Data",1,IF('Indicator Data imputation'!AU5&lt;&gt;"",1,0))</f>
        <v>0</v>
      </c>
      <c r="AU2" s="185">
        <f>IF('Indicator Data'!AW5="No Data",1,IF('Indicator Data imputation'!AV5&lt;&gt;"",1,0))</f>
        <v>1</v>
      </c>
      <c r="AV2" s="185">
        <f>IF('Indicator Data'!AX5="No Data",1,IF('Indicator Data imputation'!AW5&lt;&gt;"",1,0))</f>
        <v>0</v>
      </c>
      <c r="AW2" s="185">
        <f>IF('Indicator Data'!AY5="No Data",1,IF('Indicator Data imputation'!AX5&lt;&gt;"",1,0))</f>
        <v>0</v>
      </c>
      <c r="AX2" s="185">
        <f>IF('Indicator Data'!AZ5="No Data",1,IF('Indicator Data imputation'!AY5&lt;&gt;"",1,0))</f>
        <v>0</v>
      </c>
      <c r="AY2" s="185">
        <f>IF('Indicator Data'!BA5="No Data",1,IF('Indicator Data imputation'!AZ5&lt;&gt;"",1,0))</f>
        <v>0</v>
      </c>
      <c r="AZ2" s="185">
        <f>IF('Indicator Data'!BB5="No Data",1,IF('Indicator Data imputation'!BA5&lt;&gt;"",1,0))</f>
        <v>0</v>
      </c>
      <c r="BA2" s="185">
        <f>IF('Indicator Data'!BC5="No Data",1,IF('Indicator Data imputation'!BB5&lt;&gt;"",1,0))</f>
        <v>0</v>
      </c>
      <c r="BB2" s="185">
        <f>IF('Indicator Data'!BD5="No Data",1,IF('Indicator Data imputation'!BC5&lt;&gt;"",1,0))</f>
        <v>0</v>
      </c>
      <c r="BC2" s="185">
        <f>IF('Indicator Data'!BE5="No Data",1,IF('Indicator Data imputation'!BD5&lt;&gt;"",1,0))</f>
        <v>0</v>
      </c>
      <c r="BD2" s="185">
        <f>IF('Indicator Data'!BF5="No Data",1,IF('Indicator Data imputation'!BE5&lt;&gt;"",1,0))</f>
        <v>0</v>
      </c>
      <c r="BE2" s="185">
        <f>IF('Indicator Data'!BG5="No Data",1,IF('Indicator Data imputation'!BF5&lt;&gt;"",1,0))</f>
        <v>0</v>
      </c>
      <c r="BF2" s="185">
        <f>IF('Indicator Data'!BH5="No Data",1,IF('Indicator Data imputation'!BG5&lt;&gt;"",1,0))</f>
        <v>0</v>
      </c>
      <c r="BG2" s="185">
        <f>IF('Indicator Data'!BI5="No Data",1,IF('Indicator Data imputation'!BH5&lt;&gt;"",1,0))</f>
        <v>0</v>
      </c>
      <c r="BH2" s="185">
        <f>IF('Indicator Data'!BJ5="No Data",1,IF('Indicator Data imputation'!BI5&lt;&gt;"",1,0))</f>
        <v>0</v>
      </c>
      <c r="BI2" s="185">
        <f>IF('Indicator Data'!BK5="No Data",1,IF('Indicator Data imputation'!BJ5&lt;&gt;"",1,0))</f>
        <v>0</v>
      </c>
      <c r="BJ2" s="185">
        <f>IF('Indicator Data'!BL5="No Data",1,IF('Indicator Data imputation'!BK5&lt;&gt;"",1,0))</f>
        <v>0</v>
      </c>
      <c r="BK2" s="185">
        <f>IF('Indicator Data'!BM5="No Data",1,IF('Indicator Data imputation'!BL5&lt;&gt;"",1,0))</f>
        <v>0</v>
      </c>
      <c r="BL2" s="185">
        <f>IF('Indicator Data'!BN5="No Data",1,IF('Indicator Data imputation'!BM5&lt;&gt;"",1,0))</f>
        <v>0</v>
      </c>
      <c r="BM2" s="185">
        <f>IF('Indicator Data'!BO5="No Data",1,IF('Indicator Data imputation'!BN5&lt;&gt;"",1,0))</f>
        <v>1</v>
      </c>
      <c r="BN2" s="185">
        <f>IF('Indicator Data'!BP5="No Data",1,IF('Indicator Data imputation'!BO5&lt;&gt;"",1,0))</f>
        <v>0</v>
      </c>
      <c r="BO2" s="185">
        <f>IF('Indicator Data'!BQ5="No Data",1,IF('Indicator Data imputation'!BP5&lt;&gt;"",1,0))</f>
        <v>0</v>
      </c>
      <c r="BP2" s="185">
        <f>IF('Indicator Data'!BR5="No Data",1,IF('Indicator Data imputation'!BQ5&lt;&gt;"",1,0))</f>
        <v>0</v>
      </c>
      <c r="BQ2" s="185">
        <f>IF('Indicator Data'!BS5="No Data",1,IF('Indicator Data imputation'!BR5&lt;&gt;"",1,0))</f>
        <v>0</v>
      </c>
      <c r="BR2" s="16">
        <f>SUM(B2:BQ2)</f>
        <v>3</v>
      </c>
      <c r="BS2" s="195">
        <f>BR2/68</f>
        <v>4.4117647058823532E-2</v>
      </c>
    </row>
    <row r="3" spans="1:83" x14ac:dyDescent="0.25">
      <c r="A3" s="61" t="s">
        <v>67</v>
      </c>
      <c r="B3" s="185">
        <f>IF('Indicator Data'!D6="No Data",1,IF('Indicator Data imputation'!C6&lt;&gt;"",1,0))</f>
        <v>0</v>
      </c>
      <c r="C3" s="185">
        <f>IF('Indicator Data'!E6="No Data",1,IF('Indicator Data imputation'!D6&lt;&gt;"",1,0))</f>
        <v>0</v>
      </c>
      <c r="D3" s="185">
        <f>IF('Indicator Data'!F6="No Data",1,IF('Indicator Data imputation'!E6&lt;&gt;"",1,0))</f>
        <v>0</v>
      </c>
      <c r="E3" s="185">
        <f>IF('Indicator Data'!G6="No Data",1,IF('Indicator Data imputation'!F6&lt;&gt;"",1,0))</f>
        <v>0</v>
      </c>
      <c r="F3" s="185">
        <f>IF('Indicator Data'!H6="No Data",1,IF('Indicator Data imputation'!G6&lt;&gt;"",1,0))</f>
        <v>0</v>
      </c>
      <c r="G3" s="185">
        <f>IF('Indicator Data'!I6="No Data",1,IF('Indicator Data imputation'!H6&lt;&gt;"",1,0))</f>
        <v>0</v>
      </c>
      <c r="H3" s="185">
        <f>IF('Indicator Data'!J6="No Data",1,IF('Indicator Data imputation'!I6&lt;&gt;"",1,0))</f>
        <v>0</v>
      </c>
      <c r="I3" s="185">
        <f>IF('Indicator Data'!K6="No Data",1,IF('Indicator Data imputation'!J6&lt;&gt;"",1,0))</f>
        <v>0</v>
      </c>
      <c r="J3" s="185">
        <f>IF('Indicator Data'!L6="No Data",1,IF('Indicator Data imputation'!K6&lt;&gt;"",1,0))</f>
        <v>0</v>
      </c>
      <c r="K3" s="185">
        <f>IF('Indicator Data'!M6="No Data",1,IF('Indicator Data imputation'!L6&lt;&gt;"",1,0))</f>
        <v>0</v>
      </c>
      <c r="L3" s="185">
        <f>IF('Indicator Data'!N6="No Data",1,IF('Indicator Data imputation'!M6&lt;&gt;"",1,0))</f>
        <v>0</v>
      </c>
      <c r="M3" s="185">
        <f>IF('Indicator Data'!O6="No Data",1,IF('Indicator Data imputation'!N6&lt;&gt;"",1,0))</f>
        <v>0</v>
      </c>
      <c r="N3" s="185">
        <f>IF('Indicator Data'!P6="No Data",1,IF('Indicator Data imputation'!O6&lt;&gt;"",1,0))</f>
        <v>0</v>
      </c>
      <c r="O3" s="185">
        <f>IF('Indicator Data'!Q6="No Data",1,IF('Indicator Data imputation'!P6&lt;&gt;"",1,0))</f>
        <v>0</v>
      </c>
      <c r="P3" s="185">
        <f>IF('Indicator Data'!R6="No Data",1,IF('Indicator Data imputation'!Q6&lt;&gt;"",1,0))</f>
        <v>0</v>
      </c>
      <c r="Q3" s="185">
        <f>IF('Indicator Data'!S6="No Data",1,IF('Indicator Data imputation'!R6&lt;&gt;"",1,0))</f>
        <v>0</v>
      </c>
      <c r="R3" s="185">
        <f>IF('Indicator Data'!T6="No Data",1,IF('Indicator Data imputation'!S6&lt;&gt;"",1,0))</f>
        <v>0</v>
      </c>
      <c r="S3" s="185">
        <f>IF('Indicator Data'!U6="No Data",1,IF('Indicator Data imputation'!T6&lt;&gt;"",1,0))</f>
        <v>0</v>
      </c>
      <c r="T3" s="185">
        <f>IF('Indicator Data'!V6="No Data",1,IF('Indicator Data imputation'!U6&lt;&gt;"",1,0))</f>
        <v>0</v>
      </c>
      <c r="U3" s="185">
        <f>IF('Indicator Data'!W6="No Data",1,IF('Indicator Data imputation'!V6&lt;&gt;"",1,0))</f>
        <v>0</v>
      </c>
      <c r="V3" s="185">
        <f>IF('Indicator Data'!X6="No Data",1,IF('Indicator Data imputation'!W6&lt;&gt;"",1,0))</f>
        <v>0</v>
      </c>
      <c r="W3" s="185">
        <f>IF('Indicator Data'!Y6="No Data",1,IF('Indicator Data imputation'!X6&lt;&gt;"",1,0))</f>
        <v>0</v>
      </c>
      <c r="X3" s="185">
        <f>IF('Indicator Data'!Z6="No Data",1,IF('Indicator Data imputation'!Y6&lt;&gt;"",1,0))</f>
        <v>0</v>
      </c>
      <c r="Y3" s="185">
        <f>IF('Indicator Data'!AA6="No Data",1,IF('Indicator Data imputation'!Z6&lt;&gt;"",1,0))</f>
        <v>0</v>
      </c>
      <c r="Z3" s="185">
        <f>IF('Indicator Data'!AB6="No Data",1,IF('Indicator Data imputation'!AA6&lt;&gt;"",1,0))</f>
        <v>0</v>
      </c>
      <c r="AA3" s="185">
        <f>IF('Indicator Data'!AC6="No Data",1,IF('Indicator Data imputation'!AB6&lt;&gt;"",1,0))</f>
        <v>0</v>
      </c>
      <c r="AB3" s="185">
        <f>IF('Indicator Data'!AD6="No Data",1,IF('Indicator Data imputation'!AC6&lt;&gt;"",1,0))</f>
        <v>0</v>
      </c>
      <c r="AC3" s="185">
        <f>IF('Indicator Data'!AE6="No Data",1,IF('Indicator Data imputation'!AD6&lt;&gt;"",1,0))</f>
        <v>0</v>
      </c>
      <c r="AD3" s="185">
        <f>IF('Indicator Data'!AF6="No Data",1,IF('Indicator Data imputation'!AE6&lt;&gt;"",1,0))</f>
        <v>0</v>
      </c>
      <c r="AE3" s="185">
        <f>IF('Indicator Data'!AG6="No Data",1,IF('Indicator Data imputation'!AF6&lt;&gt;"",1,0))</f>
        <v>0</v>
      </c>
      <c r="AF3" s="185">
        <f>IF('Indicator Data'!AH6="No Data",1,IF('Indicator Data imputation'!AG6&lt;&gt;"",1,0))</f>
        <v>0</v>
      </c>
      <c r="AG3" s="185">
        <f>IF('Indicator Data'!AI6="No Data",1,IF('Indicator Data imputation'!AH6&lt;&gt;"",1,0))</f>
        <v>0</v>
      </c>
      <c r="AH3" s="185">
        <f>IF('Indicator Data'!AJ6="No Data",1,IF('Indicator Data imputation'!AI6&lt;&gt;"",1,0))</f>
        <v>0</v>
      </c>
      <c r="AI3" s="185">
        <f>IF('Indicator Data'!AK6="No Data",1,IF('Indicator Data imputation'!AJ6&lt;&gt;"",1,0))</f>
        <v>0</v>
      </c>
      <c r="AJ3" s="185">
        <f>IF('Indicator Data'!AL6="No Data",1,IF('Indicator Data imputation'!AK6&lt;&gt;"",1,0))</f>
        <v>0</v>
      </c>
      <c r="AK3" s="185">
        <f>IF('Indicator Data'!AM6="No Data",1,IF('Indicator Data imputation'!AL6&lt;&gt;"",1,0))</f>
        <v>0</v>
      </c>
      <c r="AL3" s="185">
        <f>IF('Indicator Data'!AN6="No Data",1,IF('Indicator Data imputation'!AM6&lt;&gt;"",1,0))</f>
        <v>0</v>
      </c>
      <c r="AM3" s="185">
        <f>IF('Indicator Data'!AO6="No Data",1,IF('Indicator Data imputation'!AN6&lt;&gt;"",1,0))</f>
        <v>1</v>
      </c>
      <c r="AN3" s="185">
        <f>IF('Indicator Data'!AP6="No Data",1,IF('Indicator Data imputation'!AO6&lt;&gt;"",1,0))</f>
        <v>0</v>
      </c>
      <c r="AO3" s="185">
        <f>IF('Indicator Data'!AQ6="No Data",1,IF('Indicator Data imputation'!AP6&lt;&gt;"",1,0))</f>
        <v>0</v>
      </c>
      <c r="AP3" s="185">
        <f>IF('Indicator Data'!AR6="No Data",1,IF('Indicator Data imputation'!AQ6&lt;&gt;"",1,0))</f>
        <v>0</v>
      </c>
      <c r="AQ3" s="185">
        <f>IF('Indicator Data'!AS6="No Data",1,IF('Indicator Data imputation'!AR6&lt;&gt;"",1,0))</f>
        <v>0</v>
      </c>
      <c r="AR3" s="185">
        <f>IF('Indicator Data'!AT6="No Data",1,IF('Indicator Data imputation'!AS6&lt;&gt;"",1,0))</f>
        <v>0</v>
      </c>
      <c r="AS3" s="185">
        <f>IF('Indicator Data'!AU6="No Data",1,IF('Indicator Data imputation'!AT6&lt;&gt;"",1,0))</f>
        <v>0</v>
      </c>
      <c r="AT3" s="185">
        <f>IF('Indicator Data'!AV6="No Data",1,IF('Indicator Data imputation'!AU6&lt;&gt;"",1,0))</f>
        <v>0</v>
      </c>
      <c r="AU3" s="185">
        <f>IF('Indicator Data'!AW6="No Data",1,IF('Indicator Data imputation'!AV6&lt;&gt;"",1,0))</f>
        <v>1</v>
      </c>
      <c r="AV3" s="185">
        <f>IF('Indicator Data'!AX6="No Data",1,IF('Indicator Data imputation'!AW6&lt;&gt;"",1,0))</f>
        <v>0</v>
      </c>
      <c r="AW3" s="185">
        <f>IF('Indicator Data'!AY6="No Data",1,IF('Indicator Data imputation'!AX6&lt;&gt;"",1,0))</f>
        <v>0</v>
      </c>
      <c r="AX3" s="185">
        <f>IF('Indicator Data'!AZ6="No Data",1,IF('Indicator Data imputation'!AY6&lt;&gt;"",1,0))</f>
        <v>0</v>
      </c>
      <c r="AY3" s="185">
        <f>IF('Indicator Data'!BA6="No Data",1,IF('Indicator Data imputation'!AZ6&lt;&gt;"",1,0))</f>
        <v>0</v>
      </c>
      <c r="AZ3" s="185">
        <f>IF('Indicator Data'!BB6="No Data",1,IF('Indicator Data imputation'!BA6&lt;&gt;"",1,0))</f>
        <v>0</v>
      </c>
      <c r="BA3" s="185">
        <f>IF('Indicator Data'!BC6="No Data",1,IF('Indicator Data imputation'!BB6&lt;&gt;"",1,0))</f>
        <v>0</v>
      </c>
      <c r="BB3" s="185">
        <f>IF('Indicator Data'!BD6="No Data",1,IF('Indicator Data imputation'!BC6&lt;&gt;"",1,0))</f>
        <v>0</v>
      </c>
      <c r="BC3" s="185">
        <f>IF('Indicator Data'!BE6="No Data",1,IF('Indicator Data imputation'!BD6&lt;&gt;"",1,0))</f>
        <v>0</v>
      </c>
      <c r="BD3" s="185">
        <f>IF('Indicator Data'!BF6="No Data",1,IF('Indicator Data imputation'!BE6&lt;&gt;"",1,0))</f>
        <v>0</v>
      </c>
      <c r="BE3" s="185">
        <f>IF('Indicator Data'!BG6="No Data",1,IF('Indicator Data imputation'!BF6&lt;&gt;"",1,0))</f>
        <v>0</v>
      </c>
      <c r="BF3" s="185">
        <f>IF('Indicator Data'!BH6="No Data",1,IF('Indicator Data imputation'!BG6&lt;&gt;"",1,0))</f>
        <v>0</v>
      </c>
      <c r="BG3" s="185">
        <f>IF('Indicator Data'!BI6="No Data",1,IF('Indicator Data imputation'!BH6&lt;&gt;"",1,0))</f>
        <v>0</v>
      </c>
      <c r="BH3" s="185">
        <f>IF('Indicator Data'!BJ6="No Data",1,IF('Indicator Data imputation'!BI6&lt;&gt;"",1,0))</f>
        <v>0</v>
      </c>
      <c r="BI3" s="185">
        <f>IF('Indicator Data'!BK6="No Data",1,IF('Indicator Data imputation'!BJ6&lt;&gt;"",1,0))</f>
        <v>0</v>
      </c>
      <c r="BJ3" s="185">
        <f>IF('Indicator Data'!BL6="No Data",1,IF('Indicator Data imputation'!BK6&lt;&gt;"",1,0))</f>
        <v>0</v>
      </c>
      <c r="BK3" s="185">
        <f>IF('Indicator Data'!BM6="No Data",1,IF('Indicator Data imputation'!BL6&lt;&gt;"",1,0))</f>
        <v>0</v>
      </c>
      <c r="BL3" s="185">
        <f>IF('Indicator Data'!BN6="No Data",1,IF('Indicator Data imputation'!BM6&lt;&gt;"",1,0))</f>
        <v>0</v>
      </c>
      <c r="BM3" s="185">
        <f>IF('Indicator Data'!BO6="No Data",1,IF('Indicator Data imputation'!BN6&lt;&gt;"",1,0))</f>
        <v>1</v>
      </c>
      <c r="BN3" s="185">
        <f>IF('Indicator Data'!BP6="No Data",1,IF('Indicator Data imputation'!BO6&lt;&gt;"",1,0))</f>
        <v>0</v>
      </c>
      <c r="BO3" s="185">
        <f>IF('Indicator Data'!BQ6="No Data",1,IF('Indicator Data imputation'!BP6&lt;&gt;"",1,0))</f>
        <v>0</v>
      </c>
      <c r="BP3" s="185">
        <f>IF('Indicator Data'!BR6="No Data",1,IF('Indicator Data imputation'!BQ6&lt;&gt;"",1,0))</f>
        <v>0</v>
      </c>
      <c r="BQ3" s="185">
        <f>IF('Indicator Data'!BS6="No Data",1,IF('Indicator Data imputation'!BR6&lt;&gt;"",1,0))</f>
        <v>0</v>
      </c>
      <c r="BR3" s="16">
        <f t="shared" ref="BR3:BR45" si="0">SUM(B3:BQ3)</f>
        <v>3</v>
      </c>
      <c r="BS3" s="195">
        <f t="shared" ref="BS3:BS45" si="1">BR3/68</f>
        <v>4.4117647058823532E-2</v>
      </c>
    </row>
    <row r="4" spans="1:83" x14ac:dyDescent="0.25">
      <c r="A4" s="61" t="s">
        <v>69</v>
      </c>
      <c r="B4" s="185">
        <f>IF('Indicator Data'!D7="No Data",1,IF('Indicator Data imputation'!C7&lt;&gt;"",1,0))</f>
        <v>0</v>
      </c>
      <c r="C4" s="185">
        <f>IF('Indicator Data'!E7="No Data",1,IF('Indicator Data imputation'!D7&lt;&gt;"",1,0))</f>
        <v>0</v>
      </c>
      <c r="D4" s="185">
        <f>IF('Indicator Data'!F7="No Data",1,IF('Indicator Data imputation'!E7&lt;&gt;"",1,0))</f>
        <v>0</v>
      </c>
      <c r="E4" s="185">
        <f>IF('Indicator Data'!G7="No Data",1,IF('Indicator Data imputation'!F7&lt;&gt;"",1,0))</f>
        <v>0</v>
      </c>
      <c r="F4" s="185">
        <f>IF('Indicator Data'!H7="No Data",1,IF('Indicator Data imputation'!G7&lt;&gt;"",1,0))</f>
        <v>0</v>
      </c>
      <c r="G4" s="185">
        <f>IF('Indicator Data'!I7="No Data",1,IF('Indicator Data imputation'!H7&lt;&gt;"",1,0))</f>
        <v>0</v>
      </c>
      <c r="H4" s="185">
        <f>IF('Indicator Data'!J7="No Data",1,IF('Indicator Data imputation'!I7&lt;&gt;"",1,0))</f>
        <v>0</v>
      </c>
      <c r="I4" s="185">
        <f>IF('Indicator Data'!K7="No Data",1,IF('Indicator Data imputation'!J7&lt;&gt;"",1,0))</f>
        <v>0</v>
      </c>
      <c r="J4" s="185">
        <f>IF('Indicator Data'!L7="No Data",1,IF('Indicator Data imputation'!K7&lt;&gt;"",1,0))</f>
        <v>0</v>
      </c>
      <c r="K4" s="185">
        <f>IF('Indicator Data'!M7="No Data",1,IF('Indicator Data imputation'!L7&lt;&gt;"",1,0))</f>
        <v>0</v>
      </c>
      <c r="L4" s="185">
        <f>IF('Indicator Data'!N7="No Data",1,IF('Indicator Data imputation'!M7&lt;&gt;"",1,0))</f>
        <v>0</v>
      </c>
      <c r="M4" s="185">
        <f>IF('Indicator Data'!O7="No Data",1,IF('Indicator Data imputation'!N7&lt;&gt;"",1,0))</f>
        <v>0</v>
      </c>
      <c r="N4" s="185">
        <f>IF('Indicator Data'!P7="No Data",1,IF('Indicator Data imputation'!O7&lt;&gt;"",1,0))</f>
        <v>0</v>
      </c>
      <c r="O4" s="185">
        <f>IF('Indicator Data'!Q7="No Data",1,IF('Indicator Data imputation'!P7&lt;&gt;"",1,0))</f>
        <v>0</v>
      </c>
      <c r="P4" s="185">
        <f>IF('Indicator Data'!R7="No Data",1,IF('Indicator Data imputation'!Q7&lt;&gt;"",1,0))</f>
        <v>0</v>
      </c>
      <c r="Q4" s="185">
        <f>IF('Indicator Data'!S7="No Data",1,IF('Indicator Data imputation'!R7&lt;&gt;"",1,0))</f>
        <v>0</v>
      </c>
      <c r="R4" s="185">
        <f>IF('Indicator Data'!T7="No Data",1,IF('Indicator Data imputation'!S7&lt;&gt;"",1,0))</f>
        <v>0</v>
      </c>
      <c r="S4" s="185">
        <f>IF('Indicator Data'!U7="No Data",1,IF('Indicator Data imputation'!T7&lt;&gt;"",1,0))</f>
        <v>0</v>
      </c>
      <c r="T4" s="185">
        <f>IF('Indicator Data'!V7="No Data",1,IF('Indicator Data imputation'!U7&lt;&gt;"",1,0))</f>
        <v>0</v>
      </c>
      <c r="U4" s="185">
        <f>IF('Indicator Data'!W7="No Data",1,IF('Indicator Data imputation'!V7&lt;&gt;"",1,0))</f>
        <v>0</v>
      </c>
      <c r="V4" s="185">
        <f>IF('Indicator Data'!X7="No Data",1,IF('Indicator Data imputation'!W7&lt;&gt;"",1,0))</f>
        <v>0</v>
      </c>
      <c r="W4" s="185">
        <f>IF('Indicator Data'!Y7="No Data",1,IF('Indicator Data imputation'!X7&lt;&gt;"",1,0))</f>
        <v>0</v>
      </c>
      <c r="X4" s="185">
        <f>IF('Indicator Data'!Z7="No Data",1,IF('Indicator Data imputation'!Y7&lt;&gt;"",1,0))</f>
        <v>0</v>
      </c>
      <c r="Y4" s="185">
        <f>IF('Indicator Data'!AA7="No Data",1,IF('Indicator Data imputation'!Z7&lt;&gt;"",1,0))</f>
        <v>0</v>
      </c>
      <c r="Z4" s="185">
        <f>IF('Indicator Data'!AB7="No Data",1,IF('Indicator Data imputation'!AA7&lt;&gt;"",1,0))</f>
        <v>0</v>
      </c>
      <c r="AA4" s="185">
        <f>IF('Indicator Data'!AC7="No Data",1,IF('Indicator Data imputation'!AB7&lt;&gt;"",1,0))</f>
        <v>0</v>
      </c>
      <c r="AB4" s="185">
        <f>IF('Indicator Data'!AD7="No Data",1,IF('Indicator Data imputation'!AC7&lt;&gt;"",1,0))</f>
        <v>0</v>
      </c>
      <c r="AC4" s="185">
        <f>IF('Indicator Data'!AE7="No Data",1,IF('Indicator Data imputation'!AD7&lt;&gt;"",1,0))</f>
        <v>0</v>
      </c>
      <c r="AD4" s="185">
        <f>IF('Indicator Data'!AF7="No Data",1,IF('Indicator Data imputation'!AE7&lt;&gt;"",1,0))</f>
        <v>0</v>
      </c>
      <c r="AE4" s="185">
        <f>IF('Indicator Data'!AG7="No Data",1,IF('Indicator Data imputation'!AF7&lt;&gt;"",1,0))</f>
        <v>0</v>
      </c>
      <c r="AF4" s="185">
        <f>IF('Indicator Data'!AH7="No Data",1,IF('Indicator Data imputation'!AG7&lt;&gt;"",1,0))</f>
        <v>0</v>
      </c>
      <c r="AG4" s="185">
        <f>IF('Indicator Data'!AI7="No Data",1,IF('Indicator Data imputation'!AH7&lt;&gt;"",1,0))</f>
        <v>0</v>
      </c>
      <c r="AH4" s="185">
        <f>IF('Indicator Data'!AJ7="No Data",1,IF('Indicator Data imputation'!AI7&lt;&gt;"",1,0))</f>
        <v>0</v>
      </c>
      <c r="AI4" s="185">
        <f>IF('Indicator Data'!AK7="No Data",1,IF('Indicator Data imputation'!AJ7&lt;&gt;"",1,0))</f>
        <v>0</v>
      </c>
      <c r="AJ4" s="185">
        <f>IF('Indicator Data'!AL7="No Data",1,IF('Indicator Data imputation'!AK7&lt;&gt;"",1,0))</f>
        <v>0</v>
      </c>
      <c r="AK4" s="185">
        <f>IF('Indicator Data'!AM7="No Data",1,IF('Indicator Data imputation'!AL7&lt;&gt;"",1,0))</f>
        <v>0</v>
      </c>
      <c r="AL4" s="185">
        <f>IF('Indicator Data'!AN7="No Data",1,IF('Indicator Data imputation'!AM7&lt;&gt;"",1,0))</f>
        <v>0</v>
      </c>
      <c r="AM4" s="185">
        <f>IF('Indicator Data'!AO7="No Data",1,IF('Indicator Data imputation'!AN7&lt;&gt;"",1,0))</f>
        <v>1</v>
      </c>
      <c r="AN4" s="185">
        <f>IF('Indicator Data'!AP7="No Data",1,IF('Indicator Data imputation'!AO7&lt;&gt;"",1,0))</f>
        <v>0</v>
      </c>
      <c r="AO4" s="185">
        <f>IF('Indicator Data'!AQ7="No Data",1,IF('Indicator Data imputation'!AP7&lt;&gt;"",1,0))</f>
        <v>0</v>
      </c>
      <c r="AP4" s="185">
        <f>IF('Indicator Data'!AR7="No Data",1,IF('Indicator Data imputation'!AQ7&lt;&gt;"",1,0))</f>
        <v>0</v>
      </c>
      <c r="AQ4" s="185">
        <f>IF('Indicator Data'!AS7="No Data",1,IF('Indicator Data imputation'!AR7&lt;&gt;"",1,0))</f>
        <v>0</v>
      </c>
      <c r="AR4" s="185">
        <f>IF('Indicator Data'!AT7="No Data",1,IF('Indicator Data imputation'!AS7&lt;&gt;"",1,0))</f>
        <v>0</v>
      </c>
      <c r="AS4" s="185">
        <f>IF('Indicator Data'!AU7="No Data",1,IF('Indicator Data imputation'!AT7&lt;&gt;"",1,0))</f>
        <v>0</v>
      </c>
      <c r="AT4" s="185">
        <f>IF('Indicator Data'!AV7="No Data",1,IF('Indicator Data imputation'!AU7&lt;&gt;"",1,0))</f>
        <v>0</v>
      </c>
      <c r="AU4" s="185">
        <f>IF('Indicator Data'!AW7="No Data",1,IF('Indicator Data imputation'!AV7&lt;&gt;"",1,0))</f>
        <v>0</v>
      </c>
      <c r="AV4" s="185">
        <f>IF('Indicator Data'!AX7="No Data",1,IF('Indicator Data imputation'!AW7&lt;&gt;"",1,0))</f>
        <v>0</v>
      </c>
      <c r="AW4" s="185">
        <f>IF('Indicator Data'!AY7="No Data",1,IF('Indicator Data imputation'!AX7&lt;&gt;"",1,0))</f>
        <v>0</v>
      </c>
      <c r="AX4" s="185">
        <f>IF('Indicator Data'!AZ7="No Data",1,IF('Indicator Data imputation'!AY7&lt;&gt;"",1,0))</f>
        <v>0</v>
      </c>
      <c r="AY4" s="185">
        <f>IF('Indicator Data'!BA7="No Data",1,IF('Indicator Data imputation'!AZ7&lt;&gt;"",1,0))</f>
        <v>0</v>
      </c>
      <c r="AZ4" s="185">
        <f>IF('Indicator Data'!BB7="No Data",1,IF('Indicator Data imputation'!BA7&lt;&gt;"",1,0))</f>
        <v>0</v>
      </c>
      <c r="BA4" s="185">
        <f>IF('Indicator Data'!BC7="No Data",1,IF('Indicator Data imputation'!BB7&lt;&gt;"",1,0))</f>
        <v>0</v>
      </c>
      <c r="BB4" s="185">
        <f>IF('Indicator Data'!BD7="No Data",1,IF('Indicator Data imputation'!BC7&lt;&gt;"",1,0))</f>
        <v>0</v>
      </c>
      <c r="BC4" s="185">
        <f>IF('Indicator Data'!BE7="No Data",1,IF('Indicator Data imputation'!BD7&lt;&gt;"",1,0))</f>
        <v>0</v>
      </c>
      <c r="BD4" s="185">
        <f>IF('Indicator Data'!BF7="No Data",1,IF('Indicator Data imputation'!BE7&lt;&gt;"",1,0))</f>
        <v>0</v>
      </c>
      <c r="BE4" s="185">
        <f>IF('Indicator Data'!BG7="No Data",1,IF('Indicator Data imputation'!BF7&lt;&gt;"",1,0))</f>
        <v>0</v>
      </c>
      <c r="BF4" s="185">
        <f>IF('Indicator Data'!BH7="No Data",1,IF('Indicator Data imputation'!BG7&lt;&gt;"",1,0))</f>
        <v>0</v>
      </c>
      <c r="BG4" s="185">
        <f>IF('Indicator Data'!BI7="No Data",1,IF('Indicator Data imputation'!BH7&lt;&gt;"",1,0))</f>
        <v>0</v>
      </c>
      <c r="BH4" s="185">
        <f>IF('Indicator Data'!BJ7="No Data",1,IF('Indicator Data imputation'!BI7&lt;&gt;"",1,0))</f>
        <v>0</v>
      </c>
      <c r="BI4" s="185">
        <f>IF('Indicator Data'!BK7="No Data",1,IF('Indicator Data imputation'!BJ7&lt;&gt;"",1,0))</f>
        <v>0</v>
      </c>
      <c r="BJ4" s="185">
        <f>IF('Indicator Data'!BL7="No Data",1,IF('Indicator Data imputation'!BK7&lt;&gt;"",1,0))</f>
        <v>0</v>
      </c>
      <c r="BK4" s="185">
        <f>IF('Indicator Data'!BM7="No Data",1,IF('Indicator Data imputation'!BL7&lt;&gt;"",1,0))</f>
        <v>0</v>
      </c>
      <c r="BL4" s="185">
        <f>IF('Indicator Data'!BN7="No Data",1,IF('Indicator Data imputation'!BM7&lt;&gt;"",1,0))</f>
        <v>0</v>
      </c>
      <c r="BM4" s="185">
        <f>IF('Indicator Data'!BO7="No Data",1,IF('Indicator Data imputation'!BN7&lt;&gt;"",1,0))</f>
        <v>1</v>
      </c>
      <c r="BN4" s="185">
        <f>IF('Indicator Data'!BP7="No Data",1,IF('Indicator Data imputation'!BO7&lt;&gt;"",1,0))</f>
        <v>0</v>
      </c>
      <c r="BO4" s="185">
        <f>IF('Indicator Data'!BQ7="No Data",1,IF('Indicator Data imputation'!BP7&lt;&gt;"",1,0))</f>
        <v>0</v>
      </c>
      <c r="BP4" s="185">
        <f>IF('Indicator Data'!BR7="No Data",1,IF('Indicator Data imputation'!BQ7&lt;&gt;"",1,0))</f>
        <v>0</v>
      </c>
      <c r="BQ4" s="185">
        <f>IF('Indicator Data'!BS7="No Data",1,IF('Indicator Data imputation'!BR7&lt;&gt;"",1,0))</f>
        <v>0</v>
      </c>
      <c r="BR4" s="16">
        <f t="shared" si="0"/>
        <v>2</v>
      </c>
      <c r="BS4" s="195">
        <f t="shared" si="1"/>
        <v>2.9411764705882353E-2</v>
      </c>
    </row>
    <row r="5" spans="1:83" x14ac:dyDescent="0.25">
      <c r="A5" s="61" t="s">
        <v>71</v>
      </c>
      <c r="B5" s="185">
        <f>IF('Indicator Data'!D8="No Data",1,IF('Indicator Data imputation'!C8&lt;&gt;"",1,0))</f>
        <v>0</v>
      </c>
      <c r="C5" s="185">
        <f>IF('Indicator Data'!E8="No Data",1,IF('Indicator Data imputation'!D8&lt;&gt;"",1,0))</f>
        <v>0</v>
      </c>
      <c r="D5" s="185">
        <f>IF('Indicator Data'!F8="No Data",1,IF('Indicator Data imputation'!E8&lt;&gt;"",1,0))</f>
        <v>0</v>
      </c>
      <c r="E5" s="185">
        <f>IF('Indicator Data'!G8="No Data",1,IF('Indicator Data imputation'!F8&lt;&gt;"",1,0))</f>
        <v>0</v>
      </c>
      <c r="F5" s="185">
        <f>IF('Indicator Data'!H8="No Data",1,IF('Indicator Data imputation'!G8&lt;&gt;"",1,0))</f>
        <v>0</v>
      </c>
      <c r="G5" s="185">
        <f>IF('Indicator Data'!I8="No Data",1,IF('Indicator Data imputation'!H8&lt;&gt;"",1,0))</f>
        <v>0</v>
      </c>
      <c r="H5" s="185">
        <f>IF('Indicator Data'!J8="No Data",1,IF('Indicator Data imputation'!I8&lt;&gt;"",1,0))</f>
        <v>0</v>
      </c>
      <c r="I5" s="185">
        <f>IF('Indicator Data'!K8="No Data",1,IF('Indicator Data imputation'!J8&lt;&gt;"",1,0))</f>
        <v>0</v>
      </c>
      <c r="J5" s="185">
        <f>IF('Indicator Data'!L8="No Data",1,IF('Indicator Data imputation'!K8&lt;&gt;"",1,0))</f>
        <v>0</v>
      </c>
      <c r="K5" s="185">
        <f>IF('Indicator Data'!M8="No Data",1,IF('Indicator Data imputation'!L8&lt;&gt;"",1,0))</f>
        <v>0</v>
      </c>
      <c r="L5" s="185">
        <f>IF('Indicator Data'!N8="No Data",1,IF('Indicator Data imputation'!M8&lt;&gt;"",1,0))</f>
        <v>0</v>
      </c>
      <c r="M5" s="185">
        <f>IF('Indicator Data'!O8="No Data",1,IF('Indicator Data imputation'!N8&lt;&gt;"",1,0))</f>
        <v>0</v>
      </c>
      <c r="N5" s="185">
        <f>IF('Indicator Data'!P8="No Data",1,IF('Indicator Data imputation'!O8&lt;&gt;"",1,0))</f>
        <v>0</v>
      </c>
      <c r="O5" s="185">
        <f>IF('Indicator Data'!Q8="No Data",1,IF('Indicator Data imputation'!P8&lt;&gt;"",1,0))</f>
        <v>0</v>
      </c>
      <c r="P5" s="185">
        <f>IF('Indicator Data'!R8="No Data",1,IF('Indicator Data imputation'!Q8&lt;&gt;"",1,0))</f>
        <v>0</v>
      </c>
      <c r="Q5" s="185">
        <f>IF('Indicator Data'!S8="No Data",1,IF('Indicator Data imputation'!R8&lt;&gt;"",1,0))</f>
        <v>0</v>
      </c>
      <c r="R5" s="185">
        <f>IF('Indicator Data'!T8="No Data",1,IF('Indicator Data imputation'!S8&lt;&gt;"",1,0))</f>
        <v>0</v>
      </c>
      <c r="S5" s="185">
        <f>IF('Indicator Data'!U8="No Data",1,IF('Indicator Data imputation'!T8&lt;&gt;"",1,0))</f>
        <v>0</v>
      </c>
      <c r="T5" s="185">
        <f>IF('Indicator Data'!V8="No Data",1,IF('Indicator Data imputation'!U8&lt;&gt;"",1,0))</f>
        <v>0</v>
      </c>
      <c r="U5" s="185">
        <f>IF('Indicator Data'!W8="No Data",1,IF('Indicator Data imputation'!V8&lt;&gt;"",1,0))</f>
        <v>0</v>
      </c>
      <c r="V5" s="185">
        <f>IF('Indicator Data'!X8="No Data",1,IF('Indicator Data imputation'!W8&lt;&gt;"",1,0))</f>
        <v>0</v>
      </c>
      <c r="W5" s="185">
        <f>IF('Indicator Data'!Y8="No Data",1,IF('Indicator Data imputation'!X8&lt;&gt;"",1,0))</f>
        <v>0</v>
      </c>
      <c r="X5" s="185">
        <f>IF('Indicator Data'!Z8="No Data",1,IF('Indicator Data imputation'!Y8&lt;&gt;"",1,0))</f>
        <v>0</v>
      </c>
      <c r="Y5" s="185">
        <f>IF('Indicator Data'!AA8="No Data",1,IF('Indicator Data imputation'!Z8&lt;&gt;"",1,0))</f>
        <v>0</v>
      </c>
      <c r="Z5" s="185">
        <f>IF('Indicator Data'!AB8="No Data",1,IF('Indicator Data imputation'!AA8&lt;&gt;"",1,0))</f>
        <v>0</v>
      </c>
      <c r="AA5" s="185">
        <f>IF('Indicator Data'!AC8="No Data",1,IF('Indicator Data imputation'!AB8&lt;&gt;"",1,0))</f>
        <v>0</v>
      </c>
      <c r="AB5" s="185">
        <f>IF('Indicator Data'!AD8="No Data",1,IF('Indicator Data imputation'!AC8&lt;&gt;"",1,0))</f>
        <v>0</v>
      </c>
      <c r="AC5" s="185">
        <f>IF('Indicator Data'!AE8="No Data",1,IF('Indicator Data imputation'!AD8&lt;&gt;"",1,0))</f>
        <v>0</v>
      </c>
      <c r="AD5" s="185">
        <f>IF('Indicator Data'!AF8="No Data",1,IF('Indicator Data imputation'!AE8&lt;&gt;"",1,0))</f>
        <v>0</v>
      </c>
      <c r="AE5" s="185">
        <f>IF('Indicator Data'!AG8="No Data",1,IF('Indicator Data imputation'!AF8&lt;&gt;"",1,0))</f>
        <v>0</v>
      </c>
      <c r="AF5" s="185">
        <f>IF('Indicator Data'!AH8="No Data",1,IF('Indicator Data imputation'!AG8&lt;&gt;"",1,0))</f>
        <v>0</v>
      </c>
      <c r="AG5" s="185">
        <f>IF('Indicator Data'!AI8="No Data",1,IF('Indicator Data imputation'!AH8&lt;&gt;"",1,0))</f>
        <v>0</v>
      </c>
      <c r="AH5" s="185">
        <f>IF('Indicator Data'!AJ8="No Data",1,IF('Indicator Data imputation'!AI8&lt;&gt;"",1,0))</f>
        <v>0</v>
      </c>
      <c r="AI5" s="185">
        <f>IF('Indicator Data'!AK8="No Data",1,IF('Indicator Data imputation'!AJ8&lt;&gt;"",1,0))</f>
        <v>0</v>
      </c>
      <c r="AJ5" s="185">
        <f>IF('Indicator Data'!AL8="No Data",1,IF('Indicator Data imputation'!AK8&lt;&gt;"",1,0))</f>
        <v>0</v>
      </c>
      <c r="AK5" s="185">
        <f>IF('Indicator Data'!AM8="No Data",1,IF('Indicator Data imputation'!AL8&lt;&gt;"",1,0))</f>
        <v>0</v>
      </c>
      <c r="AL5" s="185">
        <f>IF('Indicator Data'!AN8="No Data",1,IF('Indicator Data imputation'!AM8&lt;&gt;"",1,0))</f>
        <v>0</v>
      </c>
      <c r="AM5" s="185">
        <f>IF('Indicator Data'!AO8="No Data",1,IF('Indicator Data imputation'!AN8&lt;&gt;"",1,0))</f>
        <v>1</v>
      </c>
      <c r="AN5" s="185">
        <f>IF('Indicator Data'!AP8="No Data",1,IF('Indicator Data imputation'!AO8&lt;&gt;"",1,0))</f>
        <v>0</v>
      </c>
      <c r="AO5" s="185">
        <f>IF('Indicator Data'!AQ8="No Data",1,IF('Indicator Data imputation'!AP8&lt;&gt;"",1,0))</f>
        <v>0</v>
      </c>
      <c r="AP5" s="185">
        <f>IF('Indicator Data'!AR8="No Data",1,IF('Indicator Data imputation'!AQ8&lt;&gt;"",1,0))</f>
        <v>0</v>
      </c>
      <c r="AQ5" s="185">
        <f>IF('Indicator Data'!AS8="No Data",1,IF('Indicator Data imputation'!AR8&lt;&gt;"",1,0))</f>
        <v>0</v>
      </c>
      <c r="AR5" s="185">
        <f>IF('Indicator Data'!AT8="No Data",1,IF('Indicator Data imputation'!AS8&lt;&gt;"",1,0))</f>
        <v>0</v>
      </c>
      <c r="AS5" s="185">
        <f>IF('Indicator Data'!AU8="No Data",1,IF('Indicator Data imputation'!AT8&lt;&gt;"",1,0))</f>
        <v>0</v>
      </c>
      <c r="AT5" s="185">
        <f>IF('Indicator Data'!AV8="No Data",1,IF('Indicator Data imputation'!AU8&lt;&gt;"",1,0))</f>
        <v>0</v>
      </c>
      <c r="AU5" s="185">
        <f>IF('Indicator Data'!AW8="No Data",1,IF('Indicator Data imputation'!AV8&lt;&gt;"",1,0))</f>
        <v>1</v>
      </c>
      <c r="AV5" s="185">
        <f>IF('Indicator Data'!AX8="No Data",1,IF('Indicator Data imputation'!AW8&lt;&gt;"",1,0))</f>
        <v>0</v>
      </c>
      <c r="AW5" s="185">
        <f>IF('Indicator Data'!AY8="No Data",1,IF('Indicator Data imputation'!AX8&lt;&gt;"",1,0))</f>
        <v>0</v>
      </c>
      <c r="AX5" s="185">
        <f>IF('Indicator Data'!AZ8="No Data",1,IF('Indicator Data imputation'!AY8&lt;&gt;"",1,0))</f>
        <v>0</v>
      </c>
      <c r="AY5" s="185">
        <f>IF('Indicator Data'!BA8="No Data",1,IF('Indicator Data imputation'!AZ8&lt;&gt;"",1,0))</f>
        <v>0</v>
      </c>
      <c r="AZ5" s="185">
        <f>IF('Indicator Data'!BB8="No Data",1,IF('Indicator Data imputation'!BA8&lt;&gt;"",1,0))</f>
        <v>0</v>
      </c>
      <c r="BA5" s="185">
        <f>IF('Indicator Data'!BC8="No Data",1,IF('Indicator Data imputation'!BB8&lt;&gt;"",1,0))</f>
        <v>0</v>
      </c>
      <c r="BB5" s="185">
        <f>IF('Indicator Data'!BD8="No Data",1,IF('Indicator Data imputation'!BC8&lt;&gt;"",1,0))</f>
        <v>0</v>
      </c>
      <c r="BC5" s="185">
        <f>IF('Indicator Data'!BE8="No Data",1,IF('Indicator Data imputation'!BD8&lt;&gt;"",1,0))</f>
        <v>0</v>
      </c>
      <c r="BD5" s="185">
        <f>IF('Indicator Data'!BF8="No Data",1,IF('Indicator Data imputation'!BE8&lt;&gt;"",1,0))</f>
        <v>0</v>
      </c>
      <c r="BE5" s="185">
        <f>IF('Indicator Data'!BG8="No Data",1,IF('Indicator Data imputation'!BF8&lt;&gt;"",1,0))</f>
        <v>0</v>
      </c>
      <c r="BF5" s="185">
        <f>IF('Indicator Data'!BH8="No Data",1,IF('Indicator Data imputation'!BG8&lt;&gt;"",1,0))</f>
        <v>0</v>
      </c>
      <c r="BG5" s="185">
        <f>IF('Indicator Data'!BI8="No Data",1,IF('Indicator Data imputation'!BH8&lt;&gt;"",1,0))</f>
        <v>0</v>
      </c>
      <c r="BH5" s="185">
        <f>IF('Indicator Data'!BJ8="No Data",1,IF('Indicator Data imputation'!BI8&lt;&gt;"",1,0))</f>
        <v>0</v>
      </c>
      <c r="BI5" s="185">
        <f>IF('Indicator Data'!BK8="No Data",1,IF('Indicator Data imputation'!BJ8&lt;&gt;"",1,0))</f>
        <v>0</v>
      </c>
      <c r="BJ5" s="185">
        <f>IF('Indicator Data'!BL8="No Data",1,IF('Indicator Data imputation'!BK8&lt;&gt;"",1,0))</f>
        <v>0</v>
      </c>
      <c r="BK5" s="185">
        <f>IF('Indicator Data'!BM8="No Data",1,IF('Indicator Data imputation'!BL8&lt;&gt;"",1,0))</f>
        <v>0</v>
      </c>
      <c r="BL5" s="185">
        <f>IF('Indicator Data'!BN8="No Data",1,IF('Indicator Data imputation'!BM8&lt;&gt;"",1,0))</f>
        <v>0</v>
      </c>
      <c r="BM5" s="185">
        <f>IF('Indicator Data'!BO8="No Data",1,IF('Indicator Data imputation'!BN8&lt;&gt;"",1,0))</f>
        <v>1</v>
      </c>
      <c r="BN5" s="185">
        <f>IF('Indicator Data'!BP8="No Data",1,IF('Indicator Data imputation'!BO8&lt;&gt;"",1,0))</f>
        <v>0</v>
      </c>
      <c r="BO5" s="185">
        <f>IF('Indicator Data'!BQ8="No Data",1,IF('Indicator Data imputation'!BP8&lt;&gt;"",1,0))</f>
        <v>0</v>
      </c>
      <c r="BP5" s="185">
        <f>IF('Indicator Data'!BR8="No Data",1,IF('Indicator Data imputation'!BQ8&lt;&gt;"",1,0))</f>
        <v>0</v>
      </c>
      <c r="BQ5" s="185">
        <f>IF('Indicator Data'!BS8="No Data",1,IF('Indicator Data imputation'!BR8&lt;&gt;"",1,0))</f>
        <v>0</v>
      </c>
      <c r="BR5" s="16">
        <f t="shared" si="0"/>
        <v>3</v>
      </c>
      <c r="BS5" s="195">
        <f t="shared" si="1"/>
        <v>4.4117647058823532E-2</v>
      </c>
    </row>
    <row r="6" spans="1:83" x14ac:dyDescent="0.25">
      <c r="A6" s="61" t="s">
        <v>73</v>
      </c>
      <c r="B6" s="185">
        <f>IF('Indicator Data'!D9="No Data",1,IF('Indicator Data imputation'!C9&lt;&gt;"",1,0))</f>
        <v>0</v>
      </c>
      <c r="C6" s="185">
        <f>IF('Indicator Data'!E9="No Data",1,IF('Indicator Data imputation'!D9&lt;&gt;"",1,0))</f>
        <v>0</v>
      </c>
      <c r="D6" s="185">
        <f>IF('Indicator Data'!F9="No Data",1,IF('Indicator Data imputation'!E9&lt;&gt;"",1,0))</f>
        <v>0</v>
      </c>
      <c r="E6" s="185">
        <f>IF('Indicator Data'!G9="No Data",1,IF('Indicator Data imputation'!F9&lt;&gt;"",1,0))</f>
        <v>0</v>
      </c>
      <c r="F6" s="185">
        <f>IF('Indicator Data'!H9="No Data",1,IF('Indicator Data imputation'!G9&lt;&gt;"",1,0))</f>
        <v>0</v>
      </c>
      <c r="G6" s="185">
        <f>IF('Indicator Data'!I9="No Data",1,IF('Indicator Data imputation'!H9&lt;&gt;"",1,0))</f>
        <v>0</v>
      </c>
      <c r="H6" s="185">
        <f>IF('Indicator Data'!J9="No Data",1,IF('Indicator Data imputation'!I9&lt;&gt;"",1,0))</f>
        <v>0</v>
      </c>
      <c r="I6" s="185">
        <f>IF('Indicator Data'!K9="No Data",1,IF('Indicator Data imputation'!J9&lt;&gt;"",1,0))</f>
        <v>0</v>
      </c>
      <c r="J6" s="185">
        <f>IF('Indicator Data'!L9="No Data",1,IF('Indicator Data imputation'!K9&lt;&gt;"",1,0))</f>
        <v>0</v>
      </c>
      <c r="K6" s="185">
        <f>IF('Indicator Data'!M9="No Data",1,IF('Indicator Data imputation'!L9&lt;&gt;"",1,0))</f>
        <v>0</v>
      </c>
      <c r="L6" s="185">
        <f>IF('Indicator Data'!N9="No Data",1,IF('Indicator Data imputation'!M9&lt;&gt;"",1,0))</f>
        <v>0</v>
      </c>
      <c r="M6" s="185">
        <f>IF('Indicator Data'!O9="No Data",1,IF('Indicator Data imputation'!N9&lt;&gt;"",1,0))</f>
        <v>0</v>
      </c>
      <c r="N6" s="185">
        <f>IF('Indicator Data'!P9="No Data",1,IF('Indicator Data imputation'!O9&lt;&gt;"",1,0))</f>
        <v>0</v>
      </c>
      <c r="O6" s="185">
        <f>IF('Indicator Data'!Q9="No Data",1,IF('Indicator Data imputation'!P9&lt;&gt;"",1,0))</f>
        <v>0</v>
      </c>
      <c r="P6" s="185">
        <f>IF('Indicator Data'!R9="No Data",1,IF('Indicator Data imputation'!Q9&lt;&gt;"",1,0))</f>
        <v>0</v>
      </c>
      <c r="Q6" s="185">
        <f>IF('Indicator Data'!S9="No Data",1,IF('Indicator Data imputation'!R9&lt;&gt;"",1,0))</f>
        <v>0</v>
      </c>
      <c r="R6" s="185">
        <f>IF('Indicator Data'!T9="No Data",1,IF('Indicator Data imputation'!S9&lt;&gt;"",1,0))</f>
        <v>0</v>
      </c>
      <c r="S6" s="185">
        <f>IF('Indicator Data'!U9="No Data",1,IF('Indicator Data imputation'!T9&lt;&gt;"",1,0))</f>
        <v>0</v>
      </c>
      <c r="T6" s="185">
        <f>IF('Indicator Data'!V9="No Data",1,IF('Indicator Data imputation'!U9&lt;&gt;"",1,0))</f>
        <v>0</v>
      </c>
      <c r="U6" s="185">
        <f>IF('Indicator Data'!W9="No Data",1,IF('Indicator Data imputation'!V9&lt;&gt;"",1,0))</f>
        <v>0</v>
      </c>
      <c r="V6" s="185">
        <f>IF('Indicator Data'!X9="No Data",1,IF('Indicator Data imputation'!W9&lt;&gt;"",1,0))</f>
        <v>0</v>
      </c>
      <c r="W6" s="185">
        <f>IF('Indicator Data'!Y9="No Data",1,IF('Indicator Data imputation'!X9&lt;&gt;"",1,0))</f>
        <v>0</v>
      </c>
      <c r="X6" s="185">
        <f>IF('Indicator Data'!Z9="No Data",1,IF('Indicator Data imputation'!Y9&lt;&gt;"",1,0))</f>
        <v>0</v>
      </c>
      <c r="Y6" s="185">
        <f>IF('Indicator Data'!AA9="No Data",1,IF('Indicator Data imputation'!Z9&lt;&gt;"",1,0))</f>
        <v>0</v>
      </c>
      <c r="Z6" s="185">
        <f>IF('Indicator Data'!AB9="No Data",1,IF('Indicator Data imputation'!AA9&lt;&gt;"",1,0))</f>
        <v>0</v>
      </c>
      <c r="AA6" s="185">
        <f>IF('Indicator Data'!AC9="No Data",1,IF('Indicator Data imputation'!AB9&lt;&gt;"",1,0))</f>
        <v>0</v>
      </c>
      <c r="AB6" s="185">
        <f>IF('Indicator Data'!AD9="No Data",1,IF('Indicator Data imputation'!AC9&lt;&gt;"",1,0))</f>
        <v>0</v>
      </c>
      <c r="AC6" s="185">
        <f>IF('Indicator Data'!AE9="No Data",1,IF('Indicator Data imputation'!AD9&lt;&gt;"",1,0))</f>
        <v>0</v>
      </c>
      <c r="AD6" s="185">
        <f>IF('Indicator Data'!AF9="No Data",1,IF('Indicator Data imputation'!AE9&lt;&gt;"",1,0))</f>
        <v>0</v>
      </c>
      <c r="AE6" s="185">
        <f>IF('Indicator Data'!AG9="No Data",1,IF('Indicator Data imputation'!AF9&lt;&gt;"",1,0))</f>
        <v>0</v>
      </c>
      <c r="AF6" s="185">
        <f>IF('Indicator Data'!AH9="No Data",1,IF('Indicator Data imputation'!AG9&lt;&gt;"",1,0))</f>
        <v>0</v>
      </c>
      <c r="AG6" s="185">
        <f>IF('Indicator Data'!AI9="No Data",1,IF('Indicator Data imputation'!AH9&lt;&gt;"",1,0))</f>
        <v>0</v>
      </c>
      <c r="AH6" s="185">
        <f>IF('Indicator Data'!AJ9="No Data",1,IF('Indicator Data imputation'!AI9&lt;&gt;"",1,0))</f>
        <v>0</v>
      </c>
      <c r="AI6" s="185">
        <f>IF('Indicator Data'!AK9="No Data",1,IF('Indicator Data imputation'!AJ9&lt;&gt;"",1,0))</f>
        <v>0</v>
      </c>
      <c r="AJ6" s="185">
        <f>IF('Indicator Data'!AL9="No Data",1,IF('Indicator Data imputation'!AK9&lt;&gt;"",1,0))</f>
        <v>0</v>
      </c>
      <c r="AK6" s="185">
        <f>IF('Indicator Data'!AM9="No Data",1,IF('Indicator Data imputation'!AL9&lt;&gt;"",1,0))</f>
        <v>0</v>
      </c>
      <c r="AL6" s="185">
        <f>IF('Indicator Data'!AN9="No Data",1,IF('Indicator Data imputation'!AM9&lt;&gt;"",1,0))</f>
        <v>0</v>
      </c>
      <c r="AM6" s="185">
        <f>IF('Indicator Data'!AO9="No Data",1,IF('Indicator Data imputation'!AN9&lt;&gt;"",1,0))</f>
        <v>1</v>
      </c>
      <c r="AN6" s="185">
        <f>IF('Indicator Data'!AP9="No Data",1,IF('Indicator Data imputation'!AO9&lt;&gt;"",1,0))</f>
        <v>0</v>
      </c>
      <c r="AO6" s="185">
        <f>IF('Indicator Data'!AQ9="No Data",1,IF('Indicator Data imputation'!AP9&lt;&gt;"",1,0))</f>
        <v>0</v>
      </c>
      <c r="AP6" s="185">
        <f>IF('Indicator Data'!AR9="No Data",1,IF('Indicator Data imputation'!AQ9&lt;&gt;"",1,0))</f>
        <v>0</v>
      </c>
      <c r="AQ6" s="185">
        <f>IF('Indicator Data'!AS9="No Data",1,IF('Indicator Data imputation'!AR9&lt;&gt;"",1,0))</f>
        <v>0</v>
      </c>
      <c r="AR6" s="185">
        <f>IF('Indicator Data'!AT9="No Data",1,IF('Indicator Data imputation'!AS9&lt;&gt;"",1,0))</f>
        <v>0</v>
      </c>
      <c r="AS6" s="185">
        <f>IF('Indicator Data'!AU9="No Data",1,IF('Indicator Data imputation'!AT9&lt;&gt;"",1,0))</f>
        <v>0</v>
      </c>
      <c r="AT6" s="185">
        <f>IF('Indicator Data'!AV9="No Data",1,IF('Indicator Data imputation'!AU9&lt;&gt;"",1,0))</f>
        <v>0</v>
      </c>
      <c r="AU6" s="185">
        <f>IF('Indicator Data'!AW9="No Data",1,IF('Indicator Data imputation'!AV9&lt;&gt;"",1,0))</f>
        <v>1</v>
      </c>
      <c r="AV6" s="185">
        <f>IF('Indicator Data'!AX9="No Data",1,IF('Indicator Data imputation'!AW9&lt;&gt;"",1,0))</f>
        <v>0</v>
      </c>
      <c r="AW6" s="185">
        <f>IF('Indicator Data'!AY9="No Data",1,IF('Indicator Data imputation'!AX9&lt;&gt;"",1,0))</f>
        <v>0</v>
      </c>
      <c r="AX6" s="185">
        <f>IF('Indicator Data'!AZ9="No Data",1,IF('Indicator Data imputation'!AY9&lt;&gt;"",1,0))</f>
        <v>0</v>
      </c>
      <c r="AY6" s="185">
        <f>IF('Indicator Data'!BA9="No Data",1,IF('Indicator Data imputation'!AZ9&lt;&gt;"",1,0))</f>
        <v>0</v>
      </c>
      <c r="AZ6" s="185">
        <f>IF('Indicator Data'!BB9="No Data",1,IF('Indicator Data imputation'!BA9&lt;&gt;"",1,0))</f>
        <v>0</v>
      </c>
      <c r="BA6" s="185">
        <f>IF('Indicator Data'!BC9="No Data",1,IF('Indicator Data imputation'!BB9&lt;&gt;"",1,0))</f>
        <v>0</v>
      </c>
      <c r="BB6" s="185">
        <f>IF('Indicator Data'!BD9="No Data",1,IF('Indicator Data imputation'!BC9&lt;&gt;"",1,0))</f>
        <v>0</v>
      </c>
      <c r="BC6" s="185">
        <f>IF('Indicator Data'!BE9="No Data",1,IF('Indicator Data imputation'!BD9&lt;&gt;"",1,0))</f>
        <v>0</v>
      </c>
      <c r="BD6" s="185">
        <f>IF('Indicator Data'!BF9="No Data",1,IF('Indicator Data imputation'!BE9&lt;&gt;"",1,0))</f>
        <v>0</v>
      </c>
      <c r="BE6" s="185">
        <f>IF('Indicator Data'!BG9="No Data",1,IF('Indicator Data imputation'!BF9&lt;&gt;"",1,0))</f>
        <v>0</v>
      </c>
      <c r="BF6" s="185">
        <f>IF('Indicator Data'!BH9="No Data",1,IF('Indicator Data imputation'!BG9&lt;&gt;"",1,0))</f>
        <v>0</v>
      </c>
      <c r="BG6" s="185">
        <f>IF('Indicator Data'!BI9="No Data",1,IF('Indicator Data imputation'!BH9&lt;&gt;"",1,0))</f>
        <v>0</v>
      </c>
      <c r="BH6" s="185">
        <f>IF('Indicator Data'!BJ9="No Data",1,IF('Indicator Data imputation'!BI9&lt;&gt;"",1,0))</f>
        <v>0</v>
      </c>
      <c r="BI6" s="185">
        <f>IF('Indicator Data'!BK9="No Data",1,IF('Indicator Data imputation'!BJ9&lt;&gt;"",1,0))</f>
        <v>0</v>
      </c>
      <c r="BJ6" s="185">
        <f>IF('Indicator Data'!BL9="No Data",1,IF('Indicator Data imputation'!BK9&lt;&gt;"",1,0))</f>
        <v>0</v>
      </c>
      <c r="BK6" s="185">
        <f>IF('Indicator Data'!BM9="No Data",1,IF('Indicator Data imputation'!BL9&lt;&gt;"",1,0))</f>
        <v>0</v>
      </c>
      <c r="BL6" s="185">
        <f>IF('Indicator Data'!BN9="No Data",1,IF('Indicator Data imputation'!BM9&lt;&gt;"",1,0))</f>
        <v>0</v>
      </c>
      <c r="BM6" s="185">
        <f>IF('Indicator Data'!BO9="No Data",1,IF('Indicator Data imputation'!BN9&lt;&gt;"",1,0))</f>
        <v>1</v>
      </c>
      <c r="BN6" s="185">
        <f>IF('Indicator Data'!BP9="No Data",1,IF('Indicator Data imputation'!BO9&lt;&gt;"",1,0))</f>
        <v>0</v>
      </c>
      <c r="BO6" s="185">
        <f>IF('Indicator Data'!BQ9="No Data",1,IF('Indicator Data imputation'!BP9&lt;&gt;"",1,0))</f>
        <v>0</v>
      </c>
      <c r="BP6" s="185">
        <f>IF('Indicator Data'!BR9="No Data",1,IF('Indicator Data imputation'!BQ9&lt;&gt;"",1,0))</f>
        <v>0</v>
      </c>
      <c r="BQ6" s="185">
        <f>IF('Indicator Data'!BS9="No Data",1,IF('Indicator Data imputation'!BR9&lt;&gt;"",1,0))</f>
        <v>0</v>
      </c>
      <c r="BR6" s="16">
        <f t="shared" si="0"/>
        <v>3</v>
      </c>
      <c r="BS6" s="195">
        <f t="shared" si="1"/>
        <v>4.4117647058823532E-2</v>
      </c>
    </row>
    <row r="7" spans="1:83" x14ac:dyDescent="0.25">
      <c r="A7" s="61" t="s">
        <v>75</v>
      </c>
      <c r="B7" s="185">
        <f>IF('Indicator Data'!D10="No Data",1,IF('Indicator Data imputation'!C10&lt;&gt;"",1,0))</f>
        <v>0</v>
      </c>
      <c r="C7" s="185">
        <f>IF('Indicator Data'!E10="No Data",1,IF('Indicator Data imputation'!D10&lt;&gt;"",1,0))</f>
        <v>0</v>
      </c>
      <c r="D7" s="185">
        <f>IF('Indicator Data'!F10="No Data",1,IF('Indicator Data imputation'!E10&lt;&gt;"",1,0))</f>
        <v>0</v>
      </c>
      <c r="E7" s="185">
        <f>IF('Indicator Data'!G10="No Data",1,IF('Indicator Data imputation'!F10&lt;&gt;"",1,0))</f>
        <v>0</v>
      </c>
      <c r="F7" s="185">
        <f>IF('Indicator Data'!H10="No Data",1,IF('Indicator Data imputation'!G10&lt;&gt;"",1,0))</f>
        <v>0</v>
      </c>
      <c r="G7" s="185">
        <f>IF('Indicator Data'!I10="No Data",1,IF('Indicator Data imputation'!H10&lt;&gt;"",1,0))</f>
        <v>0</v>
      </c>
      <c r="H7" s="185">
        <f>IF('Indicator Data'!J10="No Data",1,IF('Indicator Data imputation'!I10&lt;&gt;"",1,0))</f>
        <v>0</v>
      </c>
      <c r="I7" s="185">
        <f>IF('Indicator Data'!K10="No Data",1,IF('Indicator Data imputation'!J10&lt;&gt;"",1,0))</f>
        <v>0</v>
      </c>
      <c r="J7" s="185">
        <f>IF('Indicator Data'!L10="No Data",1,IF('Indicator Data imputation'!K10&lt;&gt;"",1,0))</f>
        <v>0</v>
      </c>
      <c r="K7" s="185">
        <f>IF('Indicator Data'!M10="No Data",1,IF('Indicator Data imputation'!L10&lt;&gt;"",1,0))</f>
        <v>0</v>
      </c>
      <c r="L7" s="185">
        <f>IF('Indicator Data'!N10="No Data",1,IF('Indicator Data imputation'!M10&lt;&gt;"",1,0))</f>
        <v>0</v>
      </c>
      <c r="M7" s="185">
        <f>IF('Indicator Data'!O10="No Data",1,IF('Indicator Data imputation'!N10&lt;&gt;"",1,0))</f>
        <v>0</v>
      </c>
      <c r="N7" s="185">
        <f>IF('Indicator Data'!P10="No Data",1,IF('Indicator Data imputation'!O10&lt;&gt;"",1,0))</f>
        <v>0</v>
      </c>
      <c r="O7" s="185">
        <f>IF('Indicator Data'!Q10="No Data",1,IF('Indicator Data imputation'!P10&lt;&gt;"",1,0))</f>
        <v>0</v>
      </c>
      <c r="P7" s="185">
        <f>IF('Indicator Data'!R10="No Data",1,IF('Indicator Data imputation'!Q10&lt;&gt;"",1,0))</f>
        <v>0</v>
      </c>
      <c r="Q7" s="185">
        <f>IF('Indicator Data'!S10="No Data",1,IF('Indicator Data imputation'!R10&lt;&gt;"",1,0))</f>
        <v>0</v>
      </c>
      <c r="R7" s="185">
        <f>IF('Indicator Data'!T10="No Data",1,IF('Indicator Data imputation'!S10&lt;&gt;"",1,0))</f>
        <v>0</v>
      </c>
      <c r="S7" s="185">
        <f>IF('Indicator Data'!U10="No Data",1,IF('Indicator Data imputation'!T10&lt;&gt;"",1,0))</f>
        <v>0</v>
      </c>
      <c r="T7" s="185">
        <f>IF('Indicator Data'!V10="No Data",1,IF('Indicator Data imputation'!U10&lt;&gt;"",1,0))</f>
        <v>0</v>
      </c>
      <c r="U7" s="185">
        <f>IF('Indicator Data'!W10="No Data",1,IF('Indicator Data imputation'!V10&lt;&gt;"",1,0))</f>
        <v>0</v>
      </c>
      <c r="V7" s="185">
        <f>IF('Indicator Data'!X10="No Data",1,IF('Indicator Data imputation'!W10&lt;&gt;"",1,0))</f>
        <v>0</v>
      </c>
      <c r="W7" s="185">
        <f>IF('Indicator Data'!Y10="No Data",1,IF('Indicator Data imputation'!X10&lt;&gt;"",1,0))</f>
        <v>0</v>
      </c>
      <c r="X7" s="185">
        <f>IF('Indicator Data'!Z10="No Data",1,IF('Indicator Data imputation'!Y10&lt;&gt;"",1,0))</f>
        <v>0</v>
      </c>
      <c r="Y7" s="185">
        <f>IF('Indicator Data'!AA10="No Data",1,IF('Indicator Data imputation'!Z10&lt;&gt;"",1,0))</f>
        <v>0</v>
      </c>
      <c r="Z7" s="185">
        <f>IF('Indicator Data'!AB10="No Data",1,IF('Indicator Data imputation'!AA10&lt;&gt;"",1,0))</f>
        <v>0</v>
      </c>
      <c r="AA7" s="185">
        <f>IF('Indicator Data'!AC10="No Data",1,IF('Indicator Data imputation'!AB10&lt;&gt;"",1,0))</f>
        <v>0</v>
      </c>
      <c r="AB7" s="185">
        <f>IF('Indicator Data'!AD10="No Data",1,IF('Indicator Data imputation'!AC10&lt;&gt;"",1,0))</f>
        <v>0</v>
      </c>
      <c r="AC7" s="185">
        <f>IF('Indicator Data'!AE10="No Data",1,IF('Indicator Data imputation'!AD10&lt;&gt;"",1,0))</f>
        <v>0</v>
      </c>
      <c r="AD7" s="185">
        <f>IF('Indicator Data'!AF10="No Data",1,IF('Indicator Data imputation'!AE10&lt;&gt;"",1,0))</f>
        <v>0</v>
      </c>
      <c r="AE7" s="185">
        <f>IF('Indicator Data'!AG10="No Data",1,IF('Indicator Data imputation'!AF10&lt;&gt;"",1,0))</f>
        <v>0</v>
      </c>
      <c r="AF7" s="185">
        <f>IF('Indicator Data'!AH10="No Data",1,IF('Indicator Data imputation'!AG10&lt;&gt;"",1,0))</f>
        <v>0</v>
      </c>
      <c r="AG7" s="185">
        <f>IF('Indicator Data'!AI10="No Data",1,IF('Indicator Data imputation'!AH10&lt;&gt;"",1,0))</f>
        <v>0</v>
      </c>
      <c r="AH7" s="185">
        <f>IF('Indicator Data'!AJ10="No Data",1,IF('Indicator Data imputation'!AI10&lt;&gt;"",1,0))</f>
        <v>0</v>
      </c>
      <c r="AI7" s="185">
        <f>IF('Indicator Data'!AK10="No Data",1,IF('Indicator Data imputation'!AJ10&lt;&gt;"",1,0))</f>
        <v>0</v>
      </c>
      <c r="AJ7" s="185">
        <f>IF('Indicator Data'!AL10="No Data",1,IF('Indicator Data imputation'!AK10&lt;&gt;"",1,0))</f>
        <v>0</v>
      </c>
      <c r="AK7" s="185">
        <f>IF('Indicator Data'!AM10="No Data",1,IF('Indicator Data imputation'!AL10&lt;&gt;"",1,0))</f>
        <v>0</v>
      </c>
      <c r="AL7" s="185">
        <f>IF('Indicator Data'!AN10="No Data",1,IF('Indicator Data imputation'!AM10&lt;&gt;"",1,0))</f>
        <v>0</v>
      </c>
      <c r="AM7" s="185">
        <f>IF('Indicator Data'!AO10="No Data",1,IF('Indicator Data imputation'!AN10&lt;&gt;"",1,0))</f>
        <v>1</v>
      </c>
      <c r="AN7" s="185">
        <f>IF('Indicator Data'!AP10="No Data",1,IF('Indicator Data imputation'!AO10&lt;&gt;"",1,0))</f>
        <v>0</v>
      </c>
      <c r="AO7" s="185">
        <f>IF('Indicator Data'!AQ10="No Data",1,IF('Indicator Data imputation'!AP10&lt;&gt;"",1,0))</f>
        <v>0</v>
      </c>
      <c r="AP7" s="185">
        <f>IF('Indicator Data'!AR10="No Data",1,IF('Indicator Data imputation'!AQ10&lt;&gt;"",1,0))</f>
        <v>0</v>
      </c>
      <c r="AQ7" s="185">
        <f>IF('Indicator Data'!AS10="No Data",1,IF('Indicator Data imputation'!AR10&lt;&gt;"",1,0))</f>
        <v>0</v>
      </c>
      <c r="AR7" s="185">
        <f>IF('Indicator Data'!AT10="No Data",1,IF('Indicator Data imputation'!AS10&lt;&gt;"",1,0))</f>
        <v>0</v>
      </c>
      <c r="AS7" s="185">
        <f>IF('Indicator Data'!AU10="No Data",1,IF('Indicator Data imputation'!AT10&lt;&gt;"",1,0))</f>
        <v>0</v>
      </c>
      <c r="AT7" s="185">
        <f>IF('Indicator Data'!AV10="No Data",1,IF('Indicator Data imputation'!AU10&lt;&gt;"",1,0))</f>
        <v>0</v>
      </c>
      <c r="AU7" s="185">
        <f>IF('Indicator Data'!AW10="No Data",1,IF('Indicator Data imputation'!AV10&lt;&gt;"",1,0))</f>
        <v>1</v>
      </c>
      <c r="AV7" s="185">
        <f>IF('Indicator Data'!AX10="No Data",1,IF('Indicator Data imputation'!AW10&lt;&gt;"",1,0))</f>
        <v>0</v>
      </c>
      <c r="AW7" s="185">
        <f>IF('Indicator Data'!AY10="No Data",1,IF('Indicator Data imputation'!AX10&lt;&gt;"",1,0))</f>
        <v>0</v>
      </c>
      <c r="AX7" s="185">
        <f>IF('Indicator Data'!AZ10="No Data",1,IF('Indicator Data imputation'!AY10&lt;&gt;"",1,0))</f>
        <v>0</v>
      </c>
      <c r="AY7" s="185">
        <f>IF('Indicator Data'!BA10="No Data",1,IF('Indicator Data imputation'!AZ10&lt;&gt;"",1,0))</f>
        <v>0</v>
      </c>
      <c r="AZ7" s="185">
        <f>IF('Indicator Data'!BB10="No Data",1,IF('Indicator Data imputation'!BA10&lt;&gt;"",1,0))</f>
        <v>0</v>
      </c>
      <c r="BA7" s="185">
        <f>IF('Indicator Data'!BC10="No Data",1,IF('Indicator Data imputation'!BB10&lt;&gt;"",1,0))</f>
        <v>0</v>
      </c>
      <c r="BB7" s="185">
        <f>IF('Indicator Data'!BD10="No Data",1,IF('Indicator Data imputation'!BC10&lt;&gt;"",1,0))</f>
        <v>0</v>
      </c>
      <c r="BC7" s="185">
        <f>IF('Indicator Data'!BE10="No Data",1,IF('Indicator Data imputation'!BD10&lt;&gt;"",1,0))</f>
        <v>0</v>
      </c>
      <c r="BD7" s="185">
        <f>IF('Indicator Data'!BF10="No Data",1,IF('Indicator Data imputation'!BE10&lt;&gt;"",1,0))</f>
        <v>0</v>
      </c>
      <c r="BE7" s="185">
        <f>IF('Indicator Data'!BG10="No Data",1,IF('Indicator Data imputation'!BF10&lt;&gt;"",1,0))</f>
        <v>0</v>
      </c>
      <c r="BF7" s="185">
        <f>IF('Indicator Data'!BH10="No Data",1,IF('Indicator Data imputation'!BG10&lt;&gt;"",1,0))</f>
        <v>0</v>
      </c>
      <c r="BG7" s="185">
        <f>IF('Indicator Data'!BI10="No Data",1,IF('Indicator Data imputation'!BH10&lt;&gt;"",1,0))</f>
        <v>0</v>
      </c>
      <c r="BH7" s="185">
        <f>IF('Indicator Data'!BJ10="No Data",1,IF('Indicator Data imputation'!BI10&lt;&gt;"",1,0))</f>
        <v>0</v>
      </c>
      <c r="BI7" s="185">
        <f>IF('Indicator Data'!BK10="No Data",1,IF('Indicator Data imputation'!BJ10&lt;&gt;"",1,0))</f>
        <v>0</v>
      </c>
      <c r="BJ7" s="185">
        <f>IF('Indicator Data'!BL10="No Data",1,IF('Indicator Data imputation'!BK10&lt;&gt;"",1,0))</f>
        <v>0</v>
      </c>
      <c r="BK7" s="185">
        <f>IF('Indicator Data'!BM10="No Data",1,IF('Indicator Data imputation'!BL10&lt;&gt;"",1,0))</f>
        <v>0</v>
      </c>
      <c r="BL7" s="185">
        <f>IF('Indicator Data'!BN10="No Data",1,IF('Indicator Data imputation'!BM10&lt;&gt;"",1,0))</f>
        <v>0</v>
      </c>
      <c r="BM7" s="185">
        <f>IF('Indicator Data'!BO10="No Data",1,IF('Indicator Data imputation'!BN10&lt;&gt;"",1,0))</f>
        <v>1</v>
      </c>
      <c r="BN7" s="185">
        <f>IF('Indicator Data'!BP10="No Data",1,IF('Indicator Data imputation'!BO10&lt;&gt;"",1,0))</f>
        <v>0</v>
      </c>
      <c r="BO7" s="185">
        <f>IF('Indicator Data'!BQ10="No Data",1,IF('Indicator Data imputation'!BP10&lt;&gt;"",1,0))</f>
        <v>0</v>
      </c>
      <c r="BP7" s="185">
        <f>IF('Indicator Data'!BR10="No Data",1,IF('Indicator Data imputation'!BQ10&lt;&gt;"",1,0))</f>
        <v>0</v>
      </c>
      <c r="BQ7" s="185">
        <f>IF('Indicator Data'!BS10="No Data",1,IF('Indicator Data imputation'!BR10&lt;&gt;"",1,0))</f>
        <v>0</v>
      </c>
      <c r="BR7" s="16">
        <f t="shared" si="0"/>
        <v>3</v>
      </c>
      <c r="BS7" s="195">
        <f t="shared" si="1"/>
        <v>4.4117647058823532E-2</v>
      </c>
    </row>
    <row r="8" spans="1:83" x14ac:dyDescent="0.25">
      <c r="A8" s="61" t="s">
        <v>77</v>
      </c>
      <c r="B8" s="185">
        <f>IF('Indicator Data'!D11="No Data",1,IF('Indicator Data imputation'!C11&lt;&gt;"",1,0))</f>
        <v>0</v>
      </c>
      <c r="C8" s="185">
        <f>IF('Indicator Data'!E11="No Data",1,IF('Indicator Data imputation'!D11&lt;&gt;"",1,0))</f>
        <v>0</v>
      </c>
      <c r="D8" s="185">
        <f>IF('Indicator Data'!F11="No Data",1,IF('Indicator Data imputation'!E11&lt;&gt;"",1,0))</f>
        <v>0</v>
      </c>
      <c r="E8" s="185">
        <f>IF('Indicator Data'!G11="No Data",1,IF('Indicator Data imputation'!F11&lt;&gt;"",1,0))</f>
        <v>0</v>
      </c>
      <c r="F8" s="185">
        <f>IF('Indicator Data'!H11="No Data",1,IF('Indicator Data imputation'!G11&lt;&gt;"",1,0))</f>
        <v>0</v>
      </c>
      <c r="G8" s="185">
        <f>IF('Indicator Data'!I11="No Data",1,IF('Indicator Data imputation'!H11&lt;&gt;"",1,0))</f>
        <v>0</v>
      </c>
      <c r="H8" s="185">
        <f>IF('Indicator Data'!J11="No Data",1,IF('Indicator Data imputation'!I11&lt;&gt;"",1,0))</f>
        <v>0</v>
      </c>
      <c r="I8" s="185">
        <f>IF('Indicator Data'!K11="No Data",1,IF('Indicator Data imputation'!J11&lt;&gt;"",1,0))</f>
        <v>0</v>
      </c>
      <c r="J8" s="185">
        <f>IF('Indicator Data'!L11="No Data",1,IF('Indicator Data imputation'!K11&lt;&gt;"",1,0))</f>
        <v>0</v>
      </c>
      <c r="K8" s="185">
        <f>IF('Indicator Data'!M11="No Data",1,IF('Indicator Data imputation'!L11&lt;&gt;"",1,0))</f>
        <v>0</v>
      </c>
      <c r="L8" s="185">
        <f>IF('Indicator Data'!N11="No Data",1,IF('Indicator Data imputation'!M11&lt;&gt;"",1,0))</f>
        <v>0</v>
      </c>
      <c r="M8" s="185">
        <f>IF('Indicator Data'!O11="No Data",1,IF('Indicator Data imputation'!N11&lt;&gt;"",1,0))</f>
        <v>0</v>
      </c>
      <c r="N8" s="185">
        <f>IF('Indicator Data'!P11="No Data",1,IF('Indicator Data imputation'!O11&lt;&gt;"",1,0))</f>
        <v>0</v>
      </c>
      <c r="O8" s="185">
        <f>IF('Indicator Data'!Q11="No Data",1,IF('Indicator Data imputation'!P11&lt;&gt;"",1,0))</f>
        <v>0</v>
      </c>
      <c r="P8" s="185">
        <f>IF('Indicator Data'!R11="No Data",1,IF('Indicator Data imputation'!Q11&lt;&gt;"",1,0))</f>
        <v>0</v>
      </c>
      <c r="Q8" s="185">
        <f>IF('Indicator Data'!S11="No Data",1,IF('Indicator Data imputation'!R11&lt;&gt;"",1,0))</f>
        <v>0</v>
      </c>
      <c r="R8" s="185">
        <f>IF('Indicator Data'!T11="No Data",1,IF('Indicator Data imputation'!S11&lt;&gt;"",1,0))</f>
        <v>0</v>
      </c>
      <c r="S8" s="185">
        <f>IF('Indicator Data'!U11="No Data",1,IF('Indicator Data imputation'!T11&lt;&gt;"",1,0))</f>
        <v>0</v>
      </c>
      <c r="T8" s="185">
        <f>IF('Indicator Data'!V11="No Data",1,IF('Indicator Data imputation'!U11&lt;&gt;"",1,0))</f>
        <v>0</v>
      </c>
      <c r="U8" s="185">
        <f>IF('Indicator Data'!W11="No Data",1,IF('Indicator Data imputation'!V11&lt;&gt;"",1,0))</f>
        <v>0</v>
      </c>
      <c r="V8" s="185">
        <f>IF('Indicator Data'!X11="No Data",1,IF('Indicator Data imputation'!W11&lt;&gt;"",1,0))</f>
        <v>0</v>
      </c>
      <c r="W8" s="185">
        <f>IF('Indicator Data'!Y11="No Data",1,IF('Indicator Data imputation'!X11&lt;&gt;"",1,0))</f>
        <v>0</v>
      </c>
      <c r="X8" s="185">
        <f>IF('Indicator Data'!Z11="No Data",1,IF('Indicator Data imputation'!Y11&lt;&gt;"",1,0))</f>
        <v>0</v>
      </c>
      <c r="Y8" s="185">
        <f>IF('Indicator Data'!AA11="No Data",1,IF('Indicator Data imputation'!Z11&lt;&gt;"",1,0))</f>
        <v>0</v>
      </c>
      <c r="Z8" s="185">
        <f>IF('Indicator Data'!AB11="No Data",1,IF('Indicator Data imputation'!AA11&lt;&gt;"",1,0))</f>
        <v>0</v>
      </c>
      <c r="AA8" s="185">
        <f>IF('Indicator Data'!AC11="No Data",1,IF('Indicator Data imputation'!AB11&lt;&gt;"",1,0))</f>
        <v>0</v>
      </c>
      <c r="AB8" s="185">
        <f>IF('Indicator Data'!AD11="No Data",1,IF('Indicator Data imputation'!AC11&lt;&gt;"",1,0))</f>
        <v>0</v>
      </c>
      <c r="AC8" s="185">
        <f>IF('Indicator Data'!AE11="No Data",1,IF('Indicator Data imputation'!AD11&lt;&gt;"",1,0))</f>
        <v>0</v>
      </c>
      <c r="AD8" s="185">
        <f>IF('Indicator Data'!AF11="No Data",1,IF('Indicator Data imputation'!AE11&lt;&gt;"",1,0))</f>
        <v>0</v>
      </c>
      <c r="AE8" s="185">
        <f>IF('Indicator Data'!AG11="No Data",1,IF('Indicator Data imputation'!AF11&lt;&gt;"",1,0))</f>
        <v>0</v>
      </c>
      <c r="AF8" s="185">
        <f>IF('Indicator Data'!AH11="No Data",1,IF('Indicator Data imputation'!AG11&lt;&gt;"",1,0))</f>
        <v>0</v>
      </c>
      <c r="AG8" s="185">
        <f>IF('Indicator Data'!AI11="No Data",1,IF('Indicator Data imputation'!AH11&lt;&gt;"",1,0))</f>
        <v>0</v>
      </c>
      <c r="AH8" s="185">
        <f>IF('Indicator Data'!AJ11="No Data",1,IF('Indicator Data imputation'!AI11&lt;&gt;"",1,0))</f>
        <v>0</v>
      </c>
      <c r="AI8" s="185">
        <f>IF('Indicator Data'!AK11="No Data",1,IF('Indicator Data imputation'!AJ11&lt;&gt;"",1,0))</f>
        <v>0</v>
      </c>
      <c r="AJ8" s="185">
        <f>IF('Indicator Data'!AL11="No Data",1,IF('Indicator Data imputation'!AK11&lt;&gt;"",1,0))</f>
        <v>0</v>
      </c>
      <c r="AK8" s="185">
        <f>IF('Indicator Data'!AM11="No Data",1,IF('Indicator Data imputation'!AL11&lt;&gt;"",1,0))</f>
        <v>0</v>
      </c>
      <c r="AL8" s="185">
        <f>IF('Indicator Data'!AN11="No Data",1,IF('Indicator Data imputation'!AM11&lt;&gt;"",1,0))</f>
        <v>0</v>
      </c>
      <c r="AM8" s="185">
        <f>IF('Indicator Data'!AO11="No Data",1,IF('Indicator Data imputation'!AN11&lt;&gt;"",1,0))</f>
        <v>1</v>
      </c>
      <c r="AN8" s="185">
        <f>IF('Indicator Data'!AP11="No Data",1,IF('Indicator Data imputation'!AO11&lt;&gt;"",1,0))</f>
        <v>0</v>
      </c>
      <c r="AO8" s="185">
        <f>IF('Indicator Data'!AQ11="No Data",1,IF('Indicator Data imputation'!AP11&lt;&gt;"",1,0))</f>
        <v>0</v>
      </c>
      <c r="AP8" s="185">
        <f>IF('Indicator Data'!AR11="No Data",1,IF('Indicator Data imputation'!AQ11&lt;&gt;"",1,0))</f>
        <v>0</v>
      </c>
      <c r="AQ8" s="185">
        <f>IF('Indicator Data'!AS11="No Data",1,IF('Indicator Data imputation'!AR11&lt;&gt;"",1,0))</f>
        <v>0</v>
      </c>
      <c r="AR8" s="185">
        <f>IF('Indicator Data'!AT11="No Data",1,IF('Indicator Data imputation'!AS11&lt;&gt;"",1,0))</f>
        <v>0</v>
      </c>
      <c r="AS8" s="185">
        <f>IF('Indicator Data'!AU11="No Data",1,IF('Indicator Data imputation'!AT11&lt;&gt;"",1,0))</f>
        <v>0</v>
      </c>
      <c r="AT8" s="185">
        <f>IF('Indicator Data'!AV11="No Data",1,IF('Indicator Data imputation'!AU11&lt;&gt;"",1,0))</f>
        <v>0</v>
      </c>
      <c r="AU8" s="185">
        <f>IF('Indicator Data'!AW11="No Data",1,IF('Indicator Data imputation'!AV11&lt;&gt;"",1,0))</f>
        <v>1</v>
      </c>
      <c r="AV8" s="185">
        <f>IF('Indicator Data'!AX11="No Data",1,IF('Indicator Data imputation'!AW11&lt;&gt;"",1,0))</f>
        <v>0</v>
      </c>
      <c r="AW8" s="185">
        <f>IF('Indicator Data'!AY11="No Data",1,IF('Indicator Data imputation'!AX11&lt;&gt;"",1,0))</f>
        <v>0</v>
      </c>
      <c r="AX8" s="185">
        <f>IF('Indicator Data'!AZ11="No Data",1,IF('Indicator Data imputation'!AY11&lt;&gt;"",1,0))</f>
        <v>0</v>
      </c>
      <c r="AY8" s="185">
        <f>IF('Indicator Data'!BA11="No Data",1,IF('Indicator Data imputation'!AZ11&lt;&gt;"",1,0))</f>
        <v>0</v>
      </c>
      <c r="AZ8" s="185">
        <f>IF('Indicator Data'!BB11="No Data",1,IF('Indicator Data imputation'!BA11&lt;&gt;"",1,0))</f>
        <v>0</v>
      </c>
      <c r="BA8" s="185">
        <f>IF('Indicator Data'!BC11="No Data",1,IF('Indicator Data imputation'!BB11&lt;&gt;"",1,0))</f>
        <v>0</v>
      </c>
      <c r="BB8" s="185">
        <f>IF('Indicator Data'!BD11="No Data",1,IF('Indicator Data imputation'!BC11&lt;&gt;"",1,0))</f>
        <v>0</v>
      </c>
      <c r="BC8" s="185">
        <f>IF('Indicator Data'!BE11="No Data",1,IF('Indicator Data imputation'!BD11&lt;&gt;"",1,0))</f>
        <v>0</v>
      </c>
      <c r="BD8" s="185">
        <f>IF('Indicator Data'!BF11="No Data",1,IF('Indicator Data imputation'!BE11&lt;&gt;"",1,0))</f>
        <v>0</v>
      </c>
      <c r="BE8" s="185">
        <f>IF('Indicator Data'!BG11="No Data",1,IF('Indicator Data imputation'!BF11&lt;&gt;"",1,0))</f>
        <v>0</v>
      </c>
      <c r="BF8" s="185">
        <f>IF('Indicator Data'!BH11="No Data",1,IF('Indicator Data imputation'!BG11&lt;&gt;"",1,0))</f>
        <v>0</v>
      </c>
      <c r="BG8" s="185">
        <f>IF('Indicator Data'!BI11="No Data",1,IF('Indicator Data imputation'!BH11&lt;&gt;"",1,0))</f>
        <v>0</v>
      </c>
      <c r="BH8" s="185">
        <f>IF('Indicator Data'!BJ11="No Data",1,IF('Indicator Data imputation'!BI11&lt;&gt;"",1,0))</f>
        <v>0</v>
      </c>
      <c r="BI8" s="185">
        <f>IF('Indicator Data'!BK11="No Data",1,IF('Indicator Data imputation'!BJ11&lt;&gt;"",1,0))</f>
        <v>0</v>
      </c>
      <c r="BJ8" s="185">
        <f>IF('Indicator Data'!BL11="No Data",1,IF('Indicator Data imputation'!BK11&lt;&gt;"",1,0))</f>
        <v>0</v>
      </c>
      <c r="BK8" s="185">
        <f>IF('Indicator Data'!BM11="No Data",1,IF('Indicator Data imputation'!BL11&lt;&gt;"",1,0))</f>
        <v>0</v>
      </c>
      <c r="BL8" s="185">
        <f>IF('Indicator Data'!BN11="No Data",1,IF('Indicator Data imputation'!BM11&lt;&gt;"",1,0))</f>
        <v>0</v>
      </c>
      <c r="BM8" s="185">
        <f>IF('Indicator Data'!BO11="No Data",1,IF('Indicator Data imputation'!BN11&lt;&gt;"",1,0))</f>
        <v>1</v>
      </c>
      <c r="BN8" s="185">
        <f>IF('Indicator Data'!BP11="No Data",1,IF('Indicator Data imputation'!BO11&lt;&gt;"",1,0))</f>
        <v>0</v>
      </c>
      <c r="BO8" s="185">
        <f>IF('Indicator Data'!BQ11="No Data",1,IF('Indicator Data imputation'!BP11&lt;&gt;"",1,0))</f>
        <v>0</v>
      </c>
      <c r="BP8" s="185">
        <f>IF('Indicator Data'!BR11="No Data",1,IF('Indicator Data imputation'!BQ11&lt;&gt;"",1,0))</f>
        <v>0</v>
      </c>
      <c r="BQ8" s="185">
        <f>IF('Indicator Data'!BS11="No Data",1,IF('Indicator Data imputation'!BR11&lt;&gt;"",1,0))</f>
        <v>0</v>
      </c>
      <c r="BR8" s="16">
        <f t="shared" si="0"/>
        <v>3</v>
      </c>
      <c r="BS8" s="195">
        <f t="shared" si="1"/>
        <v>4.4117647058823532E-2</v>
      </c>
    </row>
    <row r="9" spans="1:83" x14ac:dyDescent="0.25">
      <c r="A9" s="61" t="s">
        <v>79</v>
      </c>
      <c r="B9" s="185">
        <f>IF('Indicator Data'!D12="No Data",1,IF('Indicator Data imputation'!C12&lt;&gt;"",1,0))</f>
        <v>0</v>
      </c>
      <c r="C9" s="185">
        <f>IF('Indicator Data'!E12="No Data",1,IF('Indicator Data imputation'!D12&lt;&gt;"",1,0))</f>
        <v>0</v>
      </c>
      <c r="D9" s="185">
        <f>IF('Indicator Data'!F12="No Data",1,IF('Indicator Data imputation'!E12&lt;&gt;"",1,0))</f>
        <v>0</v>
      </c>
      <c r="E9" s="185">
        <f>IF('Indicator Data'!G12="No Data",1,IF('Indicator Data imputation'!F12&lt;&gt;"",1,0))</f>
        <v>0</v>
      </c>
      <c r="F9" s="185">
        <f>IF('Indicator Data'!H12="No Data",1,IF('Indicator Data imputation'!G12&lt;&gt;"",1,0))</f>
        <v>0</v>
      </c>
      <c r="G9" s="185">
        <f>IF('Indicator Data'!I12="No Data",1,IF('Indicator Data imputation'!H12&lt;&gt;"",1,0))</f>
        <v>0</v>
      </c>
      <c r="H9" s="185">
        <f>IF('Indicator Data'!J12="No Data",1,IF('Indicator Data imputation'!I12&lt;&gt;"",1,0))</f>
        <v>0</v>
      </c>
      <c r="I9" s="185">
        <f>IF('Indicator Data'!K12="No Data",1,IF('Indicator Data imputation'!J12&lt;&gt;"",1,0))</f>
        <v>0</v>
      </c>
      <c r="J9" s="185">
        <f>IF('Indicator Data'!L12="No Data",1,IF('Indicator Data imputation'!K12&lt;&gt;"",1,0))</f>
        <v>0</v>
      </c>
      <c r="K9" s="185">
        <f>IF('Indicator Data'!M12="No Data",1,IF('Indicator Data imputation'!L12&lt;&gt;"",1,0))</f>
        <v>0</v>
      </c>
      <c r="L9" s="185">
        <f>IF('Indicator Data'!N12="No Data",1,IF('Indicator Data imputation'!M12&lt;&gt;"",1,0))</f>
        <v>0</v>
      </c>
      <c r="M9" s="185">
        <f>IF('Indicator Data'!O12="No Data",1,IF('Indicator Data imputation'!N12&lt;&gt;"",1,0))</f>
        <v>0</v>
      </c>
      <c r="N9" s="185">
        <f>IF('Indicator Data'!P12="No Data",1,IF('Indicator Data imputation'!O12&lt;&gt;"",1,0))</f>
        <v>0</v>
      </c>
      <c r="O9" s="185">
        <f>IF('Indicator Data'!Q12="No Data",1,IF('Indicator Data imputation'!P12&lt;&gt;"",1,0))</f>
        <v>0</v>
      </c>
      <c r="P9" s="185">
        <f>IF('Indicator Data'!R12="No Data",1,IF('Indicator Data imputation'!Q12&lt;&gt;"",1,0))</f>
        <v>0</v>
      </c>
      <c r="Q9" s="185">
        <f>IF('Indicator Data'!S12="No Data",1,IF('Indicator Data imputation'!R12&lt;&gt;"",1,0))</f>
        <v>0</v>
      </c>
      <c r="R9" s="185">
        <f>IF('Indicator Data'!T12="No Data",1,IF('Indicator Data imputation'!S12&lt;&gt;"",1,0))</f>
        <v>0</v>
      </c>
      <c r="S9" s="185">
        <f>IF('Indicator Data'!U12="No Data",1,IF('Indicator Data imputation'!T12&lt;&gt;"",1,0))</f>
        <v>0</v>
      </c>
      <c r="T9" s="185">
        <f>IF('Indicator Data'!V12="No Data",1,IF('Indicator Data imputation'!U12&lt;&gt;"",1,0))</f>
        <v>0</v>
      </c>
      <c r="U9" s="185">
        <f>IF('Indicator Data'!W12="No Data",1,IF('Indicator Data imputation'!V12&lt;&gt;"",1,0))</f>
        <v>0</v>
      </c>
      <c r="V9" s="185">
        <f>IF('Indicator Data'!X12="No Data",1,IF('Indicator Data imputation'!W12&lt;&gt;"",1,0))</f>
        <v>0</v>
      </c>
      <c r="W9" s="185">
        <f>IF('Indicator Data'!Y12="No Data",1,IF('Indicator Data imputation'!X12&lt;&gt;"",1,0))</f>
        <v>0</v>
      </c>
      <c r="X9" s="185">
        <f>IF('Indicator Data'!Z12="No Data",1,IF('Indicator Data imputation'!Y12&lt;&gt;"",1,0))</f>
        <v>0</v>
      </c>
      <c r="Y9" s="185">
        <f>IF('Indicator Data'!AA12="No Data",1,IF('Indicator Data imputation'!Z12&lt;&gt;"",1,0))</f>
        <v>0</v>
      </c>
      <c r="Z9" s="185">
        <f>IF('Indicator Data'!AB12="No Data",1,IF('Indicator Data imputation'!AA12&lt;&gt;"",1,0))</f>
        <v>0</v>
      </c>
      <c r="AA9" s="185">
        <f>IF('Indicator Data'!AC12="No Data",1,IF('Indicator Data imputation'!AB12&lt;&gt;"",1,0))</f>
        <v>0</v>
      </c>
      <c r="AB9" s="185">
        <f>IF('Indicator Data'!AD12="No Data",1,IF('Indicator Data imputation'!AC12&lt;&gt;"",1,0))</f>
        <v>0</v>
      </c>
      <c r="AC9" s="185">
        <f>IF('Indicator Data'!AE12="No Data",1,IF('Indicator Data imputation'!AD12&lt;&gt;"",1,0))</f>
        <v>0</v>
      </c>
      <c r="AD9" s="185">
        <f>IF('Indicator Data'!AF12="No Data",1,IF('Indicator Data imputation'!AE12&lt;&gt;"",1,0))</f>
        <v>0</v>
      </c>
      <c r="AE9" s="185">
        <f>IF('Indicator Data'!AG12="No Data",1,IF('Indicator Data imputation'!AF12&lt;&gt;"",1,0))</f>
        <v>0</v>
      </c>
      <c r="AF9" s="185">
        <f>IF('Indicator Data'!AH12="No Data",1,IF('Indicator Data imputation'!AG12&lt;&gt;"",1,0))</f>
        <v>0</v>
      </c>
      <c r="AG9" s="185">
        <f>IF('Indicator Data'!AI12="No Data",1,IF('Indicator Data imputation'!AH12&lt;&gt;"",1,0))</f>
        <v>0</v>
      </c>
      <c r="AH9" s="185">
        <f>IF('Indicator Data'!AJ12="No Data",1,IF('Indicator Data imputation'!AI12&lt;&gt;"",1,0))</f>
        <v>0</v>
      </c>
      <c r="AI9" s="185">
        <f>IF('Indicator Data'!AK12="No Data",1,IF('Indicator Data imputation'!AJ12&lt;&gt;"",1,0))</f>
        <v>0</v>
      </c>
      <c r="AJ9" s="185">
        <f>IF('Indicator Data'!AL12="No Data",1,IF('Indicator Data imputation'!AK12&lt;&gt;"",1,0))</f>
        <v>0</v>
      </c>
      <c r="AK9" s="185">
        <f>IF('Indicator Data'!AM12="No Data",1,IF('Indicator Data imputation'!AL12&lt;&gt;"",1,0))</f>
        <v>0</v>
      </c>
      <c r="AL9" s="185">
        <f>IF('Indicator Data'!AN12="No Data",1,IF('Indicator Data imputation'!AM12&lt;&gt;"",1,0))</f>
        <v>0</v>
      </c>
      <c r="AM9" s="185">
        <f>IF('Indicator Data'!AO12="No Data",1,IF('Indicator Data imputation'!AN12&lt;&gt;"",1,0))</f>
        <v>1</v>
      </c>
      <c r="AN9" s="185">
        <f>IF('Indicator Data'!AP12="No Data",1,IF('Indicator Data imputation'!AO12&lt;&gt;"",1,0))</f>
        <v>0</v>
      </c>
      <c r="AO9" s="185">
        <f>IF('Indicator Data'!AQ12="No Data",1,IF('Indicator Data imputation'!AP12&lt;&gt;"",1,0))</f>
        <v>0</v>
      </c>
      <c r="AP9" s="185">
        <f>IF('Indicator Data'!AR12="No Data",1,IF('Indicator Data imputation'!AQ12&lt;&gt;"",1,0))</f>
        <v>0</v>
      </c>
      <c r="AQ9" s="185">
        <f>IF('Indicator Data'!AS12="No Data",1,IF('Indicator Data imputation'!AR12&lt;&gt;"",1,0))</f>
        <v>0</v>
      </c>
      <c r="AR9" s="185">
        <f>IF('Indicator Data'!AT12="No Data",1,IF('Indicator Data imputation'!AS12&lt;&gt;"",1,0))</f>
        <v>0</v>
      </c>
      <c r="AS9" s="185">
        <f>IF('Indicator Data'!AU12="No Data",1,IF('Indicator Data imputation'!AT12&lt;&gt;"",1,0))</f>
        <v>0</v>
      </c>
      <c r="AT9" s="185">
        <f>IF('Indicator Data'!AV12="No Data",1,IF('Indicator Data imputation'!AU12&lt;&gt;"",1,0))</f>
        <v>0</v>
      </c>
      <c r="AU9" s="185">
        <f>IF('Indicator Data'!AW12="No Data",1,IF('Indicator Data imputation'!AV12&lt;&gt;"",1,0))</f>
        <v>1</v>
      </c>
      <c r="AV9" s="185">
        <f>IF('Indicator Data'!AX12="No Data",1,IF('Indicator Data imputation'!AW12&lt;&gt;"",1,0))</f>
        <v>0</v>
      </c>
      <c r="AW9" s="185">
        <f>IF('Indicator Data'!AY12="No Data",1,IF('Indicator Data imputation'!AX12&lt;&gt;"",1,0))</f>
        <v>0</v>
      </c>
      <c r="AX9" s="185">
        <f>IF('Indicator Data'!AZ12="No Data",1,IF('Indicator Data imputation'!AY12&lt;&gt;"",1,0))</f>
        <v>0</v>
      </c>
      <c r="AY9" s="185">
        <f>IF('Indicator Data'!BA12="No Data",1,IF('Indicator Data imputation'!AZ12&lt;&gt;"",1,0))</f>
        <v>0</v>
      </c>
      <c r="AZ9" s="185">
        <f>IF('Indicator Data'!BB12="No Data",1,IF('Indicator Data imputation'!BA12&lt;&gt;"",1,0))</f>
        <v>0</v>
      </c>
      <c r="BA9" s="185">
        <f>IF('Indicator Data'!BC12="No Data",1,IF('Indicator Data imputation'!BB12&lt;&gt;"",1,0))</f>
        <v>0</v>
      </c>
      <c r="BB9" s="185">
        <f>IF('Indicator Data'!BD12="No Data",1,IF('Indicator Data imputation'!BC12&lt;&gt;"",1,0))</f>
        <v>0</v>
      </c>
      <c r="BC9" s="185">
        <f>IF('Indicator Data'!BE12="No Data",1,IF('Indicator Data imputation'!BD12&lt;&gt;"",1,0))</f>
        <v>0</v>
      </c>
      <c r="BD9" s="185">
        <f>IF('Indicator Data'!BF12="No Data",1,IF('Indicator Data imputation'!BE12&lt;&gt;"",1,0))</f>
        <v>0</v>
      </c>
      <c r="BE9" s="185">
        <f>IF('Indicator Data'!BG12="No Data",1,IF('Indicator Data imputation'!BF12&lt;&gt;"",1,0))</f>
        <v>0</v>
      </c>
      <c r="BF9" s="185">
        <f>IF('Indicator Data'!BH12="No Data",1,IF('Indicator Data imputation'!BG12&lt;&gt;"",1,0))</f>
        <v>0</v>
      </c>
      <c r="BG9" s="185">
        <f>IF('Indicator Data'!BI12="No Data",1,IF('Indicator Data imputation'!BH12&lt;&gt;"",1,0))</f>
        <v>0</v>
      </c>
      <c r="BH9" s="185">
        <f>IF('Indicator Data'!BJ12="No Data",1,IF('Indicator Data imputation'!BI12&lt;&gt;"",1,0))</f>
        <v>0</v>
      </c>
      <c r="BI9" s="185">
        <f>IF('Indicator Data'!BK12="No Data",1,IF('Indicator Data imputation'!BJ12&lt;&gt;"",1,0))</f>
        <v>0</v>
      </c>
      <c r="BJ9" s="185">
        <f>IF('Indicator Data'!BL12="No Data",1,IF('Indicator Data imputation'!BK12&lt;&gt;"",1,0))</f>
        <v>0</v>
      </c>
      <c r="BK9" s="185">
        <f>IF('Indicator Data'!BM12="No Data",1,IF('Indicator Data imputation'!BL12&lt;&gt;"",1,0))</f>
        <v>0</v>
      </c>
      <c r="BL9" s="185">
        <f>IF('Indicator Data'!BN12="No Data",1,IF('Indicator Data imputation'!BM12&lt;&gt;"",1,0))</f>
        <v>0</v>
      </c>
      <c r="BM9" s="185">
        <f>IF('Indicator Data'!BO12="No Data",1,IF('Indicator Data imputation'!BN12&lt;&gt;"",1,0))</f>
        <v>1</v>
      </c>
      <c r="BN9" s="185">
        <f>IF('Indicator Data'!BP12="No Data",1,IF('Indicator Data imputation'!BO12&lt;&gt;"",1,0))</f>
        <v>0</v>
      </c>
      <c r="BO9" s="185">
        <f>IF('Indicator Data'!BQ12="No Data",1,IF('Indicator Data imputation'!BP12&lt;&gt;"",1,0))</f>
        <v>0</v>
      </c>
      <c r="BP9" s="185">
        <f>IF('Indicator Data'!BR12="No Data",1,IF('Indicator Data imputation'!BQ12&lt;&gt;"",1,0))</f>
        <v>0</v>
      </c>
      <c r="BQ9" s="185">
        <f>IF('Indicator Data'!BS12="No Data",1,IF('Indicator Data imputation'!BR12&lt;&gt;"",1,0))</f>
        <v>0</v>
      </c>
      <c r="BR9" s="16">
        <f t="shared" si="0"/>
        <v>3</v>
      </c>
      <c r="BS9" s="195">
        <f t="shared" si="1"/>
        <v>4.4117647058823532E-2</v>
      </c>
    </row>
    <row r="10" spans="1:83" x14ac:dyDescent="0.25">
      <c r="A10" s="61" t="s">
        <v>81</v>
      </c>
      <c r="B10" s="185">
        <f>IF('Indicator Data'!D13="No Data",1,IF('Indicator Data imputation'!C13&lt;&gt;"",1,0))</f>
        <v>0</v>
      </c>
      <c r="C10" s="185">
        <f>IF('Indicator Data'!E13="No Data",1,IF('Indicator Data imputation'!D13&lt;&gt;"",1,0))</f>
        <v>0</v>
      </c>
      <c r="D10" s="185">
        <f>IF('Indicator Data'!F13="No Data",1,IF('Indicator Data imputation'!E13&lt;&gt;"",1,0))</f>
        <v>0</v>
      </c>
      <c r="E10" s="185">
        <f>IF('Indicator Data'!G13="No Data",1,IF('Indicator Data imputation'!F13&lt;&gt;"",1,0))</f>
        <v>0</v>
      </c>
      <c r="F10" s="185">
        <f>IF('Indicator Data'!H13="No Data",1,IF('Indicator Data imputation'!G13&lt;&gt;"",1,0))</f>
        <v>0</v>
      </c>
      <c r="G10" s="185">
        <f>IF('Indicator Data'!I13="No Data",1,IF('Indicator Data imputation'!H13&lt;&gt;"",1,0))</f>
        <v>0</v>
      </c>
      <c r="H10" s="185">
        <f>IF('Indicator Data'!J13="No Data",1,IF('Indicator Data imputation'!I13&lt;&gt;"",1,0))</f>
        <v>0</v>
      </c>
      <c r="I10" s="185">
        <f>IF('Indicator Data'!K13="No Data",1,IF('Indicator Data imputation'!J13&lt;&gt;"",1,0))</f>
        <v>0</v>
      </c>
      <c r="J10" s="185">
        <f>IF('Indicator Data'!L13="No Data",1,IF('Indicator Data imputation'!K13&lt;&gt;"",1,0))</f>
        <v>0</v>
      </c>
      <c r="K10" s="185">
        <f>IF('Indicator Data'!M13="No Data",1,IF('Indicator Data imputation'!L13&lt;&gt;"",1,0))</f>
        <v>0</v>
      </c>
      <c r="L10" s="185">
        <f>IF('Indicator Data'!N13="No Data",1,IF('Indicator Data imputation'!M13&lt;&gt;"",1,0))</f>
        <v>0</v>
      </c>
      <c r="M10" s="185">
        <f>IF('Indicator Data'!O13="No Data",1,IF('Indicator Data imputation'!N13&lt;&gt;"",1,0))</f>
        <v>0</v>
      </c>
      <c r="N10" s="185">
        <f>IF('Indicator Data'!P13="No Data",1,IF('Indicator Data imputation'!O13&lt;&gt;"",1,0))</f>
        <v>0</v>
      </c>
      <c r="O10" s="185">
        <f>IF('Indicator Data'!Q13="No Data",1,IF('Indicator Data imputation'!P13&lt;&gt;"",1,0))</f>
        <v>0</v>
      </c>
      <c r="P10" s="185">
        <f>IF('Indicator Data'!R13="No Data",1,IF('Indicator Data imputation'!Q13&lt;&gt;"",1,0))</f>
        <v>0</v>
      </c>
      <c r="Q10" s="185">
        <f>IF('Indicator Data'!S13="No Data",1,IF('Indicator Data imputation'!R13&lt;&gt;"",1,0))</f>
        <v>0</v>
      </c>
      <c r="R10" s="185">
        <f>IF('Indicator Data'!T13="No Data",1,IF('Indicator Data imputation'!S13&lt;&gt;"",1,0))</f>
        <v>0</v>
      </c>
      <c r="S10" s="185">
        <f>IF('Indicator Data'!U13="No Data",1,IF('Indicator Data imputation'!T13&lt;&gt;"",1,0))</f>
        <v>0</v>
      </c>
      <c r="T10" s="185">
        <f>IF('Indicator Data'!V13="No Data",1,IF('Indicator Data imputation'!U13&lt;&gt;"",1,0))</f>
        <v>0</v>
      </c>
      <c r="U10" s="185">
        <f>IF('Indicator Data'!W13="No Data",1,IF('Indicator Data imputation'!V13&lt;&gt;"",1,0))</f>
        <v>0</v>
      </c>
      <c r="V10" s="185">
        <f>IF('Indicator Data'!X13="No Data",1,IF('Indicator Data imputation'!W13&lt;&gt;"",1,0))</f>
        <v>0</v>
      </c>
      <c r="W10" s="185">
        <f>IF('Indicator Data'!Y13="No Data",1,IF('Indicator Data imputation'!X13&lt;&gt;"",1,0))</f>
        <v>0</v>
      </c>
      <c r="X10" s="185">
        <f>IF('Indicator Data'!Z13="No Data",1,IF('Indicator Data imputation'!Y13&lt;&gt;"",1,0))</f>
        <v>0</v>
      </c>
      <c r="Y10" s="185">
        <f>IF('Indicator Data'!AA13="No Data",1,IF('Indicator Data imputation'!Z13&lt;&gt;"",1,0))</f>
        <v>0</v>
      </c>
      <c r="Z10" s="185">
        <f>IF('Indicator Data'!AB13="No Data",1,IF('Indicator Data imputation'!AA13&lt;&gt;"",1,0))</f>
        <v>0</v>
      </c>
      <c r="AA10" s="185">
        <f>IF('Indicator Data'!AC13="No Data",1,IF('Indicator Data imputation'!AB13&lt;&gt;"",1,0))</f>
        <v>0</v>
      </c>
      <c r="AB10" s="185">
        <f>IF('Indicator Data'!AD13="No Data",1,IF('Indicator Data imputation'!AC13&lt;&gt;"",1,0))</f>
        <v>0</v>
      </c>
      <c r="AC10" s="185">
        <f>IF('Indicator Data'!AE13="No Data",1,IF('Indicator Data imputation'!AD13&lt;&gt;"",1,0))</f>
        <v>0</v>
      </c>
      <c r="AD10" s="185">
        <f>IF('Indicator Data'!AF13="No Data",1,IF('Indicator Data imputation'!AE13&lt;&gt;"",1,0))</f>
        <v>0</v>
      </c>
      <c r="AE10" s="185">
        <f>IF('Indicator Data'!AG13="No Data",1,IF('Indicator Data imputation'!AF13&lt;&gt;"",1,0))</f>
        <v>0</v>
      </c>
      <c r="AF10" s="185">
        <f>IF('Indicator Data'!AH13="No Data",1,IF('Indicator Data imputation'!AG13&lt;&gt;"",1,0))</f>
        <v>0</v>
      </c>
      <c r="AG10" s="185">
        <f>IF('Indicator Data'!AI13="No Data",1,IF('Indicator Data imputation'!AH13&lt;&gt;"",1,0))</f>
        <v>0</v>
      </c>
      <c r="AH10" s="185">
        <f>IF('Indicator Data'!AJ13="No Data",1,IF('Indicator Data imputation'!AI13&lt;&gt;"",1,0))</f>
        <v>0</v>
      </c>
      <c r="AI10" s="185">
        <f>IF('Indicator Data'!AK13="No Data",1,IF('Indicator Data imputation'!AJ13&lt;&gt;"",1,0))</f>
        <v>0</v>
      </c>
      <c r="AJ10" s="185">
        <f>IF('Indicator Data'!AL13="No Data",1,IF('Indicator Data imputation'!AK13&lt;&gt;"",1,0))</f>
        <v>0</v>
      </c>
      <c r="AK10" s="185">
        <f>IF('Indicator Data'!AM13="No Data",1,IF('Indicator Data imputation'!AL13&lt;&gt;"",1,0))</f>
        <v>0</v>
      </c>
      <c r="AL10" s="185">
        <f>IF('Indicator Data'!AN13="No Data",1,IF('Indicator Data imputation'!AM13&lt;&gt;"",1,0))</f>
        <v>0</v>
      </c>
      <c r="AM10" s="185">
        <f>IF('Indicator Data'!AO13="No Data",1,IF('Indicator Data imputation'!AN13&lt;&gt;"",1,0))</f>
        <v>1</v>
      </c>
      <c r="AN10" s="185">
        <f>IF('Indicator Data'!AP13="No Data",1,IF('Indicator Data imputation'!AO13&lt;&gt;"",1,0))</f>
        <v>0</v>
      </c>
      <c r="AO10" s="185">
        <f>IF('Indicator Data'!AQ13="No Data",1,IF('Indicator Data imputation'!AP13&lt;&gt;"",1,0))</f>
        <v>0</v>
      </c>
      <c r="AP10" s="185">
        <f>IF('Indicator Data'!AR13="No Data",1,IF('Indicator Data imputation'!AQ13&lt;&gt;"",1,0))</f>
        <v>0</v>
      </c>
      <c r="AQ10" s="185">
        <f>IF('Indicator Data'!AS13="No Data",1,IF('Indicator Data imputation'!AR13&lt;&gt;"",1,0))</f>
        <v>0</v>
      </c>
      <c r="AR10" s="185">
        <f>IF('Indicator Data'!AT13="No Data",1,IF('Indicator Data imputation'!AS13&lt;&gt;"",1,0))</f>
        <v>0</v>
      </c>
      <c r="AS10" s="185">
        <f>IF('Indicator Data'!AU13="No Data",1,IF('Indicator Data imputation'!AT13&lt;&gt;"",1,0))</f>
        <v>0</v>
      </c>
      <c r="AT10" s="185">
        <f>IF('Indicator Data'!AV13="No Data",1,IF('Indicator Data imputation'!AU13&lt;&gt;"",1,0))</f>
        <v>0</v>
      </c>
      <c r="AU10" s="185">
        <f>IF('Indicator Data'!AW13="No Data",1,IF('Indicator Data imputation'!AV13&lt;&gt;"",1,0))</f>
        <v>0</v>
      </c>
      <c r="AV10" s="185">
        <f>IF('Indicator Data'!AX13="No Data",1,IF('Indicator Data imputation'!AW13&lt;&gt;"",1,0))</f>
        <v>0</v>
      </c>
      <c r="AW10" s="185">
        <f>IF('Indicator Data'!AY13="No Data",1,IF('Indicator Data imputation'!AX13&lt;&gt;"",1,0))</f>
        <v>0</v>
      </c>
      <c r="AX10" s="185">
        <f>IF('Indicator Data'!AZ13="No Data",1,IF('Indicator Data imputation'!AY13&lt;&gt;"",1,0))</f>
        <v>0</v>
      </c>
      <c r="AY10" s="185">
        <f>IF('Indicator Data'!BA13="No Data",1,IF('Indicator Data imputation'!AZ13&lt;&gt;"",1,0))</f>
        <v>0</v>
      </c>
      <c r="AZ10" s="185">
        <f>IF('Indicator Data'!BB13="No Data",1,IF('Indicator Data imputation'!BA13&lt;&gt;"",1,0))</f>
        <v>0</v>
      </c>
      <c r="BA10" s="185">
        <f>IF('Indicator Data'!BC13="No Data",1,IF('Indicator Data imputation'!BB13&lt;&gt;"",1,0))</f>
        <v>0</v>
      </c>
      <c r="BB10" s="185">
        <f>IF('Indicator Data'!BD13="No Data",1,IF('Indicator Data imputation'!BC13&lt;&gt;"",1,0))</f>
        <v>0</v>
      </c>
      <c r="BC10" s="185">
        <f>IF('Indicator Data'!BE13="No Data",1,IF('Indicator Data imputation'!BD13&lt;&gt;"",1,0))</f>
        <v>0</v>
      </c>
      <c r="BD10" s="185">
        <f>IF('Indicator Data'!BF13="No Data",1,IF('Indicator Data imputation'!BE13&lt;&gt;"",1,0))</f>
        <v>0</v>
      </c>
      <c r="BE10" s="185">
        <f>IF('Indicator Data'!BG13="No Data",1,IF('Indicator Data imputation'!BF13&lt;&gt;"",1,0))</f>
        <v>0</v>
      </c>
      <c r="BF10" s="185">
        <f>IF('Indicator Data'!BH13="No Data",1,IF('Indicator Data imputation'!BG13&lt;&gt;"",1,0))</f>
        <v>0</v>
      </c>
      <c r="BG10" s="185">
        <f>IF('Indicator Data'!BI13="No Data",1,IF('Indicator Data imputation'!BH13&lt;&gt;"",1,0))</f>
        <v>0</v>
      </c>
      <c r="BH10" s="185">
        <f>IF('Indicator Data'!BJ13="No Data",1,IF('Indicator Data imputation'!BI13&lt;&gt;"",1,0))</f>
        <v>0</v>
      </c>
      <c r="BI10" s="185">
        <f>IF('Indicator Data'!BK13="No Data",1,IF('Indicator Data imputation'!BJ13&lt;&gt;"",1,0))</f>
        <v>0</v>
      </c>
      <c r="BJ10" s="185">
        <f>IF('Indicator Data'!BL13="No Data",1,IF('Indicator Data imputation'!BK13&lt;&gt;"",1,0))</f>
        <v>0</v>
      </c>
      <c r="BK10" s="185">
        <f>IF('Indicator Data'!BM13="No Data",1,IF('Indicator Data imputation'!BL13&lt;&gt;"",1,0))</f>
        <v>0</v>
      </c>
      <c r="BL10" s="185">
        <f>IF('Indicator Data'!BN13="No Data",1,IF('Indicator Data imputation'!BM13&lt;&gt;"",1,0))</f>
        <v>0</v>
      </c>
      <c r="BM10" s="185">
        <f>IF('Indicator Data'!BO13="No Data",1,IF('Indicator Data imputation'!BN13&lt;&gt;"",1,0))</f>
        <v>1</v>
      </c>
      <c r="BN10" s="185">
        <f>IF('Indicator Data'!BP13="No Data",1,IF('Indicator Data imputation'!BO13&lt;&gt;"",1,0))</f>
        <v>0</v>
      </c>
      <c r="BO10" s="185">
        <f>IF('Indicator Data'!BQ13="No Data",1,IF('Indicator Data imputation'!BP13&lt;&gt;"",1,0))</f>
        <v>0</v>
      </c>
      <c r="BP10" s="185">
        <f>IF('Indicator Data'!BR13="No Data",1,IF('Indicator Data imputation'!BQ13&lt;&gt;"",1,0))</f>
        <v>0</v>
      </c>
      <c r="BQ10" s="185">
        <f>IF('Indicator Data'!BS13="No Data",1,IF('Indicator Data imputation'!BR13&lt;&gt;"",1,0))</f>
        <v>0</v>
      </c>
      <c r="BR10" s="16">
        <f t="shared" si="0"/>
        <v>2</v>
      </c>
      <c r="BS10" s="195">
        <f t="shared" si="1"/>
        <v>2.9411764705882353E-2</v>
      </c>
    </row>
    <row r="11" spans="1:83" x14ac:dyDescent="0.25">
      <c r="A11" s="61" t="s">
        <v>83</v>
      </c>
      <c r="B11" s="185">
        <f>IF('Indicator Data'!D14="No Data",1,IF('Indicator Data imputation'!C14&lt;&gt;"",1,0))</f>
        <v>0</v>
      </c>
      <c r="C11" s="185">
        <f>IF('Indicator Data'!E14="No Data",1,IF('Indicator Data imputation'!D14&lt;&gt;"",1,0))</f>
        <v>0</v>
      </c>
      <c r="D11" s="185">
        <f>IF('Indicator Data'!F14="No Data",1,IF('Indicator Data imputation'!E14&lt;&gt;"",1,0))</f>
        <v>0</v>
      </c>
      <c r="E11" s="185">
        <f>IF('Indicator Data'!G14="No Data",1,IF('Indicator Data imputation'!F14&lt;&gt;"",1,0))</f>
        <v>0</v>
      </c>
      <c r="F11" s="185">
        <f>IF('Indicator Data'!H14="No Data",1,IF('Indicator Data imputation'!G14&lt;&gt;"",1,0))</f>
        <v>0</v>
      </c>
      <c r="G11" s="185">
        <f>IF('Indicator Data'!I14="No Data",1,IF('Indicator Data imputation'!H14&lt;&gt;"",1,0))</f>
        <v>0</v>
      </c>
      <c r="H11" s="185">
        <f>IF('Indicator Data'!J14="No Data",1,IF('Indicator Data imputation'!I14&lt;&gt;"",1,0))</f>
        <v>0</v>
      </c>
      <c r="I11" s="185">
        <f>IF('Indicator Data'!K14="No Data",1,IF('Indicator Data imputation'!J14&lt;&gt;"",1,0))</f>
        <v>0</v>
      </c>
      <c r="J11" s="185">
        <f>IF('Indicator Data'!L14="No Data",1,IF('Indicator Data imputation'!K14&lt;&gt;"",1,0))</f>
        <v>0</v>
      </c>
      <c r="K11" s="185">
        <f>IF('Indicator Data'!M14="No Data",1,IF('Indicator Data imputation'!L14&lt;&gt;"",1,0))</f>
        <v>0</v>
      </c>
      <c r="L11" s="185">
        <f>IF('Indicator Data'!N14="No Data",1,IF('Indicator Data imputation'!M14&lt;&gt;"",1,0))</f>
        <v>0</v>
      </c>
      <c r="M11" s="185">
        <f>IF('Indicator Data'!O14="No Data",1,IF('Indicator Data imputation'!N14&lt;&gt;"",1,0))</f>
        <v>0</v>
      </c>
      <c r="N11" s="185">
        <f>IF('Indicator Data'!P14="No Data",1,IF('Indicator Data imputation'!O14&lt;&gt;"",1,0))</f>
        <v>0</v>
      </c>
      <c r="O11" s="185">
        <f>IF('Indicator Data'!Q14="No Data",1,IF('Indicator Data imputation'!P14&lt;&gt;"",1,0))</f>
        <v>0</v>
      </c>
      <c r="P11" s="185">
        <f>IF('Indicator Data'!R14="No Data",1,IF('Indicator Data imputation'!Q14&lt;&gt;"",1,0))</f>
        <v>0</v>
      </c>
      <c r="Q11" s="185">
        <f>IF('Indicator Data'!S14="No Data",1,IF('Indicator Data imputation'!R14&lt;&gt;"",1,0))</f>
        <v>0</v>
      </c>
      <c r="R11" s="185">
        <f>IF('Indicator Data'!T14="No Data",1,IF('Indicator Data imputation'!S14&lt;&gt;"",1,0))</f>
        <v>0</v>
      </c>
      <c r="S11" s="185">
        <f>IF('Indicator Data'!U14="No Data",1,IF('Indicator Data imputation'!T14&lt;&gt;"",1,0))</f>
        <v>0</v>
      </c>
      <c r="T11" s="185">
        <f>IF('Indicator Data'!V14="No Data",1,IF('Indicator Data imputation'!U14&lt;&gt;"",1,0))</f>
        <v>0</v>
      </c>
      <c r="U11" s="185">
        <f>IF('Indicator Data'!W14="No Data",1,IF('Indicator Data imputation'!V14&lt;&gt;"",1,0))</f>
        <v>0</v>
      </c>
      <c r="V11" s="185">
        <f>IF('Indicator Data'!X14="No Data",1,IF('Indicator Data imputation'!W14&lt;&gt;"",1,0))</f>
        <v>0</v>
      </c>
      <c r="W11" s="185">
        <f>IF('Indicator Data'!Y14="No Data",1,IF('Indicator Data imputation'!X14&lt;&gt;"",1,0))</f>
        <v>0</v>
      </c>
      <c r="X11" s="185">
        <f>IF('Indicator Data'!Z14="No Data",1,IF('Indicator Data imputation'!Y14&lt;&gt;"",1,0))</f>
        <v>0</v>
      </c>
      <c r="Y11" s="185">
        <f>IF('Indicator Data'!AA14="No Data",1,IF('Indicator Data imputation'!Z14&lt;&gt;"",1,0))</f>
        <v>0</v>
      </c>
      <c r="Z11" s="185">
        <f>IF('Indicator Data'!AB14="No Data",1,IF('Indicator Data imputation'!AA14&lt;&gt;"",1,0))</f>
        <v>0</v>
      </c>
      <c r="AA11" s="185">
        <f>IF('Indicator Data'!AC14="No Data",1,IF('Indicator Data imputation'!AB14&lt;&gt;"",1,0))</f>
        <v>0</v>
      </c>
      <c r="AB11" s="185">
        <f>IF('Indicator Data'!AD14="No Data",1,IF('Indicator Data imputation'!AC14&lt;&gt;"",1,0))</f>
        <v>0</v>
      </c>
      <c r="AC11" s="185">
        <f>IF('Indicator Data'!AE14="No Data",1,IF('Indicator Data imputation'!AD14&lt;&gt;"",1,0))</f>
        <v>0</v>
      </c>
      <c r="AD11" s="185">
        <f>IF('Indicator Data'!AF14="No Data",1,IF('Indicator Data imputation'!AE14&lt;&gt;"",1,0))</f>
        <v>0</v>
      </c>
      <c r="AE11" s="185">
        <f>IF('Indicator Data'!AG14="No Data",1,IF('Indicator Data imputation'!AF14&lt;&gt;"",1,0))</f>
        <v>0</v>
      </c>
      <c r="AF11" s="185">
        <f>IF('Indicator Data'!AH14="No Data",1,IF('Indicator Data imputation'!AG14&lt;&gt;"",1,0))</f>
        <v>0</v>
      </c>
      <c r="AG11" s="185">
        <f>IF('Indicator Data'!AI14="No Data",1,IF('Indicator Data imputation'!AH14&lt;&gt;"",1,0))</f>
        <v>0</v>
      </c>
      <c r="AH11" s="185">
        <f>IF('Indicator Data'!AJ14="No Data",1,IF('Indicator Data imputation'!AI14&lt;&gt;"",1,0))</f>
        <v>0</v>
      </c>
      <c r="AI11" s="185">
        <f>IF('Indicator Data'!AK14="No Data",1,IF('Indicator Data imputation'!AJ14&lt;&gt;"",1,0))</f>
        <v>0</v>
      </c>
      <c r="AJ11" s="185">
        <f>IF('Indicator Data'!AL14="No Data",1,IF('Indicator Data imputation'!AK14&lt;&gt;"",1,0))</f>
        <v>0</v>
      </c>
      <c r="AK11" s="185">
        <f>IF('Indicator Data'!AM14="No Data",1,IF('Indicator Data imputation'!AL14&lt;&gt;"",1,0))</f>
        <v>0</v>
      </c>
      <c r="AL11" s="185">
        <f>IF('Indicator Data'!AN14="No Data",1,IF('Indicator Data imputation'!AM14&lt;&gt;"",1,0))</f>
        <v>0</v>
      </c>
      <c r="AM11" s="185">
        <f>IF('Indicator Data'!AO14="No Data",1,IF('Indicator Data imputation'!AN14&lt;&gt;"",1,0))</f>
        <v>1</v>
      </c>
      <c r="AN11" s="185">
        <f>IF('Indicator Data'!AP14="No Data",1,IF('Indicator Data imputation'!AO14&lt;&gt;"",1,0))</f>
        <v>0</v>
      </c>
      <c r="AO11" s="185">
        <f>IF('Indicator Data'!AQ14="No Data",1,IF('Indicator Data imputation'!AP14&lt;&gt;"",1,0))</f>
        <v>0</v>
      </c>
      <c r="AP11" s="185">
        <f>IF('Indicator Data'!AR14="No Data",1,IF('Indicator Data imputation'!AQ14&lt;&gt;"",1,0))</f>
        <v>0</v>
      </c>
      <c r="AQ11" s="185">
        <f>IF('Indicator Data'!AS14="No Data",1,IF('Indicator Data imputation'!AR14&lt;&gt;"",1,0))</f>
        <v>0</v>
      </c>
      <c r="AR11" s="185">
        <f>IF('Indicator Data'!AT14="No Data",1,IF('Indicator Data imputation'!AS14&lt;&gt;"",1,0))</f>
        <v>0</v>
      </c>
      <c r="AS11" s="185">
        <f>IF('Indicator Data'!AU14="No Data",1,IF('Indicator Data imputation'!AT14&lt;&gt;"",1,0))</f>
        <v>0</v>
      </c>
      <c r="AT11" s="185">
        <f>IF('Indicator Data'!AV14="No Data",1,IF('Indicator Data imputation'!AU14&lt;&gt;"",1,0))</f>
        <v>0</v>
      </c>
      <c r="AU11" s="185">
        <f>IF('Indicator Data'!AW14="No Data",1,IF('Indicator Data imputation'!AV14&lt;&gt;"",1,0))</f>
        <v>1</v>
      </c>
      <c r="AV11" s="185">
        <f>IF('Indicator Data'!AX14="No Data",1,IF('Indicator Data imputation'!AW14&lt;&gt;"",1,0))</f>
        <v>0</v>
      </c>
      <c r="AW11" s="185">
        <f>IF('Indicator Data'!AY14="No Data",1,IF('Indicator Data imputation'!AX14&lt;&gt;"",1,0))</f>
        <v>0</v>
      </c>
      <c r="AX11" s="185">
        <f>IF('Indicator Data'!AZ14="No Data",1,IF('Indicator Data imputation'!AY14&lt;&gt;"",1,0))</f>
        <v>0</v>
      </c>
      <c r="AY11" s="185">
        <f>IF('Indicator Data'!BA14="No Data",1,IF('Indicator Data imputation'!AZ14&lt;&gt;"",1,0))</f>
        <v>0</v>
      </c>
      <c r="AZ11" s="185">
        <f>IF('Indicator Data'!BB14="No Data",1,IF('Indicator Data imputation'!BA14&lt;&gt;"",1,0))</f>
        <v>0</v>
      </c>
      <c r="BA11" s="185">
        <f>IF('Indicator Data'!BC14="No Data",1,IF('Indicator Data imputation'!BB14&lt;&gt;"",1,0))</f>
        <v>0</v>
      </c>
      <c r="BB11" s="185">
        <f>IF('Indicator Data'!BD14="No Data",1,IF('Indicator Data imputation'!BC14&lt;&gt;"",1,0))</f>
        <v>0</v>
      </c>
      <c r="BC11" s="185">
        <f>IF('Indicator Data'!BE14="No Data",1,IF('Indicator Data imputation'!BD14&lt;&gt;"",1,0))</f>
        <v>0</v>
      </c>
      <c r="BD11" s="185">
        <f>IF('Indicator Data'!BF14="No Data",1,IF('Indicator Data imputation'!BE14&lt;&gt;"",1,0))</f>
        <v>0</v>
      </c>
      <c r="BE11" s="185">
        <f>IF('Indicator Data'!BG14="No Data",1,IF('Indicator Data imputation'!BF14&lt;&gt;"",1,0))</f>
        <v>0</v>
      </c>
      <c r="BF11" s="185">
        <f>IF('Indicator Data'!BH14="No Data",1,IF('Indicator Data imputation'!BG14&lt;&gt;"",1,0))</f>
        <v>0</v>
      </c>
      <c r="BG11" s="185">
        <f>IF('Indicator Data'!BI14="No Data",1,IF('Indicator Data imputation'!BH14&lt;&gt;"",1,0))</f>
        <v>0</v>
      </c>
      <c r="BH11" s="185">
        <f>IF('Indicator Data'!BJ14="No Data",1,IF('Indicator Data imputation'!BI14&lt;&gt;"",1,0))</f>
        <v>0</v>
      </c>
      <c r="BI11" s="185">
        <f>IF('Indicator Data'!BK14="No Data",1,IF('Indicator Data imputation'!BJ14&lt;&gt;"",1,0))</f>
        <v>0</v>
      </c>
      <c r="BJ11" s="185">
        <f>IF('Indicator Data'!BL14="No Data",1,IF('Indicator Data imputation'!BK14&lt;&gt;"",1,0))</f>
        <v>0</v>
      </c>
      <c r="BK11" s="185">
        <f>IF('Indicator Data'!BM14="No Data",1,IF('Indicator Data imputation'!BL14&lt;&gt;"",1,0))</f>
        <v>0</v>
      </c>
      <c r="BL11" s="185">
        <f>IF('Indicator Data'!BN14="No Data",1,IF('Indicator Data imputation'!BM14&lt;&gt;"",1,0))</f>
        <v>0</v>
      </c>
      <c r="BM11" s="185">
        <f>IF('Indicator Data'!BO14="No Data",1,IF('Indicator Data imputation'!BN14&lt;&gt;"",1,0))</f>
        <v>1</v>
      </c>
      <c r="BN11" s="185">
        <f>IF('Indicator Data'!BP14="No Data",1,IF('Indicator Data imputation'!BO14&lt;&gt;"",1,0))</f>
        <v>0</v>
      </c>
      <c r="BO11" s="185">
        <f>IF('Indicator Data'!BQ14="No Data",1,IF('Indicator Data imputation'!BP14&lt;&gt;"",1,0))</f>
        <v>0</v>
      </c>
      <c r="BP11" s="185">
        <f>IF('Indicator Data'!BR14="No Data",1,IF('Indicator Data imputation'!BQ14&lt;&gt;"",1,0))</f>
        <v>0</v>
      </c>
      <c r="BQ11" s="185">
        <f>IF('Indicator Data'!BS14="No Data",1,IF('Indicator Data imputation'!BR14&lt;&gt;"",1,0))</f>
        <v>0</v>
      </c>
      <c r="BR11" s="16">
        <f t="shared" si="0"/>
        <v>3</v>
      </c>
      <c r="BS11" s="195">
        <f t="shared" si="1"/>
        <v>4.4117647058823532E-2</v>
      </c>
    </row>
    <row r="12" spans="1:83" x14ac:dyDescent="0.25">
      <c r="A12" s="61" t="s">
        <v>85</v>
      </c>
      <c r="B12" s="185">
        <f>IF('Indicator Data'!D15="No Data",1,IF('Indicator Data imputation'!C15&lt;&gt;"",1,0))</f>
        <v>0</v>
      </c>
      <c r="C12" s="185">
        <f>IF('Indicator Data'!E15="No Data",1,IF('Indicator Data imputation'!D15&lt;&gt;"",1,0))</f>
        <v>0</v>
      </c>
      <c r="D12" s="185">
        <f>IF('Indicator Data'!F15="No Data",1,IF('Indicator Data imputation'!E15&lt;&gt;"",1,0))</f>
        <v>0</v>
      </c>
      <c r="E12" s="185">
        <f>IF('Indicator Data'!G15="No Data",1,IF('Indicator Data imputation'!F15&lt;&gt;"",1,0))</f>
        <v>0</v>
      </c>
      <c r="F12" s="185">
        <f>IF('Indicator Data'!H15="No Data",1,IF('Indicator Data imputation'!G15&lt;&gt;"",1,0))</f>
        <v>0</v>
      </c>
      <c r="G12" s="185">
        <f>IF('Indicator Data'!I15="No Data",1,IF('Indicator Data imputation'!H15&lt;&gt;"",1,0))</f>
        <v>0</v>
      </c>
      <c r="H12" s="185">
        <f>IF('Indicator Data'!J15="No Data",1,IF('Indicator Data imputation'!I15&lt;&gt;"",1,0))</f>
        <v>0</v>
      </c>
      <c r="I12" s="185">
        <f>IF('Indicator Data'!K15="No Data",1,IF('Indicator Data imputation'!J15&lt;&gt;"",1,0))</f>
        <v>0</v>
      </c>
      <c r="J12" s="185">
        <f>IF('Indicator Data'!L15="No Data",1,IF('Indicator Data imputation'!K15&lt;&gt;"",1,0))</f>
        <v>0</v>
      </c>
      <c r="K12" s="185">
        <f>IF('Indicator Data'!M15="No Data",1,IF('Indicator Data imputation'!L15&lt;&gt;"",1,0))</f>
        <v>0</v>
      </c>
      <c r="L12" s="185">
        <f>IF('Indicator Data'!N15="No Data",1,IF('Indicator Data imputation'!M15&lt;&gt;"",1,0))</f>
        <v>0</v>
      </c>
      <c r="M12" s="185">
        <f>IF('Indicator Data'!O15="No Data",1,IF('Indicator Data imputation'!N15&lt;&gt;"",1,0))</f>
        <v>0</v>
      </c>
      <c r="N12" s="185">
        <f>IF('Indicator Data'!P15="No Data",1,IF('Indicator Data imputation'!O15&lt;&gt;"",1,0))</f>
        <v>0</v>
      </c>
      <c r="O12" s="185">
        <f>IF('Indicator Data'!Q15="No Data",1,IF('Indicator Data imputation'!P15&lt;&gt;"",1,0))</f>
        <v>0</v>
      </c>
      <c r="P12" s="185">
        <f>IF('Indicator Data'!R15="No Data",1,IF('Indicator Data imputation'!Q15&lt;&gt;"",1,0))</f>
        <v>0</v>
      </c>
      <c r="Q12" s="185">
        <f>IF('Indicator Data'!S15="No Data",1,IF('Indicator Data imputation'!R15&lt;&gt;"",1,0))</f>
        <v>0</v>
      </c>
      <c r="R12" s="185">
        <f>IF('Indicator Data'!T15="No Data",1,IF('Indicator Data imputation'!S15&lt;&gt;"",1,0))</f>
        <v>0</v>
      </c>
      <c r="S12" s="185">
        <f>IF('Indicator Data'!U15="No Data",1,IF('Indicator Data imputation'!T15&lt;&gt;"",1,0))</f>
        <v>0</v>
      </c>
      <c r="T12" s="185">
        <f>IF('Indicator Data'!V15="No Data",1,IF('Indicator Data imputation'!U15&lt;&gt;"",1,0))</f>
        <v>0</v>
      </c>
      <c r="U12" s="185">
        <f>IF('Indicator Data'!W15="No Data",1,IF('Indicator Data imputation'!V15&lt;&gt;"",1,0))</f>
        <v>0</v>
      </c>
      <c r="V12" s="185">
        <f>IF('Indicator Data'!X15="No Data",1,IF('Indicator Data imputation'!W15&lt;&gt;"",1,0))</f>
        <v>0</v>
      </c>
      <c r="W12" s="185">
        <f>IF('Indicator Data'!Y15="No Data",1,IF('Indicator Data imputation'!X15&lt;&gt;"",1,0))</f>
        <v>0</v>
      </c>
      <c r="X12" s="185">
        <f>IF('Indicator Data'!Z15="No Data",1,IF('Indicator Data imputation'!Y15&lt;&gt;"",1,0))</f>
        <v>0</v>
      </c>
      <c r="Y12" s="185">
        <f>IF('Indicator Data'!AA15="No Data",1,IF('Indicator Data imputation'!Z15&lt;&gt;"",1,0))</f>
        <v>0</v>
      </c>
      <c r="Z12" s="185">
        <f>IF('Indicator Data'!AB15="No Data",1,IF('Indicator Data imputation'!AA15&lt;&gt;"",1,0))</f>
        <v>0</v>
      </c>
      <c r="AA12" s="185">
        <f>IF('Indicator Data'!AC15="No Data",1,IF('Indicator Data imputation'!AB15&lt;&gt;"",1,0))</f>
        <v>0</v>
      </c>
      <c r="AB12" s="185">
        <f>IF('Indicator Data'!AD15="No Data",1,IF('Indicator Data imputation'!AC15&lt;&gt;"",1,0))</f>
        <v>0</v>
      </c>
      <c r="AC12" s="185">
        <f>IF('Indicator Data'!AE15="No Data",1,IF('Indicator Data imputation'!AD15&lt;&gt;"",1,0))</f>
        <v>0</v>
      </c>
      <c r="AD12" s="185">
        <f>IF('Indicator Data'!AF15="No Data",1,IF('Indicator Data imputation'!AE15&lt;&gt;"",1,0))</f>
        <v>0</v>
      </c>
      <c r="AE12" s="185">
        <f>IF('Indicator Data'!AG15="No Data",1,IF('Indicator Data imputation'!AF15&lt;&gt;"",1,0))</f>
        <v>0</v>
      </c>
      <c r="AF12" s="185">
        <f>IF('Indicator Data'!AH15="No Data",1,IF('Indicator Data imputation'!AG15&lt;&gt;"",1,0))</f>
        <v>0</v>
      </c>
      <c r="AG12" s="185">
        <f>IF('Indicator Data'!AI15="No Data",1,IF('Indicator Data imputation'!AH15&lt;&gt;"",1,0))</f>
        <v>0</v>
      </c>
      <c r="AH12" s="185">
        <f>IF('Indicator Data'!AJ15="No Data",1,IF('Indicator Data imputation'!AI15&lt;&gt;"",1,0))</f>
        <v>0</v>
      </c>
      <c r="AI12" s="185">
        <f>IF('Indicator Data'!AK15="No Data",1,IF('Indicator Data imputation'!AJ15&lt;&gt;"",1,0))</f>
        <v>0</v>
      </c>
      <c r="AJ12" s="185">
        <f>IF('Indicator Data'!AL15="No Data",1,IF('Indicator Data imputation'!AK15&lt;&gt;"",1,0))</f>
        <v>0</v>
      </c>
      <c r="AK12" s="185">
        <f>IF('Indicator Data'!AM15="No Data",1,IF('Indicator Data imputation'!AL15&lt;&gt;"",1,0))</f>
        <v>0</v>
      </c>
      <c r="AL12" s="185">
        <f>IF('Indicator Data'!AN15="No Data",1,IF('Indicator Data imputation'!AM15&lt;&gt;"",1,0))</f>
        <v>0</v>
      </c>
      <c r="AM12" s="185">
        <f>IF('Indicator Data'!AO15="No Data",1,IF('Indicator Data imputation'!AN15&lt;&gt;"",1,0))</f>
        <v>1</v>
      </c>
      <c r="AN12" s="185">
        <f>IF('Indicator Data'!AP15="No Data",1,IF('Indicator Data imputation'!AO15&lt;&gt;"",1,0))</f>
        <v>0</v>
      </c>
      <c r="AO12" s="185">
        <f>IF('Indicator Data'!AQ15="No Data",1,IF('Indicator Data imputation'!AP15&lt;&gt;"",1,0))</f>
        <v>0</v>
      </c>
      <c r="AP12" s="185">
        <f>IF('Indicator Data'!AR15="No Data",1,IF('Indicator Data imputation'!AQ15&lt;&gt;"",1,0))</f>
        <v>0</v>
      </c>
      <c r="AQ12" s="185">
        <f>IF('Indicator Data'!AS15="No Data",1,IF('Indicator Data imputation'!AR15&lt;&gt;"",1,0))</f>
        <v>0</v>
      </c>
      <c r="AR12" s="185">
        <f>IF('Indicator Data'!AT15="No Data",1,IF('Indicator Data imputation'!AS15&lt;&gt;"",1,0))</f>
        <v>0</v>
      </c>
      <c r="AS12" s="185">
        <f>IF('Indicator Data'!AU15="No Data",1,IF('Indicator Data imputation'!AT15&lt;&gt;"",1,0))</f>
        <v>0</v>
      </c>
      <c r="AT12" s="185">
        <f>IF('Indicator Data'!AV15="No Data",1,IF('Indicator Data imputation'!AU15&lt;&gt;"",1,0))</f>
        <v>0</v>
      </c>
      <c r="AU12" s="185">
        <f>IF('Indicator Data'!AW15="No Data",1,IF('Indicator Data imputation'!AV15&lt;&gt;"",1,0))</f>
        <v>0</v>
      </c>
      <c r="AV12" s="185">
        <f>IF('Indicator Data'!AX15="No Data",1,IF('Indicator Data imputation'!AW15&lt;&gt;"",1,0))</f>
        <v>0</v>
      </c>
      <c r="AW12" s="185">
        <f>IF('Indicator Data'!AY15="No Data",1,IF('Indicator Data imputation'!AX15&lt;&gt;"",1,0))</f>
        <v>0</v>
      </c>
      <c r="AX12" s="185">
        <f>IF('Indicator Data'!AZ15="No Data",1,IF('Indicator Data imputation'!AY15&lt;&gt;"",1,0))</f>
        <v>0</v>
      </c>
      <c r="AY12" s="185">
        <f>IF('Indicator Data'!BA15="No Data",1,IF('Indicator Data imputation'!AZ15&lt;&gt;"",1,0))</f>
        <v>0</v>
      </c>
      <c r="AZ12" s="185">
        <f>IF('Indicator Data'!BB15="No Data",1,IF('Indicator Data imputation'!BA15&lt;&gt;"",1,0))</f>
        <v>0</v>
      </c>
      <c r="BA12" s="185">
        <f>IF('Indicator Data'!BC15="No Data",1,IF('Indicator Data imputation'!BB15&lt;&gt;"",1,0))</f>
        <v>0</v>
      </c>
      <c r="BB12" s="185">
        <f>IF('Indicator Data'!BD15="No Data",1,IF('Indicator Data imputation'!BC15&lt;&gt;"",1,0))</f>
        <v>0</v>
      </c>
      <c r="BC12" s="185">
        <f>IF('Indicator Data'!BE15="No Data",1,IF('Indicator Data imputation'!BD15&lt;&gt;"",1,0))</f>
        <v>0</v>
      </c>
      <c r="BD12" s="185">
        <f>IF('Indicator Data'!BF15="No Data",1,IF('Indicator Data imputation'!BE15&lt;&gt;"",1,0))</f>
        <v>0</v>
      </c>
      <c r="BE12" s="185">
        <f>IF('Indicator Data'!BG15="No Data",1,IF('Indicator Data imputation'!BF15&lt;&gt;"",1,0))</f>
        <v>0</v>
      </c>
      <c r="BF12" s="185">
        <f>IF('Indicator Data'!BH15="No Data",1,IF('Indicator Data imputation'!BG15&lt;&gt;"",1,0))</f>
        <v>0</v>
      </c>
      <c r="BG12" s="185">
        <f>IF('Indicator Data'!BI15="No Data",1,IF('Indicator Data imputation'!BH15&lt;&gt;"",1,0))</f>
        <v>0</v>
      </c>
      <c r="BH12" s="185">
        <f>IF('Indicator Data'!BJ15="No Data",1,IF('Indicator Data imputation'!BI15&lt;&gt;"",1,0))</f>
        <v>0</v>
      </c>
      <c r="BI12" s="185">
        <f>IF('Indicator Data'!BK15="No Data",1,IF('Indicator Data imputation'!BJ15&lt;&gt;"",1,0))</f>
        <v>0</v>
      </c>
      <c r="BJ12" s="185">
        <f>IF('Indicator Data'!BL15="No Data",1,IF('Indicator Data imputation'!BK15&lt;&gt;"",1,0))</f>
        <v>0</v>
      </c>
      <c r="BK12" s="185">
        <f>IF('Indicator Data'!BM15="No Data",1,IF('Indicator Data imputation'!BL15&lt;&gt;"",1,0))</f>
        <v>0</v>
      </c>
      <c r="BL12" s="185">
        <f>IF('Indicator Data'!BN15="No Data",1,IF('Indicator Data imputation'!BM15&lt;&gt;"",1,0))</f>
        <v>0</v>
      </c>
      <c r="BM12" s="185">
        <f>IF('Indicator Data'!BO15="No Data",1,IF('Indicator Data imputation'!BN15&lt;&gt;"",1,0))</f>
        <v>1</v>
      </c>
      <c r="BN12" s="185">
        <f>IF('Indicator Data'!BP15="No Data",1,IF('Indicator Data imputation'!BO15&lt;&gt;"",1,0))</f>
        <v>0</v>
      </c>
      <c r="BO12" s="185">
        <f>IF('Indicator Data'!BQ15="No Data",1,IF('Indicator Data imputation'!BP15&lt;&gt;"",1,0))</f>
        <v>0</v>
      </c>
      <c r="BP12" s="185">
        <f>IF('Indicator Data'!BR15="No Data",1,IF('Indicator Data imputation'!BQ15&lt;&gt;"",1,0))</f>
        <v>0</v>
      </c>
      <c r="BQ12" s="185">
        <f>IF('Indicator Data'!BS15="No Data",1,IF('Indicator Data imputation'!BR15&lt;&gt;"",1,0))</f>
        <v>0</v>
      </c>
      <c r="BR12" s="16">
        <f t="shared" si="0"/>
        <v>2</v>
      </c>
      <c r="BS12" s="195">
        <f t="shared" si="1"/>
        <v>2.9411764705882353E-2</v>
      </c>
    </row>
    <row r="13" spans="1:83" x14ac:dyDescent="0.25">
      <c r="A13" s="61" t="s">
        <v>87</v>
      </c>
      <c r="B13" s="185">
        <f>IF('Indicator Data'!D16="No Data",1,IF('Indicator Data imputation'!C16&lt;&gt;"",1,0))</f>
        <v>0</v>
      </c>
      <c r="C13" s="185">
        <f>IF('Indicator Data'!E16="No Data",1,IF('Indicator Data imputation'!D16&lt;&gt;"",1,0))</f>
        <v>0</v>
      </c>
      <c r="D13" s="185">
        <f>IF('Indicator Data'!F16="No Data",1,IF('Indicator Data imputation'!E16&lt;&gt;"",1,0))</f>
        <v>0</v>
      </c>
      <c r="E13" s="185">
        <f>IF('Indicator Data'!G16="No Data",1,IF('Indicator Data imputation'!F16&lt;&gt;"",1,0))</f>
        <v>0</v>
      </c>
      <c r="F13" s="185">
        <f>IF('Indicator Data'!H16="No Data",1,IF('Indicator Data imputation'!G16&lt;&gt;"",1,0))</f>
        <v>0</v>
      </c>
      <c r="G13" s="185">
        <f>IF('Indicator Data'!I16="No Data",1,IF('Indicator Data imputation'!H16&lt;&gt;"",1,0))</f>
        <v>0</v>
      </c>
      <c r="H13" s="185">
        <f>IF('Indicator Data'!J16="No Data",1,IF('Indicator Data imputation'!I16&lt;&gt;"",1,0))</f>
        <v>0</v>
      </c>
      <c r="I13" s="185">
        <f>IF('Indicator Data'!K16="No Data",1,IF('Indicator Data imputation'!J16&lt;&gt;"",1,0))</f>
        <v>0</v>
      </c>
      <c r="J13" s="185">
        <f>IF('Indicator Data'!L16="No Data",1,IF('Indicator Data imputation'!K16&lt;&gt;"",1,0))</f>
        <v>0</v>
      </c>
      <c r="K13" s="185">
        <f>IF('Indicator Data'!M16="No Data",1,IF('Indicator Data imputation'!L16&lt;&gt;"",1,0))</f>
        <v>0</v>
      </c>
      <c r="L13" s="185">
        <f>IF('Indicator Data'!N16="No Data",1,IF('Indicator Data imputation'!M16&lt;&gt;"",1,0))</f>
        <v>0</v>
      </c>
      <c r="M13" s="185">
        <f>IF('Indicator Data'!O16="No Data",1,IF('Indicator Data imputation'!N16&lt;&gt;"",1,0))</f>
        <v>0</v>
      </c>
      <c r="N13" s="185">
        <f>IF('Indicator Data'!P16="No Data",1,IF('Indicator Data imputation'!O16&lt;&gt;"",1,0))</f>
        <v>0</v>
      </c>
      <c r="O13" s="185">
        <f>IF('Indicator Data'!Q16="No Data",1,IF('Indicator Data imputation'!P16&lt;&gt;"",1,0))</f>
        <v>0</v>
      </c>
      <c r="P13" s="185">
        <f>IF('Indicator Data'!R16="No Data",1,IF('Indicator Data imputation'!Q16&lt;&gt;"",1,0))</f>
        <v>0</v>
      </c>
      <c r="Q13" s="185">
        <f>IF('Indicator Data'!S16="No Data",1,IF('Indicator Data imputation'!R16&lt;&gt;"",1,0))</f>
        <v>0</v>
      </c>
      <c r="R13" s="185">
        <f>IF('Indicator Data'!T16="No Data",1,IF('Indicator Data imputation'!S16&lt;&gt;"",1,0))</f>
        <v>0</v>
      </c>
      <c r="S13" s="185">
        <f>IF('Indicator Data'!U16="No Data",1,IF('Indicator Data imputation'!T16&lt;&gt;"",1,0))</f>
        <v>0</v>
      </c>
      <c r="T13" s="185">
        <f>IF('Indicator Data'!V16="No Data",1,IF('Indicator Data imputation'!U16&lt;&gt;"",1,0))</f>
        <v>0</v>
      </c>
      <c r="U13" s="185">
        <f>IF('Indicator Data'!W16="No Data",1,IF('Indicator Data imputation'!V16&lt;&gt;"",1,0))</f>
        <v>0</v>
      </c>
      <c r="V13" s="185">
        <f>IF('Indicator Data'!X16="No Data",1,IF('Indicator Data imputation'!W16&lt;&gt;"",1,0))</f>
        <v>0</v>
      </c>
      <c r="W13" s="185">
        <f>IF('Indicator Data'!Y16="No Data",1,IF('Indicator Data imputation'!X16&lt;&gt;"",1,0))</f>
        <v>0</v>
      </c>
      <c r="X13" s="185">
        <f>IF('Indicator Data'!Z16="No Data",1,IF('Indicator Data imputation'!Y16&lt;&gt;"",1,0))</f>
        <v>0</v>
      </c>
      <c r="Y13" s="185">
        <f>IF('Indicator Data'!AA16="No Data",1,IF('Indicator Data imputation'!Z16&lt;&gt;"",1,0))</f>
        <v>0</v>
      </c>
      <c r="Z13" s="185">
        <f>IF('Indicator Data'!AB16="No Data",1,IF('Indicator Data imputation'!AA16&lt;&gt;"",1,0))</f>
        <v>0</v>
      </c>
      <c r="AA13" s="185">
        <f>IF('Indicator Data'!AC16="No Data",1,IF('Indicator Data imputation'!AB16&lt;&gt;"",1,0))</f>
        <v>0</v>
      </c>
      <c r="AB13" s="185">
        <f>IF('Indicator Data'!AD16="No Data",1,IF('Indicator Data imputation'!AC16&lt;&gt;"",1,0))</f>
        <v>0</v>
      </c>
      <c r="AC13" s="185">
        <f>IF('Indicator Data'!AE16="No Data",1,IF('Indicator Data imputation'!AD16&lt;&gt;"",1,0))</f>
        <v>0</v>
      </c>
      <c r="AD13" s="185">
        <f>IF('Indicator Data'!AF16="No Data",1,IF('Indicator Data imputation'!AE16&lt;&gt;"",1,0))</f>
        <v>0</v>
      </c>
      <c r="AE13" s="185">
        <f>IF('Indicator Data'!AG16="No Data",1,IF('Indicator Data imputation'!AF16&lt;&gt;"",1,0))</f>
        <v>0</v>
      </c>
      <c r="AF13" s="185">
        <f>IF('Indicator Data'!AH16="No Data",1,IF('Indicator Data imputation'!AG16&lt;&gt;"",1,0))</f>
        <v>0</v>
      </c>
      <c r="AG13" s="185">
        <f>IF('Indicator Data'!AI16="No Data",1,IF('Indicator Data imputation'!AH16&lt;&gt;"",1,0))</f>
        <v>0</v>
      </c>
      <c r="AH13" s="185">
        <f>IF('Indicator Data'!AJ16="No Data",1,IF('Indicator Data imputation'!AI16&lt;&gt;"",1,0))</f>
        <v>0</v>
      </c>
      <c r="AI13" s="185">
        <f>IF('Indicator Data'!AK16="No Data",1,IF('Indicator Data imputation'!AJ16&lt;&gt;"",1,0))</f>
        <v>0</v>
      </c>
      <c r="AJ13" s="185">
        <f>IF('Indicator Data'!AL16="No Data",1,IF('Indicator Data imputation'!AK16&lt;&gt;"",1,0))</f>
        <v>0</v>
      </c>
      <c r="AK13" s="185">
        <f>IF('Indicator Data'!AM16="No Data",1,IF('Indicator Data imputation'!AL16&lt;&gt;"",1,0))</f>
        <v>0</v>
      </c>
      <c r="AL13" s="185">
        <f>IF('Indicator Data'!AN16="No Data",1,IF('Indicator Data imputation'!AM16&lt;&gt;"",1,0))</f>
        <v>0</v>
      </c>
      <c r="AM13" s="185">
        <f>IF('Indicator Data'!AO16="No Data",1,IF('Indicator Data imputation'!AN16&lt;&gt;"",1,0))</f>
        <v>1</v>
      </c>
      <c r="AN13" s="185">
        <f>IF('Indicator Data'!AP16="No Data",1,IF('Indicator Data imputation'!AO16&lt;&gt;"",1,0))</f>
        <v>0</v>
      </c>
      <c r="AO13" s="185">
        <f>IF('Indicator Data'!AQ16="No Data",1,IF('Indicator Data imputation'!AP16&lt;&gt;"",1,0))</f>
        <v>0</v>
      </c>
      <c r="AP13" s="185">
        <f>IF('Indicator Data'!AR16="No Data",1,IF('Indicator Data imputation'!AQ16&lt;&gt;"",1,0))</f>
        <v>0</v>
      </c>
      <c r="AQ13" s="185">
        <f>IF('Indicator Data'!AS16="No Data",1,IF('Indicator Data imputation'!AR16&lt;&gt;"",1,0))</f>
        <v>0</v>
      </c>
      <c r="AR13" s="185">
        <f>IF('Indicator Data'!AT16="No Data",1,IF('Indicator Data imputation'!AS16&lt;&gt;"",1,0))</f>
        <v>0</v>
      </c>
      <c r="AS13" s="185">
        <f>IF('Indicator Data'!AU16="No Data",1,IF('Indicator Data imputation'!AT16&lt;&gt;"",1,0))</f>
        <v>0</v>
      </c>
      <c r="AT13" s="185">
        <f>IF('Indicator Data'!AV16="No Data",1,IF('Indicator Data imputation'!AU16&lt;&gt;"",1,0))</f>
        <v>0</v>
      </c>
      <c r="AU13" s="185">
        <f>IF('Indicator Data'!AW16="No Data",1,IF('Indicator Data imputation'!AV16&lt;&gt;"",1,0))</f>
        <v>1</v>
      </c>
      <c r="AV13" s="185">
        <f>IF('Indicator Data'!AX16="No Data",1,IF('Indicator Data imputation'!AW16&lt;&gt;"",1,0))</f>
        <v>0</v>
      </c>
      <c r="AW13" s="185">
        <f>IF('Indicator Data'!AY16="No Data",1,IF('Indicator Data imputation'!AX16&lt;&gt;"",1,0))</f>
        <v>0</v>
      </c>
      <c r="AX13" s="185">
        <f>IF('Indicator Data'!AZ16="No Data",1,IF('Indicator Data imputation'!AY16&lt;&gt;"",1,0))</f>
        <v>0</v>
      </c>
      <c r="AY13" s="185">
        <f>IF('Indicator Data'!BA16="No Data",1,IF('Indicator Data imputation'!AZ16&lt;&gt;"",1,0))</f>
        <v>0</v>
      </c>
      <c r="AZ13" s="185">
        <f>IF('Indicator Data'!BB16="No Data",1,IF('Indicator Data imputation'!BA16&lt;&gt;"",1,0))</f>
        <v>0</v>
      </c>
      <c r="BA13" s="185">
        <f>IF('Indicator Data'!BC16="No Data",1,IF('Indicator Data imputation'!BB16&lt;&gt;"",1,0))</f>
        <v>0</v>
      </c>
      <c r="BB13" s="185">
        <f>IF('Indicator Data'!BD16="No Data",1,IF('Indicator Data imputation'!BC16&lt;&gt;"",1,0))</f>
        <v>0</v>
      </c>
      <c r="BC13" s="185">
        <f>IF('Indicator Data'!BE16="No Data",1,IF('Indicator Data imputation'!BD16&lt;&gt;"",1,0))</f>
        <v>0</v>
      </c>
      <c r="BD13" s="185">
        <f>IF('Indicator Data'!BF16="No Data",1,IF('Indicator Data imputation'!BE16&lt;&gt;"",1,0))</f>
        <v>0</v>
      </c>
      <c r="BE13" s="185">
        <f>IF('Indicator Data'!BG16="No Data",1,IF('Indicator Data imputation'!BF16&lt;&gt;"",1,0))</f>
        <v>0</v>
      </c>
      <c r="BF13" s="185">
        <f>IF('Indicator Data'!BH16="No Data",1,IF('Indicator Data imputation'!BG16&lt;&gt;"",1,0))</f>
        <v>0</v>
      </c>
      <c r="BG13" s="185">
        <f>IF('Indicator Data'!BI16="No Data",1,IF('Indicator Data imputation'!BH16&lt;&gt;"",1,0))</f>
        <v>0</v>
      </c>
      <c r="BH13" s="185">
        <f>IF('Indicator Data'!BJ16="No Data",1,IF('Indicator Data imputation'!BI16&lt;&gt;"",1,0))</f>
        <v>0</v>
      </c>
      <c r="BI13" s="185">
        <f>IF('Indicator Data'!BK16="No Data",1,IF('Indicator Data imputation'!BJ16&lt;&gt;"",1,0))</f>
        <v>0</v>
      </c>
      <c r="BJ13" s="185">
        <f>IF('Indicator Data'!BL16="No Data",1,IF('Indicator Data imputation'!BK16&lt;&gt;"",1,0))</f>
        <v>0</v>
      </c>
      <c r="BK13" s="185">
        <f>IF('Indicator Data'!BM16="No Data",1,IF('Indicator Data imputation'!BL16&lt;&gt;"",1,0))</f>
        <v>0</v>
      </c>
      <c r="BL13" s="185">
        <f>IF('Indicator Data'!BN16="No Data",1,IF('Indicator Data imputation'!BM16&lt;&gt;"",1,0))</f>
        <v>0</v>
      </c>
      <c r="BM13" s="185">
        <f>IF('Indicator Data'!BO16="No Data",1,IF('Indicator Data imputation'!BN16&lt;&gt;"",1,0))</f>
        <v>1</v>
      </c>
      <c r="BN13" s="185">
        <f>IF('Indicator Data'!BP16="No Data",1,IF('Indicator Data imputation'!BO16&lt;&gt;"",1,0))</f>
        <v>0</v>
      </c>
      <c r="BO13" s="185">
        <f>IF('Indicator Data'!BQ16="No Data",1,IF('Indicator Data imputation'!BP16&lt;&gt;"",1,0))</f>
        <v>0</v>
      </c>
      <c r="BP13" s="185">
        <f>IF('Indicator Data'!BR16="No Data",1,IF('Indicator Data imputation'!BQ16&lt;&gt;"",1,0))</f>
        <v>0</v>
      </c>
      <c r="BQ13" s="185">
        <f>IF('Indicator Data'!BS16="No Data",1,IF('Indicator Data imputation'!BR16&lt;&gt;"",1,0))</f>
        <v>0</v>
      </c>
      <c r="BR13" s="16">
        <f t="shared" si="0"/>
        <v>3</v>
      </c>
      <c r="BS13" s="195">
        <f t="shared" si="1"/>
        <v>4.4117647058823532E-2</v>
      </c>
    </row>
    <row r="14" spans="1:83" x14ac:dyDescent="0.25">
      <c r="A14" s="61" t="s">
        <v>90</v>
      </c>
      <c r="B14" s="185">
        <f>IF('Indicator Data'!D17="No Data",1,IF('Indicator Data imputation'!C17&lt;&gt;"",1,0))</f>
        <v>0</v>
      </c>
      <c r="C14" s="185">
        <f>IF('Indicator Data'!E17="No Data",1,IF('Indicator Data imputation'!D17&lt;&gt;"",1,0))</f>
        <v>0</v>
      </c>
      <c r="D14" s="185">
        <f>IF('Indicator Data'!F17="No Data",1,IF('Indicator Data imputation'!E17&lt;&gt;"",1,0))</f>
        <v>0</v>
      </c>
      <c r="E14" s="185">
        <f>IF('Indicator Data'!G17="No Data",1,IF('Indicator Data imputation'!F17&lt;&gt;"",1,0))</f>
        <v>0</v>
      </c>
      <c r="F14" s="185">
        <f>IF('Indicator Data'!H17="No Data",1,IF('Indicator Data imputation'!G17&lt;&gt;"",1,0))</f>
        <v>0</v>
      </c>
      <c r="G14" s="185">
        <f>IF('Indicator Data'!I17="No Data",1,IF('Indicator Data imputation'!H17&lt;&gt;"",1,0))</f>
        <v>0</v>
      </c>
      <c r="H14" s="185">
        <f>IF('Indicator Data'!J17="No Data",1,IF('Indicator Data imputation'!I17&lt;&gt;"",1,0))</f>
        <v>1</v>
      </c>
      <c r="I14" s="185">
        <f>IF('Indicator Data'!K17="No Data",1,IF('Indicator Data imputation'!J17&lt;&gt;"",1,0))</f>
        <v>0</v>
      </c>
      <c r="J14" s="185">
        <f>IF('Indicator Data'!L17="No Data",1,IF('Indicator Data imputation'!K17&lt;&gt;"",1,0))</f>
        <v>0</v>
      </c>
      <c r="K14" s="185">
        <f>IF('Indicator Data'!M17="No Data",1,IF('Indicator Data imputation'!L17&lt;&gt;"",1,0))</f>
        <v>0</v>
      </c>
      <c r="L14" s="185">
        <f>IF('Indicator Data'!N17="No Data",1,IF('Indicator Data imputation'!M17&lt;&gt;"",1,0))</f>
        <v>0</v>
      </c>
      <c r="M14" s="185">
        <f>IF('Indicator Data'!O17="No Data",1,IF('Indicator Data imputation'!N17&lt;&gt;"",1,0))</f>
        <v>0</v>
      </c>
      <c r="N14" s="185">
        <f>IF('Indicator Data'!P17="No Data",1,IF('Indicator Data imputation'!O17&lt;&gt;"",1,0))</f>
        <v>0</v>
      </c>
      <c r="O14" s="185">
        <f>IF('Indicator Data'!Q17="No Data",1,IF('Indicator Data imputation'!P17&lt;&gt;"",1,0))</f>
        <v>0</v>
      </c>
      <c r="P14" s="185">
        <f>IF('Indicator Data'!R17="No Data",1,IF('Indicator Data imputation'!Q17&lt;&gt;"",1,0))</f>
        <v>0</v>
      </c>
      <c r="Q14" s="185">
        <f>IF('Indicator Data'!S17="No Data",1,IF('Indicator Data imputation'!R17&lt;&gt;"",1,0))</f>
        <v>0</v>
      </c>
      <c r="R14" s="185">
        <f>IF('Indicator Data'!T17="No Data",1,IF('Indicator Data imputation'!S17&lt;&gt;"",1,0))</f>
        <v>0</v>
      </c>
      <c r="S14" s="185">
        <f>IF('Indicator Data'!U17="No Data",1,IF('Indicator Data imputation'!T17&lt;&gt;"",1,0))</f>
        <v>0</v>
      </c>
      <c r="T14" s="185">
        <f>IF('Indicator Data'!V17="No Data",1,IF('Indicator Data imputation'!U17&lt;&gt;"",1,0))</f>
        <v>1</v>
      </c>
      <c r="U14" s="185">
        <f>IF('Indicator Data'!W17="No Data",1,IF('Indicator Data imputation'!V17&lt;&gt;"",1,0))</f>
        <v>1</v>
      </c>
      <c r="V14" s="185">
        <f>IF('Indicator Data'!X17="No Data",1,IF('Indicator Data imputation'!W17&lt;&gt;"",1,0))</f>
        <v>1</v>
      </c>
      <c r="W14" s="185">
        <f>IF('Indicator Data'!Y17="No Data",1,IF('Indicator Data imputation'!X17&lt;&gt;"",1,0))</f>
        <v>0</v>
      </c>
      <c r="X14" s="185">
        <f>IF('Indicator Data'!Z17="No Data",1,IF('Indicator Data imputation'!Y17&lt;&gt;"",1,0))</f>
        <v>0</v>
      </c>
      <c r="Y14" s="185">
        <f>IF('Indicator Data'!AA17="No Data",1,IF('Indicator Data imputation'!Z17&lt;&gt;"",1,0))</f>
        <v>0</v>
      </c>
      <c r="Z14" s="185">
        <f>IF('Indicator Data'!AB17="No Data",1,IF('Indicator Data imputation'!AA17&lt;&gt;"",1,0))</f>
        <v>0</v>
      </c>
      <c r="AA14" s="185">
        <f>IF('Indicator Data'!AC17="No Data",1,IF('Indicator Data imputation'!AB17&lt;&gt;"",1,0))</f>
        <v>0</v>
      </c>
      <c r="AB14" s="185">
        <f>IF('Indicator Data'!AD17="No Data",1,IF('Indicator Data imputation'!AC17&lt;&gt;"",1,0))</f>
        <v>0</v>
      </c>
      <c r="AC14" s="185">
        <f>IF('Indicator Data'!AE17="No Data",1,IF('Indicator Data imputation'!AD17&lt;&gt;"",1,0))</f>
        <v>0</v>
      </c>
      <c r="AD14" s="185">
        <f>IF('Indicator Data'!AF17="No Data",1,IF('Indicator Data imputation'!AE17&lt;&gt;"",1,0))</f>
        <v>0</v>
      </c>
      <c r="AE14" s="185">
        <f>IF('Indicator Data'!AG17="No Data",1,IF('Indicator Data imputation'!AF17&lt;&gt;"",1,0))</f>
        <v>0</v>
      </c>
      <c r="AF14" s="185">
        <f>IF('Indicator Data'!AH17="No Data",1,IF('Indicator Data imputation'!AG17&lt;&gt;"",1,0))</f>
        <v>0</v>
      </c>
      <c r="AG14" s="185">
        <f>IF('Indicator Data'!AI17="No Data",1,IF('Indicator Data imputation'!AH17&lt;&gt;"",1,0))</f>
        <v>0</v>
      </c>
      <c r="AH14" s="185">
        <f>IF('Indicator Data'!AJ17="No Data",1,IF('Indicator Data imputation'!AI17&lt;&gt;"",1,0))</f>
        <v>0</v>
      </c>
      <c r="AI14" s="185">
        <f>IF('Indicator Data'!AK17="No Data",1,IF('Indicator Data imputation'!AJ17&lt;&gt;"",1,0))</f>
        <v>0</v>
      </c>
      <c r="AJ14" s="185">
        <f>IF('Indicator Data'!AL17="No Data",1,IF('Indicator Data imputation'!AK17&lt;&gt;"",1,0))</f>
        <v>0</v>
      </c>
      <c r="AK14" s="185">
        <f>IF('Indicator Data'!AM17="No Data",1,IF('Indicator Data imputation'!AL17&lt;&gt;"",1,0))</f>
        <v>0</v>
      </c>
      <c r="AL14" s="185">
        <f>IF('Indicator Data'!AN17="No Data",1,IF('Indicator Data imputation'!AM17&lt;&gt;"",1,0))</f>
        <v>0</v>
      </c>
      <c r="AM14" s="185">
        <f>IF('Indicator Data'!AO17="No Data",1,IF('Indicator Data imputation'!AN17&lt;&gt;"",1,0))</f>
        <v>0</v>
      </c>
      <c r="AN14" s="185">
        <f>IF('Indicator Data'!AP17="No Data",1,IF('Indicator Data imputation'!AO17&lt;&gt;"",1,0))</f>
        <v>0</v>
      </c>
      <c r="AO14" s="185">
        <f>IF('Indicator Data'!AQ17="No Data",1,IF('Indicator Data imputation'!AP17&lt;&gt;"",1,0))</f>
        <v>0</v>
      </c>
      <c r="AP14" s="185">
        <f>IF('Indicator Data'!AR17="No Data",1,IF('Indicator Data imputation'!AQ17&lt;&gt;"",1,0))</f>
        <v>0</v>
      </c>
      <c r="AQ14" s="185">
        <f>IF('Indicator Data'!AS17="No Data",1,IF('Indicator Data imputation'!AR17&lt;&gt;"",1,0))</f>
        <v>0</v>
      </c>
      <c r="AR14" s="185">
        <f>IF('Indicator Data'!AT17="No Data",1,IF('Indicator Data imputation'!AS17&lt;&gt;"",1,0))</f>
        <v>0</v>
      </c>
      <c r="AS14" s="185">
        <f>IF('Indicator Data'!AU17="No Data",1,IF('Indicator Data imputation'!AT17&lt;&gt;"",1,0))</f>
        <v>1</v>
      </c>
      <c r="AT14" s="185">
        <f>IF('Indicator Data'!AV17="No Data",1,IF('Indicator Data imputation'!AU17&lt;&gt;"",1,0))</f>
        <v>1</v>
      </c>
      <c r="AU14" s="185">
        <f>IF('Indicator Data'!AW17="No Data",1,IF('Indicator Data imputation'!AV17&lt;&gt;"",1,0))</f>
        <v>0</v>
      </c>
      <c r="AV14" s="185">
        <f>IF('Indicator Data'!AX17="No Data",1,IF('Indicator Data imputation'!AW17&lt;&gt;"",1,0))</f>
        <v>0</v>
      </c>
      <c r="AW14" s="185">
        <f>IF('Indicator Data'!AY17="No Data",1,IF('Indicator Data imputation'!AX17&lt;&gt;"",1,0))</f>
        <v>1</v>
      </c>
      <c r="AX14" s="185">
        <f>IF('Indicator Data'!AZ17="No Data",1,IF('Indicator Data imputation'!AY17&lt;&gt;"",1,0))</f>
        <v>0</v>
      </c>
      <c r="AY14" s="185">
        <f>IF('Indicator Data'!BA17="No Data",1,IF('Indicator Data imputation'!AZ17&lt;&gt;"",1,0))</f>
        <v>0</v>
      </c>
      <c r="AZ14" s="185">
        <f>IF('Indicator Data'!BB17="No Data",1,IF('Indicator Data imputation'!BA17&lt;&gt;"",1,0))</f>
        <v>0</v>
      </c>
      <c r="BA14" s="185">
        <f>IF('Indicator Data'!BC17="No Data",1,IF('Indicator Data imputation'!BB17&lt;&gt;"",1,0))</f>
        <v>0</v>
      </c>
      <c r="BB14" s="185">
        <f>IF('Indicator Data'!BD17="No Data",1,IF('Indicator Data imputation'!BC17&lt;&gt;"",1,0))</f>
        <v>0</v>
      </c>
      <c r="BC14" s="185">
        <f>IF('Indicator Data'!BE17="No Data",1,IF('Indicator Data imputation'!BD17&lt;&gt;"",1,0))</f>
        <v>0</v>
      </c>
      <c r="BD14" s="185">
        <f>IF('Indicator Data'!BF17="No Data",1,IF('Indicator Data imputation'!BE17&lt;&gt;"",1,0))</f>
        <v>1</v>
      </c>
      <c r="BE14" s="185">
        <f>IF('Indicator Data'!BG17="No Data",1,IF('Indicator Data imputation'!BF17&lt;&gt;"",1,0))</f>
        <v>0</v>
      </c>
      <c r="BF14" s="185">
        <f>IF('Indicator Data'!BH17="No Data",1,IF('Indicator Data imputation'!BG17&lt;&gt;"",1,0))</f>
        <v>0</v>
      </c>
      <c r="BG14" s="185">
        <f>IF('Indicator Data'!BI17="No Data",1,IF('Indicator Data imputation'!BH17&lt;&gt;"",1,0))</f>
        <v>0</v>
      </c>
      <c r="BH14" s="185">
        <f>IF('Indicator Data'!BJ17="No Data",1,IF('Indicator Data imputation'!BI17&lt;&gt;"",1,0))</f>
        <v>0</v>
      </c>
      <c r="BI14" s="185">
        <f>IF('Indicator Data'!BK17="No Data",1,IF('Indicator Data imputation'!BJ17&lt;&gt;"",1,0))</f>
        <v>0</v>
      </c>
      <c r="BJ14" s="185">
        <f>IF('Indicator Data'!BL17="No Data",1,IF('Indicator Data imputation'!BK17&lt;&gt;"",1,0))</f>
        <v>0</v>
      </c>
      <c r="BK14" s="185">
        <f>IF('Indicator Data'!BM17="No Data",1,IF('Indicator Data imputation'!BL17&lt;&gt;"",1,0))</f>
        <v>0</v>
      </c>
      <c r="BL14" s="185">
        <f>IF('Indicator Data'!BN17="No Data",1,IF('Indicator Data imputation'!BM17&lt;&gt;"",1,0))</f>
        <v>1</v>
      </c>
      <c r="BM14" s="185">
        <f>IF('Indicator Data'!BO17="No Data",1,IF('Indicator Data imputation'!BN17&lt;&gt;"",1,0))</f>
        <v>1</v>
      </c>
      <c r="BN14" s="185">
        <f>IF('Indicator Data'!BP17="No Data",1,IF('Indicator Data imputation'!BO17&lt;&gt;"",1,0))</f>
        <v>0</v>
      </c>
      <c r="BO14" s="185">
        <f>IF('Indicator Data'!BQ17="No Data",1,IF('Indicator Data imputation'!BP17&lt;&gt;"",1,0))</f>
        <v>0</v>
      </c>
      <c r="BP14" s="185">
        <f>IF('Indicator Data'!BR17="No Data",1,IF('Indicator Data imputation'!BQ17&lt;&gt;"",1,0))</f>
        <v>0</v>
      </c>
      <c r="BQ14" s="185">
        <f>IF('Indicator Data'!BS17="No Data",1,IF('Indicator Data imputation'!BR17&lt;&gt;"",1,0))</f>
        <v>0</v>
      </c>
      <c r="BR14" s="16">
        <f t="shared" si="0"/>
        <v>10</v>
      </c>
      <c r="BS14" s="195">
        <f t="shared" si="1"/>
        <v>0.14705882352941177</v>
      </c>
    </row>
    <row r="15" spans="1:83" x14ac:dyDescent="0.25">
      <c r="A15" s="61" t="s">
        <v>92</v>
      </c>
      <c r="B15" s="185">
        <f>IF('Indicator Data'!D18="No Data",1,IF('Indicator Data imputation'!C18&lt;&gt;"",1,0))</f>
        <v>0</v>
      </c>
      <c r="C15" s="185">
        <f>IF('Indicator Data'!E18="No Data",1,IF('Indicator Data imputation'!D18&lt;&gt;"",1,0))</f>
        <v>0</v>
      </c>
      <c r="D15" s="185">
        <f>IF('Indicator Data'!F18="No Data",1,IF('Indicator Data imputation'!E18&lt;&gt;"",1,0))</f>
        <v>0</v>
      </c>
      <c r="E15" s="185">
        <f>IF('Indicator Data'!G18="No Data",1,IF('Indicator Data imputation'!F18&lt;&gt;"",1,0))</f>
        <v>0</v>
      </c>
      <c r="F15" s="185">
        <f>IF('Indicator Data'!H18="No Data",1,IF('Indicator Data imputation'!G18&lt;&gt;"",1,0))</f>
        <v>0</v>
      </c>
      <c r="G15" s="185">
        <f>IF('Indicator Data'!I18="No Data",1,IF('Indicator Data imputation'!H18&lt;&gt;"",1,0))</f>
        <v>0</v>
      </c>
      <c r="H15" s="185">
        <f>IF('Indicator Data'!J18="No Data",1,IF('Indicator Data imputation'!I18&lt;&gt;"",1,0))</f>
        <v>1</v>
      </c>
      <c r="I15" s="185">
        <f>IF('Indicator Data'!K18="No Data",1,IF('Indicator Data imputation'!J18&lt;&gt;"",1,0))</f>
        <v>0</v>
      </c>
      <c r="J15" s="185">
        <f>IF('Indicator Data'!L18="No Data",1,IF('Indicator Data imputation'!K18&lt;&gt;"",1,0))</f>
        <v>0</v>
      </c>
      <c r="K15" s="185">
        <f>IF('Indicator Data'!M18="No Data",1,IF('Indicator Data imputation'!L18&lt;&gt;"",1,0))</f>
        <v>0</v>
      </c>
      <c r="L15" s="185">
        <f>IF('Indicator Data'!N18="No Data",1,IF('Indicator Data imputation'!M18&lt;&gt;"",1,0))</f>
        <v>0</v>
      </c>
      <c r="M15" s="185">
        <f>IF('Indicator Data'!O18="No Data",1,IF('Indicator Data imputation'!N18&lt;&gt;"",1,0))</f>
        <v>0</v>
      </c>
      <c r="N15" s="185">
        <f>IF('Indicator Data'!P18="No Data",1,IF('Indicator Data imputation'!O18&lt;&gt;"",1,0))</f>
        <v>0</v>
      </c>
      <c r="O15" s="185">
        <f>IF('Indicator Data'!Q18="No Data",1,IF('Indicator Data imputation'!P18&lt;&gt;"",1,0))</f>
        <v>0</v>
      </c>
      <c r="P15" s="185">
        <f>IF('Indicator Data'!R18="No Data",1,IF('Indicator Data imputation'!Q18&lt;&gt;"",1,0))</f>
        <v>0</v>
      </c>
      <c r="Q15" s="185">
        <f>IF('Indicator Data'!S18="No Data",1,IF('Indicator Data imputation'!R18&lt;&gt;"",1,0))</f>
        <v>0</v>
      </c>
      <c r="R15" s="185">
        <f>IF('Indicator Data'!T18="No Data",1,IF('Indicator Data imputation'!S18&lt;&gt;"",1,0))</f>
        <v>0</v>
      </c>
      <c r="S15" s="185">
        <f>IF('Indicator Data'!U18="No Data",1,IF('Indicator Data imputation'!T18&lt;&gt;"",1,0))</f>
        <v>0</v>
      </c>
      <c r="T15" s="185">
        <f>IF('Indicator Data'!V18="No Data",1,IF('Indicator Data imputation'!U18&lt;&gt;"",1,0))</f>
        <v>1</v>
      </c>
      <c r="U15" s="185">
        <f>IF('Indicator Data'!W18="No Data",1,IF('Indicator Data imputation'!V18&lt;&gt;"",1,0))</f>
        <v>1</v>
      </c>
      <c r="V15" s="185">
        <f>IF('Indicator Data'!X18="No Data",1,IF('Indicator Data imputation'!W18&lt;&gt;"",1,0))</f>
        <v>1</v>
      </c>
      <c r="W15" s="185">
        <f>IF('Indicator Data'!Y18="No Data",1,IF('Indicator Data imputation'!X18&lt;&gt;"",1,0))</f>
        <v>0</v>
      </c>
      <c r="X15" s="185">
        <f>IF('Indicator Data'!Z18="No Data",1,IF('Indicator Data imputation'!Y18&lt;&gt;"",1,0))</f>
        <v>0</v>
      </c>
      <c r="Y15" s="185">
        <f>IF('Indicator Data'!AA18="No Data",1,IF('Indicator Data imputation'!Z18&lt;&gt;"",1,0))</f>
        <v>0</v>
      </c>
      <c r="Z15" s="185">
        <f>IF('Indicator Data'!AB18="No Data",1,IF('Indicator Data imputation'!AA18&lt;&gt;"",1,0))</f>
        <v>0</v>
      </c>
      <c r="AA15" s="185">
        <f>IF('Indicator Data'!AC18="No Data",1,IF('Indicator Data imputation'!AB18&lt;&gt;"",1,0))</f>
        <v>0</v>
      </c>
      <c r="AB15" s="185">
        <f>IF('Indicator Data'!AD18="No Data",1,IF('Indicator Data imputation'!AC18&lt;&gt;"",1,0))</f>
        <v>0</v>
      </c>
      <c r="AC15" s="185">
        <f>IF('Indicator Data'!AE18="No Data",1,IF('Indicator Data imputation'!AD18&lt;&gt;"",1,0))</f>
        <v>0</v>
      </c>
      <c r="AD15" s="185">
        <f>IF('Indicator Data'!AF18="No Data",1,IF('Indicator Data imputation'!AE18&lt;&gt;"",1,0))</f>
        <v>0</v>
      </c>
      <c r="AE15" s="185">
        <f>IF('Indicator Data'!AG18="No Data",1,IF('Indicator Data imputation'!AF18&lt;&gt;"",1,0))</f>
        <v>0</v>
      </c>
      <c r="AF15" s="185">
        <f>IF('Indicator Data'!AH18="No Data",1,IF('Indicator Data imputation'!AG18&lt;&gt;"",1,0))</f>
        <v>0</v>
      </c>
      <c r="AG15" s="185">
        <f>IF('Indicator Data'!AI18="No Data",1,IF('Indicator Data imputation'!AH18&lt;&gt;"",1,0))</f>
        <v>0</v>
      </c>
      <c r="AH15" s="185">
        <f>IF('Indicator Data'!AJ18="No Data",1,IF('Indicator Data imputation'!AI18&lt;&gt;"",1,0))</f>
        <v>0</v>
      </c>
      <c r="AI15" s="185">
        <f>IF('Indicator Data'!AK18="No Data",1,IF('Indicator Data imputation'!AJ18&lt;&gt;"",1,0))</f>
        <v>0</v>
      </c>
      <c r="AJ15" s="185">
        <f>IF('Indicator Data'!AL18="No Data",1,IF('Indicator Data imputation'!AK18&lt;&gt;"",1,0))</f>
        <v>0</v>
      </c>
      <c r="AK15" s="185">
        <f>IF('Indicator Data'!AM18="No Data",1,IF('Indicator Data imputation'!AL18&lt;&gt;"",1,0))</f>
        <v>0</v>
      </c>
      <c r="AL15" s="185">
        <f>IF('Indicator Data'!AN18="No Data",1,IF('Indicator Data imputation'!AM18&lt;&gt;"",1,0))</f>
        <v>0</v>
      </c>
      <c r="AM15" s="185">
        <f>IF('Indicator Data'!AO18="No Data",1,IF('Indicator Data imputation'!AN18&lt;&gt;"",1,0))</f>
        <v>0</v>
      </c>
      <c r="AN15" s="185">
        <f>IF('Indicator Data'!AP18="No Data",1,IF('Indicator Data imputation'!AO18&lt;&gt;"",1,0))</f>
        <v>0</v>
      </c>
      <c r="AO15" s="185">
        <f>IF('Indicator Data'!AQ18="No Data",1,IF('Indicator Data imputation'!AP18&lt;&gt;"",1,0))</f>
        <v>0</v>
      </c>
      <c r="AP15" s="185">
        <f>IF('Indicator Data'!AR18="No Data",1,IF('Indicator Data imputation'!AQ18&lt;&gt;"",1,0))</f>
        <v>0</v>
      </c>
      <c r="AQ15" s="185">
        <f>IF('Indicator Data'!AS18="No Data",1,IF('Indicator Data imputation'!AR18&lt;&gt;"",1,0))</f>
        <v>0</v>
      </c>
      <c r="AR15" s="185">
        <f>IF('Indicator Data'!AT18="No Data",1,IF('Indicator Data imputation'!AS18&lt;&gt;"",1,0))</f>
        <v>0</v>
      </c>
      <c r="AS15" s="185">
        <f>IF('Indicator Data'!AU18="No Data",1,IF('Indicator Data imputation'!AT18&lt;&gt;"",1,0))</f>
        <v>1</v>
      </c>
      <c r="AT15" s="185">
        <f>IF('Indicator Data'!AV18="No Data",1,IF('Indicator Data imputation'!AU18&lt;&gt;"",1,0))</f>
        <v>1</v>
      </c>
      <c r="AU15" s="185">
        <f>IF('Indicator Data'!AW18="No Data",1,IF('Indicator Data imputation'!AV18&lt;&gt;"",1,0))</f>
        <v>1</v>
      </c>
      <c r="AV15" s="185">
        <f>IF('Indicator Data'!AX18="No Data",1,IF('Indicator Data imputation'!AW18&lt;&gt;"",1,0))</f>
        <v>0</v>
      </c>
      <c r="AW15" s="185">
        <f>IF('Indicator Data'!AY18="No Data",1,IF('Indicator Data imputation'!AX18&lt;&gt;"",1,0))</f>
        <v>1</v>
      </c>
      <c r="AX15" s="185">
        <f>IF('Indicator Data'!AZ18="No Data",1,IF('Indicator Data imputation'!AY18&lt;&gt;"",1,0))</f>
        <v>0</v>
      </c>
      <c r="AY15" s="185">
        <f>IF('Indicator Data'!BA18="No Data",1,IF('Indicator Data imputation'!AZ18&lt;&gt;"",1,0))</f>
        <v>0</v>
      </c>
      <c r="AZ15" s="185">
        <f>IF('Indicator Data'!BB18="No Data",1,IF('Indicator Data imputation'!BA18&lt;&gt;"",1,0))</f>
        <v>0</v>
      </c>
      <c r="BA15" s="185">
        <f>IF('Indicator Data'!BC18="No Data",1,IF('Indicator Data imputation'!BB18&lt;&gt;"",1,0))</f>
        <v>0</v>
      </c>
      <c r="BB15" s="185">
        <f>IF('Indicator Data'!BD18="No Data",1,IF('Indicator Data imputation'!BC18&lt;&gt;"",1,0))</f>
        <v>0</v>
      </c>
      <c r="BC15" s="185">
        <f>IF('Indicator Data'!BE18="No Data",1,IF('Indicator Data imputation'!BD18&lt;&gt;"",1,0))</f>
        <v>0</v>
      </c>
      <c r="BD15" s="185">
        <f>IF('Indicator Data'!BF18="No Data",1,IF('Indicator Data imputation'!BE18&lt;&gt;"",1,0))</f>
        <v>1</v>
      </c>
      <c r="BE15" s="185">
        <f>IF('Indicator Data'!BG18="No Data",1,IF('Indicator Data imputation'!BF18&lt;&gt;"",1,0))</f>
        <v>0</v>
      </c>
      <c r="BF15" s="185">
        <f>IF('Indicator Data'!BH18="No Data",1,IF('Indicator Data imputation'!BG18&lt;&gt;"",1,0))</f>
        <v>0</v>
      </c>
      <c r="BG15" s="185">
        <f>IF('Indicator Data'!BI18="No Data",1,IF('Indicator Data imputation'!BH18&lt;&gt;"",1,0))</f>
        <v>0</v>
      </c>
      <c r="BH15" s="185">
        <f>IF('Indicator Data'!BJ18="No Data",1,IF('Indicator Data imputation'!BI18&lt;&gt;"",1,0))</f>
        <v>0</v>
      </c>
      <c r="BI15" s="185">
        <f>IF('Indicator Data'!BK18="No Data",1,IF('Indicator Data imputation'!BJ18&lt;&gt;"",1,0))</f>
        <v>0</v>
      </c>
      <c r="BJ15" s="185">
        <f>IF('Indicator Data'!BL18="No Data",1,IF('Indicator Data imputation'!BK18&lt;&gt;"",1,0))</f>
        <v>0</v>
      </c>
      <c r="BK15" s="185">
        <f>IF('Indicator Data'!BM18="No Data",1,IF('Indicator Data imputation'!BL18&lt;&gt;"",1,0))</f>
        <v>0</v>
      </c>
      <c r="BL15" s="185">
        <f>IF('Indicator Data'!BN18="No Data",1,IF('Indicator Data imputation'!BM18&lt;&gt;"",1,0))</f>
        <v>0</v>
      </c>
      <c r="BM15" s="185">
        <f>IF('Indicator Data'!BO18="No Data",1,IF('Indicator Data imputation'!BN18&lt;&gt;"",1,0))</f>
        <v>1</v>
      </c>
      <c r="BN15" s="185">
        <f>IF('Indicator Data'!BP18="No Data",1,IF('Indicator Data imputation'!BO18&lt;&gt;"",1,0))</f>
        <v>0</v>
      </c>
      <c r="BO15" s="185">
        <f>IF('Indicator Data'!BQ18="No Data",1,IF('Indicator Data imputation'!BP18&lt;&gt;"",1,0))</f>
        <v>0</v>
      </c>
      <c r="BP15" s="185">
        <f>IF('Indicator Data'!BR18="No Data",1,IF('Indicator Data imputation'!BQ18&lt;&gt;"",1,0))</f>
        <v>0</v>
      </c>
      <c r="BQ15" s="185">
        <f>IF('Indicator Data'!BS18="No Data",1,IF('Indicator Data imputation'!BR18&lt;&gt;"",1,0))</f>
        <v>0</v>
      </c>
      <c r="BR15" s="16">
        <f t="shared" si="0"/>
        <v>10</v>
      </c>
      <c r="BS15" s="195">
        <f t="shared" si="1"/>
        <v>0.14705882352941177</v>
      </c>
    </row>
    <row r="16" spans="1:83" x14ac:dyDescent="0.25">
      <c r="A16" s="61" t="s">
        <v>94</v>
      </c>
      <c r="B16" s="185">
        <f>IF('Indicator Data'!D19="No Data",1,IF('Indicator Data imputation'!C19&lt;&gt;"",1,0))</f>
        <v>0</v>
      </c>
      <c r="C16" s="185">
        <f>IF('Indicator Data'!E19="No Data",1,IF('Indicator Data imputation'!D19&lt;&gt;"",1,0))</f>
        <v>0</v>
      </c>
      <c r="D16" s="185">
        <f>IF('Indicator Data'!F19="No Data",1,IF('Indicator Data imputation'!E19&lt;&gt;"",1,0))</f>
        <v>0</v>
      </c>
      <c r="E16" s="185">
        <f>IF('Indicator Data'!G19="No Data",1,IF('Indicator Data imputation'!F19&lt;&gt;"",1,0))</f>
        <v>0</v>
      </c>
      <c r="F16" s="185">
        <f>IF('Indicator Data'!H19="No Data",1,IF('Indicator Data imputation'!G19&lt;&gt;"",1,0))</f>
        <v>0</v>
      </c>
      <c r="G16" s="185">
        <f>IF('Indicator Data'!I19="No Data",1,IF('Indicator Data imputation'!H19&lt;&gt;"",1,0))</f>
        <v>0</v>
      </c>
      <c r="H16" s="185">
        <f>IF('Indicator Data'!J19="No Data",1,IF('Indicator Data imputation'!I19&lt;&gt;"",1,0))</f>
        <v>1</v>
      </c>
      <c r="I16" s="185">
        <f>IF('Indicator Data'!K19="No Data",1,IF('Indicator Data imputation'!J19&lt;&gt;"",1,0))</f>
        <v>0</v>
      </c>
      <c r="J16" s="185">
        <f>IF('Indicator Data'!L19="No Data",1,IF('Indicator Data imputation'!K19&lt;&gt;"",1,0))</f>
        <v>0</v>
      </c>
      <c r="K16" s="185">
        <f>IF('Indicator Data'!M19="No Data",1,IF('Indicator Data imputation'!L19&lt;&gt;"",1,0))</f>
        <v>0</v>
      </c>
      <c r="L16" s="185">
        <f>IF('Indicator Data'!N19="No Data",1,IF('Indicator Data imputation'!M19&lt;&gt;"",1,0))</f>
        <v>0</v>
      </c>
      <c r="M16" s="185">
        <f>IF('Indicator Data'!O19="No Data",1,IF('Indicator Data imputation'!N19&lt;&gt;"",1,0))</f>
        <v>0</v>
      </c>
      <c r="N16" s="185">
        <f>IF('Indicator Data'!P19="No Data",1,IF('Indicator Data imputation'!O19&lt;&gt;"",1,0))</f>
        <v>0</v>
      </c>
      <c r="O16" s="185">
        <f>IF('Indicator Data'!Q19="No Data",1,IF('Indicator Data imputation'!P19&lt;&gt;"",1,0))</f>
        <v>0</v>
      </c>
      <c r="P16" s="185">
        <f>IF('Indicator Data'!R19="No Data",1,IF('Indicator Data imputation'!Q19&lt;&gt;"",1,0))</f>
        <v>0</v>
      </c>
      <c r="Q16" s="185">
        <f>IF('Indicator Data'!S19="No Data",1,IF('Indicator Data imputation'!R19&lt;&gt;"",1,0))</f>
        <v>0</v>
      </c>
      <c r="R16" s="185">
        <f>IF('Indicator Data'!T19="No Data",1,IF('Indicator Data imputation'!S19&lt;&gt;"",1,0))</f>
        <v>0</v>
      </c>
      <c r="S16" s="185">
        <f>IF('Indicator Data'!U19="No Data",1,IF('Indicator Data imputation'!T19&lt;&gt;"",1,0))</f>
        <v>0</v>
      </c>
      <c r="T16" s="185">
        <f>IF('Indicator Data'!V19="No Data",1,IF('Indicator Data imputation'!U19&lt;&gt;"",1,0))</f>
        <v>1</v>
      </c>
      <c r="U16" s="185">
        <f>IF('Indicator Data'!W19="No Data",1,IF('Indicator Data imputation'!V19&lt;&gt;"",1,0))</f>
        <v>1</v>
      </c>
      <c r="V16" s="185">
        <f>IF('Indicator Data'!X19="No Data",1,IF('Indicator Data imputation'!W19&lt;&gt;"",1,0))</f>
        <v>1</v>
      </c>
      <c r="W16" s="185">
        <f>IF('Indicator Data'!Y19="No Data",1,IF('Indicator Data imputation'!X19&lt;&gt;"",1,0))</f>
        <v>0</v>
      </c>
      <c r="X16" s="185">
        <f>IF('Indicator Data'!Z19="No Data",1,IF('Indicator Data imputation'!Y19&lt;&gt;"",1,0))</f>
        <v>0</v>
      </c>
      <c r="Y16" s="185">
        <f>IF('Indicator Data'!AA19="No Data",1,IF('Indicator Data imputation'!Z19&lt;&gt;"",1,0))</f>
        <v>0</v>
      </c>
      <c r="Z16" s="185">
        <f>IF('Indicator Data'!AB19="No Data",1,IF('Indicator Data imputation'!AA19&lt;&gt;"",1,0))</f>
        <v>0</v>
      </c>
      <c r="AA16" s="185">
        <f>IF('Indicator Data'!AC19="No Data",1,IF('Indicator Data imputation'!AB19&lt;&gt;"",1,0))</f>
        <v>0</v>
      </c>
      <c r="AB16" s="185">
        <f>IF('Indicator Data'!AD19="No Data",1,IF('Indicator Data imputation'!AC19&lt;&gt;"",1,0))</f>
        <v>0</v>
      </c>
      <c r="AC16" s="185">
        <f>IF('Indicator Data'!AE19="No Data",1,IF('Indicator Data imputation'!AD19&lt;&gt;"",1,0))</f>
        <v>0</v>
      </c>
      <c r="AD16" s="185">
        <f>IF('Indicator Data'!AF19="No Data",1,IF('Indicator Data imputation'!AE19&lt;&gt;"",1,0))</f>
        <v>0</v>
      </c>
      <c r="AE16" s="185">
        <f>IF('Indicator Data'!AG19="No Data",1,IF('Indicator Data imputation'!AF19&lt;&gt;"",1,0))</f>
        <v>0</v>
      </c>
      <c r="AF16" s="185">
        <f>IF('Indicator Data'!AH19="No Data",1,IF('Indicator Data imputation'!AG19&lt;&gt;"",1,0))</f>
        <v>0</v>
      </c>
      <c r="AG16" s="185">
        <f>IF('Indicator Data'!AI19="No Data",1,IF('Indicator Data imputation'!AH19&lt;&gt;"",1,0))</f>
        <v>0</v>
      </c>
      <c r="AH16" s="185">
        <f>IF('Indicator Data'!AJ19="No Data",1,IF('Indicator Data imputation'!AI19&lt;&gt;"",1,0))</f>
        <v>0</v>
      </c>
      <c r="AI16" s="185">
        <f>IF('Indicator Data'!AK19="No Data",1,IF('Indicator Data imputation'!AJ19&lt;&gt;"",1,0))</f>
        <v>0</v>
      </c>
      <c r="AJ16" s="185">
        <f>IF('Indicator Data'!AL19="No Data",1,IF('Indicator Data imputation'!AK19&lt;&gt;"",1,0))</f>
        <v>0</v>
      </c>
      <c r="AK16" s="185">
        <f>IF('Indicator Data'!AM19="No Data",1,IF('Indicator Data imputation'!AL19&lt;&gt;"",1,0))</f>
        <v>0</v>
      </c>
      <c r="AL16" s="185">
        <f>IF('Indicator Data'!AN19="No Data",1,IF('Indicator Data imputation'!AM19&lt;&gt;"",1,0))</f>
        <v>0</v>
      </c>
      <c r="AM16" s="185">
        <f>IF('Indicator Data'!AO19="No Data",1,IF('Indicator Data imputation'!AN19&lt;&gt;"",1,0))</f>
        <v>0</v>
      </c>
      <c r="AN16" s="185">
        <f>IF('Indicator Data'!AP19="No Data",1,IF('Indicator Data imputation'!AO19&lt;&gt;"",1,0))</f>
        <v>0</v>
      </c>
      <c r="AO16" s="185">
        <f>IF('Indicator Data'!AQ19="No Data",1,IF('Indicator Data imputation'!AP19&lt;&gt;"",1,0))</f>
        <v>0</v>
      </c>
      <c r="AP16" s="185">
        <f>IF('Indicator Data'!AR19="No Data",1,IF('Indicator Data imputation'!AQ19&lt;&gt;"",1,0))</f>
        <v>0</v>
      </c>
      <c r="AQ16" s="185">
        <f>IF('Indicator Data'!AS19="No Data",1,IF('Indicator Data imputation'!AR19&lt;&gt;"",1,0))</f>
        <v>0</v>
      </c>
      <c r="AR16" s="185">
        <f>IF('Indicator Data'!AT19="No Data",1,IF('Indicator Data imputation'!AS19&lt;&gt;"",1,0))</f>
        <v>0</v>
      </c>
      <c r="AS16" s="185">
        <f>IF('Indicator Data'!AU19="No Data",1,IF('Indicator Data imputation'!AT19&lt;&gt;"",1,0))</f>
        <v>1</v>
      </c>
      <c r="AT16" s="185">
        <f>IF('Indicator Data'!AV19="No Data",1,IF('Indicator Data imputation'!AU19&lt;&gt;"",1,0))</f>
        <v>1</v>
      </c>
      <c r="AU16" s="185">
        <f>IF('Indicator Data'!AW19="No Data",1,IF('Indicator Data imputation'!AV19&lt;&gt;"",1,0))</f>
        <v>1</v>
      </c>
      <c r="AV16" s="185">
        <f>IF('Indicator Data'!AX19="No Data",1,IF('Indicator Data imputation'!AW19&lt;&gt;"",1,0))</f>
        <v>0</v>
      </c>
      <c r="AW16" s="185">
        <f>IF('Indicator Data'!AY19="No Data",1,IF('Indicator Data imputation'!AX19&lt;&gt;"",1,0))</f>
        <v>1</v>
      </c>
      <c r="AX16" s="185">
        <f>IF('Indicator Data'!AZ19="No Data",1,IF('Indicator Data imputation'!AY19&lt;&gt;"",1,0))</f>
        <v>0</v>
      </c>
      <c r="AY16" s="185">
        <f>IF('Indicator Data'!BA19="No Data",1,IF('Indicator Data imputation'!AZ19&lt;&gt;"",1,0))</f>
        <v>0</v>
      </c>
      <c r="AZ16" s="185">
        <f>IF('Indicator Data'!BB19="No Data",1,IF('Indicator Data imputation'!BA19&lt;&gt;"",1,0))</f>
        <v>0</v>
      </c>
      <c r="BA16" s="185">
        <f>IF('Indicator Data'!BC19="No Data",1,IF('Indicator Data imputation'!BB19&lt;&gt;"",1,0))</f>
        <v>0</v>
      </c>
      <c r="BB16" s="185">
        <f>IF('Indicator Data'!BD19="No Data",1,IF('Indicator Data imputation'!BC19&lt;&gt;"",1,0))</f>
        <v>0</v>
      </c>
      <c r="BC16" s="185">
        <f>IF('Indicator Data'!BE19="No Data",1,IF('Indicator Data imputation'!BD19&lt;&gt;"",1,0))</f>
        <v>0</v>
      </c>
      <c r="BD16" s="185">
        <f>IF('Indicator Data'!BF19="No Data",1,IF('Indicator Data imputation'!BE19&lt;&gt;"",1,0))</f>
        <v>1</v>
      </c>
      <c r="BE16" s="185">
        <f>IF('Indicator Data'!BG19="No Data",1,IF('Indicator Data imputation'!BF19&lt;&gt;"",1,0))</f>
        <v>0</v>
      </c>
      <c r="BF16" s="185">
        <f>IF('Indicator Data'!BH19="No Data",1,IF('Indicator Data imputation'!BG19&lt;&gt;"",1,0))</f>
        <v>0</v>
      </c>
      <c r="BG16" s="185">
        <f>IF('Indicator Data'!BI19="No Data",1,IF('Indicator Data imputation'!BH19&lt;&gt;"",1,0))</f>
        <v>0</v>
      </c>
      <c r="BH16" s="185">
        <f>IF('Indicator Data'!BJ19="No Data",1,IF('Indicator Data imputation'!BI19&lt;&gt;"",1,0))</f>
        <v>0</v>
      </c>
      <c r="BI16" s="185">
        <f>IF('Indicator Data'!BK19="No Data",1,IF('Indicator Data imputation'!BJ19&lt;&gt;"",1,0))</f>
        <v>0</v>
      </c>
      <c r="BJ16" s="185">
        <f>IF('Indicator Data'!BL19="No Data",1,IF('Indicator Data imputation'!BK19&lt;&gt;"",1,0))</f>
        <v>1</v>
      </c>
      <c r="BK16" s="185">
        <f>IF('Indicator Data'!BM19="No Data",1,IF('Indicator Data imputation'!BL19&lt;&gt;"",1,0))</f>
        <v>1</v>
      </c>
      <c r="BL16" s="185">
        <f>IF('Indicator Data'!BN19="No Data",1,IF('Indicator Data imputation'!BM19&lt;&gt;"",1,0))</f>
        <v>0</v>
      </c>
      <c r="BM16" s="185">
        <f>IF('Indicator Data'!BO19="No Data",1,IF('Indicator Data imputation'!BN19&lt;&gt;"",1,0))</f>
        <v>1</v>
      </c>
      <c r="BN16" s="185">
        <f>IF('Indicator Data'!BP19="No Data",1,IF('Indicator Data imputation'!BO19&lt;&gt;"",1,0))</f>
        <v>0</v>
      </c>
      <c r="BO16" s="185">
        <f>IF('Indicator Data'!BQ19="No Data",1,IF('Indicator Data imputation'!BP19&lt;&gt;"",1,0))</f>
        <v>0</v>
      </c>
      <c r="BP16" s="185">
        <f>IF('Indicator Data'!BR19="No Data",1,IF('Indicator Data imputation'!BQ19&lt;&gt;"",1,0))</f>
        <v>0</v>
      </c>
      <c r="BQ16" s="185">
        <f>IF('Indicator Data'!BS19="No Data",1,IF('Indicator Data imputation'!BR19&lt;&gt;"",1,0))</f>
        <v>0</v>
      </c>
      <c r="BR16" s="16">
        <f t="shared" si="0"/>
        <v>12</v>
      </c>
      <c r="BS16" s="195">
        <f t="shared" si="1"/>
        <v>0.17647058823529413</v>
      </c>
    </row>
    <row r="17" spans="1:71" x14ac:dyDescent="0.25">
      <c r="A17" s="61" t="s">
        <v>96</v>
      </c>
      <c r="B17" s="185">
        <f>IF('Indicator Data'!D20="No Data",1,IF('Indicator Data imputation'!C20&lt;&gt;"",1,0))</f>
        <v>0</v>
      </c>
      <c r="C17" s="185">
        <f>IF('Indicator Data'!E20="No Data",1,IF('Indicator Data imputation'!D20&lt;&gt;"",1,0))</f>
        <v>0</v>
      </c>
      <c r="D17" s="185">
        <f>IF('Indicator Data'!F20="No Data",1,IF('Indicator Data imputation'!E20&lt;&gt;"",1,0))</f>
        <v>0</v>
      </c>
      <c r="E17" s="185">
        <f>IF('Indicator Data'!G20="No Data",1,IF('Indicator Data imputation'!F20&lt;&gt;"",1,0))</f>
        <v>0</v>
      </c>
      <c r="F17" s="185">
        <f>IF('Indicator Data'!H20="No Data",1,IF('Indicator Data imputation'!G20&lt;&gt;"",1,0))</f>
        <v>0</v>
      </c>
      <c r="G17" s="185">
        <f>IF('Indicator Data'!I20="No Data",1,IF('Indicator Data imputation'!H20&lt;&gt;"",1,0))</f>
        <v>0</v>
      </c>
      <c r="H17" s="185">
        <f>IF('Indicator Data'!J20="No Data",1,IF('Indicator Data imputation'!I20&lt;&gt;"",1,0))</f>
        <v>1</v>
      </c>
      <c r="I17" s="185">
        <f>IF('Indicator Data'!K20="No Data",1,IF('Indicator Data imputation'!J20&lt;&gt;"",1,0))</f>
        <v>0</v>
      </c>
      <c r="J17" s="185">
        <f>IF('Indicator Data'!L20="No Data",1,IF('Indicator Data imputation'!K20&lt;&gt;"",1,0))</f>
        <v>0</v>
      </c>
      <c r="K17" s="185">
        <f>IF('Indicator Data'!M20="No Data",1,IF('Indicator Data imputation'!L20&lt;&gt;"",1,0))</f>
        <v>0</v>
      </c>
      <c r="L17" s="185">
        <f>IF('Indicator Data'!N20="No Data",1,IF('Indicator Data imputation'!M20&lt;&gt;"",1,0))</f>
        <v>0</v>
      </c>
      <c r="M17" s="185">
        <f>IF('Indicator Data'!O20="No Data",1,IF('Indicator Data imputation'!N20&lt;&gt;"",1,0))</f>
        <v>0</v>
      </c>
      <c r="N17" s="185">
        <f>IF('Indicator Data'!P20="No Data",1,IF('Indicator Data imputation'!O20&lt;&gt;"",1,0))</f>
        <v>0</v>
      </c>
      <c r="O17" s="185">
        <f>IF('Indicator Data'!Q20="No Data",1,IF('Indicator Data imputation'!P20&lt;&gt;"",1,0))</f>
        <v>0</v>
      </c>
      <c r="P17" s="185">
        <f>IF('Indicator Data'!R20="No Data",1,IF('Indicator Data imputation'!Q20&lt;&gt;"",1,0))</f>
        <v>0</v>
      </c>
      <c r="Q17" s="185">
        <f>IF('Indicator Data'!S20="No Data",1,IF('Indicator Data imputation'!R20&lt;&gt;"",1,0))</f>
        <v>0</v>
      </c>
      <c r="R17" s="185">
        <f>IF('Indicator Data'!T20="No Data",1,IF('Indicator Data imputation'!S20&lt;&gt;"",1,0))</f>
        <v>0</v>
      </c>
      <c r="S17" s="185">
        <f>IF('Indicator Data'!U20="No Data",1,IF('Indicator Data imputation'!T20&lt;&gt;"",1,0))</f>
        <v>0</v>
      </c>
      <c r="T17" s="185">
        <f>IF('Indicator Data'!V20="No Data",1,IF('Indicator Data imputation'!U20&lt;&gt;"",1,0))</f>
        <v>1</v>
      </c>
      <c r="U17" s="185">
        <f>IF('Indicator Data'!W20="No Data",1,IF('Indicator Data imputation'!V20&lt;&gt;"",1,0))</f>
        <v>1</v>
      </c>
      <c r="V17" s="185">
        <f>IF('Indicator Data'!X20="No Data",1,IF('Indicator Data imputation'!W20&lt;&gt;"",1,0))</f>
        <v>1</v>
      </c>
      <c r="W17" s="185">
        <f>IF('Indicator Data'!Y20="No Data",1,IF('Indicator Data imputation'!X20&lt;&gt;"",1,0))</f>
        <v>0</v>
      </c>
      <c r="X17" s="185">
        <f>IF('Indicator Data'!Z20="No Data",1,IF('Indicator Data imputation'!Y20&lt;&gt;"",1,0))</f>
        <v>0</v>
      </c>
      <c r="Y17" s="185">
        <f>IF('Indicator Data'!AA20="No Data",1,IF('Indicator Data imputation'!Z20&lt;&gt;"",1,0))</f>
        <v>0</v>
      </c>
      <c r="Z17" s="185">
        <f>IF('Indicator Data'!AB20="No Data",1,IF('Indicator Data imputation'!AA20&lt;&gt;"",1,0))</f>
        <v>0</v>
      </c>
      <c r="AA17" s="185">
        <f>IF('Indicator Data'!AC20="No Data",1,IF('Indicator Data imputation'!AB20&lt;&gt;"",1,0))</f>
        <v>0</v>
      </c>
      <c r="AB17" s="185">
        <f>IF('Indicator Data'!AD20="No Data",1,IF('Indicator Data imputation'!AC20&lt;&gt;"",1,0))</f>
        <v>0</v>
      </c>
      <c r="AC17" s="185">
        <f>IF('Indicator Data'!AE20="No Data",1,IF('Indicator Data imputation'!AD20&lt;&gt;"",1,0))</f>
        <v>0</v>
      </c>
      <c r="AD17" s="185">
        <f>IF('Indicator Data'!AF20="No Data",1,IF('Indicator Data imputation'!AE20&lt;&gt;"",1,0))</f>
        <v>0</v>
      </c>
      <c r="AE17" s="185">
        <f>IF('Indicator Data'!AG20="No Data",1,IF('Indicator Data imputation'!AF20&lt;&gt;"",1,0))</f>
        <v>0</v>
      </c>
      <c r="AF17" s="185">
        <f>IF('Indicator Data'!AH20="No Data",1,IF('Indicator Data imputation'!AG20&lt;&gt;"",1,0))</f>
        <v>0</v>
      </c>
      <c r="AG17" s="185">
        <f>IF('Indicator Data'!AI20="No Data",1,IF('Indicator Data imputation'!AH20&lt;&gt;"",1,0))</f>
        <v>0</v>
      </c>
      <c r="AH17" s="185">
        <f>IF('Indicator Data'!AJ20="No Data",1,IF('Indicator Data imputation'!AI20&lt;&gt;"",1,0))</f>
        <v>0</v>
      </c>
      <c r="AI17" s="185">
        <f>IF('Indicator Data'!AK20="No Data",1,IF('Indicator Data imputation'!AJ20&lt;&gt;"",1,0))</f>
        <v>0</v>
      </c>
      <c r="AJ17" s="185">
        <f>IF('Indicator Data'!AL20="No Data",1,IF('Indicator Data imputation'!AK20&lt;&gt;"",1,0))</f>
        <v>0</v>
      </c>
      <c r="AK17" s="185">
        <f>IF('Indicator Data'!AM20="No Data",1,IF('Indicator Data imputation'!AL20&lt;&gt;"",1,0))</f>
        <v>0</v>
      </c>
      <c r="AL17" s="185">
        <f>IF('Indicator Data'!AN20="No Data",1,IF('Indicator Data imputation'!AM20&lt;&gt;"",1,0))</f>
        <v>0</v>
      </c>
      <c r="AM17" s="185">
        <f>IF('Indicator Data'!AO20="No Data",1,IF('Indicator Data imputation'!AN20&lt;&gt;"",1,0))</f>
        <v>0</v>
      </c>
      <c r="AN17" s="185">
        <f>IF('Indicator Data'!AP20="No Data",1,IF('Indicator Data imputation'!AO20&lt;&gt;"",1,0))</f>
        <v>0</v>
      </c>
      <c r="AO17" s="185">
        <f>IF('Indicator Data'!AQ20="No Data",1,IF('Indicator Data imputation'!AP20&lt;&gt;"",1,0))</f>
        <v>0</v>
      </c>
      <c r="AP17" s="185">
        <f>IF('Indicator Data'!AR20="No Data",1,IF('Indicator Data imputation'!AQ20&lt;&gt;"",1,0))</f>
        <v>0</v>
      </c>
      <c r="AQ17" s="185">
        <f>IF('Indicator Data'!AS20="No Data",1,IF('Indicator Data imputation'!AR20&lt;&gt;"",1,0))</f>
        <v>0</v>
      </c>
      <c r="AR17" s="185">
        <f>IF('Indicator Data'!AT20="No Data",1,IF('Indicator Data imputation'!AS20&lt;&gt;"",1,0))</f>
        <v>0</v>
      </c>
      <c r="AS17" s="185">
        <f>IF('Indicator Data'!AU20="No Data",1,IF('Indicator Data imputation'!AT20&lt;&gt;"",1,0))</f>
        <v>1</v>
      </c>
      <c r="AT17" s="185">
        <f>IF('Indicator Data'!AV20="No Data",1,IF('Indicator Data imputation'!AU20&lt;&gt;"",1,0))</f>
        <v>1</v>
      </c>
      <c r="AU17" s="185">
        <f>IF('Indicator Data'!AW20="No Data",1,IF('Indicator Data imputation'!AV20&lt;&gt;"",1,0))</f>
        <v>1</v>
      </c>
      <c r="AV17" s="185">
        <f>IF('Indicator Data'!AX20="No Data",1,IF('Indicator Data imputation'!AW20&lt;&gt;"",1,0))</f>
        <v>0</v>
      </c>
      <c r="AW17" s="185">
        <f>IF('Indicator Data'!AY20="No Data",1,IF('Indicator Data imputation'!AX20&lt;&gt;"",1,0))</f>
        <v>0</v>
      </c>
      <c r="AX17" s="185">
        <f>IF('Indicator Data'!AZ20="No Data",1,IF('Indicator Data imputation'!AY20&lt;&gt;"",1,0))</f>
        <v>0</v>
      </c>
      <c r="AY17" s="185">
        <f>IF('Indicator Data'!BA20="No Data",1,IF('Indicator Data imputation'!AZ20&lt;&gt;"",1,0))</f>
        <v>0</v>
      </c>
      <c r="AZ17" s="185">
        <f>IF('Indicator Data'!BB20="No Data",1,IF('Indicator Data imputation'!BA20&lt;&gt;"",1,0))</f>
        <v>0</v>
      </c>
      <c r="BA17" s="185">
        <f>IF('Indicator Data'!BC20="No Data",1,IF('Indicator Data imputation'!BB20&lt;&gt;"",1,0))</f>
        <v>0</v>
      </c>
      <c r="BB17" s="185">
        <f>IF('Indicator Data'!BD20="No Data",1,IF('Indicator Data imputation'!BC20&lt;&gt;"",1,0))</f>
        <v>0</v>
      </c>
      <c r="BC17" s="185">
        <f>IF('Indicator Data'!BE20="No Data",1,IF('Indicator Data imputation'!BD20&lt;&gt;"",1,0))</f>
        <v>0</v>
      </c>
      <c r="BD17" s="185">
        <f>IF('Indicator Data'!BF20="No Data",1,IF('Indicator Data imputation'!BE20&lt;&gt;"",1,0))</f>
        <v>1</v>
      </c>
      <c r="BE17" s="185">
        <f>IF('Indicator Data'!BG20="No Data",1,IF('Indicator Data imputation'!BF20&lt;&gt;"",1,0))</f>
        <v>0</v>
      </c>
      <c r="BF17" s="185">
        <f>IF('Indicator Data'!BH20="No Data",1,IF('Indicator Data imputation'!BG20&lt;&gt;"",1,0))</f>
        <v>0</v>
      </c>
      <c r="BG17" s="185">
        <f>IF('Indicator Data'!BI20="No Data",1,IF('Indicator Data imputation'!BH20&lt;&gt;"",1,0))</f>
        <v>0</v>
      </c>
      <c r="BH17" s="185">
        <f>IF('Indicator Data'!BJ20="No Data",1,IF('Indicator Data imputation'!BI20&lt;&gt;"",1,0))</f>
        <v>0</v>
      </c>
      <c r="BI17" s="185">
        <f>IF('Indicator Data'!BK20="No Data",1,IF('Indicator Data imputation'!BJ20&lt;&gt;"",1,0))</f>
        <v>0</v>
      </c>
      <c r="BJ17" s="185">
        <f>IF('Indicator Data'!BL20="No Data",1,IF('Indicator Data imputation'!BK20&lt;&gt;"",1,0))</f>
        <v>0</v>
      </c>
      <c r="BK17" s="185">
        <f>IF('Indicator Data'!BM20="No Data",1,IF('Indicator Data imputation'!BL20&lt;&gt;"",1,0))</f>
        <v>0</v>
      </c>
      <c r="BL17" s="185">
        <f>IF('Indicator Data'!BN20="No Data",1,IF('Indicator Data imputation'!BM20&lt;&gt;"",1,0))</f>
        <v>0</v>
      </c>
      <c r="BM17" s="185">
        <f>IF('Indicator Data'!BO20="No Data",1,IF('Indicator Data imputation'!BN20&lt;&gt;"",1,0))</f>
        <v>1</v>
      </c>
      <c r="BN17" s="185">
        <f>IF('Indicator Data'!BP20="No Data",1,IF('Indicator Data imputation'!BO20&lt;&gt;"",1,0))</f>
        <v>0</v>
      </c>
      <c r="BO17" s="185">
        <f>IF('Indicator Data'!BQ20="No Data",1,IF('Indicator Data imputation'!BP20&lt;&gt;"",1,0))</f>
        <v>0</v>
      </c>
      <c r="BP17" s="185">
        <f>IF('Indicator Data'!BR20="No Data",1,IF('Indicator Data imputation'!BQ20&lt;&gt;"",1,0))</f>
        <v>0</v>
      </c>
      <c r="BQ17" s="185">
        <f>IF('Indicator Data'!BS20="No Data",1,IF('Indicator Data imputation'!BR20&lt;&gt;"",1,0))</f>
        <v>0</v>
      </c>
      <c r="BR17" s="16">
        <f t="shared" si="0"/>
        <v>9</v>
      </c>
      <c r="BS17" s="195">
        <f t="shared" si="1"/>
        <v>0.13235294117647059</v>
      </c>
    </row>
    <row r="18" spans="1:71" x14ac:dyDescent="0.25">
      <c r="A18" s="61" t="s">
        <v>98</v>
      </c>
      <c r="B18" s="185">
        <f>IF('Indicator Data'!D21="No Data",1,IF('Indicator Data imputation'!C21&lt;&gt;"",1,0))</f>
        <v>0</v>
      </c>
      <c r="C18" s="185">
        <f>IF('Indicator Data'!E21="No Data",1,IF('Indicator Data imputation'!D21&lt;&gt;"",1,0))</f>
        <v>0</v>
      </c>
      <c r="D18" s="185">
        <f>IF('Indicator Data'!F21="No Data",1,IF('Indicator Data imputation'!E21&lt;&gt;"",1,0))</f>
        <v>0</v>
      </c>
      <c r="E18" s="185">
        <f>IF('Indicator Data'!G21="No Data",1,IF('Indicator Data imputation'!F21&lt;&gt;"",1,0))</f>
        <v>0</v>
      </c>
      <c r="F18" s="185">
        <f>IF('Indicator Data'!H21="No Data",1,IF('Indicator Data imputation'!G21&lt;&gt;"",1,0))</f>
        <v>0</v>
      </c>
      <c r="G18" s="185">
        <f>IF('Indicator Data'!I21="No Data",1,IF('Indicator Data imputation'!H21&lt;&gt;"",1,0))</f>
        <v>0</v>
      </c>
      <c r="H18" s="185">
        <f>IF('Indicator Data'!J21="No Data",1,IF('Indicator Data imputation'!I21&lt;&gt;"",1,0))</f>
        <v>1</v>
      </c>
      <c r="I18" s="185">
        <f>IF('Indicator Data'!K21="No Data",1,IF('Indicator Data imputation'!J21&lt;&gt;"",1,0))</f>
        <v>0</v>
      </c>
      <c r="J18" s="185">
        <f>IF('Indicator Data'!L21="No Data",1,IF('Indicator Data imputation'!K21&lt;&gt;"",1,0))</f>
        <v>0</v>
      </c>
      <c r="K18" s="185">
        <f>IF('Indicator Data'!M21="No Data",1,IF('Indicator Data imputation'!L21&lt;&gt;"",1,0))</f>
        <v>0</v>
      </c>
      <c r="L18" s="185">
        <f>IF('Indicator Data'!N21="No Data",1,IF('Indicator Data imputation'!M21&lt;&gt;"",1,0))</f>
        <v>0</v>
      </c>
      <c r="M18" s="185">
        <f>IF('Indicator Data'!O21="No Data",1,IF('Indicator Data imputation'!N21&lt;&gt;"",1,0))</f>
        <v>0</v>
      </c>
      <c r="N18" s="185">
        <f>IF('Indicator Data'!P21="No Data",1,IF('Indicator Data imputation'!O21&lt;&gt;"",1,0))</f>
        <v>0</v>
      </c>
      <c r="O18" s="185">
        <f>IF('Indicator Data'!Q21="No Data",1,IF('Indicator Data imputation'!P21&lt;&gt;"",1,0))</f>
        <v>0</v>
      </c>
      <c r="P18" s="185">
        <f>IF('Indicator Data'!R21="No Data",1,IF('Indicator Data imputation'!Q21&lt;&gt;"",1,0))</f>
        <v>0</v>
      </c>
      <c r="Q18" s="185">
        <f>IF('Indicator Data'!S21="No Data",1,IF('Indicator Data imputation'!R21&lt;&gt;"",1,0))</f>
        <v>0</v>
      </c>
      <c r="R18" s="185">
        <f>IF('Indicator Data'!T21="No Data",1,IF('Indicator Data imputation'!S21&lt;&gt;"",1,0))</f>
        <v>0</v>
      </c>
      <c r="S18" s="185">
        <f>IF('Indicator Data'!U21="No Data",1,IF('Indicator Data imputation'!T21&lt;&gt;"",1,0))</f>
        <v>0</v>
      </c>
      <c r="T18" s="185">
        <f>IF('Indicator Data'!V21="No Data",1,IF('Indicator Data imputation'!U21&lt;&gt;"",1,0))</f>
        <v>1</v>
      </c>
      <c r="U18" s="185">
        <f>IF('Indicator Data'!W21="No Data",1,IF('Indicator Data imputation'!V21&lt;&gt;"",1,0))</f>
        <v>1</v>
      </c>
      <c r="V18" s="185">
        <f>IF('Indicator Data'!X21="No Data",1,IF('Indicator Data imputation'!W21&lt;&gt;"",1,0))</f>
        <v>1</v>
      </c>
      <c r="W18" s="185">
        <f>IF('Indicator Data'!Y21="No Data",1,IF('Indicator Data imputation'!X21&lt;&gt;"",1,0))</f>
        <v>0</v>
      </c>
      <c r="X18" s="185">
        <f>IF('Indicator Data'!Z21="No Data",1,IF('Indicator Data imputation'!Y21&lt;&gt;"",1,0))</f>
        <v>0</v>
      </c>
      <c r="Y18" s="185">
        <f>IF('Indicator Data'!AA21="No Data",1,IF('Indicator Data imputation'!Z21&lt;&gt;"",1,0))</f>
        <v>0</v>
      </c>
      <c r="Z18" s="185">
        <f>IF('Indicator Data'!AB21="No Data",1,IF('Indicator Data imputation'!AA21&lt;&gt;"",1,0))</f>
        <v>0</v>
      </c>
      <c r="AA18" s="185">
        <f>IF('Indicator Data'!AC21="No Data",1,IF('Indicator Data imputation'!AB21&lt;&gt;"",1,0))</f>
        <v>0</v>
      </c>
      <c r="AB18" s="185">
        <f>IF('Indicator Data'!AD21="No Data",1,IF('Indicator Data imputation'!AC21&lt;&gt;"",1,0))</f>
        <v>0</v>
      </c>
      <c r="AC18" s="185">
        <f>IF('Indicator Data'!AE21="No Data",1,IF('Indicator Data imputation'!AD21&lt;&gt;"",1,0))</f>
        <v>0</v>
      </c>
      <c r="AD18" s="185">
        <f>IF('Indicator Data'!AF21="No Data",1,IF('Indicator Data imputation'!AE21&lt;&gt;"",1,0))</f>
        <v>0</v>
      </c>
      <c r="AE18" s="185">
        <f>IF('Indicator Data'!AG21="No Data",1,IF('Indicator Data imputation'!AF21&lt;&gt;"",1,0))</f>
        <v>0</v>
      </c>
      <c r="AF18" s="185">
        <f>IF('Indicator Data'!AH21="No Data",1,IF('Indicator Data imputation'!AG21&lt;&gt;"",1,0))</f>
        <v>0</v>
      </c>
      <c r="AG18" s="185">
        <f>IF('Indicator Data'!AI21="No Data",1,IF('Indicator Data imputation'!AH21&lt;&gt;"",1,0))</f>
        <v>0</v>
      </c>
      <c r="AH18" s="185">
        <f>IF('Indicator Data'!AJ21="No Data",1,IF('Indicator Data imputation'!AI21&lt;&gt;"",1,0))</f>
        <v>0</v>
      </c>
      <c r="AI18" s="185">
        <f>IF('Indicator Data'!AK21="No Data",1,IF('Indicator Data imputation'!AJ21&lt;&gt;"",1,0))</f>
        <v>0</v>
      </c>
      <c r="AJ18" s="185">
        <f>IF('Indicator Data'!AL21="No Data",1,IF('Indicator Data imputation'!AK21&lt;&gt;"",1,0))</f>
        <v>0</v>
      </c>
      <c r="AK18" s="185">
        <f>IF('Indicator Data'!AM21="No Data",1,IF('Indicator Data imputation'!AL21&lt;&gt;"",1,0))</f>
        <v>0</v>
      </c>
      <c r="AL18" s="185">
        <f>IF('Indicator Data'!AN21="No Data",1,IF('Indicator Data imputation'!AM21&lt;&gt;"",1,0))</f>
        <v>0</v>
      </c>
      <c r="AM18" s="185">
        <f>IF('Indicator Data'!AO21="No Data",1,IF('Indicator Data imputation'!AN21&lt;&gt;"",1,0))</f>
        <v>0</v>
      </c>
      <c r="AN18" s="185">
        <f>IF('Indicator Data'!AP21="No Data",1,IF('Indicator Data imputation'!AO21&lt;&gt;"",1,0))</f>
        <v>0</v>
      </c>
      <c r="AO18" s="185">
        <f>IF('Indicator Data'!AQ21="No Data",1,IF('Indicator Data imputation'!AP21&lt;&gt;"",1,0))</f>
        <v>0</v>
      </c>
      <c r="AP18" s="185">
        <f>IF('Indicator Data'!AR21="No Data",1,IF('Indicator Data imputation'!AQ21&lt;&gt;"",1,0))</f>
        <v>0</v>
      </c>
      <c r="AQ18" s="185">
        <f>IF('Indicator Data'!AS21="No Data",1,IF('Indicator Data imputation'!AR21&lt;&gt;"",1,0))</f>
        <v>0</v>
      </c>
      <c r="AR18" s="185">
        <f>IF('Indicator Data'!AT21="No Data",1,IF('Indicator Data imputation'!AS21&lt;&gt;"",1,0))</f>
        <v>0</v>
      </c>
      <c r="AS18" s="185">
        <f>IF('Indicator Data'!AU21="No Data",1,IF('Indicator Data imputation'!AT21&lt;&gt;"",1,0))</f>
        <v>1</v>
      </c>
      <c r="AT18" s="185">
        <f>IF('Indicator Data'!AV21="No Data",1,IF('Indicator Data imputation'!AU21&lt;&gt;"",1,0))</f>
        <v>1</v>
      </c>
      <c r="AU18" s="185">
        <f>IF('Indicator Data'!AW21="No Data",1,IF('Indicator Data imputation'!AV21&lt;&gt;"",1,0))</f>
        <v>1</v>
      </c>
      <c r="AV18" s="185">
        <f>IF('Indicator Data'!AX21="No Data",1,IF('Indicator Data imputation'!AW21&lt;&gt;"",1,0))</f>
        <v>0</v>
      </c>
      <c r="AW18" s="185">
        <f>IF('Indicator Data'!AY21="No Data",1,IF('Indicator Data imputation'!AX21&lt;&gt;"",1,0))</f>
        <v>1</v>
      </c>
      <c r="AX18" s="185">
        <f>IF('Indicator Data'!AZ21="No Data",1,IF('Indicator Data imputation'!AY21&lt;&gt;"",1,0))</f>
        <v>0</v>
      </c>
      <c r="AY18" s="185">
        <f>IF('Indicator Data'!BA21="No Data",1,IF('Indicator Data imputation'!AZ21&lt;&gt;"",1,0))</f>
        <v>0</v>
      </c>
      <c r="AZ18" s="185">
        <f>IF('Indicator Data'!BB21="No Data",1,IF('Indicator Data imputation'!BA21&lt;&gt;"",1,0))</f>
        <v>0</v>
      </c>
      <c r="BA18" s="185">
        <f>IF('Indicator Data'!BC21="No Data",1,IF('Indicator Data imputation'!BB21&lt;&gt;"",1,0))</f>
        <v>0</v>
      </c>
      <c r="BB18" s="185">
        <f>IF('Indicator Data'!BD21="No Data",1,IF('Indicator Data imputation'!BC21&lt;&gt;"",1,0))</f>
        <v>0</v>
      </c>
      <c r="BC18" s="185">
        <f>IF('Indicator Data'!BE21="No Data",1,IF('Indicator Data imputation'!BD21&lt;&gt;"",1,0))</f>
        <v>0</v>
      </c>
      <c r="BD18" s="185">
        <f>IF('Indicator Data'!BF21="No Data",1,IF('Indicator Data imputation'!BE21&lt;&gt;"",1,0))</f>
        <v>1</v>
      </c>
      <c r="BE18" s="185">
        <f>IF('Indicator Data'!BG21="No Data",1,IF('Indicator Data imputation'!BF21&lt;&gt;"",1,0))</f>
        <v>0</v>
      </c>
      <c r="BF18" s="185">
        <f>IF('Indicator Data'!BH21="No Data",1,IF('Indicator Data imputation'!BG21&lt;&gt;"",1,0))</f>
        <v>0</v>
      </c>
      <c r="BG18" s="185">
        <f>IF('Indicator Data'!BI21="No Data",1,IF('Indicator Data imputation'!BH21&lt;&gt;"",1,0))</f>
        <v>0</v>
      </c>
      <c r="BH18" s="185">
        <f>IF('Indicator Data'!BJ21="No Data",1,IF('Indicator Data imputation'!BI21&lt;&gt;"",1,0))</f>
        <v>0</v>
      </c>
      <c r="BI18" s="185">
        <f>IF('Indicator Data'!BK21="No Data",1,IF('Indicator Data imputation'!BJ21&lt;&gt;"",1,0))</f>
        <v>0</v>
      </c>
      <c r="BJ18" s="185">
        <f>IF('Indicator Data'!BL21="No Data",1,IF('Indicator Data imputation'!BK21&lt;&gt;"",1,0))</f>
        <v>0</v>
      </c>
      <c r="BK18" s="185">
        <f>IF('Indicator Data'!BM21="No Data",1,IF('Indicator Data imputation'!BL21&lt;&gt;"",1,0))</f>
        <v>0</v>
      </c>
      <c r="BL18" s="185">
        <f>IF('Indicator Data'!BN21="No Data",1,IF('Indicator Data imputation'!BM21&lt;&gt;"",1,0))</f>
        <v>1</v>
      </c>
      <c r="BM18" s="185">
        <f>IF('Indicator Data'!BO21="No Data",1,IF('Indicator Data imputation'!BN21&lt;&gt;"",1,0))</f>
        <v>1</v>
      </c>
      <c r="BN18" s="185">
        <f>IF('Indicator Data'!BP21="No Data",1,IF('Indicator Data imputation'!BO21&lt;&gt;"",1,0))</f>
        <v>0</v>
      </c>
      <c r="BO18" s="185">
        <f>IF('Indicator Data'!BQ21="No Data",1,IF('Indicator Data imputation'!BP21&lt;&gt;"",1,0))</f>
        <v>0</v>
      </c>
      <c r="BP18" s="185">
        <f>IF('Indicator Data'!BR21="No Data",1,IF('Indicator Data imputation'!BQ21&lt;&gt;"",1,0))</f>
        <v>0</v>
      </c>
      <c r="BQ18" s="185">
        <f>IF('Indicator Data'!BS21="No Data",1,IF('Indicator Data imputation'!BR21&lt;&gt;"",1,0))</f>
        <v>0</v>
      </c>
      <c r="BR18" s="16">
        <f t="shared" si="0"/>
        <v>11</v>
      </c>
      <c r="BS18" s="195">
        <f t="shared" si="1"/>
        <v>0.16176470588235295</v>
      </c>
    </row>
    <row r="19" spans="1:71" x14ac:dyDescent="0.25">
      <c r="A19" s="61" t="s">
        <v>100</v>
      </c>
      <c r="B19" s="185">
        <f>IF('Indicator Data'!D22="No Data",1,IF('Indicator Data imputation'!C22&lt;&gt;"",1,0))</f>
        <v>0</v>
      </c>
      <c r="C19" s="185">
        <f>IF('Indicator Data'!E22="No Data",1,IF('Indicator Data imputation'!D22&lt;&gt;"",1,0))</f>
        <v>0</v>
      </c>
      <c r="D19" s="185">
        <f>IF('Indicator Data'!F22="No Data",1,IF('Indicator Data imputation'!E22&lt;&gt;"",1,0))</f>
        <v>0</v>
      </c>
      <c r="E19" s="185">
        <f>IF('Indicator Data'!G22="No Data",1,IF('Indicator Data imputation'!F22&lt;&gt;"",1,0))</f>
        <v>0</v>
      </c>
      <c r="F19" s="185">
        <f>IF('Indicator Data'!H22="No Data",1,IF('Indicator Data imputation'!G22&lt;&gt;"",1,0))</f>
        <v>0</v>
      </c>
      <c r="G19" s="185">
        <f>IF('Indicator Data'!I22="No Data",1,IF('Indicator Data imputation'!H22&lt;&gt;"",1,0))</f>
        <v>0</v>
      </c>
      <c r="H19" s="185">
        <f>IF('Indicator Data'!J22="No Data",1,IF('Indicator Data imputation'!I22&lt;&gt;"",1,0))</f>
        <v>1</v>
      </c>
      <c r="I19" s="185">
        <f>IF('Indicator Data'!K22="No Data",1,IF('Indicator Data imputation'!J22&lt;&gt;"",1,0))</f>
        <v>0</v>
      </c>
      <c r="J19" s="185">
        <f>IF('Indicator Data'!L22="No Data",1,IF('Indicator Data imputation'!K22&lt;&gt;"",1,0))</f>
        <v>0</v>
      </c>
      <c r="K19" s="185">
        <f>IF('Indicator Data'!M22="No Data",1,IF('Indicator Data imputation'!L22&lt;&gt;"",1,0))</f>
        <v>0</v>
      </c>
      <c r="L19" s="185">
        <f>IF('Indicator Data'!N22="No Data",1,IF('Indicator Data imputation'!M22&lt;&gt;"",1,0))</f>
        <v>0</v>
      </c>
      <c r="M19" s="185">
        <f>IF('Indicator Data'!O22="No Data",1,IF('Indicator Data imputation'!N22&lt;&gt;"",1,0))</f>
        <v>0</v>
      </c>
      <c r="N19" s="185">
        <f>IF('Indicator Data'!P22="No Data",1,IF('Indicator Data imputation'!O22&lt;&gt;"",1,0))</f>
        <v>0</v>
      </c>
      <c r="O19" s="185">
        <f>IF('Indicator Data'!Q22="No Data",1,IF('Indicator Data imputation'!P22&lt;&gt;"",1,0))</f>
        <v>0</v>
      </c>
      <c r="P19" s="185">
        <f>IF('Indicator Data'!R22="No Data",1,IF('Indicator Data imputation'!Q22&lt;&gt;"",1,0))</f>
        <v>0</v>
      </c>
      <c r="Q19" s="185">
        <f>IF('Indicator Data'!S22="No Data",1,IF('Indicator Data imputation'!R22&lt;&gt;"",1,0))</f>
        <v>0</v>
      </c>
      <c r="R19" s="185">
        <f>IF('Indicator Data'!T22="No Data",1,IF('Indicator Data imputation'!S22&lt;&gt;"",1,0))</f>
        <v>0</v>
      </c>
      <c r="S19" s="185">
        <f>IF('Indicator Data'!U22="No Data",1,IF('Indicator Data imputation'!T22&lt;&gt;"",1,0))</f>
        <v>0</v>
      </c>
      <c r="T19" s="185">
        <f>IF('Indicator Data'!V22="No Data",1,IF('Indicator Data imputation'!U22&lt;&gt;"",1,0))</f>
        <v>1</v>
      </c>
      <c r="U19" s="185">
        <f>IF('Indicator Data'!W22="No Data",1,IF('Indicator Data imputation'!V22&lt;&gt;"",1,0))</f>
        <v>1</v>
      </c>
      <c r="V19" s="185">
        <f>IF('Indicator Data'!X22="No Data",1,IF('Indicator Data imputation'!W22&lt;&gt;"",1,0))</f>
        <v>1</v>
      </c>
      <c r="W19" s="185">
        <f>IF('Indicator Data'!Y22="No Data",1,IF('Indicator Data imputation'!X22&lt;&gt;"",1,0))</f>
        <v>0</v>
      </c>
      <c r="X19" s="185">
        <f>IF('Indicator Data'!Z22="No Data",1,IF('Indicator Data imputation'!Y22&lt;&gt;"",1,0))</f>
        <v>0</v>
      </c>
      <c r="Y19" s="185">
        <f>IF('Indicator Data'!AA22="No Data",1,IF('Indicator Data imputation'!Z22&lt;&gt;"",1,0))</f>
        <v>0</v>
      </c>
      <c r="Z19" s="185">
        <f>IF('Indicator Data'!AB22="No Data",1,IF('Indicator Data imputation'!AA22&lt;&gt;"",1,0))</f>
        <v>0</v>
      </c>
      <c r="AA19" s="185">
        <f>IF('Indicator Data'!AC22="No Data",1,IF('Indicator Data imputation'!AB22&lt;&gt;"",1,0))</f>
        <v>0</v>
      </c>
      <c r="AB19" s="185">
        <f>IF('Indicator Data'!AD22="No Data",1,IF('Indicator Data imputation'!AC22&lt;&gt;"",1,0))</f>
        <v>0</v>
      </c>
      <c r="AC19" s="185">
        <f>IF('Indicator Data'!AE22="No Data",1,IF('Indicator Data imputation'!AD22&lt;&gt;"",1,0))</f>
        <v>0</v>
      </c>
      <c r="AD19" s="185">
        <f>IF('Indicator Data'!AF22="No Data",1,IF('Indicator Data imputation'!AE22&lt;&gt;"",1,0))</f>
        <v>0</v>
      </c>
      <c r="AE19" s="185">
        <f>IF('Indicator Data'!AG22="No Data",1,IF('Indicator Data imputation'!AF22&lt;&gt;"",1,0))</f>
        <v>0</v>
      </c>
      <c r="AF19" s="185">
        <f>IF('Indicator Data'!AH22="No Data",1,IF('Indicator Data imputation'!AG22&lt;&gt;"",1,0))</f>
        <v>0</v>
      </c>
      <c r="AG19" s="185">
        <f>IF('Indicator Data'!AI22="No Data",1,IF('Indicator Data imputation'!AH22&lt;&gt;"",1,0))</f>
        <v>0</v>
      </c>
      <c r="AH19" s="185">
        <f>IF('Indicator Data'!AJ22="No Data",1,IF('Indicator Data imputation'!AI22&lt;&gt;"",1,0))</f>
        <v>0</v>
      </c>
      <c r="AI19" s="185">
        <f>IF('Indicator Data'!AK22="No Data",1,IF('Indicator Data imputation'!AJ22&lt;&gt;"",1,0))</f>
        <v>0</v>
      </c>
      <c r="AJ19" s="185">
        <f>IF('Indicator Data'!AL22="No Data",1,IF('Indicator Data imputation'!AK22&lt;&gt;"",1,0))</f>
        <v>0</v>
      </c>
      <c r="AK19" s="185">
        <f>IF('Indicator Data'!AM22="No Data",1,IF('Indicator Data imputation'!AL22&lt;&gt;"",1,0))</f>
        <v>0</v>
      </c>
      <c r="AL19" s="185">
        <f>IF('Indicator Data'!AN22="No Data",1,IF('Indicator Data imputation'!AM22&lt;&gt;"",1,0))</f>
        <v>0</v>
      </c>
      <c r="AM19" s="185">
        <f>IF('Indicator Data'!AO22="No Data",1,IF('Indicator Data imputation'!AN22&lt;&gt;"",1,0))</f>
        <v>0</v>
      </c>
      <c r="AN19" s="185">
        <f>IF('Indicator Data'!AP22="No Data",1,IF('Indicator Data imputation'!AO22&lt;&gt;"",1,0))</f>
        <v>0</v>
      </c>
      <c r="AO19" s="185">
        <f>IF('Indicator Data'!AQ22="No Data",1,IF('Indicator Data imputation'!AP22&lt;&gt;"",1,0))</f>
        <v>0</v>
      </c>
      <c r="AP19" s="185">
        <f>IF('Indicator Data'!AR22="No Data",1,IF('Indicator Data imputation'!AQ22&lt;&gt;"",1,0))</f>
        <v>0</v>
      </c>
      <c r="AQ19" s="185">
        <f>IF('Indicator Data'!AS22="No Data",1,IF('Indicator Data imputation'!AR22&lt;&gt;"",1,0))</f>
        <v>0</v>
      </c>
      <c r="AR19" s="185">
        <f>IF('Indicator Data'!AT22="No Data",1,IF('Indicator Data imputation'!AS22&lt;&gt;"",1,0))</f>
        <v>0</v>
      </c>
      <c r="AS19" s="185">
        <f>IF('Indicator Data'!AU22="No Data",1,IF('Indicator Data imputation'!AT22&lt;&gt;"",1,0))</f>
        <v>1</v>
      </c>
      <c r="AT19" s="185">
        <f>IF('Indicator Data'!AV22="No Data",1,IF('Indicator Data imputation'!AU22&lt;&gt;"",1,0))</f>
        <v>1</v>
      </c>
      <c r="AU19" s="185">
        <f>IF('Indicator Data'!AW22="No Data",1,IF('Indicator Data imputation'!AV22&lt;&gt;"",1,0))</f>
        <v>1</v>
      </c>
      <c r="AV19" s="185">
        <f>IF('Indicator Data'!AX22="No Data",1,IF('Indicator Data imputation'!AW22&lt;&gt;"",1,0))</f>
        <v>0</v>
      </c>
      <c r="AW19" s="185">
        <f>IF('Indicator Data'!AY22="No Data",1,IF('Indicator Data imputation'!AX22&lt;&gt;"",1,0))</f>
        <v>0</v>
      </c>
      <c r="AX19" s="185">
        <f>IF('Indicator Data'!AZ22="No Data",1,IF('Indicator Data imputation'!AY22&lt;&gt;"",1,0))</f>
        <v>0</v>
      </c>
      <c r="AY19" s="185">
        <f>IF('Indicator Data'!BA22="No Data",1,IF('Indicator Data imputation'!AZ22&lt;&gt;"",1,0))</f>
        <v>0</v>
      </c>
      <c r="AZ19" s="185">
        <f>IF('Indicator Data'!BB22="No Data",1,IF('Indicator Data imputation'!BA22&lt;&gt;"",1,0))</f>
        <v>0</v>
      </c>
      <c r="BA19" s="185">
        <f>IF('Indicator Data'!BC22="No Data",1,IF('Indicator Data imputation'!BB22&lt;&gt;"",1,0))</f>
        <v>0</v>
      </c>
      <c r="BB19" s="185">
        <f>IF('Indicator Data'!BD22="No Data",1,IF('Indicator Data imputation'!BC22&lt;&gt;"",1,0))</f>
        <v>0</v>
      </c>
      <c r="BC19" s="185">
        <f>IF('Indicator Data'!BE22="No Data",1,IF('Indicator Data imputation'!BD22&lt;&gt;"",1,0))</f>
        <v>0</v>
      </c>
      <c r="BD19" s="185">
        <f>IF('Indicator Data'!BF22="No Data",1,IF('Indicator Data imputation'!BE22&lt;&gt;"",1,0))</f>
        <v>1</v>
      </c>
      <c r="BE19" s="185">
        <f>IF('Indicator Data'!BG22="No Data",1,IF('Indicator Data imputation'!BF22&lt;&gt;"",1,0))</f>
        <v>0</v>
      </c>
      <c r="BF19" s="185">
        <f>IF('Indicator Data'!BH22="No Data",1,IF('Indicator Data imputation'!BG22&lt;&gt;"",1,0))</f>
        <v>0</v>
      </c>
      <c r="BG19" s="185">
        <f>IF('Indicator Data'!BI22="No Data",1,IF('Indicator Data imputation'!BH22&lt;&gt;"",1,0))</f>
        <v>0</v>
      </c>
      <c r="BH19" s="185">
        <f>IF('Indicator Data'!BJ22="No Data",1,IF('Indicator Data imputation'!BI22&lt;&gt;"",1,0))</f>
        <v>0</v>
      </c>
      <c r="BI19" s="185">
        <f>IF('Indicator Data'!BK22="No Data",1,IF('Indicator Data imputation'!BJ22&lt;&gt;"",1,0))</f>
        <v>0</v>
      </c>
      <c r="BJ19" s="185">
        <f>IF('Indicator Data'!BL22="No Data",1,IF('Indicator Data imputation'!BK22&lt;&gt;"",1,0))</f>
        <v>0</v>
      </c>
      <c r="BK19" s="185">
        <f>IF('Indicator Data'!BM22="No Data",1,IF('Indicator Data imputation'!BL22&lt;&gt;"",1,0))</f>
        <v>0</v>
      </c>
      <c r="BL19" s="185">
        <f>IF('Indicator Data'!BN22="No Data",1,IF('Indicator Data imputation'!BM22&lt;&gt;"",1,0))</f>
        <v>0</v>
      </c>
      <c r="BM19" s="185">
        <f>IF('Indicator Data'!BO22="No Data",1,IF('Indicator Data imputation'!BN22&lt;&gt;"",1,0))</f>
        <v>1</v>
      </c>
      <c r="BN19" s="185">
        <f>IF('Indicator Data'!BP22="No Data",1,IF('Indicator Data imputation'!BO22&lt;&gt;"",1,0))</f>
        <v>0</v>
      </c>
      <c r="BO19" s="185">
        <f>IF('Indicator Data'!BQ22="No Data",1,IF('Indicator Data imputation'!BP22&lt;&gt;"",1,0))</f>
        <v>0</v>
      </c>
      <c r="BP19" s="185">
        <f>IF('Indicator Data'!BR22="No Data",1,IF('Indicator Data imputation'!BQ22&lt;&gt;"",1,0))</f>
        <v>0</v>
      </c>
      <c r="BQ19" s="185">
        <f>IF('Indicator Data'!BS22="No Data",1,IF('Indicator Data imputation'!BR22&lt;&gt;"",1,0))</f>
        <v>0</v>
      </c>
      <c r="BR19" s="16">
        <f t="shared" si="0"/>
        <v>9</v>
      </c>
      <c r="BS19" s="195">
        <f t="shared" si="1"/>
        <v>0.13235294117647059</v>
      </c>
    </row>
    <row r="20" spans="1:71" x14ac:dyDescent="0.25">
      <c r="A20" s="61" t="s">
        <v>102</v>
      </c>
      <c r="B20" s="185">
        <f>IF('Indicator Data'!D23="No Data",1,IF('Indicator Data imputation'!C23&lt;&gt;"",1,0))</f>
        <v>0</v>
      </c>
      <c r="C20" s="185">
        <f>IF('Indicator Data'!E23="No Data",1,IF('Indicator Data imputation'!D23&lt;&gt;"",1,0))</f>
        <v>0</v>
      </c>
      <c r="D20" s="185">
        <f>IF('Indicator Data'!F23="No Data",1,IF('Indicator Data imputation'!E23&lt;&gt;"",1,0))</f>
        <v>0</v>
      </c>
      <c r="E20" s="185">
        <f>IF('Indicator Data'!G23="No Data",1,IF('Indicator Data imputation'!F23&lt;&gt;"",1,0))</f>
        <v>0</v>
      </c>
      <c r="F20" s="185">
        <f>IF('Indicator Data'!H23="No Data",1,IF('Indicator Data imputation'!G23&lt;&gt;"",1,0))</f>
        <v>0</v>
      </c>
      <c r="G20" s="185">
        <f>IF('Indicator Data'!I23="No Data",1,IF('Indicator Data imputation'!H23&lt;&gt;"",1,0))</f>
        <v>0</v>
      </c>
      <c r="H20" s="185">
        <f>IF('Indicator Data'!J23="No Data",1,IF('Indicator Data imputation'!I23&lt;&gt;"",1,0))</f>
        <v>1</v>
      </c>
      <c r="I20" s="185">
        <f>IF('Indicator Data'!K23="No Data",1,IF('Indicator Data imputation'!J23&lt;&gt;"",1,0))</f>
        <v>0</v>
      </c>
      <c r="J20" s="185">
        <f>IF('Indicator Data'!L23="No Data",1,IF('Indicator Data imputation'!K23&lt;&gt;"",1,0))</f>
        <v>0</v>
      </c>
      <c r="K20" s="185">
        <f>IF('Indicator Data'!M23="No Data",1,IF('Indicator Data imputation'!L23&lt;&gt;"",1,0))</f>
        <v>0</v>
      </c>
      <c r="L20" s="185">
        <f>IF('Indicator Data'!N23="No Data",1,IF('Indicator Data imputation'!M23&lt;&gt;"",1,0))</f>
        <v>0</v>
      </c>
      <c r="M20" s="185">
        <f>IF('Indicator Data'!O23="No Data",1,IF('Indicator Data imputation'!N23&lt;&gt;"",1,0))</f>
        <v>0</v>
      </c>
      <c r="N20" s="185">
        <f>IF('Indicator Data'!P23="No Data",1,IF('Indicator Data imputation'!O23&lt;&gt;"",1,0))</f>
        <v>0</v>
      </c>
      <c r="O20" s="185">
        <f>IF('Indicator Data'!Q23="No Data",1,IF('Indicator Data imputation'!P23&lt;&gt;"",1,0))</f>
        <v>0</v>
      </c>
      <c r="P20" s="185">
        <f>IF('Indicator Data'!R23="No Data",1,IF('Indicator Data imputation'!Q23&lt;&gt;"",1,0))</f>
        <v>0</v>
      </c>
      <c r="Q20" s="185">
        <f>IF('Indicator Data'!S23="No Data",1,IF('Indicator Data imputation'!R23&lt;&gt;"",1,0))</f>
        <v>0</v>
      </c>
      <c r="R20" s="185">
        <f>IF('Indicator Data'!T23="No Data",1,IF('Indicator Data imputation'!S23&lt;&gt;"",1,0))</f>
        <v>0</v>
      </c>
      <c r="S20" s="185">
        <f>IF('Indicator Data'!U23="No Data",1,IF('Indicator Data imputation'!T23&lt;&gt;"",1,0))</f>
        <v>0</v>
      </c>
      <c r="T20" s="185">
        <f>IF('Indicator Data'!V23="No Data",1,IF('Indicator Data imputation'!U23&lt;&gt;"",1,0))</f>
        <v>1</v>
      </c>
      <c r="U20" s="185">
        <f>IF('Indicator Data'!W23="No Data",1,IF('Indicator Data imputation'!V23&lt;&gt;"",1,0))</f>
        <v>1</v>
      </c>
      <c r="V20" s="185">
        <f>IF('Indicator Data'!X23="No Data",1,IF('Indicator Data imputation'!W23&lt;&gt;"",1,0))</f>
        <v>1</v>
      </c>
      <c r="W20" s="185">
        <f>IF('Indicator Data'!Y23="No Data",1,IF('Indicator Data imputation'!X23&lt;&gt;"",1,0))</f>
        <v>0</v>
      </c>
      <c r="X20" s="185">
        <f>IF('Indicator Data'!Z23="No Data",1,IF('Indicator Data imputation'!Y23&lt;&gt;"",1,0))</f>
        <v>0</v>
      </c>
      <c r="Y20" s="185">
        <f>IF('Indicator Data'!AA23="No Data",1,IF('Indicator Data imputation'!Z23&lt;&gt;"",1,0))</f>
        <v>0</v>
      </c>
      <c r="Z20" s="185">
        <f>IF('Indicator Data'!AB23="No Data",1,IF('Indicator Data imputation'!AA23&lt;&gt;"",1,0))</f>
        <v>0</v>
      </c>
      <c r="AA20" s="185">
        <f>IF('Indicator Data'!AC23="No Data",1,IF('Indicator Data imputation'!AB23&lt;&gt;"",1,0))</f>
        <v>0</v>
      </c>
      <c r="AB20" s="185">
        <f>IF('Indicator Data'!AD23="No Data",1,IF('Indicator Data imputation'!AC23&lt;&gt;"",1,0))</f>
        <v>0</v>
      </c>
      <c r="AC20" s="185">
        <f>IF('Indicator Data'!AE23="No Data",1,IF('Indicator Data imputation'!AD23&lt;&gt;"",1,0))</f>
        <v>0</v>
      </c>
      <c r="AD20" s="185">
        <f>IF('Indicator Data'!AF23="No Data",1,IF('Indicator Data imputation'!AE23&lt;&gt;"",1,0))</f>
        <v>0</v>
      </c>
      <c r="AE20" s="185">
        <f>IF('Indicator Data'!AG23="No Data",1,IF('Indicator Data imputation'!AF23&lt;&gt;"",1,0))</f>
        <v>0</v>
      </c>
      <c r="AF20" s="185">
        <f>IF('Indicator Data'!AH23="No Data",1,IF('Indicator Data imputation'!AG23&lt;&gt;"",1,0))</f>
        <v>0</v>
      </c>
      <c r="AG20" s="185">
        <f>IF('Indicator Data'!AI23="No Data",1,IF('Indicator Data imputation'!AH23&lt;&gt;"",1,0))</f>
        <v>0</v>
      </c>
      <c r="AH20" s="185">
        <f>IF('Indicator Data'!AJ23="No Data",1,IF('Indicator Data imputation'!AI23&lt;&gt;"",1,0))</f>
        <v>0</v>
      </c>
      <c r="AI20" s="185">
        <f>IF('Indicator Data'!AK23="No Data",1,IF('Indicator Data imputation'!AJ23&lt;&gt;"",1,0))</f>
        <v>0</v>
      </c>
      <c r="AJ20" s="185">
        <f>IF('Indicator Data'!AL23="No Data",1,IF('Indicator Data imputation'!AK23&lt;&gt;"",1,0))</f>
        <v>0</v>
      </c>
      <c r="AK20" s="185">
        <f>IF('Indicator Data'!AM23="No Data",1,IF('Indicator Data imputation'!AL23&lt;&gt;"",1,0))</f>
        <v>0</v>
      </c>
      <c r="AL20" s="185">
        <f>IF('Indicator Data'!AN23="No Data",1,IF('Indicator Data imputation'!AM23&lt;&gt;"",1,0))</f>
        <v>0</v>
      </c>
      <c r="AM20" s="185">
        <f>IF('Indicator Data'!AO23="No Data",1,IF('Indicator Data imputation'!AN23&lt;&gt;"",1,0))</f>
        <v>0</v>
      </c>
      <c r="AN20" s="185">
        <f>IF('Indicator Data'!AP23="No Data",1,IF('Indicator Data imputation'!AO23&lt;&gt;"",1,0))</f>
        <v>0</v>
      </c>
      <c r="AO20" s="185">
        <f>IF('Indicator Data'!AQ23="No Data",1,IF('Indicator Data imputation'!AP23&lt;&gt;"",1,0))</f>
        <v>0</v>
      </c>
      <c r="AP20" s="185">
        <f>IF('Indicator Data'!AR23="No Data",1,IF('Indicator Data imputation'!AQ23&lt;&gt;"",1,0))</f>
        <v>0</v>
      </c>
      <c r="AQ20" s="185">
        <f>IF('Indicator Data'!AS23="No Data",1,IF('Indicator Data imputation'!AR23&lt;&gt;"",1,0))</f>
        <v>0</v>
      </c>
      <c r="AR20" s="185">
        <f>IF('Indicator Data'!AT23="No Data",1,IF('Indicator Data imputation'!AS23&lt;&gt;"",1,0))</f>
        <v>0</v>
      </c>
      <c r="AS20" s="185">
        <f>IF('Indicator Data'!AU23="No Data",1,IF('Indicator Data imputation'!AT23&lt;&gt;"",1,0))</f>
        <v>1</v>
      </c>
      <c r="AT20" s="185">
        <f>IF('Indicator Data'!AV23="No Data",1,IF('Indicator Data imputation'!AU23&lt;&gt;"",1,0))</f>
        <v>1</v>
      </c>
      <c r="AU20" s="185">
        <f>IF('Indicator Data'!AW23="No Data",1,IF('Indicator Data imputation'!AV23&lt;&gt;"",1,0))</f>
        <v>1</v>
      </c>
      <c r="AV20" s="185">
        <f>IF('Indicator Data'!AX23="No Data",1,IF('Indicator Data imputation'!AW23&lt;&gt;"",1,0))</f>
        <v>0</v>
      </c>
      <c r="AW20" s="185">
        <f>IF('Indicator Data'!AY23="No Data",1,IF('Indicator Data imputation'!AX23&lt;&gt;"",1,0))</f>
        <v>0</v>
      </c>
      <c r="AX20" s="185">
        <f>IF('Indicator Data'!AZ23="No Data",1,IF('Indicator Data imputation'!AY23&lt;&gt;"",1,0))</f>
        <v>0</v>
      </c>
      <c r="AY20" s="185">
        <f>IF('Indicator Data'!BA23="No Data",1,IF('Indicator Data imputation'!AZ23&lt;&gt;"",1,0))</f>
        <v>0</v>
      </c>
      <c r="AZ20" s="185">
        <f>IF('Indicator Data'!BB23="No Data",1,IF('Indicator Data imputation'!BA23&lt;&gt;"",1,0))</f>
        <v>0</v>
      </c>
      <c r="BA20" s="185">
        <f>IF('Indicator Data'!BC23="No Data",1,IF('Indicator Data imputation'!BB23&lt;&gt;"",1,0))</f>
        <v>0</v>
      </c>
      <c r="BB20" s="185">
        <f>IF('Indicator Data'!BD23="No Data",1,IF('Indicator Data imputation'!BC23&lt;&gt;"",1,0))</f>
        <v>0</v>
      </c>
      <c r="BC20" s="185">
        <f>IF('Indicator Data'!BE23="No Data",1,IF('Indicator Data imputation'!BD23&lt;&gt;"",1,0))</f>
        <v>0</v>
      </c>
      <c r="BD20" s="185">
        <f>IF('Indicator Data'!BF23="No Data",1,IF('Indicator Data imputation'!BE23&lt;&gt;"",1,0))</f>
        <v>1</v>
      </c>
      <c r="BE20" s="185">
        <f>IF('Indicator Data'!BG23="No Data",1,IF('Indicator Data imputation'!BF23&lt;&gt;"",1,0))</f>
        <v>0</v>
      </c>
      <c r="BF20" s="185">
        <f>IF('Indicator Data'!BH23="No Data",1,IF('Indicator Data imputation'!BG23&lt;&gt;"",1,0))</f>
        <v>0</v>
      </c>
      <c r="BG20" s="185">
        <f>IF('Indicator Data'!BI23="No Data",1,IF('Indicator Data imputation'!BH23&lt;&gt;"",1,0))</f>
        <v>0</v>
      </c>
      <c r="BH20" s="185">
        <f>IF('Indicator Data'!BJ23="No Data",1,IF('Indicator Data imputation'!BI23&lt;&gt;"",1,0))</f>
        <v>0</v>
      </c>
      <c r="BI20" s="185">
        <f>IF('Indicator Data'!BK23="No Data",1,IF('Indicator Data imputation'!BJ23&lt;&gt;"",1,0))</f>
        <v>0</v>
      </c>
      <c r="BJ20" s="185">
        <f>IF('Indicator Data'!BL23="No Data",1,IF('Indicator Data imputation'!BK23&lt;&gt;"",1,0))</f>
        <v>0</v>
      </c>
      <c r="BK20" s="185">
        <f>IF('Indicator Data'!BM23="No Data",1,IF('Indicator Data imputation'!BL23&lt;&gt;"",1,0))</f>
        <v>0</v>
      </c>
      <c r="BL20" s="185">
        <f>IF('Indicator Data'!BN23="No Data",1,IF('Indicator Data imputation'!BM23&lt;&gt;"",1,0))</f>
        <v>1</v>
      </c>
      <c r="BM20" s="185">
        <f>IF('Indicator Data'!BO23="No Data",1,IF('Indicator Data imputation'!BN23&lt;&gt;"",1,0))</f>
        <v>1</v>
      </c>
      <c r="BN20" s="185">
        <f>IF('Indicator Data'!BP23="No Data",1,IF('Indicator Data imputation'!BO23&lt;&gt;"",1,0))</f>
        <v>0</v>
      </c>
      <c r="BO20" s="185">
        <f>IF('Indicator Data'!BQ23="No Data",1,IF('Indicator Data imputation'!BP23&lt;&gt;"",1,0))</f>
        <v>0</v>
      </c>
      <c r="BP20" s="185">
        <f>IF('Indicator Data'!BR23="No Data",1,IF('Indicator Data imputation'!BQ23&lt;&gt;"",1,0))</f>
        <v>0</v>
      </c>
      <c r="BQ20" s="185">
        <f>IF('Indicator Data'!BS23="No Data",1,IF('Indicator Data imputation'!BR23&lt;&gt;"",1,0))</f>
        <v>0</v>
      </c>
      <c r="BR20" s="16">
        <f t="shared" si="0"/>
        <v>10</v>
      </c>
      <c r="BS20" s="195">
        <f t="shared" si="1"/>
        <v>0.14705882352941177</v>
      </c>
    </row>
    <row r="21" spans="1:71" ht="15.75" customHeight="1" x14ac:dyDescent="0.25">
      <c r="A21" s="61" t="s">
        <v>104</v>
      </c>
      <c r="B21" s="185">
        <f>IF('Indicator Data'!D24="No Data",1,IF('Indicator Data imputation'!C24&lt;&gt;"",1,0))</f>
        <v>0</v>
      </c>
      <c r="C21" s="185">
        <f>IF('Indicator Data'!E24="No Data",1,IF('Indicator Data imputation'!D24&lt;&gt;"",1,0))</f>
        <v>0</v>
      </c>
      <c r="D21" s="185">
        <f>IF('Indicator Data'!F24="No Data",1,IF('Indicator Data imputation'!E24&lt;&gt;"",1,0))</f>
        <v>0</v>
      </c>
      <c r="E21" s="185">
        <f>IF('Indicator Data'!G24="No Data",1,IF('Indicator Data imputation'!F24&lt;&gt;"",1,0))</f>
        <v>0</v>
      </c>
      <c r="F21" s="185">
        <f>IF('Indicator Data'!H24="No Data",1,IF('Indicator Data imputation'!G24&lt;&gt;"",1,0))</f>
        <v>0</v>
      </c>
      <c r="G21" s="185">
        <f>IF('Indicator Data'!I24="No Data",1,IF('Indicator Data imputation'!H24&lt;&gt;"",1,0))</f>
        <v>0</v>
      </c>
      <c r="H21" s="185">
        <f>IF('Indicator Data'!J24="No Data",1,IF('Indicator Data imputation'!I24&lt;&gt;"",1,0))</f>
        <v>1</v>
      </c>
      <c r="I21" s="185">
        <f>IF('Indicator Data'!K24="No Data",1,IF('Indicator Data imputation'!J24&lt;&gt;"",1,0))</f>
        <v>0</v>
      </c>
      <c r="J21" s="185">
        <f>IF('Indicator Data'!L24="No Data",1,IF('Indicator Data imputation'!K24&lt;&gt;"",1,0))</f>
        <v>0</v>
      </c>
      <c r="K21" s="185">
        <f>IF('Indicator Data'!M24="No Data",1,IF('Indicator Data imputation'!L24&lt;&gt;"",1,0))</f>
        <v>0</v>
      </c>
      <c r="L21" s="185">
        <f>IF('Indicator Data'!N24="No Data",1,IF('Indicator Data imputation'!M24&lt;&gt;"",1,0))</f>
        <v>0</v>
      </c>
      <c r="M21" s="185">
        <f>IF('Indicator Data'!O24="No Data",1,IF('Indicator Data imputation'!N24&lt;&gt;"",1,0))</f>
        <v>0</v>
      </c>
      <c r="N21" s="185">
        <f>IF('Indicator Data'!P24="No Data",1,IF('Indicator Data imputation'!O24&lt;&gt;"",1,0))</f>
        <v>0</v>
      </c>
      <c r="O21" s="185">
        <f>IF('Indicator Data'!Q24="No Data",1,IF('Indicator Data imputation'!P24&lt;&gt;"",1,0))</f>
        <v>0</v>
      </c>
      <c r="P21" s="185">
        <f>IF('Indicator Data'!R24="No Data",1,IF('Indicator Data imputation'!Q24&lt;&gt;"",1,0))</f>
        <v>0</v>
      </c>
      <c r="Q21" s="185">
        <f>IF('Indicator Data'!S24="No Data",1,IF('Indicator Data imputation'!R24&lt;&gt;"",1,0))</f>
        <v>0</v>
      </c>
      <c r="R21" s="185">
        <f>IF('Indicator Data'!T24="No Data",1,IF('Indicator Data imputation'!S24&lt;&gt;"",1,0))</f>
        <v>0</v>
      </c>
      <c r="S21" s="185">
        <f>IF('Indicator Data'!U24="No Data",1,IF('Indicator Data imputation'!T24&lt;&gt;"",1,0))</f>
        <v>0</v>
      </c>
      <c r="T21" s="185">
        <f>IF('Indicator Data'!V24="No Data",1,IF('Indicator Data imputation'!U24&lt;&gt;"",1,0))</f>
        <v>1</v>
      </c>
      <c r="U21" s="185">
        <f>IF('Indicator Data'!W24="No Data",1,IF('Indicator Data imputation'!V24&lt;&gt;"",1,0))</f>
        <v>1</v>
      </c>
      <c r="V21" s="185">
        <f>IF('Indicator Data'!X24="No Data",1,IF('Indicator Data imputation'!W24&lt;&gt;"",1,0))</f>
        <v>1</v>
      </c>
      <c r="W21" s="185">
        <f>IF('Indicator Data'!Y24="No Data",1,IF('Indicator Data imputation'!X24&lt;&gt;"",1,0))</f>
        <v>0</v>
      </c>
      <c r="X21" s="185">
        <f>IF('Indicator Data'!Z24="No Data",1,IF('Indicator Data imputation'!Y24&lt;&gt;"",1,0))</f>
        <v>0</v>
      </c>
      <c r="Y21" s="185">
        <f>IF('Indicator Data'!AA24="No Data",1,IF('Indicator Data imputation'!Z24&lt;&gt;"",1,0))</f>
        <v>0</v>
      </c>
      <c r="Z21" s="185">
        <f>IF('Indicator Data'!AB24="No Data",1,IF('Indicator Data imputation'!AA24&lt;&gt;"",1,0))</f>
        <v>0</v>
      </c>
      <c r="AA21" s="185">
        <f>IF('Indicator Data'!AC24="No Data",1,IF('Indicator Data imputation'!AB24&lt;&gt;"",1,0))</f>
        <v>0</v>
      </c>
      <c r="AB21" s="185">
        <f>IF('Indicator Data'!AD24="No Data",1,IF('Indicator Data imputation'!AC24&lt;&gt;"",1,0))</f>
        <v>0</v>
      </c>
      <c r="AC21" s="185">
        <f>IF('Indicator Data'!AE24="No Data",1,IF('Indicator Data imputation'!AD24&lt;&gt;"",1,0))</f>
        <v>0</v>
      </c>
      <c r="AD21" s="185">
        <f>IF('Indicator Data'!AF24="No Data",1,IF('Indicator Data imputation'!AE24&lt;&gt;"",1,0))</f>
        <v>0</v>
      </c>
      <c r="AE21" s="185">
        <f>IF('Indicator Data'!AG24="No Data",1,IF('Indicator Data imputation'!AF24&lt;&gt;"",1,0))</f>
        <v>0</v>
      </c>
      <c r="AF21" s="185">
        <f>IF('Indicator Data'!AH24="No Data",1,IF('Indicator Data imputation'!AG24&lt;&gt;"",1,0))</f>
        <v>0</v>
      </c>
      <c r="AG21" s="185">
        <f>IF('Indicator Data'!AI24="No Data",1,IF('Indicator Data imputation'!AH24&lt;&gt;"",1,0))</f>
        <v>0</v>
      </c>
      <c r="AH21" s="185">
        <f>IF('Indicator Data'!AJ24="No Data",1,IF('Indicator Data imputation'!AI24&lt;&gt;"",1,0))</f>
        <v>0</v>
      </c>
      <c r="AI21" s="185">
        <f>IF('Indicator Data'!AK24="No Data",1,IF('Indicator Data imputation'!AJ24&lt;&gt;"",1,0))</f>
        <v>0</v>
      </c>
      <c r="AJ21" s="185">
        <f>IF('Indicator Data'!AL24="No Data",1,IF('Indicator Data imputation'!AK24&lt;&gt;"",1,0))</f>
        <v>0</v>
      </c>
      <c r="AK21" s="185">
        <f>IF('Indicator Data'!AM24="No Data",1,IF('Indicator Data imputation'!AL24&lt;&gt;"",1,0))</f>
        <v>0</v>
      </c>
      <c r="AL21" s="185">
        <f>IF('Indicator Data'!AN24="No Data",1,IF('Indicator Data imputation'!AM24&lt;&gt;"",1,0))</f>
        <v>0</v>
      </c>
      <c r="AM21" s="185">
        <f>IF('Indicator Data'!AO24="No Data",1,IF('Indicator Data imputation'!AN24&lt;&gt;"",1,0))</f>
        <v>0</v>
      </c>
      <c r="AN21" s="185">
        <f>IF('Indicator Data'!AP24="No Data",1,IF('Indicator Data imputation'!AO24&lt;&gt;"",1,0))</f>
        <v>0</v>
      </c>
      <c r="AO21" s="185">
        <f>IF('Indicator Data'!AQ24="No Data",1,IF('Indicator Data imputation'!AP24&lt;&gt;"",1,0))</f>
        <v>0</v>
      </c>
      <c r="AP21" s="185">
        <f>IF('Indicator Data'!AR24="No Data",1,IF('Indicator Data imputation'!AQ24&lt;&gt;"",1,0))</f>
        <v>0</v>
      </c>
      <c r="AQ21" s="185">
        <f>IF('Indicator Data'!AS24="No Data",1,IF('Indicator Data imputation'!AR24&lt;&gt;"",1,0))</f>
        <v>0</v>
      </c>
      <c r="AR21" s="185">
        <f>IF('Indicator Data'!AT24="No Data",1,IF('Indicator Data imputation'!AS24&lt;&gt;"",1,0))</f>
        <v>0</v>
      </c>
      <c r="AS21" s="185">
        <f>IF('Indicator Data'!AU24="No Data",1,IF('Indicator Data imputation'!AT24&lt;&gt;"",1,0))</f>
        <v>1</v>
      </c>
      <c r="AT21" s="185">
        <f>IF('Indicator Data'!AV24="No Data",1,IF('Indicator Data imputation'!AU24&lt;&gt;"",1,0))</f>
        <v>0</v>
      </c>
      <c r="AU21" s="185">
        <f>IF('Indicator Data'!AW24="No Data",1,IF('Indicator Data imputation'!AV24&lt;&gt;"",1,0))</f>
        <v>0</v>
      </c>
      <c r="AV21" s="185">
        <f>IF('Indicator Data'!AX24="No Data",1,IF('Indicator Data imputation'!AW24&lt;&gt;"",1,0))</f>
        <v>0</v>
      </c>
      <c r="AW21" s="185">
        <f>IF('Indicator Data'!AY24="No Data",1,IF('Indicator Data imputation'!AX24&lt;&gt;"",1,0))</f>
        <v>0</v>
      </c>
      <c r="AX21" s="185">
        <f>IF('Indicator Data'!AZ24="No Data",1,IF('Indicator Data imputation'!AY24&lt;&gt;"",1,0))</f>
        <v>0</v>
      </c>
      <c r="AY21" s="185">
        <f>IF('Indicator Data'!BA24="No Data",1,IF('Indicator Data imputation'!AZ24&lt;&gt;"",1,0))</f>
        <v>0</v>
      </c>
      <c r="AZ21" s="185">
        <f>IF('Indicator Data'!BB24="No Data",1,IF('Indicator Data imputation'!BA24&lt;&gt;"",1,0))</f>
        <v>0</v>
      </c>
      <c r="BA21" s="185">
        <f>IF('Indicator Data'!BC24="No Data",1,IF('Indicator Data imputation'!BB24&lt;&gt;"",1,0))</f>
        <v>0</v>
      </c>
      <c r="BB21" s="185">
        <f>IF('Indicator Data'!BD24="No Data",1,IF('Indicator Data imputation'!BC24&lt;&gt;"",1,0))</f>
        <v>0</v>
      </c>
      <c r="BC21" s="185">
        <f>IF('Indicator Data'!BE24="No Data",1,IF('Indicator Data imputation'!BD24&lt;&gt;"",1,0))</f>
        <v>0</v>
      </c>
      <c r="BD21" s="185">
        <f>IF('Indicator Data'!BF24="No Data",1,IF('Indicator Data imputation'!BE24&lt;&gt;"",1,0))</f>
        <v>1</v>
      </c>
      <c r="BE21" s="185">
        <f>IF('Indicator Data'!BG24="No Data",1,IF('Indicator Data imputation'!BF24&lt;&gt;"",1,0))</f>
        <v>0</v>
      </c>
      <c r="BF21" s="185">
        <f>IF('Indicator Data'!BH24="No Data",1,IF('Indicator Data imputation'!BG24&lt;&gt;"",1,0))</f>
        <v>0</v>
      </c>
      <c r="BG21" s="185">
        <f>IF('Indicator Data'!BI24="No Data",1,IF('Indicator Data imputation'!BH24&lt;&gt;"",1,0))</f>
        <v>0</v>
      </c>
      <c r="BH21" s="185">
        <f>IF('Indicator Data'!BJ24="No Data",1,IF('Indicator Data imputation'!BI24&lt;&gt;"",1,0))</f>
        <v>0</v>
      </c>
      <c r="BI21" s="185">
        <f>IF('Indicator Data'!BK24="No Data",1,IF('Indicator Data imputation'!BJ24&lt;&gt;"",1,0))</f>
        <v>0</v>
      </c>
      <c r="BJ21" s="185">
        <f>IF('Indicator Data'!BL24="No Data",1,IF('Indicator Data imputation'!BK24&lt;&gt;"",1,0))</f>
        <v>0</v>
      </c>
      <c r="BK21" s="185">
        <f>IF('Indicator Data'!BM24="No Data",1,IF('Indicator Data imputation'!BL24&lt;&gt;"",1,0))</f>
        <v>0</v>
      </c>
      <c r="BL21" s="185">
        <f>IF('Indicator Data'!BN24="No Data",1,IF('Indicator Data imputation'!BM24&lt;&gt;"",1,0))</f>
        <v>1</v>
      </c>
      <c r="BM21" s="185">
        <f>IF('Indicator Data'!BO24="No Data",1,IF('Indicator Data imputation'!BN24&lt;&gt;"",1,0))</f>
        <v>1</v>
      </c>
      <c r="BN21" s="185">
        <f>IF('Indicator Data'!BP24="No Data",1,IF('Indicator Data imputation'!BO24&lt;&gt;"",1,0))</f>
        <v>0</v>
      </c>
      <c r="BO21" s="185">
        <f>IF('Indicator Data'!BQ24="No Data",1,IF('Indicator Data imputation'!BP24&lt;&gt;"",1,0))</f>
        <v>0</v>
      </c>
      <c r="BP21" s="185">
        <f>IF('Indicator Data'!BR24="No Data",1,IF('Indicator Data imputation'!BQ24&lt;&gt;"",1,0))</f>
        <v>0</v>
      </c>
      <c r="BQ21" s="185">
        <f>IF('Indicator Data'!BS24="No Data",1,IF('Indicator Data imputation'!BR24&lt;&gt;"",1,0))</f>
        <v>0</v>
      </c>
      <c r="BR21" s="16">
        <f t="shared" si="0"/>
        <v>8</v>
      </c>
      <c r="BS21" s="195">
        <f t="shared" si="1"/>
        <v>0.11764705882352941</v>
      </c>
    </row>
    <row r="22" spans="1:71" ht="15.75" customHeight="1" x14ac:dyDescent="0.25">
      <c r="A22" s="61" t="s">
        <v>106</v>
      </c>
      <c r="B22" s="185">
        <f>IF('Indicator Data'!D25="No Data",1,IF('Indicator Data imputation'!C25&lt;&gt;"",1,0))</f>
        <v>0</v>
      </c>
      <c r="C22" s="185">
        <f>IF('Indicator Data'!E25="No Data",1,IF('Indicator Data imputation'!D25&lt;&gt;"",1,0))</f>
        <v>0</v>
      </c>
      <c r="D22" s="185">
        <f>IF('Indicator Data'!F25="No Data",1,IF('Indicator Data imputation'!E25&lt;&gt;"",1,0))</f>
        <v>0</v>
      </c>
      <c r="E22" s="185">
        <f>IF('Indicator Data'!G25="No Data",1,IF('Indicator Data imputation'!F25&lt;&gt;"",1,0))</f>
        <v>0</v>
      </c>
      <c r="F22" s="185">
        <f>IF('Indicator Data'!H25="No Data",1,IF('Indicator Data imputation'!G25&lt;&gt;"",1,0))</f>
        <v>0</v>
      </c>
      <c r="G22" s="185">
        <f>IF('Indicator Data'!I25="No Data",1,IF('Indicator Data imputation'!H25&lt;&gt;"",1,0))</f>
        <v>0</v>
      </c>
      <c r="H22" s="185">
        <f>IF('Indicator Data'!J25="No Data",1,IF('Indicator Data imputation'!I25&lt;&gt;"",1,0))</f>
        <v>1</v>
      </c>
      <c r="I22" s="185">
        <f>IF('Indicator Data'!K25="No Data",1,IF('Indicator Data imputation'!J25&lt;&gt;"",1,0))</f>
        <v>0</v>
      </c>
      <c r="J22" s="185">
        <f>IF('Indicator Data'!L25="No Data",1,IF('Indicator Data imputation'!K25&lt;&gt;"",1,0))</f>
        <v>0</v>
      </c>
      <c r="K22" s="185">
        <f>IF('Indicator Data'!M25="No Data",1,IF('Indicator Data imputation'!L25&lt;&gt;"",1,0))</f>
        <v>0</v>
      </c>
      <c r="L22" s="185">
        <f>IF('Indicator Data'!N25="No Data",1,IF('Indicator Data imputation'!M25&lt;&gt;"",1,0))</f>
        <v>0</v>
      </c>
      <c r="M22" s="185">
        <f>IF('Indicator Data'!O25="No Data",1,IF('Indicator Data imputation'!N25&lt;&gt;"",1,0))</f>
        <v>0</v>
      </c>
      <c r="N22" s="185">
        <f>IF('Indicator Data'!P25="No Data",1,IF('Indicator Data imputation'!O25&lt;&gt;"",1,0))</f>
        <v>0</v>
      </c>
      <c r="O22" s="185">
        <f>IF('Indicator Data'!Q25="No Data",1,IF('Indicator Data imputation'!P25&lt;&gt;"",1,0))</f>
        <v>0</v>
      </c>
      <c r="P22" s="185">
        <f>IF('Indicator Data'!R25="No Data",1,IF('Indicator Data imputation'!Q25&lt;&gt;"",1,0))</f>
        <v>0</v>
      </c>
      <c r="Q22" s="185">
        <f>IF('Indicator Data'!S25="No Data",1,IF('Indicator Data imputation'!R25&lt;&gt;"",1,0))</f>
        <v>0</v>
      </c>
      <c r="R22" s="185">
        <f>IF('Indicator Data'!T25="No Data",1,IF('Indicator Data imputation'!S25&lt;&gt;"",1,0))</f>
        <v>0</v>
      </c>
      <c r="S22" s="185">
        <f>IF('Indicator Data'!U25="No Data",1,IF('Indicator Data imputation'!T25&lt;&gt;"",1,0))</f>
        <v>0</v>
      </c>
      <c r="T22" s="185">
        <f>IF('Indicator Data'!V25="No Data",1,IF('Indicator Data imputation'!U25&lt;&gt;"",1,0))</f>
        <v>1</v>
      </c>
      <c r="U22" s="185">
        <f>IF('Indicator Data'!W25="No Data",1,IF('Indicator Data imputation'!V25&lt;&gt;"",1,0))</f>
        <v>1</v>
      </c>
      <c r="V22" s="185">
        <f>IF('Indicator Data'!X25="No Data",1,IF('Indicator Data imputation'!W25&lt;&gt;"",1,0))</f>
        <v>1</v>
      </c>
      <c r="W22" s="185">
        <f>IF('Indicator Data'!Y25="No Data",1,IF('Indicator Data imputation'!X25&lt;&gt;"",1,0))</f>
        <v>0</v>
      </c>
      <c r="X22" s="185">
        <f>IF('Indicator Data'!Z25="No Data",1,IF('Indicator Data imputation'!Y25&lt;&gt;"",1,0))</f>
        <v>0</v>
      </c>
      <c r="Y22" s="185">
        <f>IF('Indicator Data'!AA25="No Data",1,IF('Indicator Data imputation'!Z25&lt;&gt;"",1,0))</f>
        <v>0</v>
      </c>
      <c r="Z22" s="185">
        <f>IF('Indicator Data'!AB25="No Data",1,IF('Indicator Data imputation'!AA25&lt;&gt;"",1,0))</f>
        <v>0</v>
      </c>
      <c r="AA22" s="185">
        <f>IF('Indicator Data'!AC25="No Data",1,IF('Indicator Data imputation'!AB25&lt;&gt;"",1,0))</f>
        <v>0</v>
      </c>
      <c r="AB22" s="185">
        <f>IF('Indicator Data'!AD25="No Data",1,IF('Indicator Data imputation'!AC25&lt;&gt;"",1,0))</f>
        <v>0</v>
      </c>
      <c r="AC22" s="185">
        <f>IF('Indicator Data'!AE25="No Data",1,IF('Indicator Data imputation'!AD25&lt;&gt;"",1,0))</f>
        <v>0</v>
      </c>
      <c r="AD22" s="185">
        <f>IF('Indicator Data'!AF25="No Data",1,IF('Indicator Data imputation'!AE25&lt;&gt;"",1,0))</f>
        <v>0</v>
      </c>
      <c r="AE22" s="185">
        <f>IF('Indicator Data'!AG25="No Data",1,IF('Indicator Data imputation'!AF25&lt;&gt;"",1,0))</f>
        <v>0</v>
      </c>
      <c r="AF22" s="185">
        <f>IF('Indicator Data'!AH25="No Data",1,IF('Indicator Data imputation'!AG25&lt;&gt;"",1,0))</f>
        <v>0</v>
      </c>
      <c r="AG22" s="185">
        <f>IF('Indicator Data'!AI25="No Data",1,IF('Indicator Data imputation'!AH25&lt;&gt;"",1,0))</f>
        <v>0</v>
      </c>
      <c r="AH22" s="185">
        <f>IF('Indicator Data'!AJ25="No Data",1,IF('Indicator Data imputation'!AI25&lt;&gt;"",1,0))</f>
        <v>0</v>
      </c>
      <c r="AI22" s="185">
        <f>IF('Indicator Data'!AK25="No Data",1,IF('Indicator Data imputation'!AJ25&lt;&gt;"",1,0))</f>
        <v>0</v>
      </c>
      <c r="AJ22" s="185">
        <f>IF('Indicator Data'!AL25="No Data",1,IF('Indicator Data imputation'!AK25&lt;&gt;"",1,0))</f>
        <v>0</v>
      </c>
      <c r="AK22" s="185">
        <f>IF('Indicator Data'!AM25="No Data",1,IF('Indicator Data imputation'!AL25&lt;&gt;"",1,0))</f>
        <v>0</v>
      </c>
      <c r="AL22" s="185">
        <f>IF('Indicator Data'!AN25="No Data",1,IF('Indicator Data imputation'!AM25&lt;&gt;"",1,0))</f>
        <v>0</v>
      </c>
      <c r="AM22" s="185">
        <f>IF('Indicator Data'!AO25="No Data",1,IF('Indicator Data imputation'!AN25&lt;&gt;"",1,0))</f>
        <v>0</v>
      </c>
      <c r="AN22" s="185">
        <f>IF('Indicator Data'!AP25="No Data",1,IF('Indicator Data imputation'!AO25&lt;&gt;"",1,0))</f>
        <v>0</v>
      </c>
      <c r="AO22" s="185">
        <f>IF('Indicator Data'!AQ25="No Data",1,IF('Indicator Data imputation'!AP25&lt;&gt;"",1,0))</f>
        <v>0</v>
      </c>
      <c r="AP22" s="185">
        <f>IF('Indicator Data'!AR25="No Data",1,IF('Indicator Data imputation'!AQ25&lt;&gt;"",1,0))</f>
        <v>0</v>
      </c>
      <c r="AQ22" s="185">
        <f>IF('Indicator Data'!AS25="No Data",1,IF('Indicator Data imputation'!AR25&lt;&gt;"",1,0))</f>
        <v>0</v>
      </c>
      <c r="AR22" s="185">
        <f>IF('Indicator Data'!AT25="No Data",1,IF('Indicator Data imputation'!AS25&lt;&gt;"",1,0))</f>
        <v>0</v>
      </c>
      <c r="AS22" s="185">
        <f>IF('Indicator Data'!AU25="No Data",1,IF('Indicator Data imputation'!AT25&lt;&gt;"",1,0))</f>
        <v>1</v>
      </c>
      <c r="AT22" s="185">
        <f>IF('Indicator Data'!AV25="No Data",1,IF('Indicator Data imputation'!AU25&lt;&gt;"",1,0))</f>
        <v>1</v>
      </c>
      <c r="AU22" s="185">
        <f>IF('Indicator Data'!AW25="No Data",1,IF('Indicator Data imputation'!AV25&lt;&gt;"",1,0))</f>
        <v>0</v>
      </c>
      <c r="AV22" s="185">
        <f>IF('Indicator Data'!AX25="No Data",1,IF('Indicator Data imputation'!AW25&lt;&gt;"",1,0))</f>
        <v>0</v>
      </c>
      <c r="AW22" s="185">
        <f>IF('Indicator Data'!AY25="No Data",1,IF('Indicator Data imputation'!AX25&lt;&gt;"",1,0))</f>
        <v>1</v>
      </c>
      <c r="AX22" s="185">
        <f>IF('Indicator Data'!AZ25="No Data",1,IF('Indicator Data imputation'!AY25&lt;&gt;"",1,0))</f>
        <v>0</v>
      </c>
      <c r="AY22" s="185">
        <f>IF('Indicator Data'!BA25="No Data",1,IF('Indicator Data imputation'!AZ25&lt;&gt;"",1,0))</f>
        <v>0</v>
      </c>
      <c r="AZ22" s="185">
        <f>IF('Indicator Data'!BB25="No Data",1,IF('Indicator Data imputation'!BA25&lt;&gt;"",1,0))</f>
        <v>0</v>
      </c>
      <c r="BA22" s="185">
        <f>IF('Indicator Data'!BC25="No Data",1,IF('Indicator Data imputation'!BB25&lt;&gt;"",1,0))</f>
        <v>0</v>
      </c>
      <c r="BB22" s="185">
        <f>IF('Indicator Data'!BD25="No Data",1,IF('Indicator Data imputation'!BC25&lt;&gt;"",1,0))</f>
        <v>0</v>
      </c>
      <c r="BC22" s="185">
        <f>IF('Indicator Data'!BE25="No Data",1,IF('Indicator Data imputation'!BD25&lt;&gt;"",1,0))</f>
        <v>0</v>
      </c>
      <c r="BD22" s="185">
        <f>IF('Indicator Data'!BF25="No Data",1,IF('Indicator Data imputation'!BE25&lt;&gt;"",1,0))</f>
        <v>1</v>
      </c>
      <c r="BE22" s="185">
        <f>IF('Indicator Data'!BG25="No Data",1,IF('Indicator Data imputation'!BF25&lt;&gt;"",1,0))</f>
        <v>0</v>
      </c>
      <c r="BF22" s="185">
        <f>IF('Indicator Data'!BH25="No Data",1,IF('Indicator Data imputation'!BG25&lt;&gt;"",1,0))</f>
        <v>0</v>
      </c>
      <c r="BG22" s="185">
        <f>IF('Indicator Data'!BI25="No Data",1,IF('Indicator Data imputation'!BH25&lt;&gt;"",1,0))</f>
        <v>0</v>
      </c>
      <c r="BH22" s="185">
        <f>IF('Indicator Data'!BJ25="No Data",1,IF('Indicator Data imputation'!BI25&lt;&gt;"",1,0))</f>
        <v>0</v>
      </c>
      <c r="BI22" s="185">
        <f>IF('Indicator Data'!BK25="No Data",1,IF('Indicator Data imputation'!BJ25&lt;&gt;"",1,0))</f>
        <v>0</v>
      </c>
      <c r="BJ22" s="185">
        <f>IF('Indicator Data'!BL25="No Data",1,IF('Indicator Data imputation'!BK25&lt;&gt;"",1,0))</f>
        <v>0</v>
      </c>
      <c r="BK22" s="185">
        <f>IF('Indicator Data'!BM25="No Data",1,IF('Indicator Data imputation'!BL25&lt;&gt;"",1,0))</f>
        <v>0</v>
      </c>
      <c r="BL22" s="185">
        <f>IF('Indicator Data'!BN25="No Data",1,IF('Indicator Data imputation'!BM25&lt;&gt;"",1,0))</f>
        <v>1</v>
      </c>
      <c r="BM22" s="185">
        <f>IF('Indicator Data'!BO25="No Data",1,IF('Indicator Data imputation'!BN25&lt;&gt;"",1,0))</f>
        <v>1</v>
      </c>
      <c r="BN22" s="185">
        <f>IF('Indicator Data'!BP25="No Data",1,IF('Indicator Data imputation'!BO25&lt;&gt;"",1,0))</f>
        <v>0</v>
      </c>
      <c r="BO22" s="185">
        <f>IF('Indicator Data'!BQ25="No Data",1,IF('Indicator Data imputation'!BP25&lt;&gt;"",1,0))</f>
        <v>0</v>
      </c>
      <c r="BP22" s="185">
        <f>IF('Indicator Data'!BR25="No Data",1,IF('Indicator Data imputation'!BQ25&lt;&gt;"",1,0))</f>
        <v>0</v>
      </c>
      <c r="BQ22" s="185">
        <f>IF('Indicator Data'!BS25="No Data",1,IF('Indicator Data imputation'!BR25&lt;&gt;"",1,0))</f>
        <v>0</v>
      </c>
      <c r="BR22" s="16">
        <f t="shared" si="0"/>
        <v>10</v>
      </c>
      <c r="BS22" s="195">
        <f t="shared" si="1"/>
        <v>0.14705882352941177</v>
      </c>
    </row>
    <row r="23" spans="1:71" ht="15.75" customHeight="1" x14ac:dyDescent="0.25">
      <c r="A23" s="61" t="s">
        <v>108</v>
      </c>
      <c r="B23" s="185">
        <f>IF('Indicator Data'!D26="No Data",1,IF('Indicator Data imputation'!C26&lt;&gt;"",1,0))</f>
        <v>0</v>
      </c>
      <c r="C23" s="185">
        <f>IF('Indicator Data'!E26="No Data",1,IF('Indicator Data imputation'!D26&lt;&gt;"",1,0))</f>
        <v>0</v>
      </c>
      <c r="D23" s="185">
        <f>IF('Indicator Data'!F26="No Data",1,IF('Indicator Data imputation'!E26&lt;&gt;"",1,0))</f>
        <v>0</v>
      </c>
      <c r="E23" s="185">
        <f>IF('Indicator Data'!G26="No Data",1,IF('Indicator Data imputation'!F26&lt;&gt;"",1,0))</f>
        <v>0</v>
      </c>
      <c r="F23" s="185">
        <f>IF('Indicator Data'!H26="No Data",1,IF('Indicator Data imputation'!G26&lt;&gt;"",1,0))</f>
        <v>0</v>
      </c>
      <c r="G23" s="185">
        <f>IF('Indicator Data'!I26="No Data",1,IF('Indicator Data imputation'!H26&lt;&gt;"",1,0))</f>
        <v>0</v>
      </c>
      <c r="H23" s="185">
        <f>IF('Indicator Data'!J26="No Data",1,IF('Indicator Data imputation'!I26&lt;&gt;"",1,0))</f>
        <v>1</v>
      </c>
      <c r="I23" s="185">
        <f>IF('Indicator Data'!K26="No Data",1,IF('Indicator Data imputation'!J26&lt;&gt;"",1,0))</f>
        <v>0</v>
      </c>
      <c r="J23" s="185">
        <f>IF('Indicator Data'!L26="No Data",1,IF('Indicator Data imputation'!K26&lt;&gt;"",1,0))</f>
        <v>0</v>
      </c>
      <c r="K23" s="185">
        <f>IF('Indicator Data'!M26="No Data",1,IF('Indicator Data imputation'!L26&lt;&gt;"",1,0))</f>
        <v>0</v>
      </c>
      <c r="L23" s="185">
        <f>IF('Indicator Data'!N26="No Data",1,IF('Indicator Data imputation'!M26&lt;&gt;"",1,0))</f>
        <v>0</v>
      </c>
      <c r="M23" s="185">
        <f>IF('Indicator Data'!O26="No Data",1,IF('Indicator Data imputation'!N26&lt;&gt;"",1,0))</f>
        <v>0</v>
      </c>
      <c r="N23" s="185">
        <f>IF('Indicator Data'!P26="No Data",1,IF('Indicator Data imputation'!O26&lt;&gt;"",1,0))</f>
        <v>0</v>
      </c>
      <c r="O23" s="185">
        <f>IF('Indicator Data'!Q26="No Data",1,IF('Indicator Data imputation'!P26&lt;&gt;"",1,0))</f>
        <v>0</v>
      </c>
      <c r="P23" s="185">
        <f>IF('Indicator Data'!R26="No Data",1,IF('Indicator Data imputation'!Q26&lt;&gt;"",1,0))</f>
        <v>0</v>
      </c>
      <c r="Q23" s="185">
        <f>IF('Indicator Data'!S26="No Data",1,IF('Indicator Data imputation'!R26&lt;&gt;"",1,0))</f>
        <v>0</v>
      </c>
      <c r="R23" s="185">
        <f>IF('Indicator Data'!T26="No Data",1,IF('Indicator Data imputation'!S26&lt;&gt;"",1,0))</f>
        <v>0</v>
      </c>
      <c r="S23" s="185">
        <f>IF('Indicator Data'!U26="No Data",1,IF('Indicator Data imputation'!T26&lt;&gt;"",1,0))</f>
        <v>0</v>
      </c>
      <c r="T23" s="185">
        <f>IF('Indicator Data'!V26="No Data",1,IF('Indicator Data imputation'!U26&lt;&gt;"",1,0))</f>
        <v>1</v>
      </c>
      <c r="U23" s="185">
        <f>IF('Indicator Data'!W26="No Data",1,IF('Indicator Data imputation'!V26&lt;&gt;"",1,0))</f>
        <v>1</v>
      </c>
      <c r="V23" s="185">
        <f>IF('Indicator Data'!X26="No Data",1,IF('Indicator Data imputation'!W26&lt;&gt;"",1,0))</f>
        <v>1</v>
      </c>
      <c r="W23" s="185">
        <f>IF('Indicator Data'!Y26="No Data",1,IF('Indicator Data imputation'!X26&lt;&gt;"",1,0))</f>
        <v>0</v>
      </c>
      <c r="X23" s="185">
        <f>IF('Indicator Data'!Z26="No Data",1,IF('Indicator Data imputation'!Y26&lt;&gt;"",1,0))</f>
        <v>0</v>
      </c>
      <c r="Y23" s="185">
        <f>IF('Indicator Data'!AA26="No Data",1,IF('Indicator Data imputation'!Z26&lt;&gt;"",1,0))</f>
        <v>0</v>
      </c>
      <c r="Z23" s="185">
        <f>IF('Indicator Data'!AB26="No Data",1,IF('Indicator Data imputation'!AA26&lt;&gt;"",1,0))</f>
        <v>0</v>
      </c>
      <c r="AA23" s="185">
        <f>IF('Indicator Data'!AC26="No Data",1,IF('Indicator Data imputation'!AB26&lt;&gt;"",1,0))</f>
        <v>0</v>
      </c>
      <c r="AB23" s="185">
        <f>IF('Indicator Data'!AD26="No Data",1,IF('Indicator Data imputation'!AC26&lt;&gt;"",1,0))</f>
        <v>0</v>
      </c>
      <c r="AC23" s="185">
        <f>IF('Indicator Data'!AE26="No Data",1,IF('Indicator Data imputation'!AD26&lt;&gt;"",1,0))</f>
        <v>0</v>
      </c>
      <c r="AD23" s="185">
        <f>IF('Indicator Data'!AF26="No Data",1,IF('Indicator Data imputation'!AE26&lt;&gt;"",1,0))</f>
        <v>0</v>
      </c>
      <c r="AE23" s="185">
        <f>IF('Indicator Data'!AG26="No Data",1,IF('Indicator Data imputation'!AF26&lt;&gt;"",1,0))</f>
        <v>0</v>
      </c>
      <c r="AF23" s="185">
        <f>IF('Indicator Data'!AH26="No Data",1,IF('Indicator Data imputation'!AG26&lt;&gt;"",1,0))</f>
        <v>0</v>
      </c>
      <c r="AG23" s="185">
        <f>IF('Indicator Data'!AI26="No Data",1,IF('Indicator Data imputation'!AH26&lt;&gt;"",1,0))</f>
        <v>0</v>
      </c>
      <c r="AH23" s="185">
        <f>IF('Indicator Data'!AJ26="No Data",1,IF('Indicator Data imputation'!AI26&lt;&gt;"",1,0))</f>
        <v>0</v>
      </c>
      <c r="AI23" s="185">
        <f>IF('Indicator Data'!AK26="No Data",1,IF('Indicator Data imputation'!AJ26&lt;&gt;"",1,0))</f>
        <v>0</v>
      </c>
      <c r="AJ23" s="185">
        <f>IF('Indicator Data'!AL26="No Data",1,IF('Indicator Data imputation'!AK26&lt;&gt;"",1,0))</f>
        <v>0</v>
      </c>
      <c r="AK23" s="185">
        <f>IF('Indicator Data'!AM26="No Data",1,IF('Indicator Data imputation'!AL26&lt;&gt;"",1,0))</f>
        <v>0</v>
      </c>
      <c r="AL23" s="185">
        <f>IF('Indicator Data'!AN26="No Data",1,IF('Indicator Data imputation'!AM26&lt;&gt;"",1,0))</f>
        <v>0</v>
      </c>
      <c r="AM23" s="185">
        <f>IF('Indicator Data'!AO26="No Data",1,IF('Indicator Data imputation'!AN26&lt;&gt;"",1,0))</f>
        <v>0</v>
      </c>
      <c r="AN23" s="185">
        <f>IF('Indicator Data'!AP26="No Data",1,IF('Indicator Data imputation'!AO26&lt;&gt;"",1,0))</f>
        <v>0</v>
      </c>
      <c r="AO23" s="185">
        <f>IF('Indicator Data'!AQ26="No Data",1,IF('Indicator Data imputation'!AP26&lt;&gt;"",1,0))</f>
        <v>0</v>
      </c>
      <c r="AP23" s="185">
        <f>IF('Indicator Data'!AR26="No Data",1,IF('Indicator Data imputation'!AQ26&lt;&gt;"",1,0))</f>
        <v>0</v>
      </c>
      <c r="AQ23" s="185">
        <f>IF('Indicator Data'!AS26="No Data",1,IF('Indicator Data imputation'!AR26&lt;&gt;"",1,0))</f>
        <v>0</v>
      </c>
      <c r="AR23" s="185">
        <f>IF('Indicator Data'!AT26="No Data",1,IF('Indicator Data imputation'!AS26&lt;&gt;"",1,0))</f>
        <v>0</v>
      </c>
      <c r="AS23" s="185">
        <f>IF('Indicator Data'!AU26="No Data",1,IF('Indicator Data imputation'!AT26&lt;&gt;"",1,0))</f>
        <v>1</v>
      </c>
      <c r="AT23" s="185">
        <f>IF('Indicator Data'!AV26="No Data",1,IF('Indicator Data imputation'!AU26&lt;&gt;"",1,0))</f>
        <v>1</v>
      </c>
      <c r="AU23" s="185">
        <f>IF('Indicator Data'!AW26="No Data",1,IF('Indicator Data imputation'!AV26&lt;&gt;"",1,0))</f>
        <v>1</v>
      </c>
      <c r="AV23" s="185">
        <f>IF('Indicator Data'!AX26="No Data",1,IF('Indicator Data imputation'!AW26&lt;&gt;"",1,0))</f>
        <v>0</v>
      </c>
      <c r="AW23" s="185">
        <f>IF('Indicator Data'!AY26="No Data",1,IF('Indicator Data imputation'!AX26&lt;&gt;"",1,0))</f>
        <v>1</v>
      </c>
      <c r="AX23" s="185">
        <f>IF('Indicator Data'!AZ26="No Data",1,IF('Indicator Data imputation'!AY26&lt;&gt;"",1,0))</f>
        <v>0</v>
      </c>
      <c r="AY23" s="185">
        <f>IF('Indicator Data'!BA26="No Data",1,IF('Indicator Data imputation'!AZ26&lt;&gt;"",1,0))</f>
        <v>0</v>
      </c>
      <c r="AZ23" s="185">
        <f>IF('Indicator Data'!BB26="No Data",1,IF('Indicator Data imputation'!BA26&lt;&gt;"",1,0))</f>
        <v>0</v>
      </c>
      <c r="BA23" s="185">
        <f>IF('Indicator Data'!BC26="No Data",1,IF('Indicator Data imputation'!BB26&lt;&gt;"",1,0))</f>
        <v>0</v>
      </c>
      <c r="BB23" s="185">
        <f>IF('Indicator Data'!BD26="No Data",1,IF('Indicator Data imputation'!BC26&lt;&gt;"",1,0))</f>
        <v>0</v>
      </c>
      <c r="BC23" s="185">
        <f>IF('Indicator Data'!BE26="No Data",1,IF('Indicator Data imputation'!BD26&lt;&gt;"",1,0))</f>
        <v>0</v>
      </c>
      <c r="BD23" s="185">
        <f>IF('Indicator Data'!BF26="No Data",1,IF('Indicator Data imputation'!BE26&lt;&gt;"",1,0))</f>
        <v>1</v>
      </c>
      <c r="BE23" s="185">
        <f>IF('Indicator Data'!BG26="No Data",1,IF('Indicator Data imputation'!BF26&lt;&gt;"",1,0))</f>
        <v>0</v>
      </c>
      <c r="BF23" s="185">
        <f>IF('Indicator Data'!BH26="No Data",1,IF('Indicator Data imputation'!BG26&lt;&gt;"",1,0))</f>
        <v>0</v>
      </c>
      <c r="BG23" s="185">
        <f>IF('Indicator Data'!BI26="No Data",1,IF('Indicator Data imputation'!BH26&lt;&gt;"",1,0))</f>
        <v>0</v>
      </c>
      <c r="BH23" s="185">
        <f>IF('Indicator Data'!BJ26="No Data",1,IF('Indicator Data imputation'!BI26&lt;&gt;"",1,0))</f>
        <v>0</v>
      </c>
      <c r="BI23" s="185">
        <f>IF('Indicator Data'!BK26="No Data",1,IF('Indicator Data imputation'!BJ26&lt;&gt;"",1,0))</f>
        <v>0</v>
      </c>
      <c r="BJ23" s="185">
        <f>IF('Indicator Data'!BL26="No Data",1,IF('Indicator Data imputation'!BK26&lt;&gt;"",1,0))</f>
        <v>0</v>
      </c>
      <c r="BK23" s="185">
        <f>IF('Indicator Data'!BM26="No Data",1,IF('Indicator Data imputation'!BL26&lt;&gt;"",1,0))</f>
        <v>0</v>
      </c>
      <c r="BL23" s="185">
        <f>IF('Indicator Data'!BN26="No Data",1,IF('Indicator Data imputation'!BM26&lt;&gt;"",1,0))</f>
        <v>0</v>
      </c>
      <c r="BM23" s="185">
        <f>IF('Indicator Data'!BO26="No Data",1,IF('Indicator Data imputation'!BN26&lt;&gt;"",1,0))</f>
        <v>1</v>
      </c>
      <c r="BN23" s="185">
        <f>IF('Indicator Data'!BP26="No Data",1,IF('Indicator Data imputation'!BO26&lt;&gt;"",1,0))</f>
        <v>0</v>
      </c>
      <c r="BO23" s="185">
        <f>IF('Indicator Data'!BQ26="No Data",1,IF('Indicator Data imputation'!BP26&lt;&gt;"",1,0))</f>
        <v>0</v>
      </c>
      <c r="BP23" s="185">
        <f>IF('Indicator Data'!BR26="No Data",1,IF('Indicator Data imputation'!BQ26&lt;&gt;"",1,0))</f>
        <v>0</v>
      </c>
      <c r="BQ23" s="185">
        <f>IF('Indicator Data'!BS26="No Data",1,IF('Indicator Data imputation'!BR26&lt;&gt;"",1,0))</f>
        <v>0</v>
      </c>
      <c r="BR23" s="16">
        <f t="shared" si="0"/>
        <v>10</v>
      </c>
      <c r="BS23" s="195">
        <f t="shared" si="1"/>
        <v>0.14705882352941177</v>
      </c>
    </row>
    <row r="24" spans="1:71" ht="15.75" customHeight="1" x14ac:dyDescent="0.25">
      <c r="A24" s="61" t="s">
        <v>110</v>
      </c>
      <c r="B24" s="185">
        <f>IF('Indicator Data'!D27="No Data",1,IF('Indicator Data imputation'!C27&lt;&gt;"",1,0))</f>
        <v>0</v>
      </c>
      <c r="C24" s="185">
        <f>IF('Indicator Data'!E27="No Data",1,IF('Indicator Data imputation'!D27&lt;&gt;"",1,0))</f>
        <v>0</v>
      </c>
      <c r="D24" s="185">
        <f>IF('Indicator Data'!F27="No Data",1,IF('Indicator Data imputation'!E27&lt;&gt;"",1,0))</f>
        <v>0</v>
      </c>
      <c r="E24" s="185">
        <f>IF('Indicator Data'!G27="No Data",1,IF('Indicator Data imputation'!F27&lt;&gt;"",1,0))</f>
        <v>0</v>
      </c>
      <c r="F24" s="185">
        <f>IF('Indicator Data'!H27="No Data",1,IF('Indicator Data imputation'!G27&lt;&gt;"",1,0))</f>
        <v>0</v>
      </c>
      <c r="G24" s="185">
        <f>IF('Indicator Data'!I27="No Data",1,IF('Indicator Data imputation'!H27&lt;&gt;"",1,0))</f>
        <v>0</v>
      </c>
      <c r="H24" s="185">
        <f>IF('Indicator Data'!J27="No Data",1,IF('Indicator Data imputation'!I27&lt;&gt;"",1,0))</f>
        <v>1</v>
      </c>
      <c r="I24" s="185">
        <f>IF('Indicator Data'!K27="No Data",1,IF('Indicator Data imputation'!J27&lt;&gt;"",1,0))</f>
        <v>0</v>
      </c>
      <c r="J24" s="185">
        <f>IF('Indicator Data'!L27="No Data",1,IF('Indicator Data imputation'!K27&lt;&gt;"",1,0))</f>
        <v>0</v>
      </c>
      <c r="K24" s="185">
        <f>IF('Indicator Data'!M27="No Data",1,IF('Indicator Data imputation'!L27&lt;&gt;"",1,0))</f>
        <v>0</v>
      </c>
      <c r="L24" s="185">
        <f>IF('Indicator Data'!N27="No Data",1,IF('Indicator Data imputation'!M27&lt;&gt;"",1,0))</f>
        <v>0</v>
      </c>
      <c r="M24" s="185">
        <f>IF('Indicator Data'!O27="No Data",1,IF('Indicator Data imputation'!N27&lt;&gt;"",1,0))</f>
        <v>0</v>
      </c>
      <c r="N24" s="185">
        <f>IF('Indicator Data'!P27="No Data",1,IF('Indicator Data imputation'!O27&lt;&gt;"",1,0))</f>
        <v>0</v>
      </c>
      <c r="O24" s="185">
        <f>IF('Indicator Data'!Q27="No Data",1,IF('Indicator Data imputation'!P27&lt;&gt;"",1,0))</f>
        <v>0</v>
      </c>
      <c r="P24" s="185">
        <f>IF('Indicator Data'!R27="No Data",1,IF('Indicator Data imputation'!Q27&lt;&gt;"",1,0))</f>
        <v>0</v>
      </c>
      <c r="Q24" s="185">
        <f>IF('Indicator Data'!S27="No Data",1,IF('Indicator Data imputation'!R27&lt;&gt;"",1,0))</f>
        <v>0</v>
      </c>
      <c r="R24" s="185">
        <f>IF('Indicator Data'!T27="No Data",1,IF('Indicator Data imputation'!S27&lt;&gt;"",1,0))</f>
        <v>0</v>
      </c>
      <c r="S24" s="185">
        <f>IF('Indicator Data'!U27="No Data",1,IF('Indicator Data imputation'!T27&lt;&gt;"",1,0))</f>
        <v>0</v>
      </c>
      <c r="T24" s="185">
        <f>IF('Indicator Data'!V27="No Data",1,IF('Indicator Data imputation'!U27&lt;&gt;"",1,0))</f>
        <v>1</v>
      </c>
      <c r="U24" s="185">
        <f>IF('Indicator Data'!W27="No Data",1,IF('Indicator Data imputation'!V27&lt;&gt;"",1,0))</f>
        <v>1</v>
      </c>
      <c r="V24" s="185">
        <f>IF('Indicator Data'!X27="No Data",1,IF('Indicator Data imputation'!W27&lt;&gt;"",1,0))</f>
        <v>1</v>
      </c>
      <c r="W24" s="185">
        <f>IF('Indicator Data'!Y27="No Data",1,IF('Indicator Data imputation'!X27&lt;&gt;"",1,0))</f>
        <v>0</v>
      </c>
      <c r="X24" s="185">
        <f>IF('Indicator Data'!Z27="No Data",1,IF('Indicator Data imputation'!Y27&lt;&gt;"",1,0))</f>
        <v>0</v>
      </c>
      <c r="Y24" s="185">
        <f>IF('Indicator Data'!AA27="No Data",1,IF('Indicator Data imputation'!Z27&lt;&gt;"",1,0))</f>
        <v>0</v>
      </c>
      <c r="Z24" s="185">
        <f>IF('Indicator Data'!AB27="No Data",1,IF('Indicator Data imputation'!AA27&lt;&gt;"",1,0))</f>
        <v>0</v>
      </c>
      <c r="AA24" s="185">
        <f>IF('Indicator Data'!AC27="No Data",1,IF('Indicator Data imputation'!AB27&lt;&gt;"",1,0))</f>
        <v>0</v>
      </c>
      <c r="AB24" s="185">
        <f>IF('Indicator Data'!AD27="No Data",1,IF('Indicator Data imputation'!AC27&lt;&gt;"",1,0))</f>
        <v>0</v>
      </c>
      <c r="AC24" s="185">
        <f>IF('Indicator Data'!AE27="No Data",1,IF('Indicator Data imputation'!AD27&lt;&gt;"",1,0))</f>
        <v>0</v>
      </c>
      <c r="AD24" s="185">
        <f>IF('Indicator Data'!AF27="No Data",1,IF('Indicator Data imputation'!AE27&lt;&gt;"",1,0))</f>
        <v>0</v>
      </c>
      <c r="AE24" s="185">
        <f>IF('Indicator Data'!AG27="No Data",1,IF('Indicator Data imputation'!AF27&lt;&gt;"",1,0))</f>
        <v>0</v>
      </c>
      <c r="AF24" s="185">
        <f>IF('Indicator Data'!AH27="No Data",1,IF('Indicator Data imputation'!AG27&lt;&gt;"",1,0))</f>
        <v>0</v>
      </c>
      <c r="AG24" s="185">
        <f>IF('Indicator Data'!AI27="No Data",1,IF('Indicator Data imputation'!AH27&lt;&gt;"",1,0))</f>
        <v>0</v>
      </c>
      <c r="AH24" s="185">
        <f>IF('Indicator Data'!AJ27="No Data",1,IF('Indicator Data imputation'!AI27&lt;&gt;"",1,0))</f>
        <v>0</v>
      </c>
      <c r="AI24" s="185">
        <f>IF('Indicator Data'!AK27="No Data",1,IF('Indicator Data imputation'!AJ27&lt;&gt;"",1,0))</f>
        <v>0</v>
      </c>
      <c r="AJ24" s="185">
        <f>IF('Indicator Data'!AL27="No Data",1,IF('Indicator Data imputation'!AK27&lt;&gt;"",1,0))</f>
        <v>0</v>
      </c>
      <c r="AK24" s="185">
        <f>IF('Indicator Data'!AM27="No Data",1,IF('Indicator Data imputation'!AL27&lt;&gt;"",1,0))</f>
        <v>0</v>
      </c>
      <c r="AL24" s="185">
        <f>IF('Indicator Data'!AN27="No Data",1,IF('Indicator Data imputation'!AM27&lt;&gt;"",1,0))</f>
        <v>0</v>
      </c>
      <c r="AM24" s="185">
        <f>IF('Indicator Data'!AO27="No Data",1,IF('Indicator Data imputation'!AN27&lt;&gt;"",1,0))</f>
        <v>0</v>
      </c>
      <c r="AN24" s="185">
        <f>IF('Indicator Data'!AP27="No Data",1,IF('Indicator Data imputation'!AO27&lt;&gt;"",1,0))</f>
        <v>0</v>
      </c>
      <c r="AO24" s="185">
        <f>IF('Indicator Data'!AQ27="No Data",1,IF('Indicator Data imputation'!AP27&lt;&gt;"",1,0))</f>
        <v>0</v>
      </c>
      <c r="AP24" s="185">
        <f>IF('Indicator Data'!AR27="No Data",1,IF('Indicator Data imputation'!AQ27&lt;&gt;"",1,0))</f>
        <v>0</v>
      </c>
      <c r="AQ24" s="185">
        <f>IF('Indicator Data'!AS27="No Data",1,IF('Indicator Data imputation'!AR27&lt;&gt;"",1,0))</f>
        <v>0</v>
      </c>
      <c r="AR24" s="185">
        <f>IF('Indicator Data'!AT27="No Data",1,IF('Indicator Data imputation'!AS27&lt;&gt;"",1,0))</f>
        <v>0</v>
      </c>
      <c r="AS24" s="185">
        <f>IF('Indicator Data'!AU27="No Data",1,IF('Indicator Data imputation'!AT27&lt;&gt;"",1,0))</f>
        <v>1</v>
      </c>
      <c r="AT24" s="185">
        <f>IF('Indicator Data'!AV27="No Data",1,IF('Indicator Data imputation'!AU27&lt;&gt;"",1,0))</f>
        <v>1</v>
      </c>
      <c r="AU24" s="185">
        <f>IF('Indicator Data'!AW27="No Data",1,IF('Indicator Data imputation'!AV27&lt;&gt;"",1,0))</f>
        <v>1</v>
      </c>
      <c r="AV24" s="185">
        <f>IF('Indicator Data'!AX27="No Data",1,IF('Indicator Data imputation'!AW27&lt;&gt;"",1,0))</f>
        <v>0</v>
      </c>
      <c r="AW24" s="185">
        <f>IF('Indicator Data'!AY27="No Data",1,IF('Indicator Data imputation'!AX27&lt;&gt;"",1,0))</f>
        <v>1</v>
      </c>
      <c r="AX24" s="185">
        <f>IF('Indicator Data'!AZ27="No Data",1,IF('Indicator Data imputation'!AY27&lt;&gt;"",1,0))</f>
        <v>0</v>
      </c>
      <c r="AY24" s="185">
        <f>IF('Indicator Data'!BA27="No Data",1,IF('Indicator Data imputation'!AZ27&lt;&gt;"",1,0))</f>
        <v>0</v>
      </c>
      <c r="AZ24" s="185">
        <f>IF('Indicator Data'!BB27="No Data",1,IF('Indicator Data imputation'!BA27&lt;&gt;"",1,0))</f>
        <v>0</v>
      </c>
      <c r="BA24" s="185">
        <f>IF('Indicator Data'!BC27="No Data",1,IF('Indicator Data imputation'!BB27&lt;&gt;"",1,0))</f>
        <v>0</v>
      </c>
      <c r="BB24" s="185">
        <f>IF('Indicator Data'!BD27="No Data",1,IF('Indicator Data imputation'!BC27&lt;&gt;"",1,0))</f>
        <v>0</v>
      </c>
      <c r="BC24" s="185">
        <f>IF('Indicator Data'!BE27="No Data",1,IF('Indicator Data imputation'!BD27&lt;&gt;"",1,0))</f>
        <v>0</v>
      </c>
      <c r="BD24" s="185">
        <f>IF('Indicator Data'!BF27="No Data",1,IF('Indicator Data imputation'!BE27&lt;&gt;"",1,0))</f>
        <v>1</v>
      </c>
      <c r="BE24" s="185">
        <f>IF('Indicator Data'!BG27="No Data",1,IF('Indicator Data imputation'!BF27&lt;&gt;"",1,0))</f>
        <v>0</v>
      </c>
      <c r="BF24" s="185">
        <f>IF('Indicator Data'!BH27="No Data",1,IF('Indicator Data imputation'!BG27&lt;&gt;"",1,0))</f>
        <v>0</v>
      </c>
      <c r="BG24" s="185">
        <f>IF('Indicator Data'!BI27="No Data",1,IF('Indicator Data imputation'!BH27&lt;&gt;"",1,0))</f>
        <v>0</v>
      </c>
      <c r="BH24" s="185">
        <f>IF('Indicator Data'!BJ27="No Data",1,IF('Indicator Data imputation'!BI27&lt;&gt;"",1,0))</f>
        <v>0</v>
      </c>
      <c r="BI24" s="185">
        <f>IF('Indicator Data'!BK27="No Data",1,IF('Indicator Data imputation'!BJ27&lt;&gt;"",1,0))</f>
        <v>0</v>
      </c>
      <c r="BJ24" s="185">
        <f>IF('Indicator Data'!BL27="No Data",1,IF('Indicator Data imputation'!BK27&lt;&gt;"",1,0))</f>
        <v>0</v>
      </c>
      <c r="BK24" s="185">
        <f>IF('Indicator Data'!BM27="No Data",1,IF('Indicator Data imputation'!BL27&lt;&gt;"",1,0))</f>
        <v>0</v>
      </c>
      <c r="BL24" s="185">
        <f>IF('Indicator Data'!BN27="No Data",1,IF('Indicator Data imputation'!BM27&lt;&gt;"",1,0))</f>
        <v>0</v>
      </c>
      <c r="BM24" s="185">
        <f>IF('Indicator Data'!BO27="No Data",1,IF('Indicator Data imputation'!BN27&lt;&gt;"",1,0))</f>
        <v>1</v>
      </c>
      <c r="BN24" s="185">
        <f>IF('Indicator Data'!BP27="No Data",1,IF('Indicator Data imputation'!BO27&lt;&gt;"",1,0))</f>
        <v>0</v>
      </c>
      <c r="BO24" s="185">
        <f>IF('Indicator Data'!BQ27="No Data",1,IF('Indicator Data imputation'!BP27&lt;&gt;"",1,0))</f>
        <v>0</v>
      </c>
      <c r="BP24" s="185">
        <f>IF('Indicator Data'!BR27="No Data",1,IF('Indicator Data imputation'!BQ27&lt;&gt;"",1,0))</f>
        <v>0</v>
      </c>
      <c r="BQ24" s="185">
        <f>IF('Indicator Data'!BS27="No Data",1,IF('Indicator Data imputation'!BR27&lt;&gt;"",1,0))</f>
        <v>0</v>
      </c>
      <c r="BR24" s="16">
        <f t="shared" si="0"/>
        <v>10</v>
      </c>
      <c r="BS24" s="195">
        <f t="shared" si="1"/>
        <v>0.14705882352941177</v>
      </c>
    </row>
    <row r="25" spans="1:71" ht="15.75" customHeight="1" x14ac:dyDescent="0.25">
      <c r="A25" s="61" t="s">
        <v>112</v>
      </c>
      <c r="B25" s="185">
        <f>IF('Indicator Data'!D28="No Data",1,IF('Indicator Data imputation'!C28&lt;&gt;"",1,0))</f>
        <v>0</v>
      </c>
      <c r="C25" s="185">
        <f>IF('Indicator Data'!E28="No Data",1,IF('Indicator Data imputation'!D28&lt;&gt;"",1,0))</f>
        <v>0</v>
      </c>
      <c r="D25" s="185">
        <f>IF('Indicator Data'!F28="No Data",1,IF('Indicator Data imputation'!E28&lt;&gt;"",1,0))</f>
        <v>0</v>
      </c>
      <c r="E25" s="185">
        <f>IF('Indicator Data'!G28="No Data",1,IF('Indicator Data imputation'!F28&lt;&gt;"",1,0))</f>
        <v>0</v>
      </c>
      <c r="F25" s="185">
        <f>IF('Indicator Data'!H28="No Data",1,IF('Indicator Data imputation'!G28&lt;&gt;"",1,0))</f>
        <v>0</v>
      </c>
      <c r="G25" s="185">
        <f>IF('Indicator Data'!I28="No Data",1,IF('Indicator Data imputation'!H28&lt;&gt;"",1,0))</f>
        <v>0</v>
      </c>
      <c r="H25" s="185">
        <f>IF('Indicator Data'!J28="No Data",1,IF('Indicator Data imputation'!I28&lt;&gt;"",1,0))</f>
        <v>1</v>
      </c>
      <c r="I25" s="185">
        <f>IF('Indicator Data'!K28="No Data",1,IF('Indicator Data imputation'!J28&lt;&gt;"",1,0))</f>
        <v>0</v>
      </c>
      <c r="J25" s="185">
        <f>IF('Indicator Data'!L28="No Data",1,IF('Indicator Data imputation'!K28&lt;&gt;"",1,0))</f>
        <v>0</v>
      </c>
      <c r="K25" s="185">
        <f>IF('Indicator Data'!M28="No Data",1,IF('Indicator Data imputation'!L28&lt;&gt;"",1,0))</f>
        <v>0</v>
      </c>
      <c r="L25" s="185">
        <f>IF('Indicator Data'!N28="No Data",1,IF('Indicator Data imputation'!M28&lt;&gt;"",1,0))</f>
        <v>0</v>
      </c>
      <c r="M25" s="185">
        <f>IF('Indicator Data'!O28="No Data",1,IF('Indicator Data imputation'!N28&lt;&gt;"",1,0))</f>
        <v>0</v>
      </c>
      <c r="N25" s="185">
        <f>IF('Indicator Data'!P28="No Data",1,IF('Indicator Data imputation'!O28&lt;&gt;"",1,0))</f>
        <v>0</v>
      </c>
      <c r="O25" s="185">
        <f>IF('Indicator Data'!Q28="No Data",1,IF('Indicator Data imputation'!P28&lt;&gt;"",1,0))</f>
        <v>0</v>
      </c>
      <c r="P25" s="185">
        <f>IF('Indicator Data'!R28="No Data",1,IF('Indicator Data imputation'!Q28&lt;&gt;"",1,0))</f>
        <v>0</v>
      </c>
      <c r="Q25" s="185">
        <f>IF('Indicator Data'!S28="No Data",1,IF('Indicator Data imputation'!R28&lt;&gt;"",1,0))</f>
        <v>0</v>
      </c>
      <c r="R25" s="185">
        <f>IF('Indicator Data'!T28="No Data",1,IF('Indicator Data imputation'!S28&lt;&gt;"",1,0))</f>
        <v>0</v>
      </c>
      <c r="S25" s="185">
        <f>IF('Indicator Data'!U28="No Data",1,IF('Indicator Data imputation'!T28&lt;&gt;"",1,0))</f>
        <v>0</v>
      </c>
      <c r="T25" s="185">
        <f>IF('Indicator Data'!V28="No Data",1,IF('Indicator Data imputation'!U28&lt;&gt;"",1,0))</f>
        <v>1</v>
      </c>
      <c r="U25" s="185">
        <f>IF('Indicator Data'!W28="No Data",1,IF('Indicator Data imputation'!V28&lt;&gt;"",1,0))</f>
        <v>1</v>
      </c>
      <c r="V25" s="185">
        <f>IF('Indicator Data'!X28="No Data",1,IF('Indicator Data imputation'!W28&lt;&gt;"",1,0))</f>
        <v>1</v>
      </c>
      <c r="W25" s="185">
        <f>IF('Indicator Data'!Y28="No Data",1,IF('Indicator Data imputation'!X28&lt;&gt;"",1,0))</f>
        <v>0</v>
      </c>
      <c r="X25" s="185">
        <f>IF('Indicator Data'!Z28="No Data",1,IF('Indicator Data imputation'!Y28&lt;&gt;"",1,0))</f>
        <v>0</v>
      </c>
      <c r="Y25" s="185">
        <f>IF('Indicator Data'!AA28="No Data",1,IF('Indicator Data imputation'!Z28&lt;&gt;"",1,0))</f>
        <v>0</v>
      </c>
      <c r="Z25" s="185">
        <f>IF('Indicator Data'!AB28="No Data",1,IF('Indicator Data imputation'!AA28&lt;&gt;"",1,0))</f>
        <v>0</v>
      </c>
      <c r="AA25" s="185">
        <f>IF('Indicator Data'!AC28="No Data",1,IF('Indicator Data imputation'!AB28&lt;&gt;"",1,0))</f>
        <v>0</v>
      </c>
      <c r="AB25" s="185">
        <f>IF('Indicator Data'!AD28="No Data",1,IF('Indicator Data imputation'!AC28&lt;&gt;"",1,0))</f>
        <v>0</v>
      </c>
      <c r="AC25" s="185">
        <f>IF('Indicator Data'!AE28="No Data",1,IF('Indicator Data imputation'!AD28&lt;&gt;"",1,0))</f>
        <v>0</v>
      </c>
      <c r="AD25" s="185">
        <f>IF('Indicator Data'!AF28="No Data",1,IF('Indicator Data imputation'!AE28&lt;&gt;"",1,0))</f>
        <v>0</v>
      </c>
      <c r="AE25" s="185">
        <f>IF('Indicator Data'!AG28="No Data",1,IF('Indicator Data imputation'!AF28&lt;&gt;"",1,0))</f>
        <v>0</v>
      </c>
      <c r="AF25" s="185">
        <f>IF('Indicator Data'!AH28="No Data",1,IF('Indicator Data imputation'!AG28&lt;&gt;"",1,0))</f>
        <v>0</v>
      </c>
      <c r="AG25" s="185">
        <f>IF('Indicator Data'!AI28="No Data",1,IF('Indicator Data imputation'!AH28&lt;&gt;"",1,0))</f>
        <v>0</v>
      </c>
      <c r="AH25" s="185">
        <f>IF('Indicator Data'!AJ28="No Data",1,IF('Indicator Data imputation'!AI28&lt;&gt;"",1,0))</f>
        <v>0</v>
      </c>
      <c r="AI25" s="185">
        <f>IF('Indicator Data'!AK28="No Data",1,IF('Indicator Data imputation'!AJ28&lt;&gt;"",1,0))</f>
        <v>0</v>
      </c>
      <c r="AJ25" s="185">
        <f>IF('Indicator Data'!AL28="No Data",1,IF('Indicator Data imputation'!AK28&lt;&gt;"",1,0))</f>
        <v>0</v>
      </c>
      <c r="AK25" s="185">
        <f>IF('Indicator Data'!AM28="No Data",1,IF('Indicator Data imputation'!AL28&lt;&gt;"",1,0))</f>
        <v>0</v>
      </c>
      <c r="AL25" s="185">
        <f>IF('Indicator Data'!AN28="No Data",1,IF('Indicator Data imputation'!AM28&lt;&gt;"",1,0))</f>
        <v>0</v>
      </c>
      <c r="AM25" s="185">
        <f>IF('Indicator Data'!AO28="No Data",1,IF('Indicator Data imputation'!AN28&lt;&gt;"",1,0))</f>
        <v>0</v>
      </c>
      <c r="AN25" s="185">
        <f>IF('Indicator Data'!AP28="No Data",1,IF('Indicator Data imputation'!AO28&lt;&gt;"",1,0))</f>
        <v>0</v>
      </c>
      <c r="AO25" s="185">
        <f>IF('Indicator Data'!AQ28="No Data",1,IF('Indicator Data imputation'!AP28&lt;&gt;"",1,0))</f>
        <v>0</v>
      </c>
      <c r="AP25" s="185">
        <f>IF('Indicator Data'!AR28="No Data",1,IF('Indicator Data imputation'!AQ28&lt;&gt;"",1,0))</f>
        <v>0</v>
      </c>
      <c r="AQ25" s="185">
        <f>IF('Indicator Data'!AS28="No Data",1,IF('Indicator Data imputation'!AR28&lt;&gt;"",1,0))</f>
        <v>0</v>
      </c>
      <c r="AR25" s="185">
        <f>IF('Indicator Data'!AT28="No Data",1,IF('Indicator Data imputation'!AS28&lt;&gt;"",1,0))</f>
        <v>0</v>
      </c>
      <c r="AS25" s="185">
        <f>IF('Indicator Data'!AU28="No Data",1,IF('Indicator Data imputation'!AT28&lt;&gt;"",1,0))</f>
        <v>1</v>
      </c>
      <c r="AT25" s="185">
        <f>IF('Indicator Data'!AV28="No Data",1,IF('Indicator Data imputation'!AU28&lt;&gt;"",1,0))</f>
        <v>1</v>
      </c>
      <c r="AU25" s="185">
        <f>IF('Indicator Data'!AW28="No Data",1,IF('Indicator Data imputation'!AV28&lt;&gt;"",1,0))</f>
        <v>1</v>
      </c>
      <c r="AV25" s="185">
        <f>IF('Indicator Data'!AX28="No Data",1,IF('Indicator Data imputation'!AW28&lt;&gt;"",1,0))</f>
        <v>0</v>
      </c>
      <c r="AW25" s="185">
        <f>IF('Indicator Data'!AY28="No Data",1,IF('Indicator Data imputation'!AX28&lt;&gt;"",1,0))</f>
        <v>0</v>
      </c>
      <c r="AX25" s="185">
        <f>IF('Indicator Data'!AZ28="No Data",1,IF('Indicator Data imputation'!AY28&lt;&gt;"",1,0))</f>
        <v>0</v>
      </c>
      <c r="AY25" s="185">
        <f>IF('Indicator Data'!BA28="No Data",1,IF('Indicator Data imputation'!AZ28&lt;&gt;"",1,0))</f>
        <v>0</v>
      </c>
      <c r="AZ25" s="185">
        <f>IF('Indicator Data'!BB28="No Data",1,IF('Indicator Data imputation'!BA28&lt;&gt;"",1,0))</f>
        <v>0</v>
      </c>
      <c r="BA25" s="185">
        <f>IF('Indicator Data'!BC28="No Data",1,IF('Indicator Data imputation'!BB28&lt;&gt;"",1,0))</f>
        <v>0</v>
      </c>
      <c r="BB25" s="185">
        <f>IF('Indicator Data'!BD28="No Data",1,IF('Indicator Data imputation'!BC28&lt;&gt;"",1,0))</f>
        <v>0</v>
      </c>
      <c r="BC25" s="185">
        <f>IF('Indicator Data'!BE28="No Data",1,IF('Indicator Data imputation'!BD28&lt;&gt;"",1,0))</f>
        <v>0</v>
      </c>
      <c r="BD25" s="185">
        <f>IF('Indicator Data'!BF28="No Data",1,IF('Indicator Data imputation'!BE28&lt;&gt;"",1,0))</f>
        <v>1</v>
      </c>
      <c r="BE25" s="185">
        <f>IF('Indicator Data'!BG28="No Data",1,IF('Indicator Data imputation'!BF28&lt;&gt;"",1,0))</f>
        <v>0</v>
      </c>
      <c r="BF25" s="185">
        <f>IF('Indicator Data'!BH28="No Data",1,IF('Indicator Data imputation'!BG28&lt;&gt;"",1,0))</f>
        <v>0</v>
      </c>
      <c r="BG25" s="185">
        <f>IF('Indicator Data'!BI28="No Data",1,IF('Indicator Data imputation'!BH28&lt;&gt;"",1,0))</f>
        <v>0</v>
      </c>
      <c r="BH25" s="185">
        <f>IF('Indicator Data'!BJ28="No Data",1,IF('Indicator Data imputation'!BI28&lt;&gt;"",1,0))</f>
        <v>0</v>
      </c>
      <c r="BI25" s="185">
        <f>IF('Indicator Data'!BK28="No Data",1,IF('Indicator Data imputation'!BJ28&lt;&gt;"",1,0))</f>
        <v>0</v>
      </c>
      <c r="BJ25" s="185">
        <f>IF('Indicator Data'!BL28="No Data",1,IF('Indicator Data imputation'!BK28&lt;&gt;"",1,0))</f>
        <v>0</v>
      </c>
      <c r="BK25" s="185">
        <f>IF('Indicator Data'!BM28="No Data",1,IF('Indicator Data imputation'!BL28&lt;&gt;"",1,0))</f>
        <v>0</v>
      </c>
      <c r="BL25" s="185">
        <f>IF('Indicator Data'!BN28="No Data",1,IF('Indicator Data imputation'!BM28&lt;&gt;"",1,0))</f>
        <v>0</v>
      </c>
      <c r="BM25" s="185">
        <f>IF('Indicator Data'!BO28="No Data",1,IF('Indicator Data imputation'!BN28&lt;&gt;"",1,0))</f>
        <v>1</v>
      </c>
      <c r="BN25" s="185">
        <f>IF('Indicator Data'!BP28="No Data",1,IF('Indicator Data imputation'!BO28&lt;&gt;"",1,0))</f>
        <v>0</v>
      </c>
      <c r="BO25" s="185">
        <f>IF('Indicator Data'!BQ28="No Data",1,IF('Indicator Data imputation'!BP28&lt;&gt;"",1,0))</f>
        <v>0</v>
      </c>
      <c r="BP25" s="185">
        <f>IF('Indicator Data'!BR28="No Data",1,IF('Indicator Data imputation'!BQ28&lt;&gt;"",1,0))</f>
        <v>0</v>
      </c>
      <c r="BQ25" s="185">
        <f>IF('Indicator Data'!BS28="No Data",1,IF('Indicator Data imputation'!BR28&lt;&gt;"",1,0))</f>
        <v>0</v>
      </c>
      <c r="BR25" s="16">
        <f t="shared" si="0"/>
        <v>9</v>
      </c>
      <c r="BS25" s="195">
        <f t="shared" si="1"/>
        <v>0.13235294117647059</v>
      </c>
    </row>
    <row r="26" spans="1:71" ht="15.75" customHeight="1" x14ac:dyDescent="0.25">
      <c r="A26" s="61" t="s">
        <v>114</v>
      </c>
      <c r="B26" s="185">
        <f>IF('Indicator Data'!D29="No Data",1,IF('Indicator Data imputation'!C29&lt;&gt;"",1,0))</f>
        <v>0</v>
      </c>
      <c r="C26" s="185">
        <f>IF('Indicator Data'!E29="No Data",1,IF('Indicator Data imputation'!D29&lt;&gt;"",1,0))</f>
        <v>0</v>
      </c>
      <c r="D26" s="185">
        <f>IF('Indicator Data'!F29="No Data",1,IF('Indicator Data imputation'!E29&lt;&gt;"",1,0))</f>
        <v>0</v>
      </c>
      <c r="E26" s="185">
        <f>IF('Indicator Data'!G29="No Data",1,IF('Indicator Data imputation'!F29&lt;&gt;"",1,0))</f>
        <v>0</v>
      </c>
      <c r="F26" s="185">
        <f>IF('Indicator Data'!H29="No Data",1,IF('Indicator Data imputation'!G29&lt;&gt;"",1,0))</f>
        <v>0</v>
      </c>
      <c r="G26" s="185">
        <f>IF('Indicator Data'!I29="No Data",1,IF('Indicator Data imputation'!H29&lt;&gt;"",1,0))</f>
        <v>0</v>
      </c>
      <c r="H26" s="185">
        <f>IF('Indicator Data'!J29="No Data",1,IF('Indicator Data imputation'!I29&lt;&gt;"",1,0))</f>
        <v>1</v>
      </c>
      <c r="I26" s="185">
        <f>IF('Indicator Data'!K29="No Data",1,IF('Indicator Data imputation'!J29&lt;&gt;"",1,0))</f>
        <v>0</v>
      </c>
      <c r="J26" s="185">
        <f>IF('Indicator Data'!L29="No Data",1,IF('Indicator Data imputation'!K29&lt;&gt;"",1,0))</f>
        <v>0</v>
      </c>
      <c r="K26" s="185">
        <f>IF('Indicator Data'!M29="No Data",1,IF('Indicator Data imputation'!L29&lt;&gt;"",1,0))</f>
        <v>0</v>
      </c>
      <c r="L26" s="185">
        <f>IF('Indicator Data'!N29="No Data",1,IF('Indicator Data imputation'!M29&lt;&gt;"",1,0))</f>
        <v>0</v>
      </c>
      <c r="M26" s="185">
        <f>IF('Indicator Data'!O29="No Data",1,IF('Indicator Data imputation'!N29&lt;&gt;"",1,0))</f>
        <v>0</v>
      </c>
      <c r="N26" s="185">
        <f>IF('Indicator Data'!P29="No Data",1,IF('Indicator Data imputation'!O29&lt;&gt;"",1,0))</f>
        <v>0</v>
      </c>
      <c r="O26" s="185">
        <f>IF('Indicator Data'!Q29="No Data",1,IF('Indicator Data imputation'!P29&lt;&gt;"",1,0))</f>
        <v>0</v>
      </c>
      <c r="P26" s="185">
        <f>IF('Indicator Data'!R29="No Data",1,IF('Indicator Data imputation'!Q29&lt;&gt;"",1,0))</f>
        <v>0</v>
      </c>
      <c r="Q26" s="185">
        <f>IF('Indicator Data'!S29="No Data",1,IF('Indicator Data imputation'!R29&lt;&gt;"",1,0))</f>
        <v>0</v>
      </c>
      <c r="R26" s="185">
        <f>IF('Indicator Data'!T29="No Data",1,IF('Indicator Data imputation'!S29&lt;&gt;"",1,0))</f>
        <v>0</v>
      </c>
      <c r="S26" s="185">
        <f>IF('Indicator Data'!U29="No Data",1,IF('Indicator Data imputation'!T29&lt;&gt;"",1,0))</f>
        <v>0</v>
      </c>
      <c r="T26" s="185">
        <f>IF('Indicator Data'!V29="No Data",1,IF('Indicator Data imputation'!U29&lt;&gt;"",1,0))</f>
        <v>1</v>
      </c>
      <c r="U26" s="185">
        <f>IF('Indicator Data'!W29="No Data",1,IF('Indicator Data imputation'!V29&lt;&gt;"",1,0))</f>
        <v>1</v>
      </c>
      <c r="V26" s="185">
        <f>IF('Indicator Data'!X29="No Data",1,IF('Indicator Data imputation'!W29&lt;&gt;"",1,0))</f>
        <v>1</v>
      </c>
      <c r="W26" s="185">
        <f>IF('Indicator Data'!Y29="No Data",1,IF('Indicator Data imputation'!X29&lt;&gt;"",1,0))</f>
        <v>0</v>
      </c>
      <c r="X26" s="185">
        <f>IF('Indicator Data'!Z29="No Data",1,IF('Indicator Data imputation'!Y29&lt;&gt;"",1,0))</f>
        <v>0</v>
      </c>
      <c r="Y26" s="185">
        <f>IF('Indicator Data'!AA29="No Data",1,IF('Indicator Data imputation'!Z29&lt;&gt;"",1,0))</f>
        <v>0</v>
      </c>
      <c r="Z26" s="185">
        <f>IF('Indicator Data'!AB29="No Data",1,IF('Indicator Data imputation'!AA29&lt;&gt;"",1,0))</f>
        <v>0</v>
      </c>
      <c r="AA26" s="185">
        <f>IF('Indicator Data'!AC29="No Data",1,IF('Indicator Data imputation'!AB29&lt;&gt;"",1,0))</f>
        <v>0</v>
      </c>
      <c r="AB26" s="185">
        <f>IF('Indicator Data'!AD29="No Data",1,IF('Indicator Data imputation'!AC29&lt;&gt;"",1,0))</f>
        <v>0</v>
      </c>
      <c r="AC26" s="185">
        <f>IF('Indicator Data'!AE29="No Data",1,IF('Indicator Data imputation'!AD29&lt;&gt;"",1,0))</f>
        <v>0</v>
      </c>
      <c r="AD26" s="185">
        <f>IF('Indicator Data'!AF29="No Data",1,IF('Indicator Data imputation'!AE29&lt;&gt;"",1,0))</f>
        <v>0</v>
      </c>
      <c r="AE26" s="185">
        <f>IF('Indicator Data'!AG29="No Data",1,IF('Indicator Data imputation'!AF29&lt;&gt;"",1,0))</f>
        <v>0</v>
      </c>
      <c r="AF26" s="185">
        <f>IF('Indicator Data'!AH29="No Data",1,IF('Indicator Data imputation'!AG29&lt;&gt;"",1,0))</f>
        <v>0</v>
      </c>
      <c r="AG26" s="185">
        <f>IF('Indicator Data'!AI29="No Data",1,IF('Indicator Data imputation'!AH29&lt;&gt;"",1,0))</f>
        <v>0</v>
      </c>
      <c r="AH26" s="185">
        <f>IF('Indicator Data'!AJ29="No Data",1,IF('Indicator Data imputation'!AI29&lt;&gt;"",1,0))</f>
        <v>0</v>
      </c>
      <c r="AI26" s="185">
        <f>IF('Indicator Data'!AK29="No Data",1,IF('Indicator Data imputation'!AJ29&lt;&gt;"",1,0))</f>
        <v>0</v>
      </c>
      <c r="AJ26" s="185">
        <f>IF('Indicator Data'!AL29="No Data",1,IF('Indicator Data imputation'!AK29&lt;&gt;"",1,0))</f>
        <v>0</v>
      </c>
      <c r="AK26" s="185">
        <f>IF('Indicator Data'!AM29="No Data",1,IF('Indicator Data imputation'!AL29&lt;&gt;"",1,0))</f>
        <v>0</v>
      </c>
      <c r="AL26" s="185">
        <f>IF('Indicator Data'!AN29="No Data",1,IF('Indicator Data imputation'!AM29&lt;&gt;"",1,0))</f>
        <v>0</v>
      </c>
      <c r="AM26" s="185">
        <f>IF('Indicator Data'!AO29="No Data",1,IF('Indicator Data imputation'!AN29&lt;&gt;"",1,0))</f>
        <v>0</v>
      </c>
      <c r="AN26" s="185">
        <f>IF('Indicator Data'!AP29="No Data",1,IF('Indicator Data imputation'!AO29&lt;&gt;"",1,0))</f>
        <v>0</v>
      </c>
      <c r="AO26" s="185">
        <f>IF('Indicator Data'!AQ29="No Data",1,IF('Indicator Data imputation'!AP29&lt;&gt;"",1,0))</f>
        <v>0</v>
      </c>
      <c r="AP26" s="185">
        <f>IF('Indicator Data'!AR29="No Data",1,IF('Indicator Data imputation'!AQ29&lt;&gt;"",1,0))</f>
        <v>0</v>
      </c>
      <c r="AQ26" s="185">
        <f>IF('Indicator Data'!AS29="No Data",1,IF('Indicator Data imputation'!AR29&lt;&gt;"",1,0))</f>
        <v>0</v>
      </c>
      <c r="AR26" s="185">
        <f>IF('Indicator Data'!AT29="No Data",1,IF('Indicator Data imputation'!AS29&lt;&gt;"",1,0))</f>
        <v>0</v>
      </c>
      <c r="AS26" s="185">
        <f>IF('Indicator Data'!AU29="No Data",1,IF('Indicator Data imputation'!AT29&lt;&gt;"",1,0))</f>
        <v>1</v>
      </c>
      <c r="AT26" s="185">
        <f>IF('Indicator Data'!AV29="No Data",1,IF('Indicator Data imputation'!AU29&lt;&gt;"",1,0))</f>
        <v>1</v>
      </c>
      <c r="AU26" s="185">
        <f>IF('Indicator Data'!AW29="No Data",1,IF('Indicator Data imputation'!AV29&lt;&gt;"",1,0))</f>
        <v>0</v>
      </c>
      <c r="AV26" s="185">
        <f>IF('Indicator Data'!AX29="No Data",1,IF('Indicator Data imputation'!AW29&lt;&gt;"",1,0))</f>
        <v>0</v>
      </c>
      <c r="AW26" s="185">
        <f>IF('Indicator Data'!AY29="No Data",1,IF('Indicator Data imputation'!AX29&lt;&gt;"",1,0))</f>
        <v>1</v>
      </c>
      <c r="AX26" s="185">
        <f>IF('Indicator Data'!AZ29="No Data",1,IF('Indicator Data imputation'!AY29&lt;&gt;"",1,0))</f>
        <v>0</v>
      </c>
      <c r="AY26" s="185">
        <f>IF('Indicator Data'!BA29="No Data",1,IF('Indicator Data imputation'!AZ29&lt;&gt;"",1,0))</f>
        <v>0</v>
      </c>
      <c r="AZ26" s="185">
        <f>IF('Indicator Data'!BB29="No Data",1,IF('Indicator Data imputation'!BA29&lt;&gt;"",1,0))</f>
        <v>0</v>
      </c>
      <c r="BA26" s="185">
        <f>IF('Indicator Data'!BC29="No Data",1,IF('Indicator Data imputation'!BB29&lt;&gt;"",1,0))</f>
        <v>0</v>
      </c>
      <c r="BB26" s="185">
        <f>IF('Indicator Data'!BD29="No Data",1,IF('Indicator Data imputation'!BC29&lt;&gt;"",1,0))</f>
        <v>0</v>
      </c>
      <c r="BC26" s="185">
        <f>IF('Indicator Data'!BE29="No Data",1,IF('Indicator Data imputation'!BD29&lt;&gt;"",1,0))</f>
        <v>0</v>
      </c>
      <c r="BD26" s="185">
        <f>IF('Indicator Data'!BF29="No Data",1,IF('Indicator Data imputation'!BE29&lt;&gt;"",1,0))</f>
        <v>1</v>
      </c>
      <c r="BE26" s="185">
        <f>IF('Indicator Data'!BG29="No Data",1,IF('Indicator Data imputation'!BF29&lt;&gt;"",1,0))</f>
        <v>0</v>
      </c>
      <c r="BF26" s="185">
        <f>IF('Indicator Data'!BH29="No Data",1,IF('Indicator Data imputation'!BG29&lt;&gt;"",1,0))</f>
        <v>0</v>
      </c>
      <c r="BG26" s="185">
        <f>IF('Indicator Data'!BI29="No Data",1,IF('Indicator Data imputation'!BH29&lt;&gt;"",1,0))</f>
        <v>0</v>
      </c>
      <c r="BH26" s="185">
        <f>IF('Indicator Data'!BJ29="No Data",1,IF('Indicator Data imputation'!BI29&lt;&gt;"",1,0))</f>
        <v>0</v>
      </c>
      <c r="BI26" s="185">
        <f>IF('Indicator Data'!BK29="No Data",1,IF('Indicator Data imputation'!BJ29&lt;&gt;"",1,0))</f>
        <v>0</v>
      </c>
      <c r="BJ26" s="185">
        <f>IF('Indicator Data'!BL29="No Data",1,IF('Indicator Data imputation'!BK29&lt;&gt;"",1,0))</f>
        <v>1</v>
      </c>
      <c r="BK26" s="185">
        <f>IF('Indicator Data'!BM29="No Data",1,IF('Indicator Data imputation'!BL29&lt;&gt;"",1,0))</f>
        <v>1</v>
      </c>
      <c r="BL26" s="185">
        <f>IF('Indicator Data'!BN29="No Data",1,IF('Indicator Data imputation'!BM29&lt;&gt;"",1,0))</f>
        <v>0</v>
      </c>
      <c r="BM26" s="185">
        <f>IF('Indicator Data'!BO29="No Data",1,IF('Indicator Data imputation'!BN29&lt;&gt;"",1,0))</f>
        <v>1</v>
      </c>
      <c r="BN26" s="185">
        <f>IF('Indicator Data'!BP29="No Data",1,IF('Indicator Data imputation'!BO29&lt;&gt;"",1,0))</f>
        <v>0</v>
      </c>
      <c r="BO26" s="185">
        <f>IF('Indicator Data'!BQ29="No Data",1,IF('Indicator Data imputation'!BP29&lt;&gt;"",1,0))</f>
        <v>0</v>
      </c>
      <c r="BP26" s="185">
        <f>IF('Indicator Data'!BR29="No Data",1,IF('Indicator Data imputation'!BQ29&lt;&gt;"",1,0))</f>
        <v>0</v>
      </c>
      <c r="BQ26" s="185">
        <f>IF('Indicator Data'!BS29="No Data",1,IF('Indicator Data imputation'!BR29&lt;&gt;"",1,0))</f>
        <v>0</v>
      </c>
      <c r="BR26" s="16">
        <f t="shared" si="0"/>
        <v>11</v>
      </c>
      <c r="BS26" s="195">
        <f t="shared" si="1"/>
        <v>0.16176470588235295</v>
      </c>
    </row>
    <row r="27" spans="1:71" ht="15.75" customHeight="1" x14ac:dyDescent="0.25">
      <c r="A27" s="61" t="s">
        <v>116</v>
      </c>
      <c r="B27" s="185">
        <f>IF('Indicator Data'!D30="No Data",1,IF('Indicator Data imputation'!C30&lt;&gt;"",1,0))</f>
        <v>0</v>
      </c>
      <c r="C27" s="185">
        <f>IF('Indicator Data'!E30="No Data",1,IF('Indicator Data imputation'!D30&lt;&gt;"",1,0))</f>
        <v>0</v>
      </c>
      <c r="D27" s="185">
        <f>IF('Indicator Data'!F30="No Data",1,IF('Indicator Data imputation'!E30&lt;&gt;"",1,0))</f>
        <v>0</v>
      </c>
      <c r="E27" s="185">
        <f>IF('Indicator Data'!G30="No Data",1,IF('Indicator Data imputation'!F30&lt;&gt;"",1,0))</f>
        <v>0</v>
      </c>
      <c r="F27" s="185">
        <f>IF('Indicator Data'!H30="No Data",1,IF('Indicator Data imputation'!G30&lt;&gt;"",1,0))</f>
        <v>0</v>
      </c>
      <c r="G27" s="185">
        <f>IF('Indicator Data'!I30="No Data",1,IF('Indicator Data imputation'!H30&lt;&gt;"",1,0))</f>
        <v>0</v>
      </c>
      <c r="H27" s="185">
        <f>IF('Indicator Data'!J30="No Data",1,IF('Indicator Data imputation'!I30&lt;&gt;"",1,0))</f>
        <v>0</v>
      </c>
      <c r="I27" s="185">
        <f>IF('Indicator Data'!K30="No Data",1,IF('Indicator Data imputation'!J30&lt;&gt;"",1,0))</f>
        <v>0</v>
      </c>
      <c r="J27" s="185">
        <f>IF('Indicator Data'!L30="No Data",1,IF('Indicator Data imputation'!K30&lt;&gt;"",1,0))</f>
        <v>0</v>
      </c>
      <c r="K27" s="185">
        <f>IF('Indicator Data'!M30="No Data",1,IF('Indicator Data imputation'!L30&lt;&gt;"",1,0))</f>
        <v>0</v>
      </c>
      <c r="L27" s="185">
        <f>IF('Indicator Data'!N30="No Data",1,IF('Indicator Data imputation'!M30&lt;&gt;"",1,0))</f>
        <v>0</v>
      </c>
      <c r="M27" s="185">
        <f>IF('Indicator Data'!O30="No Data",1,IF('Indicator Data imputation'!N30&lt;&gt;"",1,0))</f>
        <v>0</v>
      </c>
      <c r="N27" s="185">
        <f>IF('Indicator Data'!P30="No Data",1,IF('Indicator Data imputation'!O30&lt;&gt;"",1,0))</f>
        <v>0</v>
      </c>
      <c r="O27" s="185">
        <f>IF('Indicator Data'!Q30="No Data",1,IF('Indicator Data imputation'!P30&lt;&gt;"",1,0))</f>
        <v>0</v>
      </c>
      <c r="P27" s="185">
        <f>IF('Indicator Data'!R30="No Data",1,IF('Indicator Data imputation'!Q30&lt;&gt;"",1,0))</f>
        <v>0</v>
      </c>
      <c r="Q27" s="185">
        <f>IF('Indicator Data'!S30="No Data",1,IF('Indicator Data imputation'!R30&lt;&gt;"",1,0))</f>
        <v>0</v>
      </c>
      <c r="R27" s="185">
        <f>IF('Indicator Data'!T30="No Data",1,IF('Indicator Data imputation'!S30&lt;&gt;"",1,0))</f>
        <v>0</v>
      </c>
      <c r="S27" s="185">
        <f>IF('Indicator Data'!U30="No Data",1,IF('Indicator Data imputation'!T30&lt;&gt;"",1,0))</f>
        <v>0</v>
      </c>
      <c r="T27" s="185">
        <f>IF('Indicator Data'!V30="No Data",1,IF('Indicator Data imputation'!U30&lt;&gt;"",1,0))</f>
        <v>1</v>
      </c>
      <c r="U27" s="185">
        <f>IF('Indicator Data'!W30="No Data",1,IF('Indicator Data imputation'!V30&lt;&gt;"",1,0))</f>
        <v>1</v>
      </c>
      <c r="V27" s="185">
        <f>IF('Indicator Data'!X30="No Data",1,IF('Indicator Data imputation'!W30&lt;&gt;"",1,0))</f>
        <v>1</v>
      </c>
      <c r="W27" s="185">
        <f>IF('Indicator Data'!Y30="No Data",1,IF('Indicator Data imputation'!X30&lt;&gt;"",1,0))</f>
        <v>0</v>
      </c>
      <c r="X27" s="185">
        <f>IF('Indicator Data'!Z30="No Data",1,IF('Indicator Data imputation'!Y30&lt;&gt;"",1,0))</f>
        <v>0</v>
      </c>
      <c r="Y27" s="185">
        <f>IF('Indicator Data'!AA30="No Data",1,IF('Indicator Data imputation'!Z30&lt;&gt;"",1,0))</f>
        <v>0</v>
      </c>
      <c r="Z27" s="185">
        <f>IF('Indicator Data'!AB30="No Data",1,IF('Indicator Data imputation'!AA30&lt;&gt;"",1,0))</f>
        <v>0</v>
      </c>
      <c r="AA27" s="185">
        <f>IF('Indicator Data'!AC30="No Data",1,IF('Indicator Data imputation'!AB30&lt;&gt;"",1,0))</f>
        <v>0</v>
      </c>
      <c r="AB27" s="185">
        <f>IF('Indicator Data'!AD30="No Data",1,IF('Indicator Data imputation'!AC30&lt;&gt;"",1,0))</f>
        <v>0</v>
      </c>
      <c r="AC27" s="185">
        <f>IF('Indicator Data'!AE30="No Data",1,IF('Indicator Data imputation'!AD30&lt;&gt;"",1,0))</f>
        <v>0</v>
      </c>
      <c r="AD27" s="185">
        <f>IF('Indicator Data'!AF30="No Data",1,IF('Indicator Data imputation'!AE30&lt;&gt;"",1,0))</f>
        <v>0</v>
      </c>
      <c r="AE27" s="185">
        <f>IF('Indicator Data'!AG30="No Data",1,IF('Indicator Data imputation'!AF30&lt;&gt;"",1,0))</f>
        <v>0</v>
      </c>
      <c r="AF27" s="185">
        <f>IF('Indicator Data'!AH30="No Data",1,IF('Indicator Data imputation'!AG30&lt;&gt;"",1,0))</f>
        <v>0</v>
      </c>
      <c r="AG27" s="185">
        <f>IF('Indicator Data'!AI30="No Data",1,IF('Indicator Data imputation'!AH30&lt;&gt;"",1,0))</f>
        <v>0</v>
      </c>
      <c r="AH27" s="185">
        <f>IF('Indicator Data'!AJ30="No Data",1,IF('Indicator Data imputation'!AI30&lt;&gt;"",1,0))</f>
        <v>0</v>
      </c>
      <c r="AI27" s="185">
        <f>IF('Indicator Data'!AK30="No Data",1,IF('Indicator Data imputation'!AJ30&lt;&gt;"",1,0))</f>
        <v>0</v>
      </c>
      <c r="AJ27" s="185">
        <f>IF('Indicator Data'!AL30="No Data",1,IF('Indicator Data imputation'!AK30&lt;&gt;"",1,0))</f>
        <v>0</v>
      </c>
      <c r="AK27" s="185">
        <f>IF('Indicator Data'!AM30="No Data",1,IF('Indicator Data imputation'!AL30&lt;&gt;"",1,0))</f>
        <v>0</v>
      </c>
      <c r="AL27" s="185">
        <f>IF('Indicator Data'!AN30="No Data",1,IF('Indicator Data imputation'!AM30&lt;&gt;"",1,0))</f>
        <v>0</v>
      </c>
      <c r="AM27" s="185">
        <f>IF('Indicator Data'!AO30="No Data",1,IF('Indicator Data imputation'!AN30&lt;&gt;"",1,0))</f>
        <v>0</v>
      </c>
      <c r="AN27" s="185">
        <f>IF('Indicator Data'!AP30="No Data",1,IF('Indicator Data imputation'!AO30&lt;&gt;"",1,0))</f>
        <v>0</v>
      </c>
      <c r="AO27" s="185">
        <f>IF('Indicator Data'!AQ30="No Data",1,IF('Indicator Data imputation'!AP30&lt;&gt;"",1,0))</f>
        <v>0</v>
      </c>
      <c r="AP27" s="185">
        <f>IF('Indicator Data'!AR30="No Data",1,IF('Indicator Data imputation'!AQ30&lt;&gt;"",1,0))</f>
        <v>0</v>
      </c>
      <c r="AQ27" s="185">
        <f>IF('Indicator Data'!AS30="No Data",1,IF('Indicator Data imputation'!AR30&lt;&gt;"",1,0))</f>
        <v>0</v>
      </c>
      <c r="AR27" s="185">
        <f>IF('Indicator Data'!AT30="No Data",1,IF('Indicator Data imputation'!AS30&lt;&gt;"",1,0))</f>
        <v>0</v>
      </c>
      <c r="AS27" s="185">
        <f>IF('Indicator Data'!AU30="No Data",1,IF('Indicator Data imputation'!AT30&lt;&gt;"",1,0))</f>
        <v>1</v>
      </c>
      <c r="AT27" s="185">
        <f>IF('Indicator Data'!AV30="No Data",1,IF('Indicator Data imputation'!AU30&lt;&gt;"",1,0))</f>
        <v>1</v>
      </c>
      <c r="AU27" s="185">
        <f>IF('Indicator Data'!AW30="No Data",1,IF('Indicator Data imputation'!AV30&lt;&gt;"",1,0))</f>
        <v>1</v>
      </c>
      <c r="AV27" s="185">
        <f>IF('Indicator Data'!AX30="No Data",1,IF('Indicator Data imputation'!AW30&lt;&gt;"",1,0))</f>
        <v>0</v>
      </c>
      <c r="AW27" s="185">
        <f>IF('Indicator Data'!AY30="No Data",1,IF('Indicator Data imputation'!AX30&lt;&gt;"",1,0))</f>
        <v>1</v>
      </c>
      <c r="AX27" s="185">
        <f>IF('Indicator Data'!AZ30="No Data",1,IF('Indicator Data imputation'!AY30&lt;&gt;"",1,0))</f>
        <v>0</v>
      </c>
      <c r="AY27" s="185">
        <f>IF('Indicator Data'!BA30="No Data",1,IF('Indicator Data imputation'!AZ30&lt;&gt;"",1,0))</f>
        <v>0</v>
      </c>
      <c r="AZ27" s="185">
        <f>IF('Indicator Data'!BB30="No Data",1,IF('Indicator Data imputation'!BA30&lt;&gt;"",1,0))</f>
        <v>0</v>
      </c>
      <c r="BA27" s="185">
        <f>IF('Indicator Data'!BC30="No Data",1,IF('Indicator Data imputation'!BB30&lt;&gt;"",1,0))</f>
        <v>0</v>
      </c>
      <c r="BB27" s="185">
        <f>IF('Indicator Data'!BD30="No Data",1,IF('Indicator Data imputation'!BC30&lt;&gt;"",1,0))</f>
        <v>0</v>
      </c>
      <c r="BC27" s="185">
        <f>IF('Indicator Data'!BE30="No Data",1,IF('Indicator Data imputation'!BD30&lt;&gt;"",1,0))</f>
        <v>0</v>
      </c>
      <c r="BD27" s="185">
        <f>IF('Indicator Data'!BF30="No Data",1,IF('Indicator Data imputation'!BE30&lt;&gt;"",1,0))</f>
        <v>1</v>
      </c>
      <c r="BE27" s="185">
        <f>IF('Indicator Data'!BG30="No Data",1,IF('Indicator Data imputation'!BF30&lt;&gt;"",1,0))</f>
        <v>0</v>
      </c>
      <c r="BF27" s="185">
        <f>IF('Indicator Data'!BH30="No Data",1,IF('Indicator Data imputation'!BG30&lt;&gt;"",1,0))</f>
        <v>0</v>
      </c>
      <c r="BG27" s="185">
        <f>IF('Indicator Data'!BI30="No Data",1,IF('Indicator Data imputation'!BH30&lt;&gt;"",1,0))</f>
        <v>0</v>
      </c>
      <c r="BH27" s="185">
        <f>IF('Indicator Data'!BJ30="No Data",1,IF('Indicator Data imputation'!BI30&lt;&gt;"",1,0))</f>
        <v>0</v>
      </c>
      <c r="BI27" s="185">
        <f>IF('Indicator Data'!BK30="No Data",1,IF('Indicator Data imputation'!BJ30&lt;&gt;"",1,0))</f>
        <v>0</v>
      </c>
      <c r="BJ27" s="185">
        <f>IF('Indicator Data'!BL30="No Data",1,IF('Indicator Data imputation'!BK30&lt;&gt;"",1,0))</f>
        <v>0</v>
      </c>
      <c r="BK27" s="185">
        <f>IF('Indicator Data'!BM30="No Data",1,IF('Indicator Data imputation'!BL30&lt;&gt;"",1,0))</f>
        <v>0</v>
      </c>
      <c r="BL27" s="185">
        <f>IF('Indicator Data'!BN30="No Data",1,IF('Indicator Data imputation'!BM30&lt;&gt;"",1,0))</f>
        <v>0</v>
      </c>
      <c r="BM27" s="185">
        <f>IF('Indicator Data'!BO30="No Data",1,IF('Indicator Data imputation'!BN30&lt;&gt;"",1,0))</f>
        <v>1</v>
      </c>
      <c r="BN27" s="185">
        <f>IF('Indicator Data'!BP30="No Data",1,IF('Indicator Data imputation'!BO30&lt;&gt;"",1,0))</f>
        <v>0</v>
      </c>
      <c r="BO27" s="185">
        <f>IF('Indicator Data'!BQ30="No Data",1,IF('Indicator Data imputation'!BP30&lt;&gt;"",1,0))</f>
        <v>0</v>
      </c>
      <c r="BP27" s="185">
        <f>IF('Indicator Data'!BR30="No Data",1,IF('Indicator Data imputation'!BQ30&lt;&gt;"",1,0))</f>
        <v>0</v>
      </c>
      <c r="BQ27" s="185">
        <f>IF('Indicator Data'!BS30="No Data",1,IF('Indicator Data imputation'!BR30&lt;&gt;"",1,0))</f>
        <v>0</v>
      </c>
      <c r="BR27" s="16">
        <f t="shared" si="0"/>
        <v>9</v>
      </c>
      <c r="BS27" s="195">
        <f t="shared" si="1"/>
        <v>0.13235294117647059</v>
      </c>
    </row>
    <row r="28" spans="1:71" ht="15.75" customHeight="1" x14ac:dyDescent="0.25">
      <c r="A28" s="61" t="s">
        <v>118</v>
      </c>
      <c r="B28" s="185">
        <f>IF('Indicator Data'!D31="No Data",1,IF('Indicator Data imputation'!C31&lt;&gt;"",1,0))</f>
        <v>0</v>
      </c>
      <c r="C28" s="185">
        <f>IF('Indicator Data'!E31="No Data",1,IF('Indicator Data imputation'!D31&lt;&gt;"",1,0))</f>
        <v>0</v>
      </c>
      <c r="D28" s="185">
        <f>IF('Indicator Data'!F31="No Data",1,IF('Indicator Data imputation'!E31&lt;&gt;"",1,0))</f>
        <v>0</v>
      </c>
      <c r="E28" s="185">
        <f>IF('Indicator Data'!G31="No Data",1,IF('Indicator Data imputation'!F31&lt;&gt;"",1,0))</f>
        <v>0</v>
      </c>
      <c r="F28" s="185">
        <f>IF('Indicator Data'!H31="No Data",1,IF('Indicator Data imputation'!G31&lt;&gt;"",1,0))</f>
        <v>0</v>
      </c>
      <c r="G28" s="185">
        <f>IF('Indicator Data'!I31="No Data",1,IF('Indicator Data imputation'!H31&lt;&gt;"",1,0))</f>
        <v>0</v>
      </c>
      <c r="H28" s="185">
        <f>IF('Indicator Data'!J31="No Data",1,IF('Indicator Data imputation'!I31&lt;&gt;"",1,0))</f>
        <v>1</v>
      </c>
      <c r="I28" s="185">
        <f>IF('Indicator Data'!K31="No Data",1,IF('Indicator Data imputation'!J31&lt;&gt;"",1,0))</f>
        <v>0</v>
      </c>
      <c r="J28" s="185">
        <f>IF('Indicator Data'!L31="No Data",1,IF('Indicator Data imputation'!K31&lt;&gt;"",1,0))</f>
        <v>0</v>
      </c>
      <c r="K28" s="185">
        <f>IF('Indicator Data'!M31="No Data",1,IF('Indicator Data imputation'!L31&lt;&gt;"",1,0))</f>
        <v>0</v>
      </c>
      <c r="L28" s="185">
        <f>IF('Indicator Data'!N31="No Data",1,IF('Indicator Data imputation'!M31&lt;&gt;"",1,0))</f>
        <v>0</v>
      </c>
      <c r="M28" s="185">
        <f>IF('Indicator Data'!O31="No Data",1,IF('Indicator Data imputation'!N31&lt;&gt;"",1,0))</f>
        <v>0</v>
      </c>
      <c r="N28" s="185">
        <f>IF('Indicator Data'!P31="No Data",1,IF('Indicator Data imputation'!O31&lt;&gt;"",1,0))</f>
        <v>0</v>
      </c>
      <c r="O28" s="185">
        <f>IF('Indicator Data'!Q31="No Data",1,IF('Indicator Data imputation'!P31&lt;&gt;"",1,0))</f>
        <v>0</v>
      </c>
      <c r="P28" s="185">
        <f>IF('Indicator Data'!R31="No Data",1,IF('Indicator Data imputation'!Q31&lt;&gt;"",1,0))</f>
        <v>0</v>
      </c>
      <c r="Q28" s="185">
        <f>IF('Indicator Data'!S31="No Data",1,IF('Indicator Data imputation'!R31&lt;&gt;"",1,0))</f>
        <v>0</v>
      </c>
      <c r="R28" s="185">
        <f>IF('Indicator Data'!T31="No Data",1,IF('Indicator Data imputation'!S31&lt;&gt;"",1,0))</f>
        <v>0</v>
      </c>
      <c r="S28" s="185">
        <f>IF('Indicator Data'!U31="No Data",1,IF('Indicator Data imputation'!T31&lt;&gt;"",1,0))</f>
        <v>0</v>
      </c>
      <c r="T28" s="185">
        <f>IF('Indicator Data'!V31="No Data",1,IF('Indicator Data imputation'!U31&lt;&gt;"",1,0))</f>
        <v>1</v>
      </c>
      <c r="U28" s="185">
        <f>IF('Indicator Data'!W31="No Data",1,IF('Indicator Data imputation'!V31&lt;&gt;"",1,0))</f>
        <v>1</v>
      </c>
      <c r="V28" s="185">
        <f>IF('Indicator Data'!X31="No Data",1,IF('Indicator Data imputation'!W31&lt;&gt;"",1,0))</f>
        <v>1</v>
      </c>
      <c r="W28" s="185">
        <f>IF('Indicator Data'!Y31="No Data",1,IF('Indicator Data imputation'!X31&lt;&gt;"",1,0))</f>
        <v>0</v>
      </c>
      <c r="X28" s="185">
        <f>IF('Indicator Data'!Z31="No Data",1,IF('Indicator Data imputation'!Y31&lt;&gt;"",1,0))</f>
        <v>0</v>
      </c>
      <c r="Y28" s="185">
        <f>IF('Indicator Data'!AA31="No Data",1,IF('Indicator Data imputation'!Z31&lt;&gt;"",1,0))</f>
        <v>0</v>
      </c>
      <c r="Z28" s="185">
        <f>IF('Indicator Data'!AB31="No Data",1,IF('Indicator Data imputation'!AA31&lt;&gt;"",1,0))</f>
        <v>0</v>
      </c>
      <c r="AA28" s="185">
        <f>IF('Indicator Data'!AC31="No Data",1,IF('Indicator Data imputation'!AB31&lt;&gt;"",1,0))</f>
        <v>0</v>
      </c>
      <c r="AB28" s="185">
        <f>IF('Indicator Data'!AD31="No Data",1,IF('Indicator Data imputation'!AC31&lt;&gt;"",1,0))</f>
        <v>0</v>
      </c>
      <c r="AC28" s="185">
        <f>IF('Indicator Data'!AE31="No Data",1,IF('Indicator Data imputation'!AD31&lt;&gt;"",1,0))</f>
        <v>0</v>
      </c>
      <c r="AD28" s="185">
        <f>IF('Indicator Data'!AF31="No Data",1,IF('Indicator Data imputation'!AE31&lt;&gt;"",1,0))</f>
        <v>0</v>
      </c>
      <c r="AE28" s="185">
        <f>IF('Indicator Data'!AG31="No Data",1,IF('Indicator Data imputation'!AF31&lt;&gt;"",1,0))</f>
        <v>0</v>
      </c>
      <c r="AF28" s="185">
        <f>IF('Indicator Data'!AH31="No Data",1,IF('Indicator Data imputation'!AG31&lt;&gt;"",1,0))</f>
        <v>0</v>
      </c>
      <c r="AG28" s="185">
        <f>IF('Indicator Data'!AI31="No Data",1,IF('Indicator Data imputation'!AH31&lt;&gt;"",1,0))</f>
        <v>0</v>
      </c>
      <c r="AH28" s="185">
        <f>IF('Indicator Data'!AJ31="No Data",1,IF('Indicator Data imputation'!AI31&lt;&gt;"",1,0))</f>
        <v>0</v>
      </c>
      <c r="AI28" s="185">
        <f>IF('Indicator Data'!AK31="No Data",1,IF('Indicator Data imputation'!AJ31&lt;&gt;"",1,0))</f>
        <v>0</v>
      </c>
      <c r="AJ28" s="185">
        <f>IF('Indicator Data'!AL31="No Data",1,IF('Indicator Data imputation'!AK31&lt;&gt;"",1,0))</f>
        <v>0</v>
      </c>
      <c r="AK28" s="185">
        <f>IF('Indicator Data'!AM31="No Data",1,IF('Indicator Data imputation'!AL31&lt;&gt;"",1,0))</f>
        <v>0</v>
      </c>
      <c r="AL28" s="185">
        <f>IF('Indicator Data'!AN31="No Data",1,IF('Indicator Data imputation'!AM31&lt;&gt;"",1,0))</f>
        <v>0</v>
      </c>
      <c r="AM28" s="185">
        <f>IF('Indicator Data'!AO31="No Data",1,IF('Indicator Data imputation'!AN31&lt;&gt;"",1,0))</f>
        <v>0</v>
      </c>
      <c r="AN28" s="185">
        <f>IF('Indicator Data'!AP31="No Data",1,IF('Indicator Data imputation'!AO31&lt;&gt;"",1,0))</f>
        <v>0</v>
      </c>
      <c r="AO28" s="185">
        <f>IF('Indicator Data'!AQ31="No Data",1,IF('Indicator Data imputation'!AP31&lt;&gt;"",1,0))</f>
        <v>0</v>
      </c>
      <c r="AP28" s="185">
        <f>IF('Indicator Data'!AR31="No Data",1,IF('Indicator Data imputation'!AQ31&lt;&gt;"",1,0))</f>
        <v>0</v>
      </c>
      <c r="AQ28" s="185">
        <f>IF('Indicator Data'!AS31="No Data",1,IF('Indicator Data imputation'!AR31&lt;&gt;"",1,0))</f>
        <v>0</v>
      </c>
      <c r="AR28" s="185">
        <f>IF('Indicator Data'!AT31="No Data",1,IF('Indicator Data imputation'!AS31&lt;&gt;"",1,0))</f>
        <v>0</v>
      </c>
      <c r="AS28" s="185">
        <f>IF('Indicator Data'!AU31="No Data",1,IF('Indicator Data imputation'!AT31&lt;&gt;"",1,0))</f>
        <v>1</v>
      </c>
      <c r="AT28" s="185">
        <f>IF('Indicator Data'!AV31="No Data",1,IF('Indicator Data imputation'!AU31&lt;&gt;"",1,0))</f>
        <v>1</v>
      </c>
      <c r="AU28" s="185">
        <f>IF('Indicator Data'!AW31="No Data",1,IF('Indicator Data imputation'!AV31&lt;&gt;"",1,0))</f>
        <v>1</v>
      </c>
      <c r="AV28" s="185">
        <f>IF('Indicator Data'!AX31="No Data",1,IF('Indicator Data imputation'!AW31&lt;&gt;"",1,0))</f>
        <v>0</v>
      </c>
      <c r="AW28" s="185">
        <f>IF('Indicator Data'!AY31="No Data",1,IF('Indicator Data imputation'!AX31&lt;&gt;"",1,0))</f>
        <v>0</v>
      </c>
      <c r="AX28" s="185">
        <f>IF('Indicator Data'!AZ31="No Data",1,IF('Indicator Data imputation'!AY31&lt;&gt;"",1,0))</f>
        <v>0</v>
      </c>
      <c r="AY28" s="185">
        <f>IF('Indicator Data'!BA31="No Data",1,IF('Indicator Data imputation'!AZ31&lt;&gt;"",1,0))</f>
        <v>0</v>
      </c>
      <c r="AZ28" s="185">
        <f>IF('Indicator Data'!BB31="No Data",1,IF('Indicator Data imputation'!BA31&lt;&gt;"",1,0))</f>
        <v>0</v>
      </c>
      <c r="BA28" s="185">
        <f>IF('Indicator Data'!BC31="No Data",1,IF('Indicator Data imputation'!BB31&lt;&gt;"",1,0))</f>
        <v>0</v>
      </c>
      <c r="BB28" s="185">
        <f>IF('Indicator Data'!BD31="No Data",1,IF('Indicator Data imputation'!BC31&lt;&gt;"",1,0))</f>
        <v>0</v>
      </c>
      <c r="BC28" s="185">
        <f>IF('Indicator Data'!BE31="No Data",1,IF('Indicator Data imputation'!BD31&lt;&gt;"",1,0))</f>
        <v>0</v>
      </c>
      <c r="BD28" s="185">
        <f>IF('Indicator Data'!BF31="No Data",1,IF('Indicator Data imputation'!BE31&lt;&gt;"",1,0))</f>
        <v>1</v>
      </c>
      <c r="BE28" s="185">
        <f>IF('Indicator Data'!BG31="No Data",1,IF('Indicator Data imputation'!BF31&lt;&gt;"",1,0))</f>
        <v>0</v>
      </c>
      <c r="BF28" s="185">
        <f>IF('Indicator Data'!BH31="No Data",1,IF('Indicator Data imputation'!BG31&lt;&gt;"",1,0))</f>
        <v>0</v>
      </c>
      <c r="BG28" s="185">
        <f>IF('Indicator Data'!BI31="No Data",1,IF('Indicator Data imputation'!BH31&lt;&gt;"",1,0))</f>
        <v>0</v>
      </c>
      <c r="BH28" s="185">
        <f>IF('Indicator Data'!BJ31="No Data",1,IF('Indicator Data imputation'!BI31&lt;&gt;"",1,0))</f>
        <v>0</v>
      </c>
      <c r="BI28" s="185">
        <f>IF('Indicator Data'!BK31="No Data",1,IF('Indicator Data imputation'!BJ31&lt;&gt;"",1,0))</f>
        <v>0</v>
      </c>
      <c r="BJ28" s="185">
        <f>IF('Indicator Data'!BL31="No Data",1,IF('Indicator Data imputation'!BK31&lt;&gt;"",1,0))</f>
        <v>0</v>
      </c>
      <c r="BK28" s="185">
        <f>IF('Indicator Data'!BM31="No Data",1,IF('Indicator Data imputation'!BL31&lt;&gt;"",1,0))</f>
        <v>0</v>
      </c>
      <c r="BL28" s="185">
        <f>IF('Indicator Data'!BN31="No Data",1,IF('Indicator Data imputation'!BM31&lt;&gt;"",1,0))</f>
        <v>0</v>
      </c>
      <c r="BM28" s="185">
        <f>IF('Indicator Data'!BO31="No Data",1,IF('Indicator Data imputation'!BN31&lt;&gt;"",1,0))</f>
        <v>1</v>
      </c>
      <c r="BN28" s="185">
        <f>IF('Indicator Data'!BP31="No Data",1,IF('Indicator Data imputation'!BO31&lt;&gt;"",1,0))</f>
        <v>0</v>
      </c>
      <c r="BO28" s="185">
        <f>IF('Indicator Data'!BQ31="No Data",1,IF('Indicator Data imputation'!BP31&lt;&gt;"",1,0))</f>
        <v>0</v>
      </c>
      <c r="BP28" s="185">
        <f>IF('Indicator Data'!BR31="No Data",1,IF('Indicator Data imputation'!BQ31&lt;&gt;"",1,0))</f>
        <v>0</v>
      </c>
      <c r="BQ28" s="185">
        <f>IF('Indicator Data'!BS31="No Data",1,IF('Indicator Data imputation'!BR31&lt;&gt;"",1,0))</f>
        <v>0</v>
      </c>
      <c r="BR28" s="16">
        <f t="shared" si="0"/>
        <v>9</v>
      </c>
      <c r="BS28" s="195">
        <f t="shared" si="1"/>
        <v>0.13235294117647059</v>
      </c>
    </row>
    <row r="29" spans="1:71" ht="15.75" customHeight="1" x14ac:dyDescent="0.25">
      <c r="A29" s="61" t="s">
        <v>120</v>
      </c>
      <c r="B29" s="185">
        <f>IF('Indicator Data'!D32="No Data",1,IF('Indicator Data imputation'!C32&lt;&gt;"",1,0))</f>
        <v>0</v>
      </c>
      <c r="C29" s="185">
        <f>IF('Indicator Data'!E32="No Data",1,IF('Indicator Data imputation'!D32&lt;&gt;"",1,0))</f>
        <v>0</v>
      </c>
      <c r="D29" s="185">
        <f>IF('Indicator Data'!F32="No Data",1,IF('Indicator Data imputation'!E32&lt;&gt;"",1,0))</f>
        <v>0</v>
      </c>
      <c r="E29" s="185">
        <f>IF('Indicator Data'!G32="No Data",1,IF('Indicator Data imputation'!F32&lt;&gt;"",1,0))</f>
        <v>0</v>
      </c>
      <c r="F29" s="185">
        <f>IF('Indicator Data'!H32="No Data",1,IF('Indicator Data imputation'!G32&lt;&gt;"",1,0))</f>
        <v>0</v>
      </c>
      <c r="G29" s="185">
        <f>IF('Indicator Data'!I32="No Data",1,IF('Indicator Data imputation'!H32&lt;&gt;"",1,0))</f>
        <v>0</v>
      </c>
      <c r="H29" s="185">
        <f>IF('Indicator Data'!J32="No Data",1,IF('Indicator Data imputation'!I32&lt;&gt;"",1,0))</f>
        <v>1</v>
      </c>
      <c r="I29" s="185">
        <f>IF('Indicator Data'!K32="No Data",1,IF('Indicator Data imputation'!J32&lt;&gt;"",1,0))</f>
        <v>0</v>
      </c>
      <c r="J29" s="185">
        <f>IF('Indicator Data'!L32="No Data",1,IF('Indicator Data imputation'!K32&lt;&gt;"",1,0))</f>
        <v>0</v>
      </c>
      <c r="K29" s="185">
        <f>IF('Indicator Data'!M32="No Data",1,IF('Indicator Data imputation'!L32&lt;&gt;"",1,0))</f>
        <v>0</v>
      </c>
      <c r="L29" s="185">
        <f>IF('Indicator Data'!N32="No Data",1,IF('Indicator Data imputation'!M32&lt;&gt;"",1,0))</f>
        <v>0</v>
      </c>
      <c r="M29" s="185">
        <f>IF('Indicator Data'!O32="No Data",1,IF('Indicator Data imputation'!N32&lt;&gt;"",1,0))</f>
        <v>0</v>
      </c>
      <c r="N29" s="185">
        <f>IF('Indicator Data'!P32="No Data",1,IF('Indicator Data imputation'!O32&lt;&gt;"",1,0))</f>
        <v>0</v>
      </c>
      <c r="O29" s="185">
        <f>IF('Indicator Data'!Q32="No Data",1,IF('Indicator Data imputation'!P32&lt;&gt;"",1,0))</f>
        <v>0</v>
      </c>
      <c r="P29" s="185">
        <f>IF('Indicator Data'!R32="No Data",1,IF('Indicator Data imputation'!Q32&lt;&gt;"",1,0))</f>
        <v>0</v>
      </c>
      <c r="Q29" s="185">
        <f>IF('Indicator Data'!S32="No Data",1,IF('Indicator Data imputation'!R32&lt;&gt;"",1,0))</f>
        <v>0</v>
      </c>
      <c r="R29" s="185">
        <f>IF('Indicator Data'!T32="No Data",1,IF('Indicator Data imputation'!S32&lt;&gt;"",1,0))</f>
        <v>0</v>
      </c>
      <c r="S29" s="185">
        <f>IF('Indicator Data'!U32="No Data",1,IF('Indicator Data imputation'!T32&lt;&gt;"",1,0))</f>
        <v>0</v>
      </c>
      <c r="T29" s="185">
        <f>IF('Indicator Data'!V32="No Data",1,IF('Indicator Data imputation'!U32&lt;&gt;"",1,0))</f>
        <v>1</v>
      </c>
      <c r="U29" s="185">
        <f>IF('Indicator Data'!W32="No Data",1,IF('Indicator Data imputation'!V32&lt;&gt;"",1,0))</f>
        <v>1</v>
      </c>
      <c r="V29" s="185">
        <f>IF('Indicator Data'!X32="No Data",1,IF('Indicator Data imputation'!W32&lt;&gt;"",1,0))</f>
        <v>1</v>
      </c>
      <c r="W29" s="185">
        <f>IF('Indicator Data'!Y32="No Data",1,IF('Indicator Data imputation'!X32&lt;&gt;"",1,0))</f>
        <v>0</v>
      </c>
      <c r="X29" s="185">
        <f>IF('Indicator Data'!Z32="No Data",1,IF('Indicator Data imputation'!Y32&lt;&gt;"",1,0))</f>
        <v>0</v>
      </c>
      <c r="Y29" s="185">
        <f>IF('Indicator Data'!AA32="No Data",1,IF('Indicator Data imputation'!Z32&lt;&gt;"",1,0))</f>
        <v>0</v>
      </c>
      <c r="Z29" s="185">
        <f>IF('Indicator Data'!AB32="No Data",1,IF('Indicator Data imputation'!AA32&lt;&gt;"",1,0))</f>
        <v>0</v>
      </c>
      <c r="AA29" s="185">
        <f>IF('Indicator Data'!AC32="No Data",1,IF('Indicator Data imputation'!AB32&lt;&gt;"",1,0))</f>
        <v>0</v>
      </c>
      <c r="AB29" s="185">
        <f>IF('Indicator Data'!AD32="No Data",1,IF('Indicator Data imputation'!AC32&lt;&gt;"",1,0))</f>
        <v>0</v>
      </c>
      <c r="AC29" s="185">
        <f>IF('Indicator Data'!AE32="No Data",1,IF('Indicator Data imputation'!AD32&lt;&gt;"",1,0))</f>
        <v>0</v>
      </c>
      <c r="AD29" s="185">
        <f>IF('Indicator Data'!AF32="No Data",1,IF('Indicator Data imputation'!AE32&lt;&gt;"",1,0))</f>
        <v>0</v>
      </c>
      <c r="AE29" s="185">
        <f>IF('Indicator Data'!AG32="No Data",1,IF('Indicator Data imputation'!AF32&lt;&gt;"",1,0))</f>
        <v>0</v>
      </c>
      <c r="AF29" s="185">
        <f>IF('Indicator Data'!AH32="No Data",1,IF('Indicator Data imputation'!AG32&lt;&gt;"",1,0))</f>
        <v>0</v>
      </c>
      <c r="AG29" s="185">
        <f>IF('Indicator Data'!AI32="No Data",1,IF('Indicator Data imputation'!AH32&lt;&gt;"",1,0))</f>
        <v>0</v>
      </c>
      <c r="AH29" s="185">
        <f>IF('Indicator Data'!AJ32="No Data",1,IF('Indicator Data imputation'!AI32&lt;&gt;"",1,0))</f>
        <v>0</v>
      </c>
      <c r="AI29" s="185">
        <f>IF('Indicator Data'!AK32="No Data",1,IF('Indicator Data imputation'!AJ32&lt;&gt;"",1,0))</f>
        <v>0</v>
      </c>
      <c r="AJ29" s="185">
        <f>IF('Indicator Data'!AL32="No Data",1,IF('Indicator Data imputation'!AK32&lt;&gt;"",1,0))</f>
        <v>0</v>
      </c>
      <c r="AK29" s="185">
        <f>IF('Indicator Data'!AM32="No Data",1,IF('Indicator Data imputation'!AL32&lt;&gt;"",1,0))</f>
        <v>0</v>
      </c>
      <c r="AL29" s="185">
        <f>IF('Indicator Data'!AN32="No Data",1,IF('Indicator Data imputation'!AM32&lt;&gt;"",1,0))</f>
        <v>0</v>
      </c>
      <c r="AM29" s="185">
        <f>IF('Indicator Data'!AO32="No Data",1,IF('Indicator Data imputation'!AN32&lt;&gt;"",1,0))</f>
        <v>0</v>
      </c>
      <c r="AN29" s="185">
        <f>IF('Indicator Data'!AP32="No Data",1,IF('Indicator Data imputation'!AO32&lt;&gt;"",1,0))</f>
        <v>0</v>
      </c>
      <c r="AO29" s="185">
        <f>IF('Indicator Data'!AQ32="No Data",1,IF('Indicator Data imputation'!AP32&lt;&gt;"",1,0))</f>
        <v>0</v>
      </c>
      <c r="AP29" s="185">
        <f>IF('Indicator Data'!AR32="No Data",1,IF('Indicator Data imputation'!AQ32&lt;&gt;"",1,0))</f>
        <v>0</v>
      </c>
      <c r="AQ29" s="185">
        <f>IF('Indicator Data'!AS32="No Data",1,IF('Indicator Data imputation'!AR32&lt;&gt;"",1,0))</f>
        <v>0</v>
      </c>
      <c r="AR29" s="185">
        <f>IF('Indicator Data'!AT32="No Data",1,IF('Indicator Data imputation'!AS32&lt;&gt;"",1,0))</f>
        <v>0</v>
      </c>
      <c r="AS29" s="185">
        <f>IF('Indicator Data'!AU32="No Data",1,IF('Indicator Data imputation'!AT32&lt;&gt;"",1,0))</f>
        <v>1</v>
      </c>
      <c r="AT29" s="185">
        <f>IF('Indicator Data'!AV32="No Data",1,IF('Indicator Data imputation'!AU32&lt;&gt;"",1,0))</f>
        <v>1</v>
      </c>
      <c r="AU29" s="185">
        <f>IF('Indicator Data'!AW32="No Data",1,IF('Indicator Data imputation'!AV32&lt;&gt;"",1,0))</f>
        <v>0</v>
      </c>
      <c r="AV29" s="185">
        <f>IF('Indicator Data'!AX32="No Data",1,IF('Indicator Data imputation'!AW32&lt;&gt;"",1,0))</f>
        <v>0</v>
      </c>
      <c r="AW29" s="185">
        <f>IF('Indicator Data'!AY32="No Data",1,IF('Indicator Data imputation'!AX32&lt;&gt;"",1,0))</f>
        <v>0</v>
      </c>
      <c r="AX29" s="185">
        <f>IF('Indicator Data'!AZ32="No Data",1,IF('Indicator Data imputation'!AY32&lt;&gt;"",1,0))</f>
        <v>0</v>
      </c>
      <c r="AY29" s="185">
        <f>IF('Indicator Data'!BA32="No Data",1,IF('Indicator Data imputation'!AZ32&lt;&gt;"",1,0))</f>
        <v>0</v>
      </c>
      <c r="AZ29" s="185">
        <f>IF('Indicator Data'!BB32="No Data",1,IF('Indicator Data imputation'!BA32&lt;&gt;"",1,0))</f>
        <v>0</v>
      </c>
      <c r="BA29" s="185">
        <f>IF('Indicator Data'!BC32="No Data",1,IF('Indicator Data imputation'!BB32&lt;&gt;"",1,0))</f>
        <v>0</v>
      </c>
      <c r="BB29" s="185">
        <f>IF('Indicator Data'!BD32="No Data",1,IF('Indicator Data imputation'!BC32&lt;&gt;"",1,0))</f>
        <v>0</v>
      </c>
      <c r="BC29" s="185">
        <f>IF('Indicator Data'!BE32="No Data",1,IF('Indicator Data imputation'!BD32&lt;&gt;"",1,0))</f>
        <v>0</v>
      </c>
      <c r="BD29" s="185">
        <f>IF('Indicator Data'!BF32="No Data",1,IF('Indicator Data imputation'!BE32&lt;&gt;"",1,0))</f>
        <v>1</v>
      </c>
      <c r="BE29" s="185">
        <f>IF('Indicator Data'!BG32="No Data",1,IF('Indicator Data imputation'!BF32&lt;&gt;"",1,0))</f>
        <v>0</v>
      </c>
      <c r="BF29" s="185">
        <f>IF('Indicator Data'!BH32="No Data",1,IF('Indicator Data imputation'!BG32&lt;&gt;"",1,0))</f>
        <v>0</v>
      </c>
      <c r="BG29" s="185">
        <f>IF('Indicator Data'!BI32="No Data",1,IF('Indicator Data imputation'!BH32&lt;&gt;"",1,0))</f>
        <v>0</v>
      </c>
      <c r="BH29" s="185">
        <f>IF('Indicator Data'!BJ32="No Data",1,IF('Indicator Data imputation'!BI32&lt;&gt;"",1,0))</f>
        <v>0</v>
      </c>
      <c r="BI29" s="185">
        <f>IF('Indicator Data'!BK32="No Data",1,IF('Indicator Data imputation'!BJ32&lt;&gt;"",1,0))</f>
        <v>0</v>
      </c>
      <c r="BJ29" s="185">
        <f>IF('Indicator Data'!BL32="No Data",1,IF('Indicator Data imputation'!BK32&lt;&gt;"",1,0))</f>
        <v>1</v>
      </c>
      <c r="BK29" s="185">
        <f>IF('Indicator Data'!BM32="No Data",1,IF('Indicator Data imputation'!BL32&lt;&gt;"",1,0))</f>
        <v>1</v>
      </c>
      <c r="BL29" s="185">
        <f>IF('Indicator Data'!BN32="No Data",1,IF('Indicator Data imputation'!BM32&lt;&gt;"",1,0))</f>
        <v>0</v>
      </c>
      <c r="BM29" s="185">
        <f>IF('Indicator Data'!BO32="No Data",1,IF('Indicator Data imputation'!BN32&lt;&gt;"",1,0))</f>
        <v>1</v>
      </c>
      <c r="BN29" s="185">
        <f>IF('Indicator Data'!BP32="No Data",1,IF('Indicator Data imputation'!BO32&lt;&gt;"",1,0))</f>
        <v>0</v>
      </c>
      <c r="BO29" s="185">
        <f>IF('Indicator Data'!BQ32="No Data",1,IF('Indicator Data imputation'!BP32&lt;&gt;"",1,0))</f>
        <v>0</v>
      </c>
      <c r="BP29" s="185">
        <f>IF('Indicator Data'!BR32="No Data",1,IF('Indicator Data imputation'!BQ32&lt;&gt;"",1,0))</f>
        <v>0</v>
      </c>
      <c r="BQ29" s="185">
        <f>IF('Indicator Data'!BS32="No Data",1,IF('Indicator Data imputation'!BR32&lt;&gt;"",1,0))</f>
        <v>0</v>
      </c>
      <c r="BR29" s="16">
        <f t="shared" si="0"/>
        <v>10</v>
      </c>
      <c r="BS29" s="195">
        <f t="shared" si="1"/>
        <v>0.14705882352941177</v>
      </c>
    </row>
    <row r="30" spans="1:71" ht="15.75" customHeight="1" x14ac:dyDescent="0.25">
      <c r="A30" s="61" t="s">
        <v>122</v>
      </c>
      <c r="B30" s="185">
        <f>IF('Indicator Data'!D33="No Data",1,IF('Indicator Data imputation'!C33&lt;&gt;"",1,0))</f>
        <v>0</v>
      </c>
      <c r="C30" s="185">
        <f>IF('Indicator Data'!E33="No Data",1,IF('Indicator Data imputation'!D33&lt;&gt;"",1,0))</f>
        <v>0</v>
      </c>
      <c r="D30" s="185">
        <f>IF('Indicator Data'!F33="No Data",1,IF('Indicator Data imputation'!E33&lt;&gt;"",1,0))</f>
        <v>0</v>
      </c>
      <c r="E30" s="185">
        <f>IF('Indicator Data'!G33="No Data",1,IF('Indicator Data imputation'!F33&lt;&gt;"",1,0))</f>
        <v>0</v>
      </c>
      <c r="F30" s="185">
        <f>IF('Indicator Data'!H33="No Data",1,IF('Indicator Data imputation'!G33&lt;&gt;"",1,0))</f>
        <v>0</v>
      </c>
      <c r="G30" s="185">
        <f>IF('Indicator Data'!I33="No Data",1,IF('Indicator Data imputation'!H33&lt;&gt;"",1,0))</f>
        <v>0</v>
      </c>
      <c r="H30" s="185">
        <f>IF('Indicator Data'!J33="No Data",1,IF('Indicator Data imputation'!I33&lt;&gt;"",1,0))</f>
        <v>1</v>
      </c>
      <c r="I30" s="185">
        <f>IF('Indicator Data'!K33="No Data",1,IF('Indicator Data imputation'!J33&lt;&gt;"",1,0))</f>
        <v>0</v>
      </c>
      <c r="J30" s="185">
        <f>IF('Indicator Data'!L33="No Data",1,IF('Indicator Data imputation'!K33&lt;&gt;"",1,0))</f>
        <v>0</v>
      </c>
      <c r="K30" s="185">
        <f>IF('Indicator Data'!M33="No Data",1,IF('Indicator Data imputation'!L33&lt;&gt;"",1,0))</f>
        <v>0</v>
      </c>
      <c r="L30" s="185">
        <f>IF('Indicator Data'!N33="No Data",1,IF('Indicator Data imputation'!M33&lt;&gt;"",1,0))</f>
        <v>0</v>
      </c>
      <c r="M30" s="185">
        <f>IF('Indicator Data'!O33="No Data",1,IF('Indicator Data imputation'!N33&lt;&gt;"",1,0))</f>
        <v>0</v>
      </c>
      <c r="N30" s="185">
        <f>IF('Indicator Data'!P33="No Data",1,IF('Indicator Data imputation'!O33&lt;&gt;"",1,0))</f>
        <v>0</v>
      </c>
      <c r="O30" s="185">
        <f>IF('Indicator Data'!Q33="No Data",1,IF('Indicator Data imputation'!P33&lt;&gt;"",1,0))</f>
        <v>0</v>
      </c>
      <c r="P30" s="185">
        <f>IF('Indicator Data'!R33="No Data",1,IF('Indicator Data imputation'!Q33&lt;&gt;"",1,0))</f>
        <v>0</v>
      </c>
      <c r="Q30" s="185">
        <f>IF('Indicator Data'!S33="No Data",1,IF('Indicator Data imputation'!R33&lt;&gt;"",1,0))</f>
        <v>0</v>
      </c>
      <c r="R30" s="185">
        <f>IF('Indicator Data'!T33="No Data",1,IF('Indicator Data imputation'!S33&lt;&gt;"",1,0))</f>
        <v>0</v>
      </c>
      <c r="S30" s="185">
        <f>IF('Indicator Data'!U33="No Data",1,IF('Indicator Data imputation'!T33&lt;&gt;"",1,0))</f>
        <v>0</v>
      </c>
      <c r="T30" s="185">
        <f>IF('Indicator Data'!V33="No Data",1,IF('Indicator Data imputation'!U33&lt;&gt;"",1,0))</f>
        <v>1</v>
      </c>
      <c r="U30" s="185">
        <f>IF('Indicator Data'!W33="No Data",1,IF('Indicator Data imputation'!V33&lt;&gt;"",1,0))</f>
        <v>1</v>
      </c>
      <c r="V30" s="185">
        <f>IF('Indicator Data'!X33="No Data",1,IF('Indicator Data imputation'!W33&lt;&gt;"",1,0))</f>
        <v>1</v>
      </c>
      <c r="W30" s="185">
        <f>IF('Indicator Data'!Y33="No Data",1,IF('Indicator Data imputation'!X33&lt;&gt;"",1,0))</f>
        <v>0</v>
      </c>
      <c r="X30" s="185">
        <f>IF('Indicator Data'!Z33="No Data",1,IF('Indicator Data imputation'!Y33&lt;&gt;"",1,0))</f>
        <v>0</v>
      </c>
      <c r="Y30" s="185">
        <f>IF('Indicator Data'!AA33="No Data",1,IF('Indicator Data imputation'!Z33&lt;&gt;"",1,0))</f>
        <v>0</v>
      </c>
      <c r="Z30" s="185">
        <f>IF('Indicator Data'!AB33="No Data",1,IF('Indicator Data imputation'!AA33&lt;&gt;"",1,0))</f>
        <v>0</v>
      </c>
      <c r="AA30" s="185">
        <f>IF('Indicator Data'!AC33="No Data",1,IF('Indicator Data imputation'!AB33&lt;&gt;"",1,0))</f>
        <v>0</v>
      </c>
      <c r="AB30" s="185">
        <f>IF('Indicator Data'!AD33="No Data",1,IF('Indicator Data imputation'!AC33&lt;&gt;"",1,0))</f>
        <v>0</v>
      </c>
      <c r="AC30" s="185">
        <f>IF('Indicator Data'!AE33="No Data",1,IF('Indicator Data imputation'!AD33&lt;&gt;"",1,0))</f>
        <v>0</v>
      </c>
      <c r="AD30" s="185">
        <f>IF('Indicator Data'!AF33="No Data",1,IF('Indicator Data imputation'!AE33&lt;&gt;"",1,0))</f>
        <v>0</v>
      </c>
      <c r="AE30" s="185">
        <f>IF('Indicator Data'!AG33="No Data",1,IF('Indicator Data imputation'!AF33&lt;&gt;"",1,0))</f>
        <v>0</v>
      </c>
      <c r="AF30" s="185">
        <f>IF('Indicator Data'!AH33="No Data",1,IF('Indicator Data imputation'!AG33&lt;&gt;"",1,0))</f>
        <v>0</v>
      </c>
      <c r="AG30" s="185">
        <f>IF('Indicator Data'!AI33="No Data",1,IF('Indicator Data imputation'!AH33&lt;&gt;"",1,0))</f>
        <v>0</v>
      </c>
      <c r="AH30" s="185">
        <f>IF('Indicator Data'!AJ33="No Data",1,IF('Indicator Data imputation'!AI33&lt;&gt;"",1,0))</f>
        <v>0</v>
      </c>
      <c r="AI30" s="185">
        <f>IF('Indicator Data'!AK33="No Data",1,IF('Indicator Data imputation'!AJ33&lt;&gt;"",1,0))</f>
        <v>0</v>
      </c>
      <c r="AJ30" s="185">
        <f>IF('Indicator Data'!AL33="No Data",1,IF('Indicator Data imputation'!AK33&lt;&gt;"",1,0))</f>
        <v>0</v>
      </c>
      <c r="AK30" s="185">
        <f>IF('Indicator Data'!AM33="No Data",1,IF('Indicator Data imputation'!AL33&lt;&gt;"",1,0))</f>
        <v>0</v>
      </c>
      <c r="AL30" s="185">
        <f>IF('Indicator Data'!AN33="No Data",1,IF('Indicator Data imputation'!AM33&lt;&gt;"",1,0))</f>
        <v>0</v>
      </c>
      <c r="AM30" s="185">
        <f>IF('Indicator Data'!AO33="No Data",1,IF('Indicator Data imputation'!AN33&lt;&gt;"",1,0))</f>
        <v>0</v>
      </c>
      <c r="AN30" s="185">
        <f>IF('Indicator Data'!AP33="No Data",1,IF('Indicator Data imputation'!AO33&lt;&gt;"",1,0))</f>
        <v>0</v>
      </c>
      <c r="AO30" s="185">
        <f>IF('Indicator Data'!AQ33="No Data",1,IF('Indicator Data imputation'!AP33&lt;&gt;"",1,0))</f>
        <v>0</v>
      </c>
      <c r="AP30" s="185">
        <f>IF('Indicator Data'!AR33="No Data",1,IF('Indicator Data imputation'!AQ33&lt;&gt;"",1,0))</f>
        <v>0</v>
      </c>
      <c r="AQ30" s="185">
        <f>IF('Indicator Data'!AS33="No Data",1,IF('Indicator Data imputation'!AR33&lt;&gt;"",1,0))</f>
        <v>0</v>
      </c>
      <c r="AR30" s="185">
        <f>IF('Indicator Data'!AT33="No Data",1,IF('Indicator Data imputation'!AS33&lt;&gt;"",1,0))</f>
        <v>0</v>
      </c>
      <c r="AS30" s="185">
        <f>IF('Indicator Data'!AU33="No Data",1,IF('Indicator Data imputation'!AT33&lt;&gt;"",1,0))</f>
        <v>1</v>
      </c>
      <c r="AT30" s="185">
        <f>IF('Indicator Data'!AV33="No Data",1,IF('Indicator Data imputation'!AU33&lt;&gt;"",1,0))</f>
        <v>1</v>
      </c>
      <c r="AU30" s="185">
        <f>IF('Indicator Data'!AW33="No Data",1,IF('Indicator Data imputation'!AV33&lt;&gt;"",1,0))</f>
        <v>0</v>
      </c>
      <c r="AV30" s="185">
        <f>IF('Indicator Data'!AX33="No Data",1,IF('Indicator Data imputation'!AW33&lt;&gt;"",1,0))</f>
        <v>0</v>
      </c>
      <c r="AW30" s="185">
        <f>IF('Indicator Data'!AY33="No Data",1,IF('Indicator Data imputation'!AX33&lt;&gt;"",1,0))</f>
        <v>0</v>
      </c>
      <c r="AX30" s="185">
        <f>IF('Indicator Data'!AZ33="No Data",1,IF('Indicator Data imputation'!AY33&lt;&gt;"",1,0))</f>
        <v>0</v>
      </c>
      <c r="AY30" s="185">
        <f>IF('Indicator Data'!BA33="No Data",1,IF('Indicator Data imputation'!AZ33&lt;&gt;"",1,0))</f>
        <v>0</v>
      </c>
      <c r="AZ30" s="185">
        <f>IF('Indicator Data'!BB33="No Data",1,IF('Indicator Data imputation'!BA33&lt;&gt;"",1,0))</f>
        <v>0</v>
      </c>
      <c r="BA30" s="185">
        <f>IF('Indicator Data'!BC33="No Data",1,IF('Indicator Data imputation'!BB33&lt;&gt;"",1,0))</f>
        <v>0</v>
      </c>
      <c r="BB30" s="185">
        <f>IF('Indicator Data'!BD33="No Data",1,IF('Indicator Data imputation'!BC33&lt;&gt;"",1,0))</f>
        <v>0</v>
      </c>
      <c r="BC30" s="185">
        <f>IF('Indicator Data'!BE33="No Data",1,IF('Indicator Data imputation'!BD33&lt;&gt;"",1,0))</f>
        <v>0</v>
      </c>
      <c r="BD30" s="185">
        <f>IF('Indicator Data'!BF33="No Data",1,IF('Indicator Data imputation'!BE33&lt;&gt;"",1,0))</f>
        <v>1</v>
      </c>
      <c r="BE30" s="185">
        <f>IF('Indicator Data'!BG33="No Data",1,IF('Indicator Data imputation'!BF33&lt;&gt;"",1,0))</f>
        <v>0</v>
      </c>
      <c r="BF30" s="185">
        <f>IF('Indicator Data'!BH33="No Data",1,IF('Indicator Data imputation'!BG33&lt;&gt;"",1,0))</f>
        <v>0</v>
      </c>
      <c r="BG30" s="185">
        <f>IF('Indicator Data'!BI33="No Data",1,IF('Indicator Data imputation'!BH33&lt;&gt;"",1,0))</f>
        <v>0</v>
      </c>
      <c r="BH30" s="185">
        <f>IF('Indicator Data'!BJ33="No Data",1,IF('Indicator Data imputation'!BI33&lt;&gt;"",1,0))</f>
        <v>0</v>
      </c>
      <c r="BI30" s="185">
        <f>IF('Indicator Data'!BK33="No Data",1,IF('Indicator Data imputation'!BJ33&lt;&gt;"",1,0))</f>
        <v>0</v>
      </c>
      <c r="BJ30" s="185">
        <f>IF('Indicator Data'!BL33="No Data",1,IF('Indicator Data imputation'!BK33&lt;&gt;"",1,0))</f>
        <v>0</v>
      </c>
      <c r="BK30" s="185">
        <f>IF('Indicator Data'!BM33="No Data",1,IF('Indicator Data imputation'!BL33&lt;&gt;"",1,0))</f>
        <v>0</v>
      </c>
      <c r="BL30" s="185">
        <f>IF('Indicator Data'!BN33="No Data",1,IF('Indicator Data imputation'!BM33&lt;&gt;"",1,0))</f>
        <v>0</v>
      </c>
      <c r="BM30" s="185">
        <f>IF('Indicator Data'!BO33="No Data",1,IF('Indicator Data imputation'!BN33&lt;&gt;"",1,0))</f>
        <v>1</v>
      </c>
      <c r="BN30" s="185">
        <f>IF('Indicator Data'!BP33="No Data",1,IF('Indicator Data imputation'!BO33&lt;&gt;"",1,0))</f>
        <v>0</v>
      </c>
      <c r="BO30" s="185">
        <f>IF('Indicator Data'!BQ33="No Data",1,IF('Indicator Data imputation'!BP33&lt;&gt;"",1,0))</f>
        <v>0</v>
      </c>
      <c r="BP30" s="185">
        <f>IF('Indicator Data'!BR33="No Data",1,IF('Indicator Data imputation'!BQ33&lt;&gt;"",1,0))</f>
        <v>0</v>
      </c>
      <c r="BQ30" s="185">
        <f>IF('Indicator Data'!BS33="No Data",1,IF('Indicator Data imputation'!BR33&lt;&gt;"",1,0))</f>
        <v>0</v>
      </c>
      <c r="BR30" s="16">
        <f t="shared" si="0"/>
        <v>8</v>
      </c>
      <c r="BS30" s="195">
        <f t="shared" si="1"/>
        <v>0.11764705882352941</v>
      </c>
    </row>
    <row r="31" spans="1:71" ht="15.75" customHeight="1" x14ac:dyDescent="0.25">
      <c r="A31" s="61" t="s">
        <v>124</v>
      </c>
      <c r="B31" s="185">
        <f>IF('Indicator Data'!D34="No Data",1,IF('Indicator Data imputation'!C34&lt;&gt;"",1,0))</f>
        <v>0</v>
      </c>
      <c r="C31" s="185">
        <f>IF('Indicator Data'!E34="No Data",1,IF('Indicator Data imputation'!D34&lt;&gt;"",1,0))</f>
        <v>0</v>
      </c>
      <c r="D31" s="185">
        <f>IF('Indicator Data'!F34="No Data",1,IF('Indicator Data imputation'!E34&lt;&gt;"",1,0))</f>
        <v>0</v>
      </c>
      <c r="E31" s="185">
        <f>IF('Indicator Data'!G34="No Data",1,IF('Indicator Data imputation'!F34&lt;&gt;"",1,0))</f>
        <v>0</v>
      </c>
      <c r="F31" s="185">
        <f>IF('Indicator Data'!H34="No Data",1,IF('Indicator Data imputation'!G34&lt;&gt;"",1,0))</f>
        <v>0</v>
      </c>
      <c r="G31" s="185">
        <f>IF('Indicator Data'!I34="No Data",1,IF('Indicator Data imputation'!H34&lt;&gt;"",1,0))</f>
        <v>0</v>
      </c>
      <c r="H31" s="185">
        <f>IF('Indicator Data'!J34="No Data",1,IF('Indicator Data imputation'!I34&lt;&gt;"",1,0))</f>
        <v>1</v>
      </c>
      <c r="I31" s="185">
        <f>IF('Indicator Data'!K34="No Data",1,IF('Indicator Data imputation'!J34&lt;&gt;"",1,0))</f>
        <v>0</v>
      </c>
      <c r="J31" s="185">
        <f>IF('Indicator Data'!L34="No Data",1,IF('Indicator Data imputation'!K34&lt;&gt;"",1,0))</f>
        <v>0</v>
      </c>
      <c r="K31" s="185">
        <f>IF('Indicator Data'!M34="No Data",1,IF('Indicator Data imputation'!L34&lt;&gt;"",1,0))</f>
        <v>0</v>
      </c>
      <c r="L31" s="185">
        <f>IF('Indicator Data'!N34="No Data",1,IF('Indicator Data imputation'!M34&lt;&gt;"",1,0))</f>
        <v>0</v>
      </c>
      <c r="M31" s="185">
        <f>IF('Indicator Data'!O34="No Data",1,IF('Indicator Data imputation'!N34&lt;&gt;"",1,0))</f>
        <v>0</v>
      </c>
      <c r="N31" s="185">
        <f>IF('Indicator Data'!P34="No Data",1,IF('Indicator Data imputation'!O34&lt;&gt;"",1,0))</f>
        <v>0</v>
      </c>
      <c r="O31" s="185">
        <f>IF('Indicator Data'!Q34="No Data",1,IF('Indicator Data imputation'!P34&lt;&gt;"",1,0))</f>
        <v>0</v>
      </c>
      <c r="P31" s="185">
        <f>IF('Indicator Data'!R34="No Data",1,IF('Indicator Data imputation'!Q34&lt;&gt;"",1,0))</f>
        <v>0</v>
      </c>
      <c r="Q31" s="185">
        <f>IF('Indicator Data'!S34="No Data",1,IF('Indicator Data imputation'!R34&lt;&gt;"",1,0))</f>
        <v>0</v>
      </c>
      <c r="R31" s="185">
        <f>IF('Indicator Data'!T34="No Data",1,IF('Indicator Data imputation'!S34&lt;&gt;"",1,0))</f>
        <v>0</v>
      </c>
      <c r="S31" s="185">
        <f>IF('Indicator Data'!U34="No Data",1,IF('Indicator Data imputation'!T34&lt;&gt;"",1,0))</f>
        <v>0</v>
      </c>
      <c r="T31" s="185">
        <f>IF('Indicator Data'!V34="No Data",1,IF('Indicator Data imputation'!U34&lt;&gt;"",1,0))</f>
        <v>1</v>
      </c>
      <c r="U31" s="185">
        <f>IF('Indicator Data'!W34="No Data",1,IF('Indicator Data imputation'!V34&lt;&gt;"",1,0))</f>
        <v>1</v>
      </c>
      <c r="V31" s="185">
        <f>IF('Indicator Data'!X34="No Data",1,IF('Indicator Data imputation'!W34&lt;&gt;"",1,0))</f>
        <v>1</v>
      </c>
      <c r="W31" s="185">
        <f>IF('Indicator Data'!Y34="No Data",1,IF('Indicator Data imputation'!X34&lt;&gt;"",1,0))</f>
        <v>0</v>
      </c>
      <c r="X31" s="185">
        <f>IF('Indicator Data'!Z34="No Data",1,IF('Indicator Data imputation'!Y34&lt;&gt;"",1,0))</f>
        <v>0</v>
      </c>
      <c r="Y31" s="185">
        <f>IF('Indicator Data'!AA34="No Data",1,IF('Indicator Data imputation'!Z34&lt;&gt;"",1,0))</f>
        <v>0</v>
      </c>
      <c r="Z31" s="185">
        <f>IF('Indicator Data'!AB34="No Data",1,IF('Indicator Data imputation'!AA34&lt;&gt;"",1,0))</f>
        <v>0</v>
      </c>
      <c r="AA31" s="185">
        <f>IF('Indicator Data'!AC34="No Data",1,IF('Indicator Data imputation'!AB34&lt;&gt;"",1,0))</f>
        <v>0</v>
      </c>
      <c r="AB31" s="185">
        <f>IF('Indicator Data'!AD34="No Data",1,IF('Indicator Data imputation'!AC34&lt;&gt;"",1,0))</f>
        <v>0</v>
      </c>
      <c r="AC31" s="185">
        <f>IF('Indicator Data'!AE34="No Data",1,IF('Indicator Data imputation'!AD34&lt;&gt;"",1,0))</f>
        <v>0</v>
      </c>
      <c r="AD31" s="185">
        <f>IF('Indicator Data'!AF34="No Data",1,IF('Indicator Data imputation'!AE34&lt;&gt;"",1,0))</f>
        <v>0</v>
      </c>
      <c r="AE31" s="185">
        <f>IF('Indicator Data'!AG34="No Data",1,IF('Indicator Data imputation'!AF34&lt;&gt;"",1,0))</f>
        <v>0</v>
      </c>
      <c r="AF31" s="185">
        <f>IF('Indicator Data'!AH34="No Data",1,IF('Indicator Data imputation'!AG34&lt;&gt;"",1,0))</f>
        <v>0</v>
      </c>
      <c r="AG31" s="185">
        <f>IF('Indicator Data'!AI34="No Data",1,IF('Indicator Data imputation'!AH34&lt;&gt;"",1,0))</f>
        <v>0</v>
      </c>
      <c r="AH31" s="185">
        <f>IF('Indicator Data'!AJ34="No Data",1,IF('Indicator Data imputation'!AI34&lt;&gt;"",1,0))</f>
        <v>0</v>
      </c>
      <c r="AI31" s="185">
        <f>IF('Indicator Data'!AK34="No Data",1,IF('Indicator Data imputation'!AJ34&lt;&gt;"",1,0))</f>
        <v>0</v>
      </c>
      <c r="AJ31" s="185">
        <f>IF('Indicator Data'!AL34="No Data",1,IF('Indicator Data imputation'!AK34&lt;&gt;"",1,0))</f>
        <v>0</v>
      </c>
      <c r="AK31" s="185">
        <f>IF('Indicator Data'!AM34="No Data",1,IF('Indicator Data imputation'!AL34&lt;&gt;"",1,0))</f>
        <v>0</v>
      </c>
      <c r="AL31" s="185">
        <f>IF('Indicator Data'!AN34="No Data",1,IF('Indicator Data imputation'!AM34&lt;&gt;"",1,0))</f>
        <v>0</v>
      </c>
      <c r="AM31" s="185">
        <f>IF('Indicator Data'!AO34="No Data",1,IF('Indicator Data imputation'!AN34&lt;&gt;"",1,0))</f>
        <v>0</v>
      </c>
      <c r="AN31" s="185">
        <f>IF('Indicator Data'!AP34="No Data",1,IF('Indicator Data imputation'!AO34&lt;&gt;"",1,0))</f>
        <v>0</v>
      </c>
      <c r="AO31" s="185">
        <f>IF('Indicator Data'!AQ34="No Data",1,IF('Indicator Data imputation'!AP34&lt;&gt;"",1,0))</f>
        <v>0</v>
      </c>
      <c r="AP31" s="185">
        <f>IF('Indicator Data'!AR34="No Data",1,IF('Indicator Data imputation'!AQ34&lt;&gt;"",1,0))</f>
        <v>0</v>
      </c>
      <c r="AQ31" s="185">
        <f>IF('Indicator Data'!AS34="No Data",1,IF('Indicator Data imputation'!AR34&lt;&gt;"",1,0))</f>
        <v>0</v>
      </c>
      <c r="AR31" s="185">
        <f>IF('Indicator Data'!AT34="No Data",1,IF('Indicator Data imputation'!AS34&lt;&gt;"",1,0))</f>
        <v>0</v>
      </c>
      <c r="AS31" s="185">
        <f>IF('Indicator Data'!AU34="No Data",1,IF('Indicator Data imputation'!AT34&lt;&gt;"",1,0))</f>
        <v>1</v>
      </c>
      <c r="AT31" s="185">
        <f>IF('Indicator Data'!AV34="No Data",1,IF('Indicator Data imputation'!AU34&lt;&gt;"",1,0))</f>
        <v>1</v>
      </c>
      <c r="AU31" s="185">
        <f>IF('Indicator Data'!AW34="No Data",1,IF('Indicator Data imputation'!AV34&lt;&gt;"",1,0))</f>
        <v>1</v>
      </c>
      <c r="AV31" s="185">
        <f>IF('Indicator Data'!AX34="No Data",1,IF('Indicator Data imputation'!AW34&lt;&gt;"",1,0))</f>
        <v>0</v>
      </c>
      <c r="AW31" s="185">
        <f>IF('Indicator Data'!AY34="No Data",1,IF('Indicator Data imputation'!AX34&lt;&gt;"",1,0))</f>
        <v>0</v>
      </c>
      <c r="AX31" s="185">
        <f>IF('Indicator Data'!AZ34="No Data",1,IF('Indicator Data imputation'!AY34&lt;&gt;"",1,0))</f>
        <v>0</v>
      </c>
      <c r="AY31" s="185">
        <f>IF('Indicator Data'!BA34="No Data",1,IF('Indicator Data imputation'!AZ34&lt;&gt;"",1,0))</f>
        <v>0</v>
      </c>
      <c r="AZ31" s="185">
        <f>IF('Indicator Data'!BB34="No Data",1,IF('Indicator Data imputation'!BA34&lt;&gt;"",1,0))</f>
        <v>0</v>
      </c>
      <c r="BA31" s="185">
        <f>IF('Indicator Data'!BC34="No Data",1,IF('Indicator Data imputation'!BB34&lt;&gt;"",1,0))</f>
        <v>0</v>
      </c>
      <c r="BB31" s="185">
        <f>IF('Indicator Data'!BD34="No Data",1,IF('Indicator Data imputation'!BC34&lt;&gt;"",1,0))</f>
        <v>0</v>
      </c>
      <c r="BC31" s="185">
        <f>IF('Indicator Data'!BE34="No Data",1,IF('Indicator Data imputation'!BD34&lt;&gt;"",1,0))</f>
        <v>0</v>
      </c>
      <c r="BD31" s="185">
        <f>IF('Indicator Data'!BF34="No Data",1,IF('Indicator Data imputation'!BE34&lt;&gt;"",1,0))</f>
        <v>1</v>
      </c>
      <c r="BE31" s="185">
        <f>IF('Indicator Data'!BG34="No Data",1,IF('Indicator Data imputation'!BF34&lt;&gt;"",1,0))</f>
        <v>0</v>
      </c>
      <c r="BF31" s="185">
        <f>IF('Indicator Data'!BH34="No Data",1,IF('Indicator Data imputation'!BG34&lt;&gt;"",1,0))</f>
        <v>0</v>
      </c>
      <c r="BG31" s="185">
        <f>IF('Indicator Data'!BI34="No Data",1,IF('Indicator Data imputation'!BH34&lt;&gt;"",1,0))</f>
        <v>0</v>
      </c>
      <c r="BH31" s="185">
        <f>IF('Indicator Data'!BJ34="No Data",1,IF('Indicator Data imputation'!BI34&lt;&gt;"",1,0))</f>
        <v>0</v>
      </c>
      <c r="BI31" s="185">
        <f>IF('Indicator Data'!BK34="No Data",1,IF('Indicator Data imputation'!BJ34&lt;&gt;"",1,0))</f>
        <v>0</v>
      </c>
      <c r="BJ31" s="185">
        <f>IF('Indicator Data'!BL34="No Data",1,IF('Indicator Data imputation'!BK34&lt;&gt;"",1,0))</f>
        <v>0</v>
      </c>
      <c r="BK31" s="185">
        <f>IF('Indicator Data'!BM34="No Data",1,IF('Indicator Data imputation'!BL34&lt;&gt;"",1,0))</f>
        <v>0</v>
      </c>
      <c r="BL31" s="185">
        <f>IF('Indicator Data'!BN34="No Data",1,IF('Indicator Data imputation'!BM34&lt;&gt;"",1,0))</f>
        <v>1</v>
      </c>
      <c r="BM31" s="185">
        <f>IF('Indicator Data'!BO34="No Data",1,IF('Indicator Data imputation'!BN34&lt;&gt;"",1,0))</f>
        <v>1</v>
      </c>
      <c r="BN31" s="185">
        <f>IF('Indicator Data'!BP34="No Data",1,IF('Indicator Data imputation'!BO34&lt;&gt;"",1,0))</f>
        <v>0</v>
      </c>
      <c r="BO31" s="185">
        <f>IF('Indicator Data'!BQ34="No Data",1,IF('Indicator Data imputation'!BP34&lt;&gt;"",1,0))</f>
        <v>0</v>
      </c>
      <c r="BP31" s="185">
        <f>IF('Indicator Data'!BR34="No Data",1,IF('Indicator Data imputation'!BQ34&lt;&gt;"",1,0))</f>
        <v>0</v>
      </c>
      <c r="BQ31" s="185">
        <f>IF('Indicator Data'!BS34="No Data",1,IF('Indicator Data imputation'!BR34&lt;&gt;"",1,0))</f>
        <v>0</v>
      </c>
      <c r="BR31" s="16">
        <f t="shared" si="0"/>
        <v>10</v>
      </c>
      <c r="BS31" s="195">
        <f t="shared" si="1"/>
        <v>0.14705882352941177</v>
      </c>
    </row>
    <row r="32" spans="1:71" ht="15.75" customHeight="1" x14ac:dyDescent="0.25">
      <c r="A32" s="61" t="s">
        <v>126</v>
      </c>
      <c r="B32" s="185">
        <f>IF('Indicator Data'!D35="No Data",1,IF('Indicator Data imputation'!C35&lt;&gt;"",1,0))</f>
        <v>0</v>
      </c>
      <c r="C32" s="185">
        <f>IF('Indicator Data'!E35="No Data",1,IF('Indicator Data imputation'!D35&lt;&gt;"",1,0))</f>
        <v>0</v>
      </c>
      <c r="D32" s="185">
        <f>IF('Indicator Data'!F35="No Data",1,IF('Indicator Data imputation'!E35&lt;&gt;"",1,0))</f>
        <v>0</v>
      </c>
      <c r="E32" s="185">
        <f>IF('Indicator Data'!G35="No Data",1,IF('Indicator Data imputation'!F35&lt;&gt;"",1,0))</f>
        <v>0</v>
      </c>
      <c r="F32" s="185">
        <f>IF('Indicator Data'!H35="No Data",1,IF('Indicator Data imputation'!G35&lt;&gt;"",1,0))</f>
        <v>0</v>
      </c>
      <c r="G32" s="185">
        <f>IF('Indicator Data'!I35="No Data",1,IF('Indicator Data imputation'!H35&lt;&gt;"",1,0))</f>
        <v>0</v>
      </c>
      <c r="H32" s="185">
        <f>IF('Indicator Data'!J35="No Data",1,IF('Indicator Data imputation'!I35&lt;&gt;"",1,0))</f>
        <v>1</v>
      </c>
      <c r="I32" s="185">
        <f>IF('Indicator Data'!K35="No Data",1,IF('Indicator Data imputation'!J35&lt;&gt;"",1,0))</f>
        <v>0</v>
      </c>
      <c r="J32" s="185">
        <f>IF('Indicator Data'!L35="No Data",1,IF('Indicator Data imputation'!K35&lt;&gt;"",1,0))</f>
        <v>0</v>
      </c>
      <c r="K32" s="185">
        <f>IF('Indicator Data'!M35="No Data",1,IF('Indicator Data imputation'!L35&lt;&gt;"",1,0))</f>
        <v>0</v>
      </c>
      <c r="L32" s="185">
        <f>IF('Indicator Data'!N35="No Data",1,IF('Indicator Data imputation'!M35&lt;&gt;"",1,0))</f>
        <v>0</v>
      </c>
      <c r="M32" s="185">
        <f>IF('Indicator Data'!O35="No Data",1,IF('Indicator Data imputation'!N35&lt;&gt;"",1,0))</f>
        <v>0</v>
      </c>
      <c r="N32" s="185">
        <f>IF('Indicator Data'!P35="No Data",1,IF('Indicator Data imputation'!O35&lt;&gt;"",1,0))</f>
        <v>0</v>
      </c>
      <c r="O32" s="185">
        <f>IF('Indicator Data'!Q35="No Data",1,IF('Indicator Data imputation'!P35&lt;&gt;"",1,0))</f>
        <v>0</v>
      </c>
      <c r="P32" s="185">
        <f>IF('Indicator Data'!R35="No Data",1,IF('Indicator Data imputation'!Q35&lt;&gt;"",1,0))</f>
        <v>0</v>
      </c>
      <c r="Q32" s="185">
        <f>IF('Indicator Data'!S35="No Data",1,IF('Indicator Data imputation'!R35&lt;&gt;"",1,0))</f>
        <v>0</v>
      </c>
      <c r="R32" s="185">
        <f>IF('Indicator Data'!T35="No Data",1,IF('Indicator Data imputation'!S35&lt;&gt;"",1,0))</f>
        <v>0</v>
      </c>
      <c r="S32" s="185">
        <f>IF('Indicator Data'!U35="No Data",1,IF('Indicator Data imputation'!T35&lt;&gt;"",1,0))</f>
        <v>0</v>
      </c>
      <c r="T32" s="185">
        <f>IF('Indicator Data'!V35="No Data",1,IF('Indicator Data imputation'!U35&lt;&gt;"",1,0))</f>
        <v>1</v>
      </c>
      <c r="U32" s="185">
        <f>IF('Indicator Data'!W35="No Data",1,IF('Indicator Data imputation'!V35&lt;&gt;"",1,0))</f>
        <v>1</v>
      </c>
      <c r="V32" s="185">
        <f>IF('Indicator Data'!X35="No Data",1,IF('Indicator Data imputation'!W35&lt;&gt;"",1,0))</f>
        <v>1</v>
      </c>
      <c r="W32" s="185">
        <f>IF('Indicator Data'!Y35="No Data",1,IF('Indicator Data imputation'!X35&lt;&gt;"",1,0))</f>
        <v>0</v>
      </c>
      <c r="X32" s="185">
        <f>IF('Indicator Data'!Z35="No Data",1,IF('Indicator Data imputation'!Y35&lt;&gt;"",1,0))</f>
        <v>0</v>
      </c>
      <c r="Y32" s="185">
        <f>IF('Indicator Data'!AA35="No Data",1,IF('Indicator Data imputation'!Z35&lt;&gt;"",1,0))</f>
        <v>0</v>
      </c>
      <c r="Z32" s="185">
        <f>IF('Indicator Data'!AB35="No Data",1,IF('Indicator Data imputation'!AA35&lt;&gt;"",1,0))</f>
        <v>0</v>
      </c>
      <c r="AA32" s="185">
        <f>IF('Indicator Data'!AC35="No Data",1,IF('Indicator Data imputation'!AB35&lt;&gt;"",1,0))</f>
        <v>0</v>
      </c>
      <c r="AB32" s="185">
        <f>IF('Indicator Data'!AD35="No Data",1,IF('Indicator Data imputation'!AC35&lt;&gt;"",1,0))</f>
        <v>0</v>
      </c>
      <c r="AC32" s="185">
        <f>IF('Indicator Data'!AE35="No Data",1,IF('Indicator Data imputation'!AD35&lt;&gt;"",1,0))</f>
        <v>0</v>
      </c>
      <c r="AD32" s="185">
        <f>IF('Indicator Data'!AF35="No Data",1,IF('Indicator Data imputation'!AE35&lt;&gt;"",1,0))</f>
        <v>0</v>
      </c>
      <c r="AE32" s="185">
        <f>IF('Indicator Data'!AG35="No Data",1,IF('Indicator Data imputation'!AF35&lt;&gt;"",1,0))</f>
        <v>0</v>
      </c>
      <c r="AF32" s="185">
        <f>IF('Indicator Data'!AH35="No Data",1,IF('Indicator Data imputation'!AG35&lt;&gt;"",1,0))</f>
        <v>0</v>
      </c>
      <c r="AG32" s="185">
        <f>IF('Indicator Data'!AI35="No Data",1,IF('Indicator Data imputation'!AH35&lt;&gt;"",1,0))</f>
        <v>0</v>
      </c>
      <c r="AH32" s="185">
        <f>IF('Indicator Data'!AJ35="No Data",1,IF('Indicator Data imputation'!AI35&lt;&gt;"",1,0))</f>
        <v>0</v>
      </c>
      <c r="AI32" s="185">
        <f>IF('Indicator Data'!AK35="No Data",1,IF('Indicator Data imputation'!AJ35&lt;&gt;"",1,0))</f>
        <v>0</v>
      </c>
      <c r="AJ32" s="185">
        <f>IF('Indicator Data'!AL35="No Data",1,IF('Indicator Data imputation'!AK35&lt;&gt;"",1,0))</f>
        <v>0</v>
      </c>
      <c r="AK32" s="185">
        <f>IF('Indicator Data'!AM35="No Data",1,IF('Indicator Data imputation'!AL35&lt;&gt;"",1,0))</f>
        <v>0</v>
      </c>
      <c r="AL32" s="185">
        <f>IF('Indicator Data'!AN35="No Data",1,IF('Indicator Data imputation'!AM35&lt;&gt;"",1,0))</f>
        <v>0</v>
      </c>
      <c r="AM32" s="185">
        <f>IF('Indicator Data'!AO35="No Data",1,IF('Indicator Data imputation'!AN35&lt;&gt;"",1,0))</f>
        <v>0</v>
      </c>
      <c r="AN32" s="185">
        <f>IF('Indicator Data'!AP35="No Data",1,IF('Indicator Data imputation'!AO35&lt;&gt;"",1,0))</f>
        <v>0</v>
      </c>
      <c r="AO32" s="185">
        <f>IF('Indicator Data'!AQ35="No Data",1,IF('Indicator Data imputation'!AP35&lt;&gt;"",1,0))</f>
        <v>0</v>
      </c>
      <c r="AP32" s="185">
        <f>IF('Indicator Data'!AR35="No Data",1,IF('Indicator Data imputation'!AQ35&lt;&gt;"",1,0))</f>
        <v>0</v>
      </c>
      <c r="AQ32" s="185">
        <f>IF('Indicator Data'!AS35="No Data",1,IF('Indicator Data imputation'!AR35&lt;&gt;"",1,0))</f>
        <v>0</v>
      </c>
      <c r="AR32" s="185">
        <f>IF('Indicator Data'!AT35="No Data",1,IF('Indicator Data imputation'!AS35&lt;&gt;"",1,0))</f>
        <v>0</v>
      </c>
      <c r="AS32" s="185">
        <f>IF('Indicator Data'!AU35="No Data",1,IF('Indicator Data imputation'!AT35&lt;&gt;"",1,0))</f>
        <v>1</v>
      </c>
      <c r="AT32" s="185">
        <f>IF('Indicator Data'!AV35="No Data",1,IF('Indicator Data imputation'!AU35&lt;&gt;"",1,0))</f>
        <v>1</v>
      </c>
      <c r="AU32" s="185">
        <f>IF('Indicator Data'!AW35="No Data",1,IF('Indicator Data imputation'!AV35&lt;&gt;"",1,0))</f>
        <v>1</v>
      </c>
      <c r="AV32" s="185">
        <f>IF('Indicator Data'!AX35="No Data",1,IF('Indicator Data imputation'!AW35&lt;&gt;"",1,0))</f>
        <v>0</v>
      </c>
      <c r="AW32" s="185">
        <f>IF('Indicator Data'!AY35="No Data",1,IF('Indicator Data imputation'!AX35&lt;&gt;"",1,0))</f>
        <v>1</v>
      </c>
      <c r="AX32" s="185">
        <f>IF('Indicator Data'!AZ35="No Data",1,IF('Indicator Data imputation'!AY35&lt;&gt;"",1,0))</f>
        <v>0</v>
      </c>
      <c r="AY32" s="185">
        <f>IF('Indicator Data'!BA35="No Data",1,IF('Indicator Data imputation'!AZ35&lt;&gt;"",1,0))</f>
        <v>0</v>
      </c>
      <c r="AZ32" s="185">
        <f>IF('Indicator Data'!BB35="No Data",1,IF('Indicator Data imputation'!BA35&lt;&gt;"",1,0))</f>
        <v>0</v>
      </c>
      <c r="BA32" s="185">
        <f>IF('Indicator Data'!BC35="No Data",1,IF('Indicator Data imputation'!BB35&lt;&gt;"",1,0))</f>
        <v>0</v>
      </c>
      <c r="BB32" s="185">
        <f>IF('Indicator Data'!BD35="No Data",1,IF('Indicator Data imputation'!BC35&lt;&gt;"",1,0))</f>
        <v>0</v>
      </c>
      <c r="BC32" s="185">
        <f>IF('Indicator Data'!BE35="No Data",1,IF('Indicator Data imputation'!BD35&lt;&gt;"",1,0))</f>
        <v>0</v>
      </c>
      <c r="BD32" s="185">
        <f>IF('Indicator Data'!BF35="No Data",1,IF('Indicator Data imputation'!BE35&lt;&gt;"",1,0))</f>
        <v>1</v>
      </c>
      <c r="BE32" s="185">
        <f>IF('Indicator Data'!BG35="No Data",1,IF('Indicator Data imputation'!BF35&lt;&gt;"",1,0))</f>
        <v>0</v>
      </c>
      <c r="BF32" s="185">
        <f>IF('Indicator Data'!BH35="No Data",1,IF('Indicator Data imputation'!BG35&lt;&gt;"",1,0))</f>
        <v>0</v>
      </c>
      <c r="BG32" s="185">
        <f>IF('Indicator Data'!BI35="No Data",1,IF('Indicator Data imputation'!BH35&lt;&gt;"",1,0))</f>
        <v>0</v>
      </c>
      <c r="BH32" s="185">
        <f>IF('Indicator Data'!BJ35="No Data",1,IF('Indicator Data imputation'!BI35&lt;&gt;"",1,0))</f>
        <v>0</v>
      </c>
      <c r="BI32" s="185">
        <f>IF('Indicator Data'!BK35="No Data",1,IF('Indicator Data imputation'!BJ35&lt;&gt;"",1,0))</f>
        <v>0</v>
      </c>
      <c r="BJ32" s="185">
        <f>IF('Indicator Data'!BL35="No Data",1,IF('Indicator Data imputation'!BK35&lt;&gt;"",1,0))</f>
        <v>0</v>
      </c>
      <c r="BK32" s="185">
        <f>IF('Indicator Data'!BM35="No Data",1,IF('Indicator Data imputation'!BL35&lt;&gt;"",1,0))</f>
        <v>0</v>
      </c>
      <c r="BL32" s="185">
        <f>IF('Indicator Data'!BN35="No Data",1,IF('Indicator Data imputation'!BM35&lt;&gt;"",1,0))</f>
        <v>1</v>
      </c>
      <c r="BM32" s="185">
        <f>IF('Indicator Data'!BO35="No Data",1,IF('Indicator Data imputation'!BN35&lt;&gt;"",1,0))</f>
        <v>1</v>
      </c>
      <c r="BN32" s="185">
        <f>IF('Indicator Data'!BP35="No Data",1,IF('Indicator Data imputation'!BO35&lt;&gt;"",1,0))</f>
        <v>0</v>
      </c>
      <c r="BO32" s="185">
        <f>IF('Indicator Data'!BQ35="No Data",1,IF('Indicator Data imputation'!BP35&lt;&gt;"",1,0))</f>
        <v>0</v>
      </c>
      <c r="BP32" s="185">
        <f>IF('Indicator Data'!BR35="No Data",1,IF('Indicator Data imputation'!BQ35&lt;&gt;"",1,0))</f>
        <v>0</v>
      </c>
      <c r="BQ32" s="185">
        <f>IF('Indicator Data'!BS35="No Data",1,IF('Indicator Data imputation'!BR35&lt;&gt;"",1,0))</f>
        <v>0</v>
      </c>
      <c r="BR32" s="16">
        <f t="shared" si="0"/>
        <v>11</v>
      </c>
      <c r="BS32" s="195">
        <f t="shared" si="1"/>
        <v>0.16176470588235295</v>
      </c>
    </row>
    <row r="33" spans="1:71" ht="15.75" customHeight="1" x14ac:dyDescent="0.25">
      <c r="A33" s="61" t="s">
        <v>128</v>
      </c>
      <c r="B33" s="185">
        <f>IF('Indicator Data'!D36="No Data",1,IF('Indicator Data imputation'!C36&lt;&gt;"",1,0))</f>
        <v>0</v>
      </c>
      <c r="C33" s="185">
        <f>IF('Indicator Data'!E36="No Data",1,IF('Indicator Data imputation'!D36&lt;&gt;"",1,0))</f>
        <v>0</v>
      </c>
      <c r="D33" s="185">
        <f>IF('Indicator Data'!F36="No Data",1,IF('Indicator Data imputation'!E36&lt;&gt;"",1,0))</f>
        <v>0</v>
      </c>
      <c r="E33" s="185">
        <f>IF('Indicator Data'!G36="No Data",1,IF('Indicator Data imputation'!F36&lt;&gt;"",1,0))</f>
        <v>0</v>
      </c>
      <c r="F33" s="185">
        <f>IF('Indicator Data'!H36="No Data",1,IF('Indicator Data imputation'!G36&lt;&gt;"",1,0))</f>
        <v>0</v>
      </c>
      <c r="G33" s="185">
        <f>IF('Indicator Data'!I36="No Data",1,IF('Indicator Data imputation'!H36&lt;&gt;"",1,0))</f>
        <v>0</v>
      </c>
      <c r="H33" s="185">
        <f>IF('Indicator Data'!J36="No Data",1,IF('Indicator Data imputation'!I36&lt;&gt;"",1,0))</f>
        <v>1</v>
      </c>
      <c r="I33" s="185">
        <f>IF('Indicator Data'!K36="No Data",1,IF('Indicator Data imputation'!J36&lt;&gt;"",1,0))</f>
        <v>0</v>
      </c>
      <c r="J33" s="185">
        <f>IF('Indicator Data'!L36="No Data",1,IF('Indicator Data imputation'!K36&lt;&gt;"",1,0))</f>
        <v>0</v>
      </c>
      <c r="K33" s="185">
        <f>IF('Indicator Data'!M36="No Data",1,IF('Indicator Data imputation'!L36&lt;&gt;"",1,0))</f>
        <v>0</v>
      </c>
      <c r="L33" s="185">
        <f>IF('Indicator Data'!N36="No Data",1,IF('Indicator Data imputation'!M36&lt;&gt;"",1,0))</f>
        <v>0</v>
      </c>
      <c r="M33" s="185">
        <f>IF('Indicator Data'!O36="No Data",1,IF('Indicator Data imputation'!N36&lt;&gt;"",1,0))</f>
        <v>0</v>
      </c>
      <c r="N33" s="185">
        <f>IF('Indicator Data'!P36="No Data",1,IF('Indicator Data imputation'!O36&lt;&gt;"",1,0))</f>
        <v>0</v>
      </c>
      <c r="O33" s="185">
        <f>IF('Indicator Data'!Q36="No Data",1,IF('Indicator Data imputation'!P36&lt;&gt;"",1,0))</f>
        <v>0</v>
      </c>
      <c r="P33" s="185">
        <f>IF('Indicator Data'!R36="No Data",1,IF('Indicator Data imputation'!Q36&lt;&gt;"",1,0))</f>
        <v>0</v>
      </c>
      <c r="Q33" s="185">
        <f>IF('Indicator Data'!S36="No Data",1,IF('Indicator Data imputation'!R36&lt;&gt;"",1,0))</f>
        <v>0</v>
      </c>
      <c r="R33" s="185">
        <f>IF('Indicator Data'!T36="No Data",1,IF('Indicator Data imputation'!S36&lt;&gt;"",1,0))</f>
        <v>0</v>
      </c>
      <c r="S33" s="185">
        <f>IF('Indicator Data'!U36="No Data",1,IF('Indicator Data imputation'!T36&lt;&gt;"",1,0))</f>
        <v>0</v>
      </c>
      <c r="T33" s="185">
        <f>IF('Indicator Data'!V36="No Data",1,IF('Indicator Data imputation'!U36&lt;&gt;"",1,0))</f>
        <v>1</v>
      </c>
      <c r="U33" s="185">
        <f>IF('Indicator Data'!W36="No Data",1,IF('Indicator Data imputation'!V36&lt;&gt;"",1,0))</f>
        <v>1</v>
      </c>
      <c r="V33" s="185">
        <f>IF('Indicator Data'!X36="No Data",1,IF('Indicator Data imputation'!W36&lt;&gt;"",1,0))</f>
        <v>1</v>
      </c>
      <c r="W33" s="185">
        <f>IF('Indicator Data'!Y36="No Data",1,IF('Indicator Data imputation'!X36&lt;&gt;"",1,0))</f>
        <v>0</v>
      </c>
      <c r="X33" s="185">
        <f>IF('Indicator Data'!Z36="No Data",1,IF('Indicator Data imputation'!Y36&lt;&gt;"",1,0))</f>
        <v>0</v>
      </c>
      <c r="Y33" s="185">
        <f>IF('Indicator Data'!AA36="No Data",1,IF('Indicator Data imputation'!Z36&lt;&gt;"",1,0))</f>
        <v>0</v>
      </c>
      <c r="Z33" s="185">
        <f>IF('Indicator Data'!AB36="No Data",1,IF('Indicator Data imputation'!AA36&lt;&gt;"",1,0))</f>
        <v>0</v>
      </c>
      <c r="AA33" s="185">
        <f>IF('Indicator Data'!AC36="No Data",1,IF('Indicator Data imputation'!AB36&lt;&gt;"",1,0))</f>
        <v>0</v>
      </c>
      <c r="AB33" s="185">
        <f>IF('Indicator Data'!AD36="No Data",1,IF('Indicator Data imputation'!AC36&lt;&gt;"",1,0))</f>
        <v>0</v>
      </c>
      <c r="AC33" s="185">
        <f>IF('Indicator Data'!AE36="No Data",1,IF('Indicator Data imputation'!AD36&lt;&gt;"",1,0))</f>
        <v>0</v>
      </c>
      <c r="AD33" s="185">
        <f>IF('Indicator Data'!AF36="No Data",1,IF('Indicator Data imputation'!AE36&lt;&gt;"",1,0))</f>
        <v>0</v>
      </c>
      <c r="AE33" s="185">
        <f>IF('Indicator Data'!AG36="No Data",1,IF('Indicator Data imputation'!AF36&lt;&gt;"",1,0))</f>
        <v>0</v>
      </c>
      <c r="AF33" s="185">
        <f>IF('Indicator Data'!AH36="No Data",1,IF('Indicator Data imputation'!AG36&lt;&gt;"",1,0))</f>
        <v>0</v>
      </c>
      <c r="AG33" s="185">
        <f>IF('Indicator Data'!AI36="No Data",1,IF('Indicator Data imputation'!AH36&lt;&gt;"",1,0))</f>
        <v>0</v>
      </c>
      <c r="AH33" s="185">
        <f>IF('Indicator Data'!AJ36="No Data",1,IF('Indicator Data imputation'!AI36&lt;&gt;"",1,0))</f>
        <v>0</v>
      </c>
      <c r="AI33" s="185">
        <f>IF('Indicator Data'!AK36="No Data",1,IF('Indicator Data imputation'!AJ36&lt;&gt;"",1,0))</f>
        <v>0</v>
      </c>
      <c r="AJ33" s="185">
        <f>IF('Indicator Data'!AL36="No Data",1,IF('Indicator Data imputation'!AK36&lt;&gt;"",1,0))</f>
        <v>0</v>
      </c>
      <c r="AK33" s="185">
        <f>IF('Indicator Data'!AM36="No Data",1,IF('Indicator Data imputation'!AL36&lt;&gt;"",1,0))</f>
        <v>0</v>
      </c>
      <c r="AL33" s="185">
        <f>IF('Indicator Data'!AN36="No Data",1,IF('Indicator Data imputation'!AM36&lt;&gt;"",1,0))</f>
        <v>0</v>
      </c>
      <c r="AM33" s="185">
        <f>IF('Indicator Data'!AO36="No Data",1,IF('Indicator Data imputation'!AN36&lt;&gt;"",1,0))</f>
        <v>0</v>
      </c>
      <c r="AN33" s="185">
        <f>IF('Indicator Data'!AP36="No Data",1,IF('Indicator Data imputation'!AO36&lt;&gt;"",1,0))</f>
        <v>0</v>
      </c>
      <c r="AO33" s="185">
        <f>IF('Indicator Data'!AQ36="No Data",1,IF('Indicator Data imputation'!AP36&lt;&gt;"",1,0))</f>
        <v>0</v>
      </c>
      <c r="AP33" s="185">
        <f>IF('Indicator Data'!AR36="No Data",1,IF('Indicator Data imputation'!AQ36&lt;&gt;"",1,0))</f>
        <v>0</v>
      </c>
      <c r="AQ33" s="185">
        <f>IF('Indicator Data'!AS36="No Data",1,IF('Indicator Data imputation'!AR36&lt;&gt;"",1,0))</f>
        <v>0</v>
      </c>
      <c r="AR33" s="185">
        <f>IF('Indicator Data'!AT36="No Data",1,IF('Indicator Data imputation'!AS36&lt;&gt;"",1,0))</f>
        <v>0</v>
      </c>
      <c r="AS33" s="185">
        <f>IF('Indicator Data'!AU36="No Data",1,IF('Indicator Data imputation'!AT36&lt;&gt;"",1,0))</f>
        <v>1</v>
      </c>
      <c r="AT33" s="185">
        <f>IF('Indicator Data'!AV36="No Data",1,IF('Indicator Data imputation'!AU36&lt;&gt;"",1,0))</f>
        <v>1</v>
      </c>
      <c r="AU33" s="185">
        <f>IF('Indicator Data'!AW36="No Data",1,IF('Indicator Data imputation'!AV36&lt;&gt;"",1,0))</f>
        <v>1</v>
      </c>
      <c r="AV33" s="185">
        <f>IF('Indicator Data'!AX36="No Data",1,IF('Indicator Data imputation'!AW36&lt;&gt;"",1,0))</f>
        <v>0</v>
      </c>
      <c r="AW33" s="185">
        <f>IF('Indicator Data'!AY36="No Data",1,IF('Indicator Data imputation'!AX36&lt;&gt;"",1,0))</f>
        <v>1</v>
      </c>
      <c r="AX33" s="185">
        <f>IF('Indicator Data'!AZ36="No Data",1,IF('Indicator Data imputation'!AY36&lt;&gt;"",1,0))</f>
        <v>0</v>
      </c>
      <c r="AY33" s="185">
        <f>IF('Indicator Data'!BA36="No Data",1,IF('Indicator Data imputation'!AZ36&lt;&gt;"",1,0))</f>
        <v>0</v>
      </c>
      <c r="AZ33" s="185">
        <f>IF('Indicator Data'!BB36="No Data",1,IF('Indicator Data imputation'!BA36&lt;&gt;"",1,0))</f>
        <v>0</v>
      </c>
      <c r="BA33" s="185">
        <f>IF('Indicator Data'!BC36="No Data",1,IF('Indicator Data imputation'!BB36&lt;&gt;"",1,0))</f>
        <v>0</v>
      </c>
      <c r="BB33" s="185">
        <f>IF('Indicator Data'!BD36="No Data",1,IF('Indicator Data imputation'!BC36&lt;&gt;"",1,0))</f>
        <v>0</v>
      </c>
      <c r="BC33" s="185">
        <f>IF('Indicator Data'!BE36="No Data",1,IF('Indicator Data imputation'!BD36&lt;&gt;"",1,0))</f>
        <v>0</v>
      </c>
      <c r="BD33" s="185">
        <f>IF('Indicator Data'!BF36="No Data",1,IF('Indicator Data imputation'!BE36&lt;&gt;"",1,0))</f>
        <v>1</v>
      </c>
      <c r="BE33" s="185">
        <f>IF('Indicator Data'!BG36="No Data",1,IF('Indicator Data imputation'!BF36&lt;&gt;"",1,0))</f>
        <v>0</v>
      </c>
      <c r="BF33" s="185">
        <f>IF('Indicator Data'!BH36="No Data",1,IF('Indicator Data imputation'!BG36&lt;&gt;"",1,0))</f>
        <v>0</v>
      </c>
      <c r="BG33" s="185">
        <f>IF('Indicator Data'!BI36="No Data",1,IF('Indicator Data imputation'!BH36&lt;&gt;"",1,0))</f>
        <v>0</v>
      </c>
      <c r="BH33" s="185">
        <f>IF('Indicator Data'!BJ36="No Data",1,IF('Indicator Data imputation'!BI36&lt;&gt;"",1,0))</f>
        <v>0</v>
      </c>
      <c r="BI33" s="185">
        <f>IF('Indicator Data'!BK36="No Data",1,IF('Indicator Data imputation'!BJ36&lt;&gt;"",1,0))</f>
        <v>0</v>
      </c>
      <c r="BJ33" s="185">
        <f>IF('Indicator Data'!BL36="No Data",1,IF('Indicator Data imputation'!BK36&lt;&gt;"",1,0))</f>
        <v>0</v>
      </c>
      <c r="BK33" s="185">
        <f>IF('Indicator Data'!BM36="No Data",1,IF('Indicator Data imputation'!BL36&lt;&gt;"",1,0))</f>
        <v>0</v>
      </c>
      <c r="BL33" s="185">
        <f>IF('Indicator Data'!BN36="No Data",1,IF('Indicator Data imputation'!BM36&lt;&gt;"",1,0))</f>
        <v>0</v>
      </c>
      <c r="BM33" s="185">
        <f>IF('Indicator Data'!BO36="No Data",1,IF('Indicator Data imputation'!BN36&lt;&gt;"",1,0))</f>
        <v>1</v>
      </c>
      <c r="BN33" s="185">
        <f>IF('Indicator Data'!BP36="No Data",1,IF('Indicator Data imputation'!BO36&lt;&gt;"",1,0))</f>
        <v>0</v>
      </c>
      <c r="BO33" s="185">
        <f>IF('Indicator Data'!BQ36="No Data",1,IF('Indicator Data imputation'!BP36&lt;&gt;"",1,0))</f>
        <v>0</v>
      </c>
      <c r="BP33" s="185">
        <f>IF('Indicator Data'!BR36="No Data",1,IF('Indicator Data imputation'!BQ36&lt;&gt;"",1,0))</f>
        <v>0</v>
      </c>
      <c r="BQ33" s="185">
        <f>IF('Indicator Data'!BS36="No Data",1,IF('Indicator Data imputation'!BR36&lt;&gt;"",1,0))</f>
        <v>0</v>
      </c>
      <c r="BR33" s="16">
        <f t="shared" si="0"/>
        <v>10</v>
      </c>
      <c r="BS33" s="195">
        <f t="shared" si="1"/>
        <v>0.14705882352941177</v>
      </c>
    </row>
    <row r="34" spans="1:71" ht="15.75" customHeight="1" x14ac:dyDescent="0.25">
      <c r="A34" s="61" t="s">
        <v>130</v>
      </c>
      <c r="B34" s="185">
        <f>IF('Indicator Data'!D37="No Data",1,IF('Indicator Data imputation'!C37&lt;&gt;"",1,0))</f>
        <v>0</v>
      </c>
      <c r="C34" s="185">
        <f>IF('Indicator Data'!E37="No Data",1,IF('Indicator Data imputation'!D37&lt;&gt;"",1,0))</f>
        <v>0</v>
      </c>
      <c r="D34" s="185">
        <f>IF('Indicator Data'!F37="No Data",1,IF('Indicator Data imputation'!E37&lt;&gt;"",1,0))</f>
        <v>0</v>
      </c>
      <c r="E34" s="185">
        <f>IF('Indicator Data'!G37="No Data",1,IF('Indicator Data imputation'!F37&lt;&gt;"",1,0))</f>
        <v>0</v>
      </c>
      <c r="F34" s="185">
        <f>IF('Indicator Data'!H37="No Data",1,IF('Indicator Data imputation'!G37&lt;&gt;"",1,0))</f>
        <v>0</v>
      </c>
      <c r="G34" s="185">
        <f>IF('Indicator Data'!I37="No Data",1,IF('Indicator Data imputation'!H37&lt;&gt;"",1,0))</f>
        <v>0</v>
      </c>
      <c r="H34" s="185">
        <f>IF('Indicator Data'!J37="No Data",1,IF('Indicator Data imputation'!I37&lt;&gt;"",1,0))</f>
        <v>1</v>
      </c>
      <c r="I34" s="185">
        <f>IF('Indicator Data'!K37="No Data",1,IF('Indicator Data imputation'!J37&lt;&gt;"",1,0))</f>
        <v>0</v>
      </c>
      <c r="J34" s="185">
        <f>IF('Indicator Data'!L37="No Data",1,IF('Indicator Data imputation'!K37&lt;&gt;"",1,0))</f>
        <v>0</v>
      </c>
      <c r="K34" s="185">
        <f>IF('Indicator Data'!M37="No Data",1,IF('Indicator Data imputation'!L37&lt;&gt;"",1,0))</f>
        <v>0</v>
      </c>
      <c r="L34" s="185">
        <f>IF('Indicator Data'!N37="No Data",1,IF('Indicator Data imputation'!M37&lt;&gt;"",1,0))</f>
        <v>0</v>
      </c>
      <c r="M34" s="185">
        <f>IF('Indicator Data'!O37="No Data",1,IF('Indicator Data imputation'!N37&lt;&gt;"",1,0))</f>
        <v>0</v>
      </c>
      <c r="N34" s="185">
        <f>IF('Indicator Data'!P37="No Data",1,IF('Indicator Data imputation'!O37&lt;&gt;"",1,0))</f>
        <v>0</v>
      </c>
      <c r="O34" s="185">
        <f>IF('Indicator Data'!Q37="No Data",1,IF('Indicator Data imputation'!P37&lt;&gt;"",1,0))</f>
        <v>0</v>
      </c>
      <c r="P34" s="185">
        <f>IF('Indicator Data'!R37="No Data",1,IF('Indicator Data imputation'!Q37&lt;&gt;"",1,0))</f>
        <v>0</v>
      </c>
      <c r="Q34" s="185">
        <f>IF('Indicator Data'!S37="No Data",1,IF('Indicator Data imputation'!R37&lt;&gt;"",1,0))</f>
        <v>0</v>
      </c>
      <c r="R34" s="185">
        <f>IF('Indicator Data'!T37="No Data",1,IF('Indicator Data imputation'!S37&lt;&gt;"",1,0))</f>
        <v>0</v>
      </c>
      <c r="S34" s="185">
        <f>IF('Indicator Data'!U37="No Data",1,IF('Indicator Data imputation'!T37&lt;&gt;"",1,0))</f>
        <v>0</v>
      </c>
      <c r="T34" s="185">
        <f>IF('Indicator Data'!V37="No Data",1,IF('Indicator Data imputation'!U37&lt;&gt;"",1,0))</f>
        <v>1</v>
      </c>
      <c r="U34" s="185">
        <f>IF('Indicator Data'!W37="No Data",1,IF('Indicator Data imputation'!V37&lt;&gt;"",1,0))</f>
        <v>1</v>
      </c>
      <c r="V34" s="185">
        <f>IF('Indicator Data'!X37="No Data",1,IF('Indicator Data imputation'!W37&lt;&gt;"",1,0))</f>
        <v>1</v>
      </c>
      <c r="W34" s="185">
        <f>IF('Indicator Data'!Y37="No Data",1,IF('Indicator Data imputation'!X37&lt;&gt;"",1,0))</f>
        <v>0</v>
      </c>
      <c r="X34" s="185">
        <f>IF('Indicator Data'!Z37="No Data",1,IF('Indicator Data imputation'!Y37&lt;&gt;"",1,0))</f>
        <v>0</v>
      </c>
      <c r="Y34" s="185">
        <f>IF('Indicator Data'!AA37="No Data",1,IF('Indicator Data imputation'!Z37&lt;&gt;"",1,0))</f>
        <v>0</v>
      </c>
      <c r="Z34" s="185">
        <f>IF('Indicator Data'!AB37="No Data",1,IF('Indicator Data imputation'!AA37&lt;&gt;"",1,0))</f>
        <v>0</v>
      </c>
      <c r="AA34" s="185">
        <f>IF('Indicator Data'!AC37="No Data",1,IF('Indicator Data imputation'!AB37&lt;&gt;"",1,0))</f>
        <v>0</v>
      </c>
      <c r="AB34" s="185">
        <f>IF('Indicator Data'!AD37="No Data",1,IF('Indicator Data imputation'!AC37&lt;&gt;"",1,0))</f>
        <v>0</v>
      </c>
      <c r="AC34" s="185">
        <f>IF('Indicator Data'!AE37="No Data",1,IF('Indicator Data imputation'!AD37&lt;&gt;"",1,0))</f>
        <v>0</v>
      </c>
      <c r="AD34" s="185">
        <f>IF('Indicator Data'!AF37="No Data",1,IF('Indicator Data imputation'!AE37&lt;&gt;"",1,0))</f>
        <v>0</v>
      </c>
      <c r="AE34" s="185">
        <f>IF('Indicator Data'!AG37="No Data",1,IF('Indicator Data imputation'!AF37&lt;&gt;"",1,0))</f>
        <v>0</v>
      </c>
      <c r="AF34" s="185">
        <f>IF('Indicator Data'!AH37="No Data",1,IF('Indicator Data imputation'!AG37&lt;&gt;"",1,0))</f>
        <v>0</v>
      </c>
      <c r="AG34" s="185">
        <f>IF('Indicator Data'!AI37="No Data",1,IF('Indicator Data imputation'!AH37&lt;&gt;"",1,0))</f>
        <v>0</v>
      </c>
      <c r="AH34" s="185">
        <f>IF('Indicator Data'!AJ37="No Data",1,IF('Indicator Data imputation'!AI37&lt;&gt;"",1,0))</f>
        <v>0</v>
      </c>
      <c r="AI34" s="185">
        <f>IF('Indicator Data'!AK37="No Data",1,IF('Indicator Data imputation'!AJ37&lt;&gt;"",1,0))</f>
        <v>0</v>
      </c>
      <c r="AJ34" s="185">
        <f>IF('Indicator Data'!AL37="No Data",1,IF('Indicator Data imputation'!AK37&lt;&gt;"",1,0))</f>
        <v>0</v>
      </c>
      <c r="AK34" s="185">
        <f>IF('Indicator Data'!AM37="No Data",1,IF('Indicator Data imputation'!AL37&lt;&gt;"",1,0))</f>
        <v>0</v>
      </c>
      <c r="AL34" s="185">
        <f>IF('Indicator Data'!AN37="No Data",1,IF('Indicator Data imputation'!AM37&lt;&gt;"",1,0))</f>
        <v>0</v>
      </c>
      <c r="AM34" s="185">
        <f>IF('Indicator Data'!AO37="No Data",1,IF('Indicator Data imputation'!AN37&lt;&gt;"",1,0))</f>
        <v>0</v>
      </c>
      <c r="AN34" s="185">
        <f>IF('Indicator Data'!AP37="No Data",1,IF('Indicator Data imputation'!AO37&lt;&gt;"",1,0))</f>
        <v>0</v>
      </c>
      <c r="AO34" s="185">
        <f>IF('Indicator Data'!AQ37="No Data",1,IF('Indicator Data imputation'!AP37&lt;&gt;"",1,0))</f>
        <v>0</v>
      </c>
      <c r="AP34" s="185">
        <f>IF('Indicator Data'!AR37="No Data",1,IF('Indicator Data imputation'!AQ37&lt;&gt;"",1,0))</f>
        <v>0</v>
      </c>
      <c r="AQ34" s="185">
        <f>IF('Indicator Data'!AS37="No Data",1,IF('Indicator Data imputation'!AR37&lt;&gt;"",1,0))</f>
        <v>0</v>
      </c>
      <c r="AR34" s="185">
        <f>IF('Indicator Data'!AT37="No Data",1,IF('Indicator Data imputation'!AS37&lt;&gt;"",1,0))</f>
        <v>0</v>
      </c>
      <c r="AS34" s="185">
        <f>IF('Indicator Data'!AU37="No Data",1,IF('Indicator Data imputation'!AT37&lt;&gt;"",1,0))</f>
        <v>1</v>
      </c>
      <c r="AT34" s="185">
        <f>IF('Indicator Data'!AV37="No Data",1,IF('Indicator Data imputation'!AU37&lt;&gt;"",1,0))</f>
        <v>1</v>
      </c>
      <c r="AU34" s="185">
        <f>IF('Indicator Data'!AW37="No Data",1,IF('Indicator Data imputation'!AV37&lt;&gt;"",1,0))</f>
        <v>1</v>
      </c>
      <c r="AV34" s="185">
        <f>IF('Indicator Data'!AX37="No Data",1,IF('Indicator Data imputation'!AW37&lt;&gt;"",1,0))</f>
        <v>0</v>
      </c>
      <c r="AW34" s="185">
        <f>IF('Indicator Data'!AY37="No Data",1,IF('Indicator Data imputation'!AX37&lt;&gt;"",1,0))</f>
        <v>1</v>
      </c>
      <c r="AX34" s="185">
        <f>IF('Indicator Data'!AZ37="No Data",1,IF('Indicator Data imputation'!AY37&lt;&gt;"",1,0))</f>
        <v>0</v>
      </c>
      <c r="AY34" s="185">
        <f>IF('Indicator Data'!BA37="No Data",1,IF('Indicator Data imputation'!AZ37&lt;&gt;"",1,0))</f>
        <v>0</v>
      </c>
      <c r="AZ34" s="185">
        <f>IF('Indicator Data'!BB37="No Data",1,IF('Indicator Data imputation'!BA37&lt;&gt;"",1,0))</f>
        <v>0</v>
      </c>
      <c r="BA34" s="185">
        <f>IF('Indicator Data'!BC37="No Data",1,IF('Indicator Data imputation'!BB37&lt;&gt;"",1,0))</f>
        <v>0</v>
      </c>
      <c r="BB34" s="185">
        <f>IF('Indicator Data'!BD37="No Data",1,IF('Indicator Data imputation'!BC37&lt;&gt;"",1,0))</f>
        <v>0</v>
      </c>
      <c r="BC34" s="185">
        <f>IF('Indicator Data'!BE37="No Data",1,IF('Indicator Data imputation'!BD37&lt;&gt;"",1,0))</f>
        <v>0</v>
      </c>
      <c r="BD34" s="185">
        <f>IF('Indicator Data'!BF37="No Data",1,IF('Indicator Data imputation'!BE37&lt;&gt;"",1,0))</f>
        <v>1</v>
      </c>
      <c r="BE34" s="185">
        <f>IF('Indicator Data'!BG37="No Data",1,IF('Indicator Data imputation'!BF37&lt;&gt;"",1,0))</f>
        <v>0</v>
      </c>
      <c r="BF34" s="185">
        <f>IF('Indicator Data'!BH37="No Data",1,IF('Indicator Data imputation'!BG37&lt;&gt;"",1,0))</f>
        <v>0</v>
      </c>
      <c r="BG34" s="185">
        <f>IF('Indicator Data'!BI37="No Data",1,IF('Indicator Data imputation'!BH37&lt;&gt;"",1,0))</f>
        <v>0</v>
      </c>
      <c r="BH34" s="185">
        <f>IF('Indicator Data'!BJ37="No Data",1,IF('Indicator Data imputation'!BI37&lt;&gt;"",1,0))</f>
        <v>0</v>
      </c>
      <c r="BI34" s="185">
        <f>IF('Indicator Data'!BK37="No Data",1,IF('Indicator Data imputation'!BJ37&lt;&gt;"",1,0))</f>
        <v>0</v>
      </c>
      <c r="BJ34" s="185">
        <f>IF('Indicator Data'!BL37="No Data",1,IF('Indicator Data imputation'!BK37&lt;&gt;"",1,0))</f>
        <v>0</v>
      </c>
      <c r="BK34" s="185">
        <f>IF('Indicator Data'!BM37="No Data",1,IF('Indicator Data imputation'!BL37&lt;&gt;"",1,0))</f>
        <v>0</v>
      </c>
      <c r="BL34" s="185">
        <f>IF('Indicator Data'!BN37="No Data",1,IF('Indicator Data imputation'!BM37&lt;&gt;"",1,0))</f>
        <v>1</v>
      </c>
      <c r="BM34" s="185">
        <f>IF('Indicator Data'!BO37="No Data",1,IF('Indicator Data imputation'!BN37&lt;&gt;"",1,0))</f>
        <v>1</v>
      </c>
      <c r="BN34" s="185">
        <f>IF('Indicator Data'!BP37="No Data",1,IF('Indicator Data imputation'!BO37&lt;&gt;"",1,0))</f>
        <v>0</v>
      </c>
      <c r="BO34" s="185">
        <f>IF('Indicator Data'!BQ37="No Data",1,IF('Indicator Data imputation'!BP37&lt;&gt;"",1,0))</f>
        <v>0</v>
      </c>
      <c r="BP34" s="185">
        <f>IF('Indicator Data'!BR37="No Data",1,IF('Indicator Data imputation'!BQ37&lt;&gt;"",1,0))</f>
        <v>0</v>
      </c>
      <c r="BQ34" s="185">
        <f>IF('Indicator Data'!BS37="No Data",1,IF('Indicator Data imputation'!BR37&lt;&gt;"",1,0))</f>
        <v>0</v>
      </c>
      <c r="BR34" s="16">
        <f t="shared" si="0"/>
        <v>11</v>
      </c>
      <c r="BS34" s="195">
        <f t="shared" si="1"/>
        <v>0.16176470588235295</v>
      </c>
    </row>
    <row r="35" spans="1:71" ht="15.75" customHeight="1" x14ac:dyDescent="0.25">
      <c r="A35" s="61" t="s">
        <v>132</v>
      </c>
      <c r="B35" s="185">
        <f>IF('Indicator Data'!D38="No Data",1,IF('Indicator Data imputation'!C38&lt;&gt;"",1,0))</f>
        <v>0</v>
      </c>
      <c r="C35" s="185">
        <f>IF('Indicator Data'!E38="No Data",1,IF('Indicator Data imputation'!D38&lt;&gt;"",1,0))</f>
        <v>0</v>
      </c>
      <c r="D35" s="185">
        <f>IF('Indicator Data'!F38="No Data",1,IF('Indicator Data imputation'!E38&lt;&gt;"",1,0))</f>
        <v>0</v>
      </c>
      <c r="E35" s="185">
        <f>IF('Indicator Data'!G38="No Data",1,IF('Indicator Data imputation'!F38&lt;&gt;"",1,0))</f>
        <v>0</v>
      </c>
      <c r="F35" s="185">
        <f>IF('Indicator Data'!H38="No Data",1,IF('Indicator Data imputation'!G38&lt;&gt;"",1,0))</f>
        <v>0</v>
      </c>
      <c r="G35" s="185">
        <f>IF('Indicator Data'!I38="No Data",1,IF('Indicator Data imputation'!H38&lt;&gt;"",1,0))</f>
        <v>1</v>
      </c>
      <c r="H35" s="185">
        <f>IF('Indicator Data'!J38="No Data",1,IF('Indicator Data imputation'!I38&lt;&gt;"",1,0))</f>
        <v>1</v>
      </c>
      <c r="I35" s="185">
        <f>IF('Indicator Data'!K38="No Data",1,IF('Indicator Data imputation'!J38&lt;&gt;"",1,0))</f>
        <v>0</v>
      </c>
      <c r="J35" s="185">
        <f>IF('Indicator Data'!L38="No Data",1,IF('Indicator Data imputation'!K38&lt;&gt;"",1,0))</f>
        <v>0</v>
      </c>
      <c r="K35" s="185">
        <f>IF('Indicator Data'!M38="No Data",1,IF('Indicator Data imputation'!L38&lt;&gt;"",1,0))</f>
        <v>0</v>
      </c>
      <c r="L35" s="185">
        <f>IF('Indicator Data'!N38="No Data",1,IF('Indicator Data imputation'!M38&lt;&gt;"",1,0))</f>
        <v>0</v>
      </c>
      <c r="M35" s="185">
        <f>IF('Indicator Data'!O38="No Data",1,IF('Indicator Data imputation'!N38&lt;&gt;"",1,0))</f>
        <v>0</v>
      </c>
      <c r="N35" s="185">
        <f>IF('Indicator Data'!P38="No Data",1,IF('Indicator Data imputation'!O38&lt;&gt;"",1,0))</f>
        <v>0</v>
      </c>
      <c r="O35" s="185">
        <f>IF('Indicator Data'!Q38="No Data",1,IF('Indicator Data imputation'!P38&lt;&gt;"",1,0))</f>
        <v>0</v>
      </c>
      <c r="P35" s="185">
        <f>IF('Indicator Data'!R38="No Data",1,IF('Indicator Data imputation'!Q38&lt;&gt;"",1,0))</f>
        <v>0</v>
      </c>
      <c r="Q35" s="185">
        <f>IF('Indicator Data'!S38="No Data",1,IF('Indicator Data imputation'!R38&lt;&gt;"",1,0))</f>
        <v>0</v>
      </c>
      <c r="R35" s="185">
        <f>IF('Indicator Data'!T38="No Data",1,IF('Indicator Data imputation'!S38&lt;&gt;"",1,0))</f>
        <v>0</v>
      </c>
      <c r="S35" s="185">
        <f>IF('Indicator Data'!U38="No Data",1,IF('Indicator Data imputation'!T38&lt;&gt;"",1,0))</f>
        <v>1</v>
      </c>
      <c r="T35" s="185">
        <f>IF('Indicator Data'!V38="No Data",1,IF('Indicator Data imputation'!U38&lt;&gt;"",1,0))</f>
        <v>1</v>
      </c>
      <c r="U35" s="185">
        <f>IF('Indicator Data'!W38="No Data",1,IF('Indicator Data imputation'!V38&lt;&gt;"",1,0))</f>
        <v>1</v>
      </c>
      <c r="V35" s="185">
        <f>IF('Indicator Data'!X38="No Data",1,IF('Indicator Data imputation'!W38&lt;&gt;"",1,0))</f>
        <v>1</v>
      </c>
      <c r="W35" s="185">
        <f>IF('Indicator Data'!Y38="No Data",1,IF('Indicator Data imputation'!X38&lt;&gt;"",1,0))</f>
        <v>0</v>
      </c>
      <c r="X35" s="185">
        <f>IF('Indicator Data'!Z38="No Data",1,IF('Indicator Data imputation'!Y38&lt;&gt;"",1,0))</f>
        <v>0</v>
      </c>
      <c r="Y35" s="185">
        <f>IF('Indicator Data'!AA38="No Data",1,IF('Indicator Data imputation'!Z38&lt;&gt;"",1,0))</f>
        <v>0</v>
      </c>
      <c r="Z35" s="185">
        <f>IF('Indicator Data'!AB38="No Data",1,IF('Indicator Data imputation'!AA38&lt;&gt;"",1,0))</f>
        <v>0</v>
      </c>
      <c r="AA35" s="185">
        <f>IF('Indicator Data'!AC38="No Data",1,IF('Indicator Data imputation'!AB38&lt;&gt;"",1,0))</f>
        <v>0</v>
      </c>
      <c r="AB35" s="185">
        <f>IF('Indicator Data'!AD38="No Data",1,IF('Indicator Data imputation'!AC38&lt;&gt;"",1,0))</f>
        <v>0</v>
      </c>
      <c r="AC35" s="185">
        <f>IF('Indicator Data'!AE38="No Data",1,IF('Indicator Data imputation'!AD38&lt;&gt;"",1,0))</f>
        <v>0</v>
      </c>
      <c r="AD35" s="185">
        <f>IF('Indicator Data'!AF38="No Data",1,IF('Indicator Data imputation'!AE38&lt;&gt;"",1,0))</f>
        <v>0</v>
      </c>
      <c r="AE35" s="185">
        <f>IF('Indicator Data'!AG38="No Data",1,IF('Indicator Data imputation'!AF38&lt;&gt;"",1,0))</f>
        <v>0</v>
      </c>
      <c r="AF35" s="185">
        <f>IF('Indicator Data'!AH38="No Data",1,IF('Indicator Data imputation'!AG38&lt;&gt;"",1,0))</f>
        <v>0</v>
      </c>
      <c r="AG35" s="185">
        <f>IF('Indicator Data'!AI38="No Data",1,IF('Indicator Data imputation'!AH38&lt;&gt;"",1,0))</f>
        <v>0</v>
      </c>
      <c r="AH35" s="185">
        <f>IF('Indicator Data'!AJ38="No Data",1,IF('Indicator Data imputation'!AI38&lt;&gt;"",1,0))</f>
        <v>0</v>
      </c>
      <c r="AI35" s="185">
        <f>IF('Indicator Data'!AK38="No Data",1,IF('Indicator Data imputation'!AJ38&lt;&gt;"",1,0))</f>
        <v>0</v>
      </c>
      <c r="AJ35" s="185">
        <f>IF('Indicator Data'!AL38="No Data",1,IF('Indicator Data imputation'!AK38&lt;&gt;"",1,0))</f>
        <v>0</v>
      </c>
      <c r="AK35" s="185">
        <f>IF('Indicator Data'!AM38="No Data",1,IF('Indicator Data imputation'!AL38&lt;&gt;"",1,0))</f>
        <v>0</v>
      </c>
      <c r="AL35" s="185">
        <f>IF('Indicator Data'!AN38="No Data",1,IF('Indicator Data imputation'!AM38&lt;&gt;"",1,0))</f>
        <v>0</v>
      </c>
      <c r="AM35" s="185">
        <f>IF('Indicator Data'!AO38="No Data",1,IF('Indicator Data imputation'!AN38&lt;&gt;"",1,0))</f>
        <v>0</v>
      </c>
      <c r="AN35" s="185">
        <f>IF('Indicator Data'!AP38="No Data",1,IF('Indicator Data imputation'!AO38&lt;&gt;"",1,0))</f>
        <v>0</v>
      </c>
      <c r="AO35" s="185">
        <f>IF('Indicator Data'!AQ38="No Data",1,IF('Indicator Data imputation'!AP38&lt;&gt;"",1,0))</f>
        <v>0</v>
      </c>
      <c r="AP35" s="185">
        <f>IF('Indicator Data'!AR38="No Data",1,IF('Indicator Data imputation'!AQ38&lt;&gt;"",1,0))</f>
        <v>0</v>
      </c>
      <c r="AQ35" s="185">
        <f>IF('Indicator Data'!AS38="No Data",1,IF('Indicator Data imputation'!AR38&lt;&gt;"",1,0))</f>
        <v>0</v>
      </c>
      <c r="AR35" s="185">
        <f>IF('Indicator Data'!AT38="No Data",1,IF('Indicator Data imputation'!AS38&lt;&gt;"",1,0))</f>
        <v>0</v>
      </c>
      <c r="AS35" s="185">
        <f>IF('Indicator Data'!AU38="No Data",1,IF('Indicator Data imputation'!AT38&lt;&gt;"",1,0))</f>
        <v>1</v>
      </c>
      <c r="AT35" s="185">
        <f>IF('Indicator Data'!AV38="No Data",1,IF('Indicator Data imputation'!AU38&lt;&gt;"",1,0))</f>
        <v>1</v>
      </c>
      <c r="AU35" s="185">
        <f>IF('Indicator Data'!AW38="No Data",1,IF('Indicator Data imputation'!AV38&lt;&gt;"",1,0))</f>
        <v>1</v>
      </c>
      <c r="AV35" s="185">
        <f>IF('Indicator Data'!AX38="No Data",1,IF('Indicator Data imputation'!AW38&lt;&gt;"",1,0))</f>
        <v>0</v>
      </c>
      <c r="AW35" s="185">
        <f>IF('Indicator Data'!AY38="No Data",1,IF('Indicator Data imputation'!AX38&lt;&gt;"",1,0))</f>
        <v>1</v>
      </c>
      <c r="AX35" s="185">
        <f>IF('Indicator Data'!AZ38="No Data",1,IF('Indicator Data imputation'!AY38&lt;&gt;"",1,0))</f>
        <v>0</v>
      </c>
      <c r="AY35" s="185">
        <f>IF('Indicator Data'!BA38="No Data",1,IF('Indicator Data imputation'!AZ38&lt;&gt;"",1,0))</f>
        <v>0</v>
      </c>
      <c r="AZ35" s="185">
        <f>IF('Indicator Data'!BB38="No Data",1,IF('Indicator Data imputation'!BA38&lt;&gt;"",1,0))</f>
        <v>0</v>
      </c>
      <c r="BA35" s="185">
        <f>IF('Indicator Data'!BC38="No Data",1,IF('Indicator Data imputation'!BB38&lt;&gt;"",1,0))</f>
        <v>0</v>
      </c>
      <c r="BB35" s="185">
        <f>IF('Indicator Data'!BD38="No Data",1,IF('Indicator Data imputation'!BC38&lt;&gt;"",1,0))</f>
        <v>0</v>
      </c>
      <c r="BC35" s="185">
        <f>IF('Indicator Data'!BE38="No Data",1,IF('Indicator Data imputation'!BD38&lt;&gt;"",1,0))</f>
        <v>0</v>
      </c>
      <c r="BD35" s="185">
        <f>IF('Indicator Data'!BF38="No Data",1,IF('Indicator Data imputation'!BE38&lt;&gt;"",1,0))</f>
        <v>1</v>
      </c>
      <c r="BE35" s="185">
        <f>IF('Indicator Data'!BG38="No Data",1,IF('Indicator Data imputation'!BF38&lt;&gt;"",1,0))</f>
        <v>0</v>
      </c>
      <c r="BF35" s="185">
        <f>IF('Indicator Data'!BH38="No Data",1,IF('Indicator Data imputation'!BG38&lt;&gt;"",1,0))</f>
        <v>0</v>
      </c>
      <c r="BG35" s="185">
        <f>IF('Indicator Data'!BI38="No Data",1,IF('Indicator Data imputation'!BH38&lt;&gt;"",1,0))</f>
        <v>0</v>
      </c>
      <c r="BH35" s="185">
        <f>IF('Indicator Data'!BJ38="No Data",1,IF('Indicator Data imputation'!BI38&lt;&gt;"",1,0))</f>
        <v>0</v>
      </c>
      <c r="BI35" s="185">
        <f>IF('Indicator Data'!BK38="No Data",1,IF('Indicator Data imputation'!BJ38&lt;&gt;"",1,0))</f>
        <v>0</v>
      </c>
      <c r="BJ35" s="185">
        <f>IF('Indicator Data'!BL38="No Data",1,IF('Indicator Data imputation'!BK38&lt;&gt;"",1,0))</f>
        <v>1</v>
      </c>
      <c r="BK35" s="185">
        <f>IF('Indicator Data'!BM38="No Data",1,IF('Indicator Data imputation'!BL38&lt;&gt;"",1,0))</f>
        <v>1</v>
      </c>
      <c r="BL35" s="185">
        <f>IF('Indicator Data'!BN38="No Data",1,IF('Indicator Data imputation'!BM38&lt;&gt;"",1,0))</f>
        <v>1</v>
      </c>
      <c r="BM35" s="185">
        <f>IF('Indicator Data'!BO38="No Data",1,IF('Indicator Data imputation'!BN38&lt;&gt;"",1,0))</f>
        <v>1</v>
      </c>
      <c r="BN35" s="185">
        <f>IF('Indicator Data'!BP38="No Data",1,IF('Indicator Data imputation'!BO38&lt;&gt;"",1,0))</f>
        <v>0</v>
      </c>
      <c r="BO35" s="185">
        <f>IF('Indicator Data'!BQ38="No Data",1,IF('Indicator Data imputation'!BP38&lt;&gt;"",1,0))</f>
        <v>0</v>
      </c>
      <c r="BP35" s="185">
        <f>IF('Indicator Data'!BR38="No Data",1,IF('Indicator Data imputation'!BQ38&lt;&gt;"",1,0))</f>
        <v>0</v>
      </c>
      <c r="BQ35" s="185">
        <f>IF('Indicator Data'!BS38="No Data",1,IF('Indicator Data imputation'!BR38&lt;&gt;"",1,0))</f>
        <v>0</v>
      </c>
      <c r="BR35" s="16">
        <f t="shared" si="0"/>
        <v>15</v>
      </c>
      <c r="BS35" s="195">
        <f t="shared" si="1"/>
        <v>0.22058823529411764</v>
      </c>
    </row>
    <row r="36" spans="1:71" ht="15.75" customHeight="1" x14ac:dyDescent="0.25">
      <c r="A36" s="61" t="s">
        <v>134</v>
      </c>
      <c r="B36" s="185">
        <f>IF('Indicator Data'!D39="No Data",1,IF('Indicator Data imputation'!C39&lt;&gt;"",1,0))</f>
        <v>0</v>
      </c>
      <c r="C36" s="185">
        <f>IF('Indicator Data'!E39="No Data",1,IF('Indicator Data imputation'!D39&lt;&gt;"",1,0))</f>
        <v>0</v>
      </c>
      <c r="D36" s="185">
        <f>IF('Indicator Data'!F39="No Data",1,IF('Indicator Data imputation'!E39&lt;&gt;"",1,0))</f>
        <v>0</v>
      </c>
      <c r="E36" s="185">
        <f>IF('Indicator Data'!G39="No Data",1,IF('Indicator Data imputation'!F39&lt;&gt;"",1,0))</f>
        <v>0</v>
      </c>
      <c r="F36" s="185">
        <f>IF('Indicator Data'!H39="No Data",1,IF('Indicator Data imputation'!G39&lt;&gt;"",1,0))</f>
        <v>0</v>
      </c>
      <c r="G36" s="185">
        <f>IF('Indicator Data'!I39="No Data",1,IF('Indicator Data imputation'!H39&lt;&gt;"",1,0))</f>
        <v>1</v>
      </c>
      <c r="H36" s="185">
        <f>IF('Indicator Data'!J39="No Data",1,IF('Indicator Data imputation'!I39&lt;&gt;"",1,0))</f>
        <v>1</v>
      </c>
      <c r="I36" s="185">
        <f>IF('Indicator Data'!K39="No Data",1,IF('Indicator Data imputation'!J39&lt;&gt;"",1,0))</f>
        <v>0</v>
      </c>
      <c r="J36" s="185">
        <f>IF('Indicator Data'!L39="No Data",1,IF('Indicator Data imputation'!K39&lt;&gt;"",1,0))</f>
        <v>0</v>
      </c>
      <c r="K36" s="185">
        <f>IF('Indicator Data'!M39="No Data",1,IF('Indicator Data imputation'!L39&lt;&gt;"",1,0))</f>
        <v>0</v>
      </c>
      <c r="L36" s="185">
        <f>IF('Indicator Data'!N39="No Data",1,IF('Indicator Data imputation'!M39&lt;&gt;"",1,0))</f>
        <v>0</v>
      </c>
      <c r="M36" s="185">
        <f>IF('Indicator Data'!O39="No Data",1,IF('Indicator Data imputation'!N39&lt;&gt;"",1,0))</f>
        <v>0</v>
      </c>
      <c r="N36" s="185">
        <f>IF('Indicator Data'!P39="No Data",1,IF('Indicator Data imputation'!O39&lt;&gt;"",1,0))</f>
        <v>0</v>
      </c>
      <c r="O36" s="185">
        <f>IF('Indicator Data'!Q39="No Data",1,IF('Indicator Data imputation'!P39&lt;&gt;"",1,0))</f>
        <v>0</v>
      </c>
      <c r="P36" s="185">
        <f>IF('Indicator Data'!R39="No Data",1,IF('Indicator Data imputation'!Q39&lt;&gt;"",1,0))</f>
        <v>0</v>
      </c>
      <c r="Q36" s="185">
        <f>IF('Indicator Data'!S39="No Data",1,IF('Indicator Data imputation'!R39&lt;&gt;"",1,0))</f>
        <v>0</v>
      </c>
      <c r="R36" s="185">
        <f>IF('Indicator Data'!T39="No Data",1,IF('Indicator Data imputation'!S39&lt;&gt;"",1,0))</f>
        <v>0</v>
      </c>
      <c r="S36" s="185">
        <f>IF('Indicator Data'!U39="No Data",1,IF('Indicator Data imputation'!T39&lt;&gt;"",1,0))</f>
        <v>1</v>
      </c>
      <c r="T36" s="185">
        <f>IF('Indicator Data'!V39="No Data",1,IF('Indicator Data imputation'!U39&lt;&gt;"",1,0))</f>
        <v>1</v>
      </c>
      <c r="U36" s="185">
        <f>IF('Indicator Data'!W39="No Data",1,IF('Indicator Data imputation'!V39&lt;&gt;"",1,0))</f>
        <v>1</v>
      </c>
      <c r="V36" s="185">
        <f>IF('Indicator Data'!X39="No Data",1,IF('Indicator Data imputation'!W39&lt;&gt;"",1,0))</f>
        <v>1</v>
      </c>
      <c r="W36" s="185">
        <f>IF('Indicator Data'!Y39="No Data",1,IF('Indicator Data imputation'!X39&lt;&gt;"",1,0))</f>
        <v>0</v>
      </c>
      <c r="X36" s="185">
        <f>IF('Indicator Data'!Z39="No Data",1,IF('Indicator Data imputation'!Y39&lt;&gt;"",1,0))</f>
        <v>0</v>
      </c>
      <c r="Y36" s="185">
        <f>IF('Indicator Data'!AA39="No Data",1,IF('Indicator Data imputation'!Z39&lt;&gt;"",1,0))</f>
        <v>0</v>
      </c>
      <c r="Z36" s="185">
        <f>IF('Indicator Data'!AB39="No Data",1,IF('Indicator Data imputation'!AA39&lt;&gt;"",1,0))</f>
        <v>0</v>
      </c>
      <c r="AA36" s="185">
        <f>IF('Indicator Data'!AC39="No Data",1,IF('Indicator Data imputation'!AB39&lt;&gt;"",1,0))</f>
        <v>0</v>
      </c>
      <c r="AB36" s="185">
        <f>IF('Indicator Data'!AD39="No Data",1,IF('Indicator Data imputation'!AC39&lt;&gt;"",1,0))</f>
        <v>0</v>
      </c>
      <c r="AC36" s="185">
        <f>IF('Indicator Data'!AE39="No Data",1,IF('Indicator Data imputation'!AD39&lt;&gt;"",1,0))</f>
        <v>0</v>
      </c>
      <c r="AD36" s="185">
        <f>IF('Indicator Data'!AF39="No Data",1,IF('Indicator Data imputation'!AE39&lt;&gt;"",1,0))</f>
        <v>0</v>
      </c>
      <c r="AE36" s="185">
        <f>IF('Indicator Data'!AG39="No Data",1,IF('Indicator Data imputation'!AF39&lt;&gt;"",1,0))</f>
        <v>0</v>
      </c>
      <c r="AF36" s="185">
        <f>IF('Indicator Data'!AH39="No Data",1,IF('Indicator Data imputation'!AG39&lt;&gt;"",1,0))</f>
        <v>0</v>
      </c>
      <c r="AG36" s="185">
        <f>IF('Indicator Data'!AI39="No Data",1,IF('Indicator Data imputation'!AH39&lt;&gt;"",1,0))</f>
        <v>0</v>
      </c>
      <c r="AH36" s="185">
        <f>IF('Indicator Data'!AJ39="No Data",1,IF('Indicator Data imputation'!AI39&lt;&gt;"",1,0))</f>
        <v>0</v>
      </c>
      <c r="AI36" s="185">
        <f>IF('Indicator Data'!AK39="No Data",1,IF('Indicator Data imputation'!AJ39&lt;&gt;"",1,0))</f>
        <v>0</v>
      </c>
      <c r="AJ36" s="185">
        <f>IF('Indicator Data'!AL39="No Data",1,IF('Indicator Data imputation'!AK39&lt;&gt;"",1,0))</f>
        <v>0</v>
      </c>
      <c r="AK36" s="185">
        <f>IF('Indicator Data'!AM39="No Data",1,IF('Indicator Data imputation'!AL39&lt;&gt;"",1,0))</f>
        <v>0</v>
      </c>
      <c r="AL36" s="185">
        <f>IF('Indicator Data'!AN39="No Data",1,IF('Indicator Data imputation'!AM39&lt;&gt;"",1,0))</f>
        <v>0</v>
      </c>
      <c r="AM36" s="185">
        <f>IF('Indicator Data'!AO39="No Data",1,IF('Indicator Data imputation'!AN39&lt;&gt;"",1,0))</f>
        <v>0</v>
      </c>
      <c r="AN36" s="185">
        <f>IF('Indicator Data'!AP39="No Data",1,IF('Indicator Data imputation'!AO39&lt;&gt;"",1,0))</f>
        <v>0</v>
      </c>
      <c r="AO36" s="185">
        <f>IF('Indicator Data'!AQ39="No Data",1,IF('Indicator Data imputation'!AP39&lt;&gt;"",1,0))</f>
        <v>0</v>
      </c>
      <c r="AP36" s="185">
        <f>IF('Indicator Data'!AR39="No Data",1,IF('Indicator Data imputation'!AQ39&lt;&gt;"",1,0))</f>
        <v>0</v>
      </c>
      <c r="AQ36" s="185">
        <f>IF('Indicator Data'!AS39="No Data",1,IF('Indicator Data imputation'!AR39&lt;&gt;"",1,0))</f>
        <v>0</v>
      </c>
      <c r="AR36" s="185">
        <f>IF('Indicator Data'!AT39="No Data",1,IF('Indicator Data imputation'!AS39&lt;&gt;"",1,0))</f>
        <v>0</v>
      </c>
      <c r="AS36" s="185">
        <f>IF('Indicator Data'!AU39="No Data",1,IF('Indicator Data imputation'!AT39&lt;&gt;"",1,0))</f>
        <v>1</v>
      </c>
      <c r="AT36" s="185">
        <f>IF('Indicator Data'!AV39="No Data",1,IF('Indicator Data imputation'!AU39&lt;&gt;"",1,0))</f>
        <v>1</v>
      </c>
      <c r="AU36" s="185">
        <f>IF('Indicator Data'!AW39="No Data",1,IF('Indicator Data imputation'!AV39&lt;&gt;"",1,0))</f>
        <v>1</v>
      </c>
      <c r="AV36" s="185">
        <f>IF('Indicator Data'!AX39="No Data",1,IF('Indicator Data imputation'!AW39&lt;&gt;"",1,0))</f>
        <v>0</v>
      </c>
      <c r="AW36" s="185">
        <f>IF('Indicator Data'!AY39="No Data",1,IF('Indicator Data imputation'!AX39&lt;&gt;"",1,0))</f>
        <v>1</v>
      </c>
      <c r="AX36" s="185">
        <f>IF('Indicator Data'!AZ39="No Data",1,IF('Indicator Data imputation'!AY39&lt;&gt;"",1,0))</f>
        <v>0</v>
      </c>
      <c r="AY36" s="185">
        <f>IF('Indicator Data'!BA39="No Data",1,IF('Indicator Data imputation'!AZ39&lt;&gt;"",1,0))</f>
        <v>0</v>
      </c>
      <c r="AZ36" s="185">
        <f>IF('Indicator Data'!BB39="No Data",1,IF('Indicator Data imputation'!BA39&lt;&gt;"",1,0))</f>
        <v>0</v>
      </c>
      <c r="BA36" s="185">
        <f>IF('Indicator Data'!BC39="No Data",1,IF('Indicator Data imputation'!BB39&lt;&gt;"",1,0))</f>
        <v>0</v>
      </c>
      <c r="BB36" s="185">
        <f>IF('Indicator Data'!BD39="No Data",1,IF('Indicator Data imputation'!BC39&lt;&gt;"",1,0))</f>
        <v>0</v>
      </c>
      <c r="BC36" s="185">
        <f>IF('Indicator Data'!BE39="No Data",1,IF('Indicator Data imputation'!BD39&lt;&gt;"",1,0))</f>
        <v>0</v>
      </c>
      <c r="BD36" s="185">
        <f>IF('Indicator Data'!BF39="No Data",1,IF('Indicator Data imputation'!BE39&lt;&gt;"",1,0))</f>
        <v>1</v>
      </c>
      <c r="BE36" s="185">
        <f>IF('Indicator Data'!BG39="No Data",1,IF('Indicator Data imputation'!BF39&lt;&gt;"",1,0))</f>
        <v>0</v>
      </c>
      <c r="BF36" s="185">
        <f>IF('Indicator Data'!BH39="No Data",1,IF('Indicator Data imputation'!BG39&lt;&gt;"",1,0))</f>
        <v>0</v>
      </c>
      <c r="BG36" s="185">
        <f>IF('Indicator Data'!BI39="No Data",1,IF('Indicator Data imputation'!BH39&lt;&gt;"",1,0))</f>
        <v>0</v>
      </c>
      <c r="BH36" s="185">
        <f>IF('Indicator Data'!BJ39="No Data",1,IF('Indicator Data imputation'!BI39&lt;&gt;"",1,0))</f>
        <v>0</v>
      </c>
      <c r="BI36" s="185">
        <f>IF('Indicator Data'!BK39="No Data",1,IF('Indicator Data imputation'!BJ39&lt;&gt;"",1,0))</f>
        <v>0</v>
      </c>
      <c r="BJ36" s="185">
        <f>IF('Indicator Data'!BL39="No Data",1,IF('Indicator Data imputation'!BK39&lt;&gt;"",1,0))</f>
        <v>1</v>
      </c>
      <c r="BK36" s="185">
        <f>IF('Indicator Data'!BM39="No Data",1,IF('Indicator Data imputation'!BL39&lt;&gt;"",1,0))</f>
        <v>1</v>
      </c>
      <c r="BL36" s="185">
        <f>IF('Indicator Data'!BN39="No Data",1,IF('Indicator Data imputation'!BM39&lt;&gt;"",1,0))</f>
        <v>1</v>
      </c>
      <c r="BM36" s="185">
        <f>IF('Indicator Data'!BO39="No Data",1,IF('Indicator Data imputation'!BN39&lt;&gt;"",1,0))</f>
        <v>1</v>
      </c>
      <c r="BN36" s="185">
        <f>IF('Indicator Data'!BP39="No Data",1,IF('Indicator Data imputation'!BO39&lt;&gt;"",1,0))</f>
        <v>0</v>
      </c>
      <c r="BO36" s="185">
        <f>IF('Indicator Data'!BQ39="No Data",1,IF('Indicator Data imputation'!BP39&lt;&gt;"",1,0))</f>
        <v>0</v>
      </c>
      <c r="BP36" s="185">
        <f>IF('Indicator Data'!BR39="No Data",1,IF('Indicator Data imputation'!BQ39&lt;&gt;"",1,0))</f>
        <v>0</v>
      </c>
      <c r="BQ36" s="185">
        <f>IF('Indicator Data'!BS39="No Data",1,IF('Indicator Data imputation'!BR39&lt;&gt;"",1,0))</f>
        <v>0</v>
      </c>
      <c r="BR36" s="16">
        <f t="shared" si="0"/>
        <v>15</v>
      </c>
      <c r="BS36" s="195">
        <f t="shared" si="1"/>
        <v>0.22058823529411764</v>
      </c>
    </row>
    <row r="37" spans="1:71" ht="15.75" customHeight="1" x14ac:dyDescent="0.25">
      <c r="A37" s="61" t="s">
        <v>136</v>
      </c>
      <c r="B37" s="185">
        <f>IF('Indicator Data'!D40="No Data",1,IF('Indicator Data imputation'!C40&lt;&gt;"",1,0))</f>
        <v>0</v>
      </c>
      <c r="C37" s="185">
        <f>IF('Indicator Data'!E40="No Data",1,IF('Indicator Data imputation'!D40&lt;&gt;"",1,0))</f>
        <v>0</v>
      </c>
      <c r="D37" s="185">
        <f>IF('Indicator Data'!F40="No Data",1,IF('Indicator Data imputation'!E40&lt;&gt;"",1,0))</f>
        <v>0</v>
      </c>
      <c r="E37" s="185">
        <f>IF('Indicator Data'!G40="No Data",1,IF('Indicator Data imputation'!F40&lt;&gt;"",1,0))</f>
        <v>0</v>
      </c>
      <c r="F37" s="185">
        <f>IF('Indicator Data'!H40="No Data",1,IF('Indicator Data imputation'!G40&lt;&gt;"",1,0))</f>
        <v>0</v>
      </c>
      <c r="G37" s="185">
        <f>IF('Indicator Data'!I40="No Data",1,IF('Indicator Data imputation'!H40&lt;&gt;"",1,0))</f>
        <v>1</v>
      </c>
      <c r="H37" s="185">
        <f>IF('Indicator Data'!J40="No Data",1,IF('Indicator Data imputation'!I40&lt;&gt;"",1,0))</f>
        <v>1</v>
      </c>
      <c r="I37" s="185">
        <f>IF('Indicator Data'!K40="No Data",1,IF('Indicator Data imputation'!J40&lt;&gt;"",1,0))</f>
        <v>0</v>
      </c>
      <c r="J37" s="185">
        <f>IF('Indicator Data'!L40="No Data",1,IF('Indicator Data imputation'!K40&lt;&gt;"",1,0))</f>
        <v>0</v>
      </c>
      <c r="K37" s="185">
        <f>IF('Indicator Data'!M40="No Data",1,IF('Indicator Data imputation'!L40&lt;&gt;"",1,0))</f>
        <v>0</v>
      </c>
      <c r="L37" s="185">
        <f>IF('Indicator Data'!N40="No Data",1,IF('Indicator Data imputation'!M40&lt;&gt;"",1,0))</f>
        <v>0</v>
      </c>
      <c r="M37" s="185">
        <f>IF('Indicator Data'!O40="No Data",1,IF('Indicator Data imputation'!N40&lt;&gt;"",1,0))</f>
        <v>0</v>
      </c>
      <c r="N37" s="185">
        <f>IF('Indicator Data'!P40="No Data",1,IF('Indicator Data imputation'!O40&lt;&gt;"",1,0))</f>
        <v>0</v>
      </c>
      <c r="O37" s="185">
        <f>IF('Indicator Data'!Q40="No Data",1,IF('Indicator Data imputation'!P40&lt;&gt;"",1,0))</f>
        <v>0</v>
      </c>
      <c r="P37" s="185">
        <f>IF('Indicator Data'!R40="No Data",1,IF('Indicator Data imputation'!Q40&lt;&gt;"",1,0))</f>
        <v>1</v>
      </c>
      <c r="Q37" s="185">
        <f>IF('Indicator Data'!S40="No Data",1,IF('Indicator Data imputation'!R40&lt;&gt;"",1,0))</f>
        <v>0</v>
      </c>
      <c r="R37" s="185">
        <f>IF('Indicator Data'!T40="No Data",1,IF('Indicator Data imputation'!S40&lt;&gt;"",1,0))</f>
        <v>0</v>
      </c>
      <c r="S37" s="185">
        <f>IF('Indicator Data'!U40="No Data",1,IF('Indicator Data imputation'!T40&lt;&gt;"",1,0))</f>
        <v>1</v>
      </c>
      <c r="T37" s="185">
        <f>IF('Indicator Data'!V40="No Data",1,IF('Indicator Data imputation'!U40&lt;&gt;"",1,0))</f>
        <v>1</v>
      </c>
      <c r="U37" s="185">
        <f>IF('Indicator Data'!W40="No Data",1,IF('Indicator Data imputation'!V40&lt;&gt;"",1,0))</f>
        <v>1</v>
      </c>
      <c r="V37" s="185">
        <f>IF('Indicator Data'!X40="No Data",1,IF('Indicator Data imputation'!W40&lt;&gt;"",1,0))</f>
        <v>1</v>
      </c>
      <c r="W37" s="185">
        <f>IF('Indicator Data'!Y40="No Data",1,IF('Indicator Data imputation'!X40&lt;&gt;"",1,0))</f>
        <v>0</v>
      </c>
      <c r="X37" s="185">
        <f>IF('Indicator Data'!Z40="No Data",1,IF('Indicator Data imputation'!Y40&lt;&gt;"",1,0))</f>
        <v>0</v>
      </c>
      <c r="Y37" s="185">
        <f>IF('Indicator Data'!AA40="No Data",1,IF('Indicator Data imputation'!Z40&lt;&gt;"",1,0))</f>
        <v>0</v>
      </c>
      <c r="Z37" s="185">
        <f>IF('Indicator Data'!AB40="No Data",1,IF('Indicator Data imputation'!AA40&lt;&gt;"",1,0))</f>
        <v>0</v>
      </c>
      <c r="AA37" s="185">
        <f>IF('Indicator Data'!AC40="No Data",1,IF('Indicator Data imputation'!AB40&lt;&gt;"",1,0))</f>
        <v>0</v>
      </c>
      <c r="AB37" s="185">
        <f>IF('Indicator Data'!AD40="No Data",1,IF('Indicator Data imputation'!AC40&lt;&gt;"",1,0))</f>
        <v>0</v>
      </c>
      <c r="AC37" s="185">
        <f>IF('Indicator Data'!AE40="No Data",1,IF('Indicator Data imputation'!AD40&lt;&gt;"",1,0))</f>
        <v>0</v>
      </c>
      <c r="AD37" s="185">
        <f>IF('Indicator Data'!AF40="No Data",1,IF('Indicator Data imputation'!AE40&lt;&gt;"",1,0))</f>
        <v>0</v>
      </c>
      <c r="AE37" s="185">
        <f>IF('Indicator Data'!AG40="No Data",1,IF('Indicator Data imputation'!AF40&lt;&gt;"",1,0))</f>
        <v>0</v>
      </c>
      <c r="AF37" s="185">
        <f>IF('Indicator Data'!AH40="No Data",1,IF('Indicator Data imputation'!AG40&lt;&gt;"",1,0))</f>
        <v>0</v>
      </c>
      <c r="AG37" s="185">
        <f>IF('Indicator Data'!AI40="No Data",1,IF('Indicator Data imputation'!AH40&lt;&gt;"",1,0))</f>
        <v>0</v>
      </c>
      <c r="AH37" s="185">
        <f>IF('Indicator Data'!AJ40="No Data",1,IF('Indicator Data imputation'!AI40&lt;&gt;"",1,0))</f>
        <v>0</v>
      </c>
      <c r="AI37" s="185">
        <f>IF('Indicator Data'!AK40="No Data",1,IF('Indicator Data imputation'!AJ40&lt;&gt;"",1,0))</f>
        <v>0</v>
      </c>
      <c r="AJ37" s="185">
        <f>IF('Indicator Data'!AL40="No Data",1,IF('Indicator Data imputation'!AK40&lt;&gt;"",1,0))</f>
        <v>0</v>
      </c>
      <c r="AK37" s="185">
        <f>IF('Indicator Data'!AM40="No Data",1,IF('Indicator Data imputation'!AL40&lt;&gt;"",1,0))</f>
        <v>1</v>
      </c>
      <c r="AL37" s="185">
        <f>IF('Indicator Data'!AN40="No Data",1,IF('Indicator Data imputation'!AM40&lt;&gt;"",1,0))</f>
        <v>0</v>
      </c>
      <c r="AM37" s="185">
        <f>IF('Indicator Data'!AO40="No Data",1,IF('Indicator Data imputation'!AN40&lt;&gt;"",1,0))</f>
        <v>0</v>
      </c>
      <c r="AN37" s="185">
        <f>IF('Indicator Data'!AP40="No Data",1,IF('Indicator Data imputation'!AO40&lt;&gt;"",1,0))</f>
        <v>0</v>
      </c>
      <c r="AO37" s="185">
        <f>IF('Indicator Data'!AQ40="No Data",1,IF('Indicator Data imputation'!AP40&lt;&gt;"",1,0))</f>
        <v>0</v>
      </c>
      <c r="AP37" s="185">
        <f>IF('Indicator Data'!AR40="No Data",1,IF('Indicator Data imputation'!AQ40&lt;&gt;"",1,0))</f>
        <v>0</v>
      </c>
      <c r="AQ37" s="185">
        <f>IF('Indicator Data'!AS40="No Data",1,IF('Indicator Data imputation'!AR40&lt;&gt;"",1,0))</f>
        <v>0</v>
      </c>
      <c r="AR37" s="185">
        <f>IF('Indicator Data'!AT40="No Data",1,IF('Indicator Data imputation'!AS40&lt;&gt;"",1,0))</f>
        <v>0</v>
      </c>
      <c r="AS37" s="185">
        <f>IF('Indicator Data'!AU40="No Data",1,IF('Indicator Data imputation'!AT40&lt;&gt;"",1,0))</f>
        <v>1</v>
      </c>
      <c r="AT37" s="185">
        <f>IF('Indicator Data'!AV40="No Data",1,IF('Indicator Data imputation'!AU40&lt;&gt;"",1,0))</f>
        <v>1</v>
      </c>
      <c r="AU37" s="185">
        <f>IF('Indicator Data'!AW40="No Data",1,IF('Indicator Data imputation'!AV40&lt;&gt;"",1,0))</f>
        <v>0</v>
      </c>
      <c r="AV37" s="185">
        <f>IF('Indicator Data'!AX40="No Data",1,IF('Indicator Data imputation'!AW40&lt;&gt;"",1,0))</f>
        <v>0</v>
      </c>
      <c r="AW37" s="185">
        <f>IF('Indicator Data'!AY40="No Data",1,IF('Indicator Data imputation'!AX40&lt;&gt;"",1,0))</f>
        <v>0</v>
      </c>
      <c r="AX37" s="185">
        <f>IF('Indicator Data'!AZ40="No Data",1,IF('Indicator Data imputation'!AY40&lt;&gt;"",1,0))</f>
        <v>0</v>
      </c>
      <c r="AY37" s="185">
        <f>IF('Indicator Data'!BA40="No Data",1,IF('Indicator Data imputation'!AZ40&lt;&gt;"",1,0))</f>
        <v>0</v>
      </c>
      <c r="AZ37" s="185">
        <f>IF('Indicator Data'!BB40="No Data",1,IF('Indicator Data imputation'!BA40&lt;&gt;"",1,0))</f>
        <v>0</v>
      </c>
      <c r="BA37" s="185">
        <f>IF('Indicator Data'!BC40="No Data",1,IF('Indicator Data imputation'!BB40&lt;&gt;"",1,0))</f>
        <v>0</v>
      </c>
      <c r="BB37" s="185">
        <f>IF('Indicator Data'!BD40="No Data",1,IF('Indicator Data imputation'!BC40&lt;&gt;"",1,0))</f>
        <v>0</v>
      </c>
      <c r="BC37" s="185">
        <f>IF('Indicator Data'!BE40="No Data",1,IF('Indicator Data imputation'!BD40&lt;&gt;"",1,0))</f>
        <v>0</v>
      </c>
      <c r="BD37" s="185">
        <f>IF('Indicator Data'!BF40="No Data",1,IF('Indicator Data imputation'!BE40&lt;&gt;"",1,0))</f>
        <v>1</v>
      </c>
      <c r="BE37" s="185">
        <f>IF('Indicator Data'!BG40="No Data",1,IF('Indicator Data imputation'!BF40&lt;&gt;"",1,0))</f>
        <v>0</v>
      </c>
      <c r="BF37" s="185">
        <f>IF('Indicator Data'!BH40="No Data",1,IF('Indicator Data imputation'!BG40&lt;&gt;"",1,0))</f>
        <v>0</v>
      </c>
      <c r="BG37" s="185">
        <f>IF('Indicator Data'!BI40="No Data",1,IF('Indicator Data imputation'!BH40&lt;&gt;"",1,0))</f>
        <v>0</v>
      </c>
      <c r="BH37" s="185">
        <f>IF('Indicator Data'!BJ40="No Data",1,IF('Indicator Data imputation'!BI40&lt;&gt;"",1,0))</f>
        <v>0</v>
      </c>
      <c r="BI37" s="185">
        <f>IF('Indicator Data'!BK40="No Data",1,IF('Indicator Data imputation'!BJ40&lt;&gt;"",1,0))</f>
        <v>0</v>
      </c>
      <c r="BJ37" s="185">
        <f>IF('Indicator Data'!BL40="No Data",1,IF('Indicator Data imputation'!BK40&lt;&gt;"",1,0))</f>
        <v>1</v>
      </c>
      <c r="BK37" s="185">
        <f>IF('Indicator Data'!BM40="No Data",1,IF('Indicator Data imputation'!BL40&lt;&gt;"",1,0))</f>
        <v>1</v>
      </c>
      <c r="BL37" s="185">
        <f>IF('Indicator Data'!BN40="No Data",1,IF('Indicator Data imputation'!BM40&lt;&gt;"",1,0))</f>
        <v>1</v>
      </c>
      <c r="BM37" s="185">
        <f>IF('Indicator Data'!BO40="No Data",1,IF('Indicator Data imputation'!BN40&lt;&gt;"",1,0))</f>
        <v>1</v>
      </c>
      <c r="BN37" s="185">
        <f>IF('Indicator Data'!BP40="No Data",1,IF('Indicator Data imputation'!BO40&lt;&gt;"",1,0))</f>
        <v>0</v>
      </c>
      <c r="BO37" s="185">
        <f>IF('Indicator Data'!BQ40="No Data",1,IF('Indicator Data imputation'!BP40&lt;&gt;"",1,0))</f>
        <v>0</v>
      </c>
      <c r="BP37" s="185">
        <f>IF('Indicator Data'!BR40="No Data",1,IF('Indicator Data imputation'!BQ40&lt;&gt;"",1,0))</f>
        <v>0</v>
      </c>
      <c r="BQ37" s="185">
        <f>IF('Indicator Data'!BS40="No Data",1,IF('Indicator Data imputation'!BR40&lt;&gt;"",1,0))</f>
        <v>0</v>
      </c>
      <c r="BR37" s="16">
        <f t="shared" si="0"/>
        <v>15</v>
      </c>
      <c r="BS37" s="195">
        <f t="shared" si="1"/>
        <v>0.22058823529411764</v>
      </c>
    </row>
    <row r="38" spans="1:71" ht="15.75" customHeight="1" x14ac:dyDescent="0.25">
      <c r="A38" s="61" t="s">
        <v>139</v>
      </c>
      <c r="B38" s="185">
        <f>IF('Indicator Data'!D41="No Data",1,IF('Indicator Data imputation'!C41&lt;&gt;"",1,0))</f>
        <v>0</v>
      </c>
      <c r="C38" s="185">
        <f>IF('Indicator Data'!E41="No Data",1,IF('Indicator Data imputation'!D41&lt;&gt;"",1,0))</f>
        <v>0</v>
      </c>
      <c r="D38" s="185">
        <f>IF('Indicator Data'!F41="No Data",1,IF('Indicator Data imputation'!E41&lt;&gt;"",1,0))</f>
        <v>0</v>
      </c>
      <c r="E38" s="185">
        <f>IF('Indicator Data'!G41="No Data",1,IF('Indicator Data imputation'!F41&lt;&gt;"",1,0))</f>
        <v>0</v>
      </c>
      <c r="F38" s="185">
        <f>IF('Indicator Data'!H41="No Data",1,IF('Indicator Data imputation'!G41&lt;&gt;"",1,0))</f>
        <v>0</v>
      </c>
      <c r="G38" s="185">
        <f>IF('Indicator Data'!I41="No Data",1,IF('Indicator Data imputation'!H41&lt;&gt;"",1,0))</f>
        <v>0</v>
      </c>
      <c r="H38" s="185">
        <f>IF('Indicator Data'!J41="No Data",1,IF('Indicator Data imputation'!I41&lt;&gt;"",1,0))</f>
        <v>1</v>
      </c>
      <c r="I38" s="185">
        <f>IF('Indicator Data'!K41="No Data",1,IF('Indicator Data imputation'!J41&lt;&gt;"",1,0))</f>
        <v>1</v>
      </c>
      <c r="J38" s="185">
        <f>IF('Indicator Data'!L41="No Data",1,IF('Indicator Data imputation'!K41&lt;&gt;"",1,0))</f>
        <v>1</v>
      </c>
      <c r="K38" s="185">
        <f>IF('Indicator Data'!M41="No Data",1,IF('Indicator Data imputation'!L41&lt;&gt;"",1,0))</f>
        <v>0</v>
      </c>
      <c r="L38" s="185">
        <f>IF('Indicator Data'!N41="No Data",1,IF('Indicator Data imputation'!M41&lt;&gt;"",1,0))</f>
        <v>0</v>
      </c>
      <c r="M38" s="185">
        <f>IF('Indicator Data'!O41="No Data",1,IF('Indicator Data imputation'!N41&lt;&gt;"",1,0))</f>
        <v>0</v>
      </c>
      <c r="N38" s="185">
        <f>IF('Indicator Data'!P41="No Data",1,IF('Indicator Data imputation'!O41&lt;&gt;"",1,0))</f>
        <v>0</v>
      </c>
      <c r="O38" s="185">
        <f>IF('Indicator Data'!Q41="No Data",1,IF('Indicator Data imputation'!P41&lt;&gt;"",1,0))</f>
        <v>0</v>
      </c>
      <c r="P38" s="185">
        <f>IF('Indicator Data'!R41="No Data",1,IF('Indicator Data imputation'!Q41&lt;&gt;"",1,0))</f>
        <v>0</v>
      </c>
      <c r="Q38" s="185">
        <f>IF('Indicator Data'!S41="No Data",1,IF('Indicator Data imputation'!R41&lt;&gt;"",1,0))</f>
        <v>0</v>
      </c>
      <c r="R38" s="185">
        <f>IF('Indicator Data'!T41="No Data",1,IF('Indicator Data imputation'!S41&lt;&gt;"",1,0))</f>
        <v>0</v>
      </c>
      <c r="S38" s="185">
        <f>IF('Indicator Data'!U41="No Data",1,IF('Indicator Data imputation'!T41&lt;&gt;"",1,0))</f>
        <v>0</v>
      </c>
      <c r="T38" s="185">
        <f>IF('Indicator Data'!V41="No Data",1,IF('Indicator Data imputation'!U41&lt;&gt;"",1,0))</f>
        <v>0</v>
      </c>
      <c r="U38" s="185">
        <f>IF('Indicator Data'!W41="No Data",1,IF('Indicator Data imputation'!V41&lt;&gt;"",1,0))</f>
        <v>0</v>
      </c>
      <c r="V38" s="185">
        <f>IF('Indicator Data'!X41="No Data",1,IF('Indicator Data imputation'!W41&lt;&gt;"",1,0))</f>
        <v>0</v>
      </c>
      <c r="W38" s="185">
        <f>IF('Indicator Data'!Y41="No Data",1,IF('Indicator Data imputation'!X41&lt;&gt;"",1,0))</f>
        <v>0</v>
      </c>
      <c r="X38" s="185">
        <f>IF('Indicator Data'!Z41="No Data",1,IF('Indicator Data imputation'!Y41&lt;&gt;"",1,0))</f>
        <v>0</v>
      </c>
      <c r="Y38" s="185">
        <f>IF('Indicator Data'!AA41="No Data",1,IF('Indicator Data imputation'!Z41&lt;&gt;"",1,0))</f>
        <v>0</v>
      </c>
      <c r="Z38" s="185">
        <f>IF('Indicator Data'!AB41="No Data",1,IF('Indicator Data imputation'!AA41&lt;&gt;"",1,0))</f>
        <v>0</v>
      </c>
      <c r="AA38" s="185">
        <f>IF('Indicator Data'!AC41="No Data",1,IF('Indicator Data imputation'!AB41&lt;&gt;"",1,0))</f>
        <v>0</v>
      </c>
      <c r="AB38" s="185">
        <f>IF('Indicator Data'!AD41="No Data",1,IF('Indicator Data imputation'!AC41&lt;&gt;"",1,0))</f>
        <v>0</v>
      </c>
      <c r="AC38" s="185">
        <f>IF('Indicator Data'!AE41="No Data",1,IF('Indicator Data imputation'!AD41&lt;&gt;"",1,0))</f>
        <v>0</v>
      </c>
      <c r="AD38" s="185">
        <f>IF('Indicator Data'!AF41="No Data",1,IF('Indicator Data imputation'!AE41&lt;&gt;"",1,0))</f>
        <v>0</v>
      </c>
      <c r="AE38" s="185">
        <f>IF('Indicator Data'!AG41="No Data",1,IF('Indicator Data imputation'!AF41&lt;&gt;"",1,0))</f>
        <v>0</v>
      </c>
      <c r="AF38" s="185">
        <f>IF('Indicator Data'!AH41="No Data",1,IF('Indicator Data imputation'!AG41&lt;&gt;"",1,0))</f>
        <v>0</v>
      </c>
      <c r="AG38" s="185">
        <f>IF('Indicator Data'!AI41="No Data",1,IF('Indicator Data imputation'!AH41&lt;&gt;"",1,0))</f>
        <v>0</v>
      </c>
      <c r="AH38" s="185">
        <f>IF('Indicator Data'!AJ41="No Data",1,IF('Indicator Data imputation'!AI41&lt;&gt;"",1,0))</f>
        <v>0</v>
      </c>
      <c r="AI38" s="185">
        <f>IF('Indicator Data'!AK41="No Data",1,IF('Indicator Data imputation'!AJ41&lt;&gt;"",1,0))</f>
        <v>0</v>
      </c>
      <c r="AJ38" s="185">
        <f>IF('Indicator Data'!AL41="No Data",1,IF('Indicator Data imputation'!AK41&lt;&gt;"",1,0))</f>
        <v>0</v>
      </c>
      <c r="AK38" s="185">
        <f>IF('Indicator Data'!AM41="No Data",1,IF('Indicator Data imputation'!AL41&lt;&gt;"",1,0))</f>
        <v>0</v>
      </c>
      <c r="AL38" s="185">
        <f>IF('Indicator Data'!AN41="No Data",1,IF('Indicator Data imputation'!AM41&lt;&gt;"",1,0))</f>
        <v>0</v>
      </c>
      <c r="AM38" s="185">
        <f>IF('Indicator Data'!AO41="No Data",1,IF('Indicator Data imputation'!AN41&lt;&gt;"",1,0))</f>
        <v>0</v>
      </c>
      <c r="AN38" s="185">
        <f>IF('Indicator Data'!AP41="No Data",1,IF('Indicator Data imputation'!AO41&lt;&gt;"",1,0))</f>
        <v>0</v>
      </c>
      <c r="AO38" s="185">
        <f>IF('Indicator Data'!AQ41="No Data",1,IF('Indicator Data imputation'!AP41&lt;&gt;"",1,0))</f>
        <v>0</v>
      </c>
      <c r="AP38" s="185">
        <f>IF('Indicator Data'!AR41="No Data",1,IF('Indicator Data imputation'!AQ41&lt;&gt;"",1,0))</f>
        <v>0</v>
      </c>
      <c r="AQ38" s="185">
        <f>IF('Indicator Data'!AS41="No Data",1,IF('Indicator Data imputation'!AR41&lt;&gt;"",1,0))</f>
        <v>0</v>
      </c>
      <c r="AR38" s="185">
        <f>IF('Indicator Data'!AT41="No Data",1,IF('Indicator Data imputation'!AS41&lt;&gt;"",1,0))</f>
        <v>0</v>
      </c>
      <c r="AS38" s="185">
        <f>IF('Indicator Data'!AU41="No Data",1,IF('Indicator Data imputation'!AT41&lt;&gt;"",1,0))</f>
        <v>1</v>
      </c>
      <c r="AT38" s="185">
        <f>IF('Indicator Data'!AV41="No Data",1,IF('Indicator Data imputation'!AU41&lt;&gt;"",1,0))</f>
        <v>1</v>
      </c>
      <c r="AU38" s="185">
        <f>IF('Indicator Data'!AW41="No Data",1,IF('Indicator Data imputation'!AV41&lt;&gt;"",1,0))</f>
        <v>1</v>
      </c>
      <c r="AV38" s="185">
        <f>IF('Indicator Data'!AX41="No Data",1,IF('Indicator Data imputation'!AW41&lt;&gt;"",1,0))</f>
        <v>0</v>
      </c>
      <c r="AW38" s="185">
        <f>IF('Indicator Data'!AY41="No Data",1,IF('Indicator Data imputation'!AX41&lt;&gt;"",1,0))</f>
        <v>0</v>
      </c>
      <c r="AX38" s="185">
        <f>IF('Indicator Data'!AZ41="No Data",1,IF('Indicator Data imputation'!AY41&lt;&gt;"",1,0))</f>
        <v>0</v>
      </c>
      <c r="AY38" s="185">
        <f>IF('Indicator Data'!BA41="No Data",1,IF('Indicator Data imputation'!AZ41&lt;&gt;"",1,0))</f>
        <v>1</v>
      </c>
      <c r="AZ38" s="185">
        <f>IF('Indicator Data'!BB41="No Data",1,IF('Indicator Data imputation'!BA41&lt;&gt;"",1,0))</f>
        <v>0</v>
      </c>
      <c r="BA38" s="185">
        <f>IF('Indicator Data'!BC41="No Data",1,IF('Indicator Data imputation'!BB41&lt;&gt;"",1,0))</f>
        <v>1</v>
      </c>
      <c r="BB38" s="185">
        <f>IF('Indicator Data'!BD41="No Data",1,IF('Indicator Data imputation'!BC41&lt;&gt;"",1,0))</f>
        <v>1</v>
      </c>
      <c r="BC38" s="185">
        <f>IF('Indicator Data'!BE41="No Data",1,IF('Indicator Data imputation'!BD41&lt;&gt;"",1,0))</f>
        <v>1</v>
      </c>
      <c r="BD38" s="185">
        <f>IF('Indicator Data'!BF41="No Data",1,IF('Indicator Data imputation'!BE41&lt;&gt;"",1,0))</f>
        <v>1</v>
      </c>
      <c r="BE38" s="185">
        <f>IF('Indicator Data'!BG41="No Data",1,IF('Indicator Data imputation'!BF41&lt;&gt;"",1,0))</f>
        <v>1</v>
      </c>
      <c r="BF38" s="185">
        <f>IF('Indicator Data'!BH41="No Data",1,IF('Indicator Data imputation'!BG41&lt;&gt;"",1,0))</f>
        <v>0</v>
      </c>
      <c r="BG38" s="185">
        <f>IF('Indicator Data'!BI41="No Data",1,IF('Indicator Data imputation'!BH41&lt;&gt;"",1,0))</f>
        <v>0</v>
      </c>
      <c r="BH38" s="185">
        <f>IF('Indicator Data'!BJ41="No Data",1,IF('Indicator Data imputation'!BI41&lt;&gt;"",1,0))</f>
        <v>0</v>
      </c>
      <c r="BI38" s="185">
        <f>IF('Indicator Data'!BK41="No Data",1,IF('Indicator Data imputation'!BJ41&lt;&gt;"",1,0))</f>
        <v>0</v>
      </c>
      <c r="BJ38" s="185">
        <f>IF('Indicator Data'!BL41="No Data",1,IF('Indicator Data imputation'!BK41&lt;&gt;"",1,0))</f>
        <v>0</v>
      </c>
      <c r="BK38" s="185">
        <f>IF('Indicator Data'!BM41="No Data",1,IF('Indicator Data imputation'!BL41&lt;&gt;"",1,0))</f>
        <v>0</v>
      </c>
      <c r="BL38" s="185">
        <f>IF('Indicator Data'!BN41="No Data",1,IF('Indicator Data imputation'!BM41&lt;&gt;"",1,0))</f>
        <v>0</v>
      </c>
      <c r="BM38" s="185">
        <f>IF('Indicator Data'!BO41="No Data",1,IF('Indicator Data imputation'!BN41&lt;&gt;"",1,0))</f>
        <v>0</v>
      </c>
      <c r="BN38" s="185">
        <f>IF('Indicator Data'!BP41="No Data",1,IF('Indicator Data imputation'!BO41&lt;&gt;"",1,0))</f>
        <v>0</v>
      </c>
      <c r="BO38" s="185">
        <f>IF('Indicator Data'!BQ41="No Data",1,IF('Indicator Data imputation'!BP41&lt;&gt;"",1,0))</f>
        <v>0</v>
      </c>
      <c r="BP38" s="185">
        <f>IF('Indicator Data'!BR41="No Data",1,IF('Indicator Data imputation'!BQ41&lt;&gt;"",1,0))</f>
        <v>0</v>
      </c>
      <c r="BQ38" s="185">
        <f>IF('Indicator Data'!BS41="No Data",1,IF('Indicator Data imputation'!BR41&lt;&gt;"",1,0))</f>
        <v>0</v>
      </c>
      <c r="BR38" s="16">
        <f t="shared" si="0"/>
        <v>12</v>
      </c>
      <c r="BS38" s="195">
        <f t="shared" si="1"/>
        <v>0.17647058823529413</v>
      </c>
    </row>
    <row r="39" spans="1:71" ht="15.75" customHeight="1" x14ac:dyDescent="0.25">
      <c r="A39" s="61" t="s">
        <v>141</v>
      </c>
      <c r="B39" s="185">
        <f>IF('Indicator Data'!D42="No Data",1,IF('Indicator Data imputation'!C42&lt;&gt;"",1,0))</f>
        <v>0</v>
      </c>
      <c r="C39" s="185">
        <f>IF('Indicator Data'!E42="No Data",1,IF('Indicator Data imputation'!D42&lt;&gt;"",1,0))</f>
        <v>0</v>
      </c>
      <c r="D39" s="185">
        <f>IF('Indicator Data'!F42="No Data",1,IF('Indicator Data imputation'!E42&lt;&gt;"",1,0))</f>
        <v>0</v>
      </c>
      <c r="E39" s="185">
        <f>IF('Indicator Data'!G42="No Data",1,IF('Indicator Data imputation'!F42&lt;&gt;"",1,0))</f>
        <v>0</v>
      </c>
      <c r="F39" s="185">
        <f>IF('Indicator Data'!H42="No Data",1,IF('Indicator Data imputation'!G42&lt;&gt;"",1,0))</f>
        <v>0</v>
      </c>
      <c r="G39" s="185">
        <f>IF('Indicator Data'!I42="No Data",1,IF('Indicator Data imputation'!H42&lt;&gt;"",1,0))</f>
        <v>0</v>
      </c>
      <c r="H39" s="185">
        <f>IF('Indicator Data'!J42="No Data",1,IF('Indicator Data imputation'!I42&lt;&gt;"",1,0))</f>
        <v>1</v>
      </c>
      <c r="I39" s="185">
        <f>IF('Indicator Data'!K42="No Data",1,IF('Indicator Data imputation'!J42&lt;&gt;"",1,0))</f>
        <v>1</v>
      </c>
      <c r="J39" s="185">
        <f>IF('Indicator Data'!L42="No Data",1,IF('Indicator Data imputation'!K42&lt;&gt;"",1,0))</f>
        <v>1</v>
      </c>
      <c r="K39" s="185">
        <f>IF('Indicator Data'!M42="No Data",1,IF('Indicator Data imputation'!L42&lt;&gt;"",1,0))</f>
        <v>0</v>
      </c>
      <c r="L39" s="185">
        <f>IF('Indicator Data'!N42="No Data",1,IF('Indicator Data imputation'!M42&lt;&gt;"",1,0))</f>
        <v>0</v>
      </c>
      <c r="M39" s="185">
        <f>IF('Indicator Data'!O42="No Data",1,IF('Indicator Data imputation'!N42&lt;&gt;"",1,0))</f>
        <v>0</v>
      </c>
      <c r="N39" s="185">
        <f>IF('Indicator Data'!P42="No Data",1,IF('Indicator Data imputation'!O42&lt;&gt;"",1,0))</f>
        <v>0</v>
      </c>
      <c r="O39" s="185">
        <f>IF('Indicator Data'!Q42="No Data",1,IF('Indicator Data imputation'!P42&lt;&gt;"",1,0))</f>
        <v>0</v>
      </c>
      <c r="P39" s="185">
        <f>IF('Indicator Data'!R42="No Data",1,IF('Indicator Data imputation'!Q42&lt;&gt;"",1,0))</f>
        <v>0</v>
      </c>
      <c r="Q39" s="185">
        <f>IF('Indicator Data'!S42="No Data",1,IF('Indicator Data imputation'!R42&lt;&gt;"",1,0))</f>
        <v>0</v>
      </c>
      <c r="R39" s="185">
        <f>IF('Indicator Data'!T42="No Data",1,IF('Indicator Data imputation'!S42&lt;&gt;"",1,0))</f>
        <v>0</v>
      </c>
      <c r="S39" s="185">
        <f>IF('Indicator Data'!U42="No Data",1,IF('Indicator Data imputation'!T42&lt;&gt;"",1,0))</f>
        <v>0</v>
      </c>
      <c r="T39" s="185">
        <f>IF('Indicator Data'!V42="No Data",1,IF('Indicator Data imputation'!U42&lt;&gt;"",1,0))</f>
        <v>0</v>
      </c>
      <c r="U39" s="185">
        <f>IF('Indicator Data'!W42="No Data",1,IF('Indicator Data imputation'!V42&lt;&gt;"",1,0))</f>
        <v>0</v>
      </c>
      <c r="V39" s="185">
        <f>IF('Indicator Data'!X42="No Data",1,IF('Indicator Data imputation'!W42&lt;&gt;"",1,0))</f>
        <v>0</v>
      </c>
      <c r="W39" s="185">
        <f>IF('Indicator Data'!Y42="No Data",1,IF('Indicator Data imputation'!X42&lt;&gt;"",1,0))</f>
        <v>0</v>
      </c>
      <c r="X39" s="185">
        <f>IF('Indicator Data'!Z42="No Data",1,IF('Indicator Data imputation'!Y42&lt;&gt;"",1,0))</f>
        <v>0</v>
      </c>
      <c r="Y39" s="185">
        <f>IF('Indicator Data'!AA42="No Data",1,IF('Indicator Data imputation'!Z42&lt;&gt;"",1,0))</f>
        <v>0</v>
      </c>
      <c r="Z39" s="185">
        <f>IF('Indicator Data'!AB42="No Data",1,IF('Indicator Data imputation'!AA42&lt;&gt;"",1,0))</f>
        <v>0</v>
      </c>
      <c r="AA39" s="185">
        <f>IF('Indicator Data'!AC42="No Data",1,IF('Indicator Data imputation'!AB42&lt;&gt;"",1,0))</f>
        <v>0</v>
      </c>
      <c r="AB39" s="185">
        <f>IF('Indicator Data'!AD42="No Data",1,IF('Indicator Data imputation'!AC42&lt;&gt;"",1,0))</f>
        <v>0</v>
      </c>
      <c r="AC39" s="185">
        <f>IF('Indicator Data'!AE42="No Data",1,IF('Indicator Data imputation'!AD42&lt;&gt;"",1,0))</f>
        <v>0</v>
      </c>
      <c r="AD39" s="185">
        <f>IF('Indicator Data'!AF42="No Data",1,IF('Indicator Data imputation'!AE42&lt;&gt;"",1,0))</f>
        <v>0</v>
      </c>
      <c r="AE39" s="185">
        <f>IF('Indicator Data'!AG42="No Data",1,IF('Indicator Data imputation'!AF42&lt;&gt;"",1,0))</f>
        <v>0</v>
      </c>
      <c r="AF39" s="185">
        <f>IF('Indicator Data'!AH42="No Data",1,IF('Indicator Data imputation'!AG42&lt;&gt;"",1,0))</f>
        <v>0</v>
      </c>
      <c r="AG39" s="185">
        <f>IF('Indicator Data'!AI42="No Data",1,IF('Indicator Data imputation'!AH42&lt;&gt;"",1,0))</f>
        <v>0</v>
      </c>
      <c r="AH39" s="185">
        <f>IF('Indicator Data'!AJ42="No Data",1,IF('Indicator Data imputation'!AI42&lt;&gt;"",1,0))</f>
        <v>0</v>
      </c>
      <c r="AI39" s="185">
        <f>IF('Indicator Data'!AK42="No Data",1,IF('Indicator Data imputation'!AJ42&lt;&gt;"",1,0))</f>
        <v>0</v>
      </c>
      <c r="AJ39" s="185">
        <f>IF('Indicator Data'!AL42="No Data",1,IF('Indicator Data imputation'!AK42&lt;&gt;"",1,0))</f>
        <v>0</v>
      </c>
      <c r="AK39" s="185">
        <f>IF('Indicator Data'!AM42="No Data",1,IF('Indicator Data imputation'!AL42&lt;&gt;"",1,0))</f>
        <v>0</v>
      </c>
      <c r="AL39" s="185">
        <f>IF('Indicator Data'!AN42="No Data",1,IF('Indicator Data imputation'!AM42&lt;&gt;"",1,0))</f>
        <v>0</v>
      </c>
      <c r="AM39" s="185">
        <f>IF('Indicator Data'!AO42="No Data",1,IF('Indicator Data imputation'!AN42&lt;&gt;"",1,0))</f>
        <v>0</v>
      </c>
      <c r="AN39" s="185">
        <f>IF('Indicator Data'!AP42="No Data",1,IF('Indicator Data imputation'!AO42&lt;&gt;"",1,0))</f>
        <v>0</v>
      </c>
      <c r="AO39" s="185">
        <f>IF('Indicator Data'!AQ42="No Data",1,IF('Indicator Data imputation'!AP42&lt;&gt;"",1,0))</f>
        <v>0</v>
      </c>
      <c r="AP39" s="185">
        <f>IF('Indicator Data'!AR42="No Data",1,IF('Indicator Data imputation'!AQ42&lt;&gt;"",1,0))</f>
        <v>0</v>
      </c>
      <c r="AQ39" s="185">
        <f>IF('Indicator Data'!AS42="No Data",1,IF('Indicator Data imputation'!AR42&lt;&gt;"",1,0))</f>
        <v>0</v>
      </c>
      <c r="AR39" s="185">
        <f>IF('Indicator Data'!AT42="No Data",1,IF('Indicator Data imputation'!AS42&lt;&gt;"",1,0))</f>
        <v>0</v>
      </c>
      <c r="AS39" s="185">
        <f>IF('Indicator Data'!AU42="No Data",1,IF('Indicator Data imputation'!AT42&lt;&gt;"",1,0))</f>
        <v>1</v>
      </c>
      <c r="AT39" s="185">
        <f>IF('Indicator Data'!AV42="No Data",1,IF('Indicator Data imputation'!AU42&lt;&gt;"",1,0))</f>
        <v>1</v>
      </c>
      <c r="AU39" s="185">
        <f>IF('Indicator Data'!AW42="No Data",1,IF('Indicator Data imputation'!AV42&lt;&gt;"",1,0))</f>
        <v>1</v>
      </c>
      <c r="AV39" s="185">
        <f>IF('Indicator Data'!AX42="No Data",1,IF('Indicator Data imputation'!AW42&lt;&gt;"",1,0))</f>
        <v>0</v>
      </c>
      <c r="AW39" s="185">
        <f>IF('Indicator Data'!AY42="No Data",1,IF('Indicator Data imputation'!AX42&lt;&gt;"",1,0))</f>
        <v>0</v>
      </c>
      <c r="AX39" s="185">
        <f>IF('Indicator Data'!AZ42="No Data",1,IF('Indicator Data imputation'!AY42&lt;&gt;"",1,0))</f>
        <v>0</v>
      </c>
      <c r="AY39" s="185">
        <f>IF('Indicator Data'!BA42="No Data",1,IF('Indicator Data imputation'!AZ42&lt;&gt;"",1,0))</f>
        <v>1</v>
      </c>
      <c r="AZ39" s="185">
        <f>IF('Indicator Data'!BB42="No Data",1,IF('Indicator Data imputation'!BA42&lt;&gt;"",1,0))</f>
        <v>0</v>
      </c>
      <c r="BA39" s="185">
        <f>IF('Indicator Data'!BC42="No Data",1,IF('Indicator Data imputation'!BB42&lt;&gt;"",1,0))</f>
        <v>1</v>
      </c>
      <c r="BB39" s="185">
        <f>IF('Indicator Data'!BD42="No Data",1,IF('Indicator Data imputation'!BC42&lt;&gt;"",1,0))</f>
        <v>1</v>
      </c>
      <c r="BC39" s="185">
        <f>IF('Indicator Data'!BE42="No Data",1,IF('Indicator Data imputation'!BD42&lt;&gt;"",1,0))</f>
        <v>1</v>
      </c>
      <c r="BD39" s="185">
        <f>IF('Indicator Data'!BF42="No Data",1,IF('Indicator Data imputation'!BE42&lt;&gt;"",1,0))</f>
        <v>1</v>
      </c>
      <c r="BE39" s="185">
        <f>IF('Indicator Data'!BG42="No Data",1,IF('Indicator Data imputation'!BF42&lt;&gt;"",1,0))</f>
        <v>1</v>
      </c>
      <c r="BF39" s="185">
        <f>IF('Indicator Data'!BH42="No Data",1,IF('Indicator Data imputation'!BG42&lt;&gt;"",1,0))</f>
        <v>0</v>
      </c>
      <c r="BG39" s="185">
        <f>IF('Indicator Data'!BI42="No Data",1,IF('Indicator Data imputation'!BH42&lt;&gt;"",1,0))</f>
        <v>0</v>
      </c>
      <c r="BH39" s="185">
        <f>IF('Indicator Data'!BJ42="No Data",1,IF('Indicator Data imputation'!BI42&lt;&gt;"",1,0))</f>
        <v>0</v>
      </c>
      <c r="BI39" s="185">
        <f>IF('Indicator Data'!BK42="No Data",1,IF('Indicator Data imputation'!BJ42&lt;&gt;"",1,0))</f>
        <v>0</v>
      </c>
      <c r="BJ39" s="185">
        <f>IF('Indicator Data'!BL42="No Data",1,IF('Indicator Data imputation'!BK42&lt;&gt;"",1,0))</f>
        <v>0</v>
      </c>
      <c r="BK39" s="185">
        <f>IF('Indicator Data'!BM42="No Data",1,IF('Indicator Data imputation'!BL42&lt;&gt;"",1,0))</f>
        <v>0</v>
      </c>
      <c r="BL39" s="185">
        <f>IF('Indicator Data'!BN42="No Data",1,IF('Indicator Data imputation'!BM42&lt;&gt;"",1,0))</f>
        <v>0</v>
      </c>
      <c r="BM39" s="185">
        <f>IF('Indicator Data'!BO42="No Data",1,IF('Indicator Data imputation'!BN42&lt;&gt;"",1,0))</f>
        <v>0</v>
      </c>
      <c r="BN39" s="185">
        <f>IF('Indicator Data'!BP42="No Data",1,IF('Indicator Data imputation'!BO42&lt;&gt;"",1,0))</f>
        <v>0</v>
      </c>
      <c r="BO39" s="185">
        <f>IF('Indicator Data'!BQ42="No Data",1,IF('Indicator Data imputation'!BP42&lt;&gt;"",1,0))</f>
        <v>0</v>
      </c>
      <c r="BP39" s="185">
        <f>IF('Indicator Data'!BR42="No Data",1,IF('Indicator Data imputation'!BQ42&lt;&gt;"",1,0))</f>
        <v>0</v>
      </c>
      <c r="BQ39" s="185">
        <f>IF('Indicator Data'!BS42="No Data",1,IF('Indicator Data imputation'!BR42&lt;&gt;"",1,0))</f>
        <v>0</v>
      </c>
      <c r="BR39" s="16">
        <f t="shared" si="0"/>
        <v>12</v>
      </c>
      <c r="BS39" s="195">
        <f t="shared" si="1"/>
        <v>0.17647058823529413</v>
      </c>
    </row>
    <row r="40" spans="1:71" ht="15.75" customHeight="1" x14ac:dyDescent="0.25">
      <c r="A40" s="61" t="s">
        <v>143</v>
      </c>
      <c r="B40" s="185">
        <f>IF('Indicator Data'!D43="No Data",1,IF('Indicator Data imputation'!C43&lt;&gt;"",1,0))</f>
        <v>0</v>
      </c>
      <c r="C40" s="185">
        <f>IF('Indicator Data'!E43="No Data",1,IF('Indicator Data imputation'!D43&lt;&gt;"",1,0))</f>
        <v>0</v>
      </c>
      <c r="D40" s="185">
        <f>IF('Indicator Data'!F43="No Data",1,IF('Indicator Data imputation'!E43&lt;&gt;"",1,0))</f>
        <v>0</v>
      </c>
      <c r="E40" s="185">
        <f>IF('Indicator Data'!G43="No Data",1,IF('Indicator Data imputation'!F43&lt;&gt;"",1,0))</f>
        <v>0</v>
      </c>
      <c r="F40" s="185">
        <f>IF('Indicator Data'!H43="No Data",1,IF('Indicator Data imputation'!G43&lt;&gt;"",1,0))</f>
        <v>0</v>
      </c>
      <c r="G40" s="185">
        <f>IF('Indicator Data'!I43="No Data",1,IF('Indicator Data imputation'!H43&lt;&gt;"",1,0))</f>
        <v>0</v>
      </c>
      <c r="H40" s="185">
        <f>IF('Indicator Data'!J43="No Data",1,IF('Indicator Data imputation'!I43&lt;&gt;"",1,0))</f>
        <v>1</v>
      </c>
      <c r="I40" s="185">
        <f>IF('Indicator Data'!K43="No Data",1,IF('Indicator Data imputation'!J43&lt;&gt;"",1,0))</f>
        <v>1</v>
      </c>
      <c r="J40" s="185">
        <f>IF('Indicator Data'!L43="No Data",1,IF('Indicator Data imputation'!K43&lt;&gt;"",1,0))</f>
        <v>1</v>
      </c>
      <c r="K40" s="185">
        <f>IF('Indicator Data'!M43="No Data",1,IF('Indicator Data imputation'!L43&lt;&gt;"",1,0))</f>
        <v>0</v>
      </c>
      <c r="L40" s="185">
        <f>IF('Indicator Data'!N43="No Data",1,IF('Indicator Data imputation'!M43&lt;&gt;"",1,0))</f>
        <v>0</v>
      </c>
      <c r="M40" s="185">
        <f>IF('Indicator Data'!O43="No Data",1,IF('Indicator Data imputation'!N43&lt;&gt;"",1,0))</f>
        <v>0</v>
      </c>
      <c r="N40" s="185">
        <f>IF('Indicator Data'!P43="No Data",1,IF('Indicator Data imputation'!O43&lt;&gt;"",1,0))</f>
        <v>0</v>
      </c>
      <c r="O40" s="185">
        <f>IF('Indicator Data'!Q43="No Data",1,IF('Indicator Data imputation'!P43&lt;&gt;"",1,0))</f>
        <v>0</v>
      </c>
      <c r="P40" s="185">
        <f>IF('Indicator Data'!R43="No Data",1,IF('Indicator Data imputation'!Q43&lt;&gt;"",1,0))</f>
        <v>0</v>
      </c>
      <c r="Q40" s="185">
        <f>IF('Indicator Data'!S43="No Data",1,IF('Indicator Data imputation'!R43&lt;&gt;"",1,0))</f>
        <v>0</v>
      </c>
      <c r="R40" s="185">
        <f>IF('Indicator Data'!T43="No Data",1,IF('Indicator Data imputation'!S43&lt;&gt;"",1,0))</f>
        <v>0</v>
      </c>
      <c r="S40" s="185">
        <f>IF('Indicator Data'!U43="No Data",1,IF('Indicator Data imputation'!T43&lt;&gt;"",1,0))</f>
        <v>0</v>
      </c>
      <c r="T40" s="185">
        <f>IF('Indicator Data'!V43="No Data",1,IF('Indicator Data imputation'!U43&lt;&gt;"",1,0))</f>
        <v>0</v>
      </c>
      <c r="U40" s="185">
        <f>IF('Indicator Data'!W43="No Data",1,IF('Indicator Data imputation'!V43&lt;&gt;"",1,0))</f>
        <v>0</v>
      </c>
      <c r="V40" s="185">
        <f>IF('Indicator Data'!X43="No Data",1,IF('Indicator Data imputation'!W43&lt;&gt;"",1,0))</f>
        <v>0</v>
      </c>
      <c r="W40" s="185">
        <f>IF('Indicator Data'!Y43="No Data",1,IF('Indicator Data imputation'!X43&lt;&gt;"",1,0))</f>
        <v>0</v>
      </c>
      <c r="X40" s="185">
        <f>IF('Indicator Data'!Z43="No Data",1,IF('Indicator Data imputation'!Y43&lt;&gt;"",1,0))</f>
        <v>0</v>
      </c>
      <c r="Y40" s="185">
        <f>IF('Indicator Data'!AA43="No Data",1,IF('Indicator Data imputation'!Z43&lt;&gt;"",1,0))</f>
        <v>0</v>
      </c>
      <c r="Z40" s="185">
        <f>IF('Indicator Data'!AB43="No Data",1,IF('Indicator Data imputation'!AA43&lt;&gt;"",1,0))</f>
        <v>0</v>
      </c>
      <c r="AA40" s="185">
        <f>IF('Indicator Data'!AC43="No Data",1,IF('Indicator Data imputation'!AB43&lt;&gt;"",1,0))</f>
        <v>0</v>
      </c>
      <c r="AB40" s="185">
        <f>IF('Indicator Data'!AD43="No Data",1,IF('Indicator Data imputation'!AC43&lt;&gt;"",1,0))</f>
        <v>0</v>
      </c>
      <c r="AC40" s="185">
        <f>IF('Indicator Data'!AE43="No Data",1,IF('Indicator Data imputation'!AD43&lt;&gt;"",1,0))</f>
        <v>0</v>
      </c>
      <c r="AD40" s="185">
        <f>IF('Indicator Data'!AF43="No Data",1,IF('Indicator Data imputation'!AE43&lt;&gt;"",1,0))</f>
        <v>0</v>
      </c>
      <c r="AE40" s="185">
        <f>IF('Indicator Data'!AG43="No Data",1,IF('Indicator Data imputation'!AF43&lt;&gt;"",1,0))</f>
        <v>0</v>
      </c>
      <c r="AF40" s="185">
        <f>IF('Indicator Data'!AH43="No Data",1,IF('Indicator Data imputation'!AG43&lt;&gt;"",1,0))</f>
        <v>0</v>
      </c>
      <c r="AG40" s="185">
        <f>IF('Indicator Data'!AI43="No Data",1,IF('Indicator Data imputation'!AH43&lt;&gt;"",1,0))</f>
        <v>0</v>
      </c>
      <c r="AH40" s="185">
        <f>IF('Indicator Data'!AJ43="No Data",1,IF('Indicator Data imputation'!AI43&lt;&gt;"",1,0))</f>
        <v>0</v>
      </c>
      <c r="AI40" s="185">
        <f>IF('Indicator Data'!AK43="No Data",1,IF('Indicator Data imputation'!AJ43&lt;&gt;"",1,0))</f>
        <v>0</v>
      </c>
      <c r="AJ40" s="185">
        <f>IF('Indicator Data'!AL43="No Data",1,IF('Indicator Data imputation'!AK43&lt;&gt;"",1,0))</f>
        <v>0</v>
      </c>
      <c r="AK40" s="185">
        <f>IF('Indicator Data'!AM43="No Data",1,IF('Indicator Data imputation'!AL43&lt;&gt;"",1,0))</f>
        <v>0</v>
      </c>
      <c r="AL40" s="185">
        <f>IF('Indicator Data'!AN43="No Data",1,IF('Indicator Data imputation'!AM43&lt;&gt;"",1,0))</f>
        <v>0</v>
      </c>
      <c r="AM40" s="185">
        <f>IF('Indicator Data'!AO43="No Data",1,IF('Indicator Data imputation'!AN43&lt;&gt;"",1,0))</f>
        <v>0</v>
      </c>
      <c r="AN40" s="185">
        <f>IF('Indicator Data'!AP43="No Data",1,IF('Indicator Data imputation'!AO43&lt;&gt;"",1,0))</f>
        <v>0</v>
      </c>
      <c r="AO40" s="185">
        <f>IF('Indicator Data'!AQ43="No Data",1,IF('Indicator Data imputation'!AP43&lt;&gt;"",1,0))</f>
        <v>0</v>
      </c>
      <c r="AP40" s="185">
        <f>IF('Indicator Data'!AR43="No Data",1,IF('Indicator Data imputation'!AQ43&lt;&gt;"",1,0))</f>
        <v>0</v>
      </c>
      <c r="AQ40" s="185">
        <f>IF('Indicator Data'!AS43="No Data",1,IF('Indicator Data imputation'!AR43&lt;&gt;"",1,0))</f>
        <v>0</v>
      </c>
      <c r="AR40" s="185">
        <f>IF('Indicator Data'!AT43="No Data",1,IF('Indicator Data imputation'!AS43&lt;&gt;"",1,0))</f>
        <v>0</v>
      </c>
      <c r="AS40" s="185">
        <f>IF('Indicator Data'!AU43="No Data",1,IF('Indicator Data imputation'!AT43&lt;&gt;"",1,0))</f>
        <v>1</v>
      </c>
      <c r="AT40" s="185">
        <f>IF('Indicator Data'!AV43="No Data",1,IF('Indicator Data imputation'!AU43&lt;&gt;"",1,0))</f>
        <v>1</v>
      </c>
      <c r="AU40" s="185">
        <f>IF('Indicator Data'!AW43="No Data",1,IF('Indicator Data imputation'!AV43&lt;&gt;"",1,0))</f>
        <v>1</v>
      </c>
      <c r="AV40" s="185">
        <f>IF('Indicator Data'!AX43="No Data",1,IF('Indicator Data imputation'!AW43&lt;&gt;"",1,0))</f>
        <v>0</v>
      </c>
      <c r="AW40" s="185">
        <f>IF('Indicator Data'!AY43="No Data",1,IF('Indicator Data imputation'!AX43&lt;&gt;"",1,0))</f>
        <v>0</v>
      </c>
      <c r="AX40" s="185">
        <f>IF('Indicator Data'!AZ43="No Data",1,IF('Indicator Data imputation'!AY43&lt;&gt;"",1,0))</f>
        <v>0</v>
      </c>
      <c r="AY40" s="185">
        <f>IF('Indicator Data'!BA43="No Data",1,IF('Indicator Data imputation'!AZ43&lt;&gt;"",1,0))</f>
        <v>1</v>
      </c>
      <c r="AZ40" s="185">
        <f>IF('Indicator Data'!BB43="No Data",1,IF('Indicator Data imputation'!BA43&lt;&gt;"",1,0))</f>
        <v>0</v>
      </c>
      <c r="BA40" s="185">
        <f>IF('Indicator Data'!BC43="No Data",1,IF('Indicator Data imputation'!BB43&lt;&gt;"",1,0))</f>
        <v>1</v>
      </c>
      <c r="BB40" s="185">
        <f>IF('Indicator Data'!BD43="No Data",1,IF('Indicator Data imputation'!BC43&lt;&gt;"",1,0))</f>
        <v>1</v>
      </c>
      <c r="BC40" s="185">
        <f>IF('Indicator Data'!BE43="No Data",1,IF('Indicator Data imputation'!BD43&lt;&gt;"",1,0))</f>
        <v>1</v>
      </c>
      <c r="BD40" s="185">
        <f>IF('Indicator Data'!BF43="No Data",1,IF('Indicator Data imputation'!BE43&lt;&gt;"",1,0))</f>
        <v>1</v>
      </c>
      <c r="BE40" s="185">
        <f>IF('Indicator Data'!BG43="No Data",1,IF('Indicator Data imputation'!BF43&lt;&gt;"",1,0))</f>
        <v>1</v>
      </c>
      <c r="BF40" s="185">
        <f>IF('Indicator Data'!BH43="No Data",1,IF('Indicator Data imputation'!BG43&lt;&gt;"",1,0))</f>
        <v>0</v>
      </c>
      <c r="BG40" s="185">
        <f>IF('Indicator Data'!BI43="No Data",1,IF('Indicator Data imputation'!BH43&lt;&gt;"",1,0))</f>
        <v>0</v>
      </c>
      <c r="BH40" s="185">
        <f>IF('Indicator Data'!BJ43="No Data",1,IF('Indicator Data imputation'!BI43&lt;&gt;"",1,0))</f>
        <v>0</v>
      </c>
      <c r="BI40" s="185">
        <f>IF('Indicator Data'!BK43="No Data",1,IF('Indicator Data imputation'!BJ43&lt;&gt;"",1,0))</f>
        <v>0</v>
      </c>
      <c r="BJ40" s="185">
        <f>IF('Indicator Data'!BL43="No Data",1,IF('Indicator Data imputation'!BK43&lt;&gt;"",1,0))</f>
        <v>0</v>
      </c>
      <c r="BK40" s="185">
        <f>IF('Indicator Data'!BM43="No Data",1,IF('Indicator Data imputation'!BL43&lt;&gt;"",1,0))</f>
        <v>0</v>
      </c>
      <c r="BL40" s="185">
        <f>IF('Indicator Data'!BN43="No Data",1,IF('Indicator Data imputation'!BM43&lt;&gt;"",1,0))</f>
        <v>0</v>
      </c>
      <c r="BM40" s="185">
        <f>IF('Indicator Data'!BO43="No Data",1,IF('Indicator Data imputation'!BN43&lt;&gt;"",1,0))</f>
        <v>0</v>
      </c>
      <c r="BN40" s="185">
        <f>IF('Indicator Data'!BP43="No Data",1,IF('Indicator Data imputation'!BO43&lt;&gt;"",1,0))</f>
        <v>0</v>
      </c>
      <c r="BO40" s="185">
        <f>IF('Indicator Data'!BQ43="No Data",1,IF('Indicator Data imputation'!BP43&lt;&gt;"",1,0))</f>
        <v>0</v>
      </c>
      <c r="BP40" s="185">
        <f>IF('Indicator Data'!BR43="No Data",1,IF('Indicator Data imputation'!BQ43&lt;&gt;"",1,0))</f>
        <v>0</v>
      </c>
      <c r="BQ40" s="185">
        <f>IF('Indicator Data'!BS43="No Data",1,IF('Indicator Data imputation'!BR43&lt;&gt;"",1,0))</f>
        <v>0</v>
      </c>
      <c r="BR40" s="16">
        <f t="shared" si="0"/>
        <v>12</v>
      </c>
      <c r="BS40" s="195">
        <f t="shared" si="1"/>
        <v>0.17647058823529413</v>
      </c>
    </row>
    <row r="41" spans="1:71" ht="15.75" customHeight="1" x14ac:dyDescent="0.25">
      <c r="A41" s="61" t="s">
        <v>145</v>
      </c>
      <c r="B41" s="185">
        <f>IF('Indicator Data'!D44="No Data",1,IF('Indicator Data imputation'!C44&lt;&gt;"",1,0))</f>
        <v>0</v>
      </c>
      <c r="C41" s="185">
        <f>IF('Indicator Data'!E44="No Data",1,IF('Indicator Data imputation'!D44&lt;&gt;"",1,0))</f>
        <v>0</v>
      </c>
      <c r="D41" s="185">
        <f>IF('Indicator Data'!F44="No Data",1,IF('Indicator Data imputation'!E44&lt;&gt;"",1,0))</f>
        <v>0</v>
      </c>
      <c r="E41" s="185">
        <f>IF('Indicator Data'!G44="No Data",1,IF('Indicator Data imputation'!F44&lt;&gt;"",1,0))</f>
        <v>0</v>
      </c>
      <c r="F41" s="185">
        <f>IF('Indicator Data'!H44="No Data",1,IF('Indicator Data imputation'!G44&lt;&gt;"",1,0))</f>
        <v>0</v>
      </c>
      <c r="G41" s="185">
        <f>IF('Indicator Data'!I44="No Data",1,IF('Indicator Data imputation'!H44&lt;&gt;"",1,0))</f>
        <v>0</v>
      </c>
      <c r="H41" s="185">
        <f>IF('Indicator Data'!J44="No Data",1,IF('Indicator Data imputation'!I44&lt;&gt;"",1,0))</f>
        <v>1</v>
      </c>
      <c r="I41" s="185">
        <f>IF('Indicator Data'!K44="No Data",1,IF('Indicator Data imputation'!J44&lt;&gt;"",1,0))</f>
        <v>1</v>
      </c>
      <c r="J41" s="185">
        <f>IF('Indicator Data'!L44="No Data",1,IF('Indicator Data imputation'!K44&lt;&gt;"",1,0))</f>
        <v>1</v>
      </c>
      <c r="K41" s="185">
        <f>IF('Indicator Data'!M44="No Data",1,IF('Indicator Data imputation'!L44&lt;&gt;"",1,0))</f>
        <v>0</v>
      </c>
      <c r="L41" s="185">
        <f>IF('Indicator Data'!N44="No Data",1,IF('Indicator Data imputation'!M44&lt;&gt;"",1,0))</f>
        <v>0</v>
      </c>
      <c r="M41" s="185">
        <f>IF('Indicator Data'!O44="No Data",1,IF('Indicator Data imputation'!N44&lt;&gt;"",1,0))</f>
        <v>0</v>
      </c>
      <c r="N41" s="185">
        <f>IF('Indicator Data'!P44="No Data",1,IF('Indicator Data imputation'!O44&lt;&gt;"",1,0))</f>
        <v>0</v>
      </c>
      <c r="O41" s="185">
        <f>IF('Indicator Data'!Q44="No Data",1,IF('Indicator Data imputation'!P44&lt;&gt;"",1,0))</f>
        <v>0</v>
      </c>
      <c r="P41" s="185">
        <f>IF('Indicator Data'!R44="No Data",1,IF('Indicator Data imputation'!Q44&lt;&gt;"",1,0))</f>
        <v>0</v>
      </c>
      <c r="Q41" s="185">
        <f>IF('Indicator Data'!S44="No Data",1,IF('Indicator Data imputation'!R44&lt;&gt;"",1,0))</f>
        <v>0</v>
      </c>
      <c r="R41" s="185">
        <f>IF('Indicator Data'!T44="No Data",1,IF('Indicator Data imputation'!S44&lt;&gt;"",1,0))</f>
        <v>0</v>
      </c>
      <c r="S41" s="185">
        <f>IF('Indicator Data'!U44="No Data",1,IF('Indicator Data imputation'!T44&lt;&gt;"",1,0))</f>
        <v>0</v>
      </c>
      <c r="T41" s="185">
        <f>IF('Indicator Data'!V44="No Data",1,IF('Indicator Data imputation'!U44&lt;&gt;"",1,0))</f>
        <v>0</v>
      </c>
      <c r="U41" s="185">
        <f>IF('Indicator Data'!W44="No Data",1,IF('Indicator Data imputation'!V44&lt;&gt;"",1,0))</f>
        <v>0</v>
      </c>
      <c r="V41" s="185">
        <f>IF('Indicator Data'!X44="No Data",1,IF('Indicator Data imputation'!W44&lt;&gt;"",1,0))</f>
        <v>0</v>
      </c>
      <c r="W41" s="185">
        <f>IF('Indicator Data'!Y44="No Data",1,IF('Indicator Data imputation'!X44&lt;&gt;"",1,0))</f>
        <v>0</v>
      </c>
      <c r="X41" s="185">
        <f>IF('Indicator Data'!Z44="No Data",1,IF('Indicator Data imputation'!Y44&lt;&gt;"",1,0))</f>
        <v>0</v>
      </c>
      <c r="Y41" s="185">
        <f>IF('Indicator Data'!AA44="No Data",1,IF('Indicator Data imputation'!Z44&lt;&gt;"",1,0))</f>
        <v>0</v>
      </c>
      <c r="Z41" s="185">
        <f>IF('Indicator Data'!AB44="No Data",1,IF('Indicator Data imputation'!AA44&lt;&gt;"",1,0))</f>
        <v>0</v>
      </c>
      <c r="AA41" s="185">
        <f>IF('Indicator Data'!AC44="No Data",1,IF('Indicator Data imputation'!AB44&lt;&gt;"",1,0))</f>
        <v>0</v>
      </c>
      <c r="AB41" s="185">
        <f>IF('Indicator Data'!AD44="No Data",1,IF('Indicator Data imputation'!AC44&lt;&gt;"",1,0))</f>
        <v>0</v>
      </c>
      <c r="AC41" s="185">
        <f>IF('Indicator Data'!AE44="No Data",1,IF('Indicator Data imputation'!AD44&lt;&gt;"",1,0))</f>
        <v>0</v>
      </c>
      <c r="AD41" s="185">
        <f>IF('Indicator Data'!AF44="No Data",1,IF('Indicator Data imputation'!AE44&lt;&gt;"",1,0))</f>
        <v>0</v>
      </c>
      <c r="AE41" s="185">
        <f>IF('Indicator Data'!AG44="No Data",1,IF('Indicator Data imputation'!AF44&lt;&gt;"",1,0))</f>
        <v>0</v>
      </c>
      <c r="AF41" s="185">
        <f>IF('Indicator Data'!AH44="No Data",1,IF('Indicator Data imputation'!AG44&lt;&gt;"",1,0))</f>
        <v>0</v>
      </c>
      <c r="AG41" s="185">
        <f>IF('Indicator Data'!AI44="No Data",1,IF('Indicator Data imputation'!AH44&lt;&gt;"",1,0))</f>
        <v>0</v>
      </c>
      <c r="AH41" s="185">
        <f>IF('Indicator Data'!AJ44="No Data",1,IF('Indicator Data imputation'!AI44&lt;&gt;"",1,0))</f>
        <v>0</v>
      </c>
      <c r="AI41" s="185">
        <f>IF('Indicator Data'!AK44="No Data",1,IF('Indicator Data imputation'!AJ44&lt;&gt;"",1,0))</f>
        <v>0</v>
      </c>
      <c r="AJ41" s="185">
        <f>IF('Indicator Data'!AL44="No Data",1,IF('Indicator Data imputation'!AK44&lt;&gt;"",1,0))</f>
        <v>0</v>
      </c>
      <c r="AK41" s="185">
        <f>IF('Indicator Data'!AM44="No Data",1,IF('Indicator Data imputation'!AL44&lt;&gt;"",1,0))</f>
        <v>0</v>
      </c>
      <c r="AL41" s="185">
        <f>IF('Indicator Data'!AN44="No Data",1,IF('Indicator Data imputation'!AM44&lt;&gt;"",1,0))</f>
        <v>0</v>
      </c>
      <c r="AM41" s="185">
        <f>IF('Indicator Data'!AO44="No Data",1,IF('Indicator Data imputation'!AN44&lt;&gt;"",1,0))</f>
        <v>0</v>
      </c>
      <c r="AN41" s="185">
        <f>IF('Indicator Data'!AP44="No Data",1,IF('Indicator Data imputation'!AO44&lt;&gt;"",1,0))</f>
        <v>0</v>
      </c>
      <c r="AO41" s="185">
        <f>IF('Indicator Data'!AQ44="No Data",1,IF('Indicator Data imputation'!AP44&lt;&gt;"",1,0))</f>
        <v>0</v>
      </c>
      <c r="AP41" s="185">
        <f>IF('Indicator Data'!AR44="No Data",1,IF('Indicator Data imputation'!AQ44&lt;&gt;"",1,0))</f>
        <v>0</v>
      </c>
      <c r="AQ41" s="185">
        <f>IF('Indicator Data'!AS44="No Data",1,IF('Indicator Data imputation'!AR44&lt;&gt;"",1,0))</f>
        <v>0</v>
      </c>
      <c r="AR41" s="185">
        <f>IF('Indicator Data'!AT44="No Data",1,IF('Indicator Data imputation'!AS44&lt;&gt;"",1,0))</f>
        <v>0</v>
      </c>
      <c r="AS41" s="185">
        <f>IF('Indicator Data'!AU44="No Data",1,IF('Indicator Data imputation'!AT44&lt;&gt;"",1,0))</f>
        <v>1</v>
      </c>
      <c r="AT41" s="185">
        <f>IF('Indicator Data'!AV44="No Data",1,IF('Indicator Data imputation'!AU44&lt;&gt;"",1,0))</f>
        <v>1</v>
      </c>
      <c r="AU41" s="185">
        <f>IF('Indicator Data'!AW44="No Data",1,IF('Indicator Data imputation'!AV44&lt;&gt;"",1,0))</f>
        <v>1</v>
      </c>
      <c r="AV41" s="185">
        <f>IF('Indicator Data'!AX44="No Data",1,IF('Indicator Data imputation'!AW44&lt;&gt;"",1,0))</f>
        <v>0</v>
      </c>
      <c r="AW41" s="185">
        <f>IF('Indicator Data'!AY44="No Data",1,IF('Indicator Data imputation'!AX44&lt;&gt;"",1,0))</f>
        <v>0</v>
      </c>
      <c r="AX41" s="185">
        <f>IF('Indicator Data'!AZ44="No Data",1,IF('Indicator Data imputation'!AY44&lt;&gt;"",1,0))</f>
        <v>0</v>
      </c>
      <c r="AY41" s="185">
        <f>IF('Indicator Data'!BA44="No Data",1,IF('Indicator Data imputation'!AZ44&lt;&gt;"",1,0))</f>
        <v>1</v>
      </c>
      <c r="AZ41" s="185">
        <f>IF('Indicator Data'!BB44="No Data",1,IF('Indicator Data imputation'!BA44&lt;&gt;"",1,0))</f>
        <v>0</v>
      </c>
      <c r="BA41" s="185">
        <f>IF('Indicator Data'!BC44="No Data",1,IF('Indicator Data imputation'!BB44&lt;&gt;"",1,0))</f>
        <v>1</v>
      </c>
      <c r="BB41" s="185">
        <f>IF('Indicator Data'!BD44="No Data",1,IF('Indicator Data imputation'!BC44&lt;&gt;"",1,0))</f>
        <v>1</v>
      </c>
      <c r="BC41" s="185">
        <f>IF('Indicator Data'!BE44="No Data",1,IF('Indicator Data imputation'!BD44&lt;&gt;"",1,0))</f>
        <v>1</v>
      </c>
      <c r="BD41" s="185">
        <f>IF('Indicator Data'!BF44="No Data",1,IF('Indicator Data imputation'!BE44&lt;&gt;"",1,0))</f>
        <v>1</v>
      </c>
      <c r="BE41" s="185">
        <f>IF('Indicator Data'!BG44="No Data",1,IF('Indicator Data imputation'!BF44&lt;&gt;"",1,0))</f>
        <v>1</v>
      </c>
      <c r="BF41" s="185">
        <f>IF('Indicator Data'!BH44="No Data",1,IF('Indicator Data imputation'!BG44&lt;&gt;"",1,0))</f>
        <v>0</v>
      </c>
      <c r="BG41" s="185">
        <f>IF('Indicator Data'!BI44="No Data",1,IF('Indicator Data imputation'!BH44&lt;&gt;"",1,0))</f>
        <v>0</v>
      </c>
      <c r="BH41" s="185">
        <f>IF('Indicator Data'!BJ44="No Data",1,IF('Indicator Data imputation'!BI44&lt;&gt;"",1,0))</f>
        <v>0</v>
      </c>
      <c r="BI41" s="185">
        <f>IF('Indicator Data'!BK44="No Data",1,IF('Indicator Data imputation'!BJ44&lt;&gt;"",1,0))</f>
        <v>0</v>
      </c>
      <c r="BJ41" s="185">
        <f>IF('Indicator Data'!BL44="No Data",1,IF('Indicator Data imputation'!BK44&lt;&gt;"",1,0))</f>
        <v>0</v>
      </c>
      <c r="BK41" s="185">
        <f>IF('Indicator Data'!BM44="No Data",1,IF('Indicator Data imputation'!BL44&lt;&gt;"",1,0))</f>
        <v>0</v>
      </c>
      <c r="BL41" s="185">
        <f>IF('Indicator Data'!BN44="No Data",1,IF('Indicator Data imputation'!BM44&lt;&gt;"",1,0))</f>
        <v>0</v>
      </c>
      <c r="BM41" s="185">
        <f>IF('Indicator Data'!BO44="No Data",1,IF('Indicator Data imputation'!BN44&lt;&gt;"",1,0))</f>
        <v>0</v>
      </c>
      <c r="BN41" s="185">
        <f>IF('Indicator Data'!BP44="No Data",1,IF('Indicator Data imputation'!BO44&lt;&gt;"",1,0))</f>
        <v>0</v>
      </c>
      <c r="BO41" s="185">
        <f>IF('Indicator Data'!BQ44="No Data",1,IF('Indicator Data imputation'!BP44&lt;&gt;"",1,0))</f>
        <v>0</v>
      </c>
      <c r="BP41" s="185">
        <f>IF('Indicator Data'!BR44="No Data",1,IF('Indicator Data imputation'!BQ44&lt;&gt;"",1,0))</f>
        <v>0</v>
      </c>
      <c r="BQ41" s="185">
        <f>IF('Indicator Data'!BS44="No Data",1,IF('Indicator Data imputation'!BR44&lt;&gt;"",1,0))</f>
        <v>0</v>
      </c>
      <c r="BR41" s="16">
        <f t="shared" si="0"/>
        <v>12</v>
      </c>
      <c r="BS41" s="195">
        <f t="shared" si="1"/>
        <v>0.17647058823529413</v>
      </c>
    </row>
    <row r="42" spans="1:71" ht="15.75" customHeight="1" x14ac:dyDescent="0.25">
      <c r="A42" s="61" t="s">
        <v>147</v>
      </c>
      <c r="B42" s="185">
        <f>IF('Indicator Data'!D45="No Data",1,IF('Indicator Data imputation'!C45&lt;&gt;"",1,0))</f>
        <v>0</v>
      </c>
      <c r="C42" s="185">
        <f>IF('Indicator Data'!E45="No Data",1,IF('Indicator Data imputation'!D45&lt;&gt;"",1,0))</f>
        <v>0</v>
      </c>
      <c r="D42" s="185">
        <f>IF('Indicator Data'!F45="No Data",1,IF('Indicator Data imputation'!E45&lt;&gt;"",1,0))</f>
        <v>0</v>
      </c>
      <c r="E42" s="185">
        <f>IF('Indicator Data'!G45="No Data",1,IF('Indicator Data imputation'!F45&lt;&gt;"",1,0))</f>
        <v>0</v>
      </c>
      <c r="F42" s="185">
        <f>IF('Indicator Data'!H45="No Data",1,IF('Indicator Data imputation'!G45&lt;&gt;"",1,0))</f>
        <v>0</v>
      </c>
      <c r="G42" s="185">
        <f>IF('Indicator Data'!I45="No Data",1,IF('Indicator Data imputation'!H45&lt;&gt;"",1,0))</f>
        <v>0</v>
      </c>
      <c r="H42" s="185">
        <f>IF('Indicator Data'!J45="No Data",1,IF('Indicator Data imputation'!I45&lt;&gt;"",1,0))</f>
        <v>1</v>
      </c>
      <c r="I42" s="185">
        <f>IF('Indicator Data'!K45="No Data",1,IF('Indicator Data imputation'!J45&lt;&gt;"",1,0))</f>
        <v>1</v>
      </c>
      <c r="J42" s="185">
        <f>IF('Indicator Data'!L45="No Data",1,IF('Indicator Data imputation'!K45&lt;&gt;"",1,0))</f>
        <v>1</v>
      </c>
      <c r="K42" s="185">
        <f>IF('Indicator Data'!M45="No Data",1,IF('Indicator Data imputation'!L45&lt;&gt;"",1,0))</f>
        <v>0</v>
      </c>
      <c r="L42" s="185">
        <f>IF('Indicator Data'!N45="No Data",1,IF('Indicator Data imputation'!M45&lt;&gt;"",1,0))</f>
        <v>0</v>
      </c>
      <c r="M42" s="185">
        <f>IF('Indicator Data'!O45="No Data",1,IF('Indicator Data imputation'!N45&lt;&gt;"",1,0))</f>
        <v>0</v>
      </c>
      <c r="N42" s="185">
        <f>IF('Indicator Data'!P45="No Data",1,IF('Indicator Data imputation'!O45&lt;&gt;"",1,0))</f>
        <v>0</v>
      </c>
      <c r="O42" s="185">
        <f>IF('Indicator Data'!Q45="No Data",1,IF('Indicator Data imputation'!P45&lt;&gt;"",1,0))</f>
        <v>0</v>
      </c>
      <c r="P42" s="185">
        <f>IF('Indicator Data'!R45="No Data",1,IF('Indicator Data imputation'!Q45&lt;&gt;"",1,0))</f>
        <v>0</v>
      </c>
      <c r="Q42" s="185">
        <f>IF('Indicator Data'!S45="No Data",1,IF('Indicator Data imputation'!R45&lt;&gt;"",1,0))</f>
        <v>0</v>
      </c>
      <c r="R42" s="185">
        <f>IF('Indicator Data'!T45="No Data",1,IF('Indicator Data imputation'!S45&lt;&gt;"",1,0))</f>
        <v>0</v>
      </c>
      <c r="S42" s="185">
        <f>IF('Indicator Data'!U45="No Data",1,IF('Indicator Data imputation'!T45&lt;&gt;"",1,0))</f>
        <v>0</v>
      </c>
      <c r="T42" s="185">
        <f>IF('Indicator Data'!V45="No Data",1,IF('Indicator Data imputation'!U45&lt;&gt;"",1,0))</f>
        <v>0</v>
      </c>
      <c r="U42" s="185">
        <f>IF('Indicator Data'!W45="No Data",1,IF('Indicator Data imputation'!V45&lt;&gt;"",1,0))</f>
        <v>0</v>
      </c>
      <c r="V42" s="185">
        <f>IF('Indicator Data'!X45="No Data",1,IF('Indicator Data imputation'!W45&lt;&gt;"",1,0))</f>
        <v>0</v>
      </c>
      <c r="W42" s="185">
        <f>IF('Indicator Data'!Y45="No Data",1,IF('Indicator Data imputation'!X45&lt;&gt;"",1,0))</f>
        <v>0</v>
      </c>
      <c r="X42" s="185">
        <f>IF('Indicator Data'!Z45="No Data",1,IF('Indicator Data imputation'!Y45&lt;&gt;"",1,0))</f>
        <v>0</v>
      </c>
      <c r="Y42" s="185">
        <f>IF('Indicator Data'!AA45="No Data",1,IF('Indicator Data imputation'!Z45&lt;&gt;"",1,0))</f>
        <v>0</v>
      </c>
      <c r="Z42" s="185">
        <f>IF('Indicator Data'!AB45="No Data",1,IF('Indicator Data imputation'!AA45&lt;&gt;"",1,0))</f>
        <v>0</v>
      </c>
      <c r="AA42" s="185">
        <f>IF('Indicator Data'!AC45="No Data",1,IF('Indicator Data imputation'!AB45&lt;&gt;"",1,0))</f>
        <v>0</v>
      </c>
      <c r="AB42" s="185">
        <f>IF('Indicator Data'!AD45="No Data",1,IF('Indicator Data imputation'!AC45&lt;&gt;"",1,0))</f>
        <v>0</v>
      </c>
      <c r="AC42" s="185">
        <f>IF('Indicator Data'!AE45="No Data",1,IF('Indicator Data imputation'!AD45&lt;&gt;"",1,0))</f>
        <v>0</v>
      </c>
      <c r="AD42" s="185">
        <f>IF('Indicator Data'!AF45="No Data",1,IF('Indicator Data imputation'!AE45&lt;&gt;"",1,0))</f>
        <v>0</v>
      </c>
      <c r="AE42" s="185">
        <f>IF('Indicator Data'!AG45="No Data",1,IF('Indicator Data imputation'!AF45&lt;&gt;"",1,0))</f>
        <v>0</v>
      </c>
      <c r="AF42" s="185">
        <f>IF('Indicator Data'!AH45="No Data",1,IF('Indicator Data imputation'!AG45&lt;&gt;"",1,0))</f>
        <v>0</v>
      </c>
      <c r="AG42" s="185">
        <f>IF('Indicator Data'!AI45="No Data",1,IF('Indicator Data imputation'!AH45&lt;&gt;"",1,0))</f>
        <v>0</v>
      </c>
      <c r="AH42" s="185">
        <f>IF('Indicator Data'!AJ45="No Data",1,IF('Indicator Data imputation'!AI45&lt;&gt;"",1,0))</f>
        <v>0</v>
      </c>
      <c r="AI42" s="185">
        <f>IF('Indicator Data'!AK45="No Data",1,IF('Indicator Data imputation'!AJ45&lt;&gt;"",1,0))</f>
        <v>0</v>
      </c>
      <c r="AJ42" s="185">
        <f>IF('Indicator Data'!AL45="No Data",1,IF('Indicator Data imputation'!AK45&lt;&gt;"",1,0))</f>
        <v>0</v>
      </c>
      <c r="AK42" s="185">
        <f>IF('Indicator Data'!AM45="No Data",1,IF('Indicator Data imputation'!AL45&lt;&gt;"",1,0))</f>
        <v>0</v>
      </c>
      <c r="AL42" s="185">
        <f>IF('Indicator Data'!AN45="No Data",1,IF('Indicator Data imputation'!AM45&lt;&gt;"",1,0))</f>
        <v>0</v>
      </c>
      <c r="AM42" s="185">
        <f>IF('Indicator Data'!AO45="No Data",1,IF('Indicator Data imputation'!AN45&lt;&gt;"",1,0))</f>
        <v>0</v>
      </c>
      <c r="AN42" s="185">
        <f>IF('Indicator Data'!AP45="No Data",1,IF('Indicator Data imputation'!AO45&lt;&gt;"",1,0))</f>
        <v>0</v>
      </c>
      <c r="AO42" s="185">
        <f>IF('Indicator Data'!AQ45="No Data",1,IF('Indicator Data imputation'!AP45&lt;&gt;"",1,0))</f>
        <v>0</v>
      </c>
      <c r="AP42" s="185">
        <f>IF('Indicator Data'!AR45="No Data",1,IF('Indicator Data imputation'!AQ45&lt;&gt;"",1,0))</f>
        <v>0</v>
      </c>
      <c r="AQ42" s="185">
        <f>IF('Indicator Data'!AS45="No Data",1,IF('Indicator Data imputation'!AR45&lt;&gt;"",1,0))</f>
        <v>0</v>
      </c>
      <c r="AR42" s="185">
        <f>IF('Indicator Data'!AT45="No Data",1,IF('Indicator Data imputation'!AS45&lt;&gt;"",1,0))</f>
        <v>0</v>
      </c>
      <c r="AS42" s="185">
        <f>IF('Indicator Data'!AU45="No Data",1,IF('Indicator Data imputation'!AT45&lt;&gt;"",1,0))</f>
        <v>1</v>
      </c>
      <c r="AT42" s="185">
        <f>IF('Indicator Data'!AV45="No Data",1,IF('Indicator Data imputation'!AU45&lt;&gt;"",1,0))</f>
        <v>1</v>
      </c>
      <c r="AU42" s="185">
        <f>IF('Indicator Data'!AW45="No Data",1,IF('Indicator Data imputation'!AV45&lt;&gt;"",1,0))</f>
        <v>1</v>
      </c>
      <c r="AV42" s="185">
        <f>IF('Indicator Data'!AX45="No Data",1,IF('Indicator Data imputation'!AW45&lt;&gt;"",1,0))</f>
        <v>0</v>
      </c>
      <c r="AW42" s="185">
        <f>IF('Indicator Data'!AY45="No Data",1,IF('Indicator Data imputation'!AX45&lt;&gt;"",1,0))</f>
        <v>0</v>
      </c>
      <c r="AX42" s="185">
        <f>IF('Indicator Data'!AZ45="No Data",1,IF('Indicator Data imputation'!AY45&lt;&gt;"",1,0))</f>
        <v>0</v>
      </c>
      <c r="AY42" s="185">
        <f>IF('Indicator Data'!BA45="No Data",1,IF('Indicator Data imputation'!AZ45&lt;&gt;"",1,0))</f>
        <v>1</v>
      </c>
      <c r="AZ42" s="185">
        <f>IF('Indicator Data'!BB45="No Data",1,IF('Indicator Data imputation'!BA45&lt;&gt;"",1,0))</f>
        <v>0</v>
      </c>
      <c r="BA42" s="185">
        <f>IF('Indicator Data'!BC45="No Data",1,IF('Indicator Data imputation'!BB45&lt;&gt;"",1,0))</f>
        <v>1</v>
      </c>
      <c r="BB42" s="185">
        <f>IF('Indicator Data'!BD45="No Data",1,IF('Indicator Data imputation'!BC45&lt;&gt;"",1,0))</f>
        <v>1</v>
      </c>
      <c r="BC42" s="185">
        <f>IF('Indicator Data'!BE45="No Data",1,IF('Indicator Data imputation'!BD45&lt;&gt;"",1,0))</f>
        <v>1</v>
      </c>
      <c r="BD42" s="185">
        <f>IF('Indicator Data'!BF45="No Data",1,IF('Indicator Data imputation'!BE45&lt;&gt;"",1,0))</f>
        <v>1</v>
      </c>
      <c r="BE42" s="185">
        <f>IF('Indicator Data'!BG45="No Data",1,IF('Indicator Data imputation'!BF45&lt;&gt;"",1,0))</f>
        <v>1</v>
      </c>
      <c r="BF42" s="185">
        <f>IF('Indicator Data'!BH45="No Data",1,IF('Indicator Data imputation'!BG45&lt;&gt;"",1,0))</f>
        <v>0</v>
      </c>
      <c r="BG42" s="185">
        <f>IF('Indicator Data'!BI45="No Data",1,IF('Indicator Data imputation'!BH45&lt;&gt;"",1,0))</f>
        <v>0</v>
      </c>
      <c r="BH42" s="185">
        <f>IF('Indicator Data'!BJ45="No Data",1,IF('Indicator Data imputation'!BI45&lt;&gt;"",1,0))</f>
        <v>0</v>
      </c>
      <c r="BI42" s="185">
        <f>IF('Indicator Data'!BK45="No Data",1,IF('Indicator Data imputation'!BJ45&lt;&gt;"",1,0))</f>
        <v>0</v>
      </c>
      <c r="BJ42" s="185">
        <f>IF('Indicator Data'!BL45="No Data",1,IF('Indicator Data imputation'!BK45&lt;&gt;"",1,0))</f>
        <v>0</v>
      </c>
      <c r="BK42" s="185">
        <f>IF('Indicator Data'!BM45="No Data",1,IF('Indicator Data imputation'!BL45&lt;&gt;"",1,0))</f>
        <v>0</v>
      </c>
      <c r="BL42" s="185">
        <f>IF('Indicator Data'!BN45="No Data",1,IF('Indicator Data imputation'!BM45&lt;&gt;"",1,0))</f>
        <v>0</v>
      </c>
      <c r="BM42" s="185">
        <f>IF('Indicator Data'!BO45="No Data",1,IF('Indicator Data imputation'!BN45&lt;&gt;"",1,0))</f>
        <v>0</v>
      </c>
      <c r="BN42" s="185">
        <f>IF('Indicator Data'!BP45="No Data",1,IF('Indicator Data imputation'!BO45&lt;&gt;"",1,0))</f>
        <v>0</v>
      </c>
      <c r="BO42" s="185">
        <f>IF('Indicator Data'!BQ45="No Data",1,IF('Indicator Data imputation'!BP45&lt;&gt;"",1,0))</f>
        <v>0</v>
      </c>
      <c r="BP42" s="185">
        <f>IF('Indicator Data'!BR45="No Data",1,IF('Indicator Data imputation'!BQ45&lt;&gt;"",1,0))</f>
        <v>0</v>
      </c>
      <c r="BQ42" s="185">
        <f>IF('Indicator Data'!BS45="No Data",1,IF('Indicator Data imputation'!BR45&lt;&gt;"",1,0))</f>
        <v>0</v>
      </c>
      <c r="BR42" s="16">
        <f t="shared" si="0"/>
        <v>12</v>
      </c>
      <c r="BS42" s="195">
        <f t="shared" si="1"/>
        <v>0.17647058823529413</v>
      </c>
    </row>
    <row r="43" spans="1:71" ht="15.75" customHeight="1" x14ac:dyDescent="0.25">
      <c r="A43" s="61" t="s">
        <v>149</v>
      </c>
      <c r="B43" s="185">
        <f>IF('Indicator Data'!D46="No Data",1,IF('Indicator Data imputation'!C46&lt;&gt;"",1,0))</f>
        <v>0</v>
      </c>
      <c r="C43" s="185">
        <f>IF('Indicator Data'!E46="No Data",1,IF('Indicator Data imputation'!D46&lt;&gt;"",1,0))</f>
        <v>0</v>
      </c>
      <c r="D43" s="185">
        <f>IF('Indicator Data'!F46="No Data",1,IF('Indicator Data imputation'!E46&lt;&gt;"",1,0))</f>
        <v>0</v>
      </c>
      <c r="E43" s="185">
        <f>IF('Indicator Data'!G46="No Data",1,IF('Indicator Data imputation'!F46&lt;&gt;"",1,0))</f>
        <v>0</v>
      </c>
      <c r="F43" s="185">
        <f>IF('Indicator Data'!H46="No Data",1,IF('Indicator Data imputation'!G46&lt;&gt;"",1,0))</f>
        <v>0</v>
      </c>
      <c r="G43" s="185">
        <f>IF('Indicator Data'!I46="No Data",1,IF('Indicator Data imputation'!H46&lt;&gt;"",1,0))</f>
        <v>0</v>
      </c>
      <c r="H43" s="185">
        <f>IF('Indicator Data'!J46="No Data",1,IF('Indicator Data imputation'!I46&lt;&gt;"",1,0))</f>
        <v>1</v>
      </c>
      <c r="I43" s="185">
        <f>IF('Indicator Data'!K46="No Data",1,IF('Indicator Data imputation'!J46&lt;&gt;"",1,0))</f>
        <v>1</v>
      </c>
      <c r="J43" s="185">
        <f>IF('Indicator Data'!L46="No Data",1,IF('Indicator Data imputation'!K46&lt;&gt;"",1,0))</f>
        <v>1</v>
      </c>
      <c r="K43" s="185">
        <f>IF('Indicator Data'!M46="No Data",1,IF('Indicator Data imputation'!L46&lt;&gt;"",1,0))</f>
        <v>0</v>
      </c>
      <c r="L43" s="185">
        <f>IF('Indicator Data'!N46="No Data",1,IF('Indicator Data imputation'!M46&lt;&gt;"",1,0))</f>
        <v>0</v>
      </c>
      <c r="M43" s="185">
        <f>IF('Indicator Data'!O46="No Data",1,IF('Indicator Data imputation'!N46&lt;&gt;"",1,0))</f>
        <v>0</v>
      </c>
      <c r="N43" s="185">
        <f>IF('Indicator Data'!P46="No Data",1,IF('Indicator Data imputation'!O46&lt;&gt;"",1,0))</f>
        <v>0</v>
      </c>
      <c r="O43" s="185">
        <f>IF('Indicator Data'!Q46="No Data",1,IF('Indicator Data imputation'!P46&lt;&gt;"",1,0))</f>
        <v>0</v>
      </c>
      <c r="P43" s="185">
        <f>IF('Indicator Data'!R46="No Data",1,IF('Indicator Data imputation'!Q46&lt;&gt;"",1,0))</f>
        <v>0</v>
      </c>
      <c r="Q43" s="185">
        <f>IF('Indicator Data'!S46="No Data",1,IF('Indicator Data imputation'!R46&lt;&gt;"",1,0))</f>
        <v>0</v>
      </c>
      <c r="R43" s="185">
        <f>IF('Indicator Data'!T46="No Data",1,IF('Indicator Data imputation'!S46&lt;&gt;"",1,0))</f>
        <v>0</v>
      </c>
      <c r="S43" s="185">
        <f>IF('Indicator Data'!U46="No Data",1,IF('Indicator Data imputation'!T46&lt;&gt;"",1,0))</f>
        <v>0</v>
      </c>
      <c r="T43" s="185">
        <f>IF('Indicator Data'!V46="No Data",1,IF('Indicator Data imputation'!U46&lt;&gt;"",1,0))</f>
        <v>0</v>
      </c>
      <c r="U43" s="185">
        <f>IF('Indicator Data'!W46="No Data",1,IF('Indicator Data imputation'!V46&lt;&gt;"",1,0))</f>
        <v>0</v>
      </c>
      <c r="V43" s="185">
        <f>IF('Indicator Data'!X46="No Data",1,IF('Indicator Data imputation'!W46&lt;&gt;"",1,0))</f>
        <v>0</v>
      </c>
      <c r="W43" s="185">
        <f>IF('Indicator Data'!Y46="No Data",1,IF('Indicator Data imputation'!X46&lt;&gt;"",1,0))</f>
        <v>0</v>
      </c>
      <c r="X43" s="185">
        <f>IF('Indicator Data'!Z46="No Data",1,IF('Indicator Data imputation'!Y46&lt;&gt;"",1,0))</f>
        <v>0</v>
      </c>
      <c r="Y43" s="185">
        <f>IF('Indicator Data'!AA46="No Data",1,IF('Indicator Data imputation'!Z46&lt;&gt;"",1,0))</f>
        <v>0</v>
      </c>
      <c r="Z43" s="185">
        <f>IF('Indicator Data'!AB46="No Data",1,IF('Indicator Data imputation'!AA46&lt;&gt;"",1,0))</f>
        <v>0</v>
      </c>
      <c r="AA43" s="185">
        <f>IF('Indicator Data'!AC46="No Data",1,IF('Indicator Data imputation'!AB46&lt;&gt;"",1,0))</f>
        <v>0</v>
      </c>
      <c r="AB43" s="185">
        <f>IF('Indicator Data'!AD46="No Data",1,IF('Indicator Data imputation'!AC46&lt;&gt;"",1,0))</f>
        <v>0</v>
      </c>
      <c r="AC43" s="185">
        <f>IF('Indicator Data'!AE46="No Data",1,IF('Indicator Data imputation'!AD46&lt;&gt;"",1,0))</f>
        <v>0</v>
      </c>
      <c r="AD43" s="185">
        <f>IF('Indicator Data'!AF46="No Data",1,IF('Indicator Data imputation'!AE46&lt;&gt;"",1,0))</f>
        <v>0</v>
      </c>
      <c r="AE43" s="185">
        <f>IF('Indicator Data'!AG46="No Data",1,IF('Indicator Data imputation'!AF46&lt;&gt;"",1,0))</f>
        <v>0</v>
      </c>
      <c r="AF43" s="185">
        <f>IF('Indicator Data'!AH46="No Data",1,IF('Indicator Data imputation'!AG46&lt;&gt;"",1,0))</f>
        <v>0</v>
      </c>
      <c r="AG43" s="185">
        <f>IF('Indicator Data'!AI46="No Data",1,IF('Indicator Data imputation'!AH46&lt;&gt;"",1,0))</f>
        <v>0</v>
      </c>
      <c r="AH43" s="185">
        <f>IF('Indicator Data'!AJ46="No Data",1,IF('Indicator Data imputation'!AI46&lt;&gt;"",1,0))</f>
        <v>0</v>
      </c>
      <c r="AI43" s="185">
        <f>IF('Indicator Data'!AK46="No Data",1,IF('Indicator Data imputation'!AJ46&lt;&gt;"",1,0))</f>
        <v>0</v>
      </c>
      <c r="AJ43" s="185">
        <f>IF('Indicator Data'!AL46="No Data",1,IF('Indicator Data imputation'!AK46&lt;&gt;"",1,0))</f>
        <v>0</v>
      </c>
      <c r="AK43" s="185">
        <f>IF('Indicator Data'!AM46="No Data",1,IF('Indicator Data imputation'!AL46&lt;&gt;"",1,0))</f>
        <v>0</v>
      </c>
      <c r="AL43" s="185">
        <f>IF('Indicator Data'!AN46="No Data",1,IF('Indicator Data imputation'!AM46&lt;&gt;"",1,0))</f>
        <v>0</v>
      </c>
      <c r="AM43" s="185">
        <f>IF('Indicator Data'!AO46="No Data",1,IF('Indicator Data imputation'!AN46&lt;&gt;"",1,0))</f>
        <v>0</v>
      </c>
      <c r="AN43" s="185">
        <f>IF('Indicator Data'!AP46="No Data",1,IF('Indicator Data imputation'!AO46&lt;&gt;"",1,0))</f>
        <v>0</v>
      </c>
      <c r="AO43" s="185">
        <f>IF('Indicator Data'!AQ46="No Data",1,IF('Indicator Data imputation'!AP46&lt;&gt;"",1,0))</f>
        <v>0</v>
      </c>
      <c r="AP43" s="185">
        <f>IF('Indicator Data'!AR46="No Data",1,IF('Indicator Data imputation'!AQ46&lt;&gt;"",1,0))</f>
        <v>0</v>
      </c>
      <c r="AQ43" s="185">
        <f>IF('Indicator Data'!AS46="No Data",1,IF('Indicator Data imputation'!AR46&lt;&gt;"",1,0))</f>
        <v>0</v>
      </c>
      <c r="AR43" s="185">
        <f>IF('Indicator Data'!AT46="No Data",1,IF('Indicator Data imputation'!AS46&lt;&gt;"",1,0))</f>
        <v>0</v>
      </c>
      <c r="AS43" s="185">
        <f>IF('Indicator Data'!AU46="No Data",1,IF('Indicator Data imputation'!AT46&lt;&gt;"",1,0))</f>
        <v>1</v>
      </c>
      <c r="AT43" s="185">
        <f>IF('Indicator Data'!AV46="No Data",1,IF('Indicator Data imputation'!AU46&lt;&gt;"",1,0))</f>
        <v>1</v>
      </c>
      <c r="AU43" s="185">
        <f>IF('Indicator Data'!AW46="No Data",1,IF('Indicator Data imputation'!AV46&lt;&gt;"",1,0))</f>
        <v>1</v>
      </c>
      <c r="AV43" s="185">
        <f>IF('Indicator Data'!AX46="No Data",1,IF('Indicator Data imputation'!AW46&lt;&gt;"",1,0))</f>
        <v>0</v>
      </c>
      <c r="AW43" s="185">
        <f>IF('Indicator Data'!AY46="No Data",1,IF('Indicator Data imputation'!AX46&lt;&gt;"",1,0))</f>
        <v>0</v>
      </c>
      <c r="AX43" s="185">
        <f>IF('Indicator Data'!AZ46="No Data",1,IF('Indicator Data imputation'!AY46&lt;&gt;"",1,0))</f>
        <v>0</v>
      </c>
      <c r="AY43" s="185">
        <f>IF('Indicator Data'!BA46="No Data",1,IF('Indicator Data imputation'!AZ46&lt;&gt;"",1,0))</f>
        <v>1</v>
      </c>
      <c r="AZ43" s="185">
        <f>IF('Indicator Data'!BB46="No Data",1,IF('Indicator Data imputation'!BA46&lt;&gt;"",1,0))</f>
        <v>0</v>
      </c>
      <c r="BA43" s="185">
        <f>IF('Indicator Data'!BC46="No Data",1,IF('Indicator Data imputation'!BB46&lt;&gt;"",1,0))</f>
        <v>1</v>
      </c>
      <c r="BB43" s="185">
        <f>IF('Indicator Data'!BD46="No Data",1,IF('Indicator Data imputation'!BC46&lt;&gt;"",1,0))</f>
        <v>1</v>
      </c>
      <c r="BC43" s="185">
        <f>IF('Indicator Data'!BE46="No Data",1,IF('Indicator Data imputation'!BD46&lt;&gt;"",1,0))</f>
        <v>1</v>
      </c>
      <c r="BD43" s="185">
        <f>IF('Indicator Data'!BF46="No Data",1,IF('Indicator Data imputation'!BE46&lt;&gt;"",1,0))</f>
        <v>1</v>
      </c>
      <c r="BE43" s="185">
        <f>IF('Indicator Data'!BG46="No Data",1,IF('Indicator Data imputation'!BF46&lt;&gt;"",1,0))</f>
        <v>1</v>
      </c>
      <c r="BF43" s="185">
        <f>IF('Indicator Data'!BH46="No Data",1,IF('Indicator Data imputation'!BG46&lt;&gt;"",1,0))</f>
        <v>0</v>
      </c>
      <c r="BG43" s="185">
        <f>IF('Indicator Data'!BI46="No Data",1,IF('Indicator Data imputation'!BH46&lt;&gt;"",1,0))</f>
        <v>0</v>
      </c>
      <c r="BH43" s="185">
        <f>IF('Indicator Data'!BJ46="No Data",1,IF('Indicator Data imputation'!BI46&lt;&gt;"",1,0))</f>
        <v>0</v>
      </c>
      <c r="BI43" s="185">
        <f>IF('Indicator Data'!BK46="No Data",1,IF('Indicator Data imputation'!BJ46&lt;&gt;"",1,0))</f>
        <v>0</v>
      </c>
      <c r="BJ43" s="185">
        <f>IF('Indicator Data'!BL46="No Data",1,IF('Indicator Data imputation'!BK46&lt;&gt;"",1,0))</f>
        <v>0</v>
      </c>
      <c r="BK43" s="185">
        <f>IF('Indicator Data'!BM46="No Data",1,IF('Indicator Data imputation'!BL46&lt;&gt;"",1,0))</f>
        <v>0</v>
      </c>
      <c r="BL43" s="185">
        <f>IF('Indicator Data'!BN46="No Data",1,IF('Indicator Data imputation'!BM46&lt;&gt;"",1,0))</f>
        <v>0</v>
      </c>
      <c r="BM43" s="185">
        <f>IF('Indicator Data'!BO46="No Data",1,IF('Indicator Data imputation'!BN46&lt;&gt;"",1,0))</f>
        <v>0</v>
      </c>
      <c r="BN43" s="185">
        <f>IF('Indicator Data'!BP46="No Data",1,IF('Indicator Data imputation'!BO46&lt;&gt;"",1,0))</f>
        <v>0</v>
      </c>
      <c r="BO43" s="185">
        <f>IF('Indicator Data'!BQ46="No Data",1,IF('Indicator Data imputation'!BP46&lt;&gt;"",1,0))</f>
        <v>0</v>
      </c>
      <c r="BP43" s="185">
        <f>IF('Indicator Data'!BR46="No Data",1,IF('Indicator Data imputation'!BQ46&lt;&gt;"",1,0))</f>
        <v>0</v>
      </c>
      <c r="BQ43" s="185">
        <f>IF('Indicator Data'!BS46="No Data",1,IF('Indicator Data imputation'!BR46&lt;&gt;"",1,0))</f>
        <v>0</v>
      </c>
      <c r="BR43" s="16">
        <f t="shared" si="0"/>
        <v>12</v>
      </c>
      <c r="BS43" s="195">
        <f t="shared" si="1"/>
        <v>0.17647058823529413</v>
      </c>
    </row>
    <row r="44" spans="1:71" ht="15.75" customHeight="1" x14ac:dyDescent="0.25">
      <c r="A44" s="61" t="s">
        <v>151</v>
      </c>
      <c r="B44" s="185">
        <f>IF('Indicator Data'!D47="No Data",1,IF('Indicator Data imputation'!C47&lt;&gt;"",1,0))</f>
        <v>0</v>
      </c>
      <c r="C44" s="185">
        <f>IF('Indicator Data'!E47="No Data",1,IF('Indicator Data imputation'!D47&lt;&gt;"",1,0))</f>
        <v>0</v>
      </c>
      <c r="D44" s="185">
        <f>IF('Indicator Data'!F47="No Data",1,IF('Indicator Data imputation'!E47&lt;&gt;"",1,0))</f>
        <v>0</v>
      </c>
      <c r="E44" s="185">
        <f>IF('Indicator Data'!G47="No Data",1,IF('Indicator Data imputation'!F47&lt;&gt;"",1,0))</f>
        <v>0</v>
      </c>
      <c r="F44" s="185">
        <f>IF('Indicator Data'!H47="No Data",1,IF('Indicator Data imputation'!G47&lt;&gt;"",1,0))</f>
        <v>0</v>
      </c>
      <c r="G44" s="185">
        <f>IF('Indicator Data'!I47="No Data",1,IF('Indicator Data imputation'!H47&lt;&gt;"",1,0))</f>
        <v>0</v>
      </c>
      <c r="H44" s="185">
        <f>IF('Indicator Data'!J47="No Data",1,IF('Indicator Data imputation'!I47&lt;&gt;"",1,0))</f>
        <v>1</v>
      </c>
      <c r="I44" s="185">
        <f>IF('Indicator Data'!K47="No Data",1,IF('Indicator Data imputation'!J47&lt;&gt;"",1,0))</f>
        <v>1</v>
      </c>
      <c r="J44" s="185">
        <f>IF('Indicator Data'!L47="No Data",1,IF('Indicator Data imputation'!K47&lt;&gt;"",1,0))</f>
        <v>1</v>
      </c>
      <c r="K44" s="185">
        <f>IF('Indicator Data'!M47="No Data",1,IF('Indicator Data imputation'!L47&lt;&gt;"",1,0))</f>
        <v>0</v>
      </c>
      <c r="L44" s="185">
        <f>IF('Indicator Data'!N47="No Data",1,IF('Indicator Data imputation'!M47&lt;&gt;"",1,0))</f>
        <v>0</v>
      </c>
      <c r="M44" s="185">
        <f>IF('Indicator Data'!O47="No Data",1,IF('Indicator Data imputation'!N47&lt;&gt;"",1,0))</f>
        <v>0</v>
      </c>
      <c r="N44" s="185">
        <f>IF('Indicator Data'!P47="No Data",1,IF('Indicator Data imputation'!O47&lt;&gt;"",1,0))</f>
        <v>0</v>
      </c>
      <c r="O44" s="185">
        <f>IF('Indicator Data'!Q47="No Data",1,IF('Indicator Data imputation'!P47&lt;&gt;"",1,0))</f>
        <v>0</v>
      </c>
      <c r="P44" s="185">
        <f>IF('Indicator Data'!R47="No Data",1,IF('Indicator Data imputation'!Q47&lt;&gt;"",1,0))</f>
        <v>0</v>
      </c>
      <c r="Q44" s="185">
        <f>IF('Indicator Data'!S47="No Data",1,IF('Indicator Data imputation'!R47&lt;&gt;"",1,0))</f>
        <v>0</v>
      </c>
      <c r="R44" s="185">
        <f>IF('Indicator Data'!T47="No Data",1,IF('Indicator Data imputation'!S47&lt;&gt;"",1,0))</f>
        <v>0</v>
      </c>
      <c r="S44" s="185">
        <f>IF('Indicator Data'!U47="No Data",1,IF('Indicator Data imputation'!T47&lt;&gt;"",1,0))</f>
        <v>0</v>
      </c>
      <c r="T44" s="185">
        <f>IF('Indicator Data'!V47="No Data",1,IF('Indicator Data imputation'!U47&lt;&gt;"",1,0))</f>
        <v>0</v>
      </c>
      <c r="U44" s="185">
        <f>IF('Indicator Data'!W47="No Data",1,IF('Indicator Data imputation'!V47&lt;&gt;"",1,0))</f>
        <v>0</v>
      </c>
      <c r="V44" s="185">
        <f>IF('Indicator Data'!X47="No Data",1,IF('Indicator Data imputation'!W47&lt;&gt;"",1,0))</f>
        <v>0</v>
      </c>
      <c r="W44" s="185">
        <f>IF('Indicator Data'!Y47="No Data",1,IF('Indicator Data imputation'!X47&lt;&gt;"",1,0))</f>
        <v>0</v>
      </c>
      <c r="X44" s="185">
        <f>IF('Indicator Data'!Z47="No Data",1,IF('Indicator Data imputation'!Y47&lt;&gt;"",1,0))</f>
        <v>0</v>
      </c>
      <c r="Y44" s="185">
        <f>IF('Indicator Data'!AA47="No Data",1,IF('Indicator Data imputation'!Z47&lt;&gt;"",1,0))</f>
        <v>0</v>
      </c>
      <c r="Z44" s="185">
        <f>IF('Indicator Data'!AB47="No Data",1,IF('Indicator Data imputation'!AA47&lt;&gt;"",1,0))</f>
        <v>0</v>
      </c>
      <c r="AA44" s="185">
        <f>IF('Indicator Data'!AC47="No Data",1,IF('Indicator Data imputation'!AB47&lt;&gt;"",1,0))</f>
        <v>0</v>
      </c>
      <c r="AB44" s="185">
        <f>IF('Indicator Data'!AD47="No Data",1,IF('Indicator Data imputation'!AC47&lt;&gt;"",1,0))</f>
        <v>0</v>
      </c>
      <c r="AC44" s="185">
        <f>IF('Indicator Data'!AE47="No Data",1,IF('Indicator Data imputation'!AD47&lt;&gt;"",1,0))</f>
        <v>0</v>
      </c>
      <c r="AD44" s="185">
        <f>IF('Indicator Data'!AF47="No Data",1,IF('Indicator Data imputation'!AE47&lt;&gt;"",1,0))</f>
        <v>0</v>
      </c>
      <c r="AE44" s="185">
        <f>IF('Indicator Data'!AG47="No Data",1,IF('Indicator Data imputation'!AF47&lt;&gt;"",1,0))</f>
        <v>0</v>
      </c>
      <c r="AF44" s="185">
        <f>IF('Indicator Data'!AH47="No Data",1,IF('Indicator Data imputation'!AG47&lt;&gt;"",1,0))</f>
        <v>0</v>
      </c>
      <c r="AG44" s="185">
        <f>IF('Indicator Data'!AI47="No Data",1,IF('Indicator Data imputation'!AH47&lt;&gt;"",1,0))</f>
        <v>0</v>
      </c>
      <c r="AH44" s="185">
        <f>IF('Indicator Data'!AJ47="No Data",1,IF('Indicator Data imputation'!AI47&lt;&gt;"",1,0))</f>
        <v>0</v>
      </c>
      <c r="AI44" s="185">
        <f>IF('Indicator Data'!AK47="No Data",1,IF('Indicator Data imputation'!AJ47&lt;&gt;"",1,0))</f>
        <v>0</v>
      </c>
      <c r="AJ44" s="185">
        <f>IF('Indicator Data'!AL47="No Data",1,IF('Indicator Data imputation'!AK47&lt;&gt;"",1,0))</f>
        <v>0</v>
      </c>
      <c r="AK44" s="185">
        <f>IF('Indicator Data'!AM47="No Data",1,IF('Indicator Data imputation'!AL47&lt;&gt;"",1,0))</f>
        <v>0</v>
      </c>
      <c r="AL44" s="185">
        <f>IF('Indicator Data'!AN47="No Data",1,IF('Indicator Data imputation'!AM47&lt;&gt;"",1,0))</f>
        <v>0</v>
      </c>
      <c r="AM44" s="185">
        <f>IF('Indicator Data'!AO47="No Data",1,IF('Indicator Data imputation'!AN47&lt;&gt;"",1,0))</f>
        <v>0</v>
      </c>
      <c r="AN44" s="185">
        <f>IF('Indicator Data'!AP47="No Data",1,IF('Indicator Data imputation'!AO47&lt;&gt;"",1,0))</f>
        <v>0</v>
      </c>
      <c r="AO44" s="185">
        <f>IF('Indicator Data'!AQ47="No Data",1,IF('Indicator Data imputation'!AP47&lt;&gt;"",1,0))</f>
        <v>0</v>
      </c>
      <c r="AP44" s="185">
        <f>IF('Indicator Data'!AR47="No Data",1,IF('Indicator Data imputation'!AQ47&lt;&gt;"",1,0))</f>
        <v>0</v>
      </c>
      <c r="AQ44" s="185">
        <f>IF('Indicator Data'!AS47="No Data",1,IF('Indicator Data imputation'!AR47&lt;&gt;"",1,0))</f>
        <v>0</v>
      </c>
      <c r="AR44" s="185">
        <f>IF('Indicator Data'!AT47="No Data",1,IF('Indicator Data imputation'!AS47&lt;&gt;"",1,0))</f>
        <v>0</v>
      </c>
      <c r="AS44" s="185">
        <f>IF('Indicator Data'!AU47="No Data",1,IF('Indicator Data imputation'!AT47&lt;&gt;"",1,0))</f>
        <v>1</v>
      </c>
      <c r="AT44" s="185">
        <f>IF('Indicator Data'!AV47="No Data",1,IF('Indicator Data imputation'!AU47&lt;&gt;"",1,0))</f>
        <v>1</v>
      </c>
      <c r="AU44" s="185">
        <f>IF('Indicator Data'!AW47="No Data",1,IF('Indicator Data imputation'!AV47&lt;&gt;"",1,0))</f>
        <v>1</v>
      </c>
      <c r="AV44" s="185">
        <f>IF('Indicator Data'!AX47="No Data",1,IF('Indicator Data imputation'!AW47&lt;&gt;"",1,0))</f>
        <v>0</v>
      </c>
      <c r="AW44" s="185">
        <f>IF('Indicator Data'!AY47="No Data",1,IF('Indicator Data imputation'!AX47&lt;&gt;"",1,0))</f>
        <v>0</v>
      </c>
      <c r="AX44" s="185">
        <f>IF('Indicator Data'!AZ47="No Data",1,IF('Indicator Data imputation'!AY47&lt;&gt;"",1,0))</f>
        <v>0</v>
      </c>
      <c r="AY44" s="185">
        <f>IF('Indicator Data'!BA47="No Data",1,IF('Indicator Data imputation'!AZ47&lt;&gt;"",1,0))</f>
        <v>1</v>
      </c>
      <c r="AZ44" s="185">
        <f>IF('Indicator Data'!BB47="No Data",1,IF('Indicator Data imputation'!BA47&lt;&gt;"",1,0))</f>
        <v>0</v>
      </c>
      <c r="BA44" s="185">
        <f>IF('Indicator Data'!BC47="No Data",1,IF('Indicator Data imputation'!BB47&lt;&gt;"",1,0))</f>
        <v>1</v>
      </c>
      <c r="BB44" s="185">
        <f>IF('Indicator Data'!BD47="No Data",1,IF('Indicator Data imputation'!BC47&lt;&gt;"",1,0))</f>
        <v>1</v>
      </c>
      <c r="BC44" s="185">
        <f>IF('Indicator Data'!BE47="No Data",1,IF('Indicator Data imputation'!BD47&lt;&gt;"",1,0))</f>
        <v>1</v>
      </c>
      <c r="BD44" s="185">
        <f>IF('Indicator Data'!BF47="No Data",1,IF('Indicator Data imputation'!BE47&lt;&gt;"",1,0))</f>
        <v>1</v>
      </c>
      <c r="BE44" s="185">
        <f>IF('Indicator Data'!BG47="No Data",1,IF('Indicator Data imputation'!BF47&lt;&gt;"",1,0))</f>
        <v>1</v>
      </c>
      <c r="BF44" s="185">
        <f>IF('Indicator Data'!BH47="No Data",1,IF('Indicator Data imputation'!BG47&lt;&gt;"",1,0))</f>
        <v>0</v>
      </c>
      <c r="BG44" s="185">
        <f>IF('Indicator Data'!BI47="No Data",1,IF('Indicator Data imputation'!BH47&lt;&gt;"",1,0))</f>
        <v>0</v>
      </c>
      <c r="BH44" s="185">
        <f>IF('Indicator Data'!BJ47="No Data",1,IF('Indicator Data imputation'!BI47&lt;&gt;"",1,0))</f>
        <v>0</v>
      </c>
      <c r="BI44" s="185">
        <f>IF('Indicator Data'!BK47="No Data",1,IF('Indicator Data imputation'!BJ47&lt;&gt;"",1,0))</f>
        <v>0</v>
      </c>
      <c r="BJ44" s="185">
        <f>IF('Indicator Data'!BL47="No Data",1,IF('Indicator Data imputation'!BK47&lt;&gt;"",1,0))</f>
        <v>0</v>
      </c>
      <c r="BK44" s="185">
        <f>IF('Indicator Data'!BM47="No Data",1,IF('Indicator Data imputation'!BL47&lt;&gt;"",1,0))</f>
        <v>0</v>
      </c>
      <c r="BL44" s="185">
        <f>IF('Indicator Data'!BN47="No Data",1,IF('Indicator Data imputation'!BM47&lt;&gt;"",1,0))</f>
        <v>0</v>
      </c>
      <c r="BM44" s="185">
        <f>IF('Indicator Data'!BO47="No Data",1,IF('Indicator Data imputation'!BN47&lt;&gt;"",1,0))</f>
        <v>0</v>
      </c>
      <c r="BN44" s="185">
        <f>IF('Indicator Data'!BP47="No Data",1,IF('Indicator Data imputation'!BO47&lt;&gt;"",1,0))</f>
        <v>0</v>
      </c>
      <c r="BO44" s="185">
        <f>IF('Indicator Data'!BQ47="No Data",1,IF('Indicator Data imputation'!BP47&lt;&gt;"",1,0))</f>
        <v>0</v>
      </c>
      <c r="BP44" s="185">
        <f>IF('Indicator Data'!BR47="No Data",1,IF('Indicator Data imputation'!BQ47&lt;&gt;"",1,0))</f>
        <v>0</v>
      </c>
      <c r="BQ44" s="185">
        <f>IF('Indicator Data'!BS47="No Data",1,IF('Indicator Data imputation'!BR47&lt;&gt;"",1,0))</f>
        <v>0</v>
      </c>
      <c r="BR44" s="16">
        <f t="shared" si="0"/>
        <v>12</v>
      </c>
      <c r="BS44" s="195">
        <f t="shared" si="1"/>
        <v>0.17647058823529413</v>
      </c>
    </row>
    <row r="45" spans="1:71" ht="15.75" customHeight="1" x14ac:dyDescent="0.25">
      <c r="A45" s="61" t="s">
        <v>153</v>
      </c>
      <c r="B45" s="185">
        <f>IF('Indicator Data'!D48="No Data",1,IF('Indicator Data imputation'!C48&lt;&gt;"",1,0))</f>
        <v>0</v>
      </c>
      <c r="C45" s="185">
        <f>IF('Indicator Data'!E48="No Data",1,IF('Indicator Data imputation'!D48&lt;&gt;"",1,0))</f>
        <v>0</v>
      </c>
      <c r="D45" s="185">
        <f>IF('Indicator Data'!F48="No Data",1,IF('Indicator Data imputation'!E48&lt;&gt;"",1,0))</f>
        <v>0</v>
      </c>
      <c r="E45" s="185">
        <f>IF('Indicator Data'!G48="No Data",1,IF('Indicator Data imputation'!F48&lt;&gt;"",1,0))</f>
        <v>0</v>
      </c>
      <c r="F45" s="185">
        <f>IF('Indicator Data'!H48="No Data",1,IF('Indicator Data imputation'!G48&lt;&gt;"",1,0))</f>
        <v>0</v>
      </c>
      <c r="G45" s="185">
        <f>IF('Indicator Data'!I48="No Data",1,IF('Indicator Data imputation'!H48&lt;&gt;"",1,0))</f>
        <v>0</v>
      </c>
      <c r="H45" s="185">
        <f>IF('Indicator Data'!J48="No Data",1,IF('Indicator Data imputation'!I48&lt;&gt;"",1,0))</f>
        <v>1</v>
      </c>
      <c r="I45" s="185">
        <f>IF('Indicator Data'!K48="No Data",1,IF('Indicator Data imputation'!J48&lt;&gt;"",1,0))</f>
        <v>1</v>
      </c>
      <c r="J45" s="185">
        <f>IF('Indicator Data'!L48="No Data",1,IF('Indicator Data imputation'!K48&lt;&gt;"",1,0))</f>
        <v>1</v>
      </c>
      <c r="K45" s="185">
        <f>IF('Indicator Data'!M48="No Data",1,IF('Indicator Data imputation'!L48&lt;&gt;"",1,0))</f>
        <v>0</v>
      </c>
      <c r="L45" s="185">
        <f>IF('Indicator Data'!N48="No Data",1,IF('Indicator Data imputation'!M48&lt;&gt;"",1,0))</f>
        <v>0</v>
      </c>
      <c r="M45" s="185">
        <f>IF('Indicator Data'!O48="No Data",1,IF('Indicator Data imputation'!N48&lt;&gt;"",1,0))</f>
        <v>0</v>
      </c>
      <c r="N45" s="185">
        <f>IF('Indicator Data'!P48="No Data",1,IF('Indicator Data imputation'!O48&lt;&gt;"",1,0))</f>
        <v>0</v>
      </c>
      <c r="O45" s="185">
        <f>IF('Indicator Data'!Q48="No Data",1,IF('Indicator Data imputation'!P48&lt;&gt;"",1,0))</f>
        <v>0</v>
      </c>
      <c r="P45" s="185">
        <f>IF('Indicator Data'!R48="No Data",1,IF('Indicator Data imputation'!Q48&lt;&gt;"",1,0))</f>
        <v>0</v>
      </c>
      <c r="Q45" s="185">
        <f>IF('Indicator Data'!S48="No Data",1,IF('Indicator Data imputation'!R48&lt;&gt;"",1,0))</f>
        <v>0</v>
      </c>
      <c r="R45" s="185">
        <f>IF('Indicator Data'!T48="No Data",1,IF('Indicator Data imputation'!S48&lt;&gt;"",1,0))</f>
        <v>0</v>
      </c>
      <c r="S45" s="185">
        <f>IF('Indicator Data'!U48="No Data",1,IF('Indicator Data imputation'!T48&lt;&gt;"",1,0))</f>
        <v>0</v>
      </c>
      <c r="T45" s="185">
        <f>IF('Indicator Data'!V48="No Data",1,IF('Indicator Data imputation'!U48&lt;&gt;"",1,0))</f>
        <v>0</v>
      </c>
      <c r="U45" s="185">
        <f>IF('Indicator Data'!W48="No Data",1,IF('Indicator Data imputation'!V48&lt;&gt;"",1,0))</f>
        <v>0</v>
      </c>
      <c r="V45" s="185">
        <f>IF('Indicator Data'!X48="No Data",1,IF('Indicator Data imputation'!W48&lt;&gt;"",1,0))</f>
        <v>0</v>
      </c>
      <c r="W45" s="185">
        <f>IF('Indicator Data'!Y48="No Data",1,IF('Indicator Data imputation'!X48&lt;&gt;"",1,0))</f>
        <v>0</v>
      </c>
      <c r="X45" s="185">
        <f>IF('Indicator Data'!Z48="No Data",1,IF('Indicator Data imputation'!Y48&lt;&gt;"",1,0))</f>
        <v>0</v>
      </c>
      <c r="Y45" s="185">
        <f>IF('Indicator Data'!AA48="No Data",1,IF('Indicator Data imputation'!Z48&lt;&gt;"",1,0))</f>
        <v>0</v>
      </c>
      <c r="Z45" s="185">
        <f>IF('Indicator Data'!AB48="No Data",1,IF('Indicator Data imputation'!AA48&lt;&gt;"",1,0))</f>
        <v>0</v>
      </c>
      <c r="AA45" s="185">
        <f>IF('Indicator Data'!AC48="No Data",1,IF('Indicator Data imputation'!AB48&lt;&gt;"",1,0))</f>
        <v>0</v>
      </c>
      <c r="AB45" s="185">
        <f>IF('Indicator Data'!AD48="No Data",1,IF('Indicator Data imputation'!AC48&lt;&gt;"",1,0))</f>
        <v>0</v>
      </c>
      <c r="AC45" s="185">
        <f>IF('Indicator Data'!AE48="No Data",1,IF('Indicator Data imputation'!AD48&lt;&gt;"",1,0))</f>
        <v>0</v>
      </c>
      <c r="AD45" s="185">
        <f>IF('Indicator Data'!AF48="No Data",1,IF('Indicator Data imputation'!AE48&lt;&gt;"",1,0))</f>
        <v>0</v>
      </c>
      <c r="AE45" s="185">
        <f>IF('Indicator Data'!AG48="No Data",1,IF('Indicator Data imputation'!AF48&lt;&gt;"",1,0))</f>
        <v>0</v>
      </c>
      <c r="AF45" s="185">
        <f>IF('Indicator Data'!AH48="No Data",1,IF('Indicator Data imputation'!AG48&lt;&gt;"",1,0))</f>
        <v>0</v>
      </c>
      <c r="AG45" s="185">
        <f>IF('Indicator Data'!AI48="No Data",1,IF('Indicator Data imputation'!AH48&lt;&gt;"",1,0))</f>
        <v>0</v>
      </c>
      <c r="AH45" s="185">
        <f>IF('Indicator Data'!AJ48="No Data",1,IF('Indicator Data imputation'!AI48&lt;&gt;"",1,0))</f>
        <v>0</v>
      </c>
      <c r="AI45" s="185">
        <f>IF('Indicator Data'!AK48="No Data",1,IF('Indicator Data imputation'!AJ48&lt;&gt;"",1,0))</f>
        <v>0</v>
      </c>
      <c r="AJ45" s="185">
        <f>IF('Indicator Data'!AL48="No Data",1,IF('Indicator Data imputation'!AK48&lt;&gt;"",1,0))</f>
        <v>0</v>
      </c>
      <c r="AK45" s="185">
        <f>IF('Indicator Data'!AM48="No Data",1,IF('Indicator Data imputation'!AL48&lt;&gt;"",1,0))</f>
        <v>0</v>
      </c>
      <c r="AL45" s="185">
        <f>IF('Indicator Data'!AN48="No Data",1,IF('Indicator Data imputation'!AM48&lt;&gt;"",1,0))</f>
        <v>0</v>
      </c>
      <c r="AM45" s="185">
        <f>IF('Indicator Data'!AO48="No Data",1,IF('Indicator Data imputation'!AN48&lt;&gt;"",1,0))</f>
        <v>0</v>
      </c>
      <c r="AN45" s="185">
        <f>IF('Indicator Data'!AP48="No Data",1,IF('Indicator Data imputation'!AO48&lt;&gt;"",1,0))</f>
        <v>0</v>
      </c>
      <c r="AO45" s="185">
        <f>IF('Indicator Data'!AQ48="No Data",1,IF('Indicator Data imputation'!AP48&lt;&gt;"",1,0))</f>
        <v>0</v>
      </c>
      <c r="AP45" s="185">
        <f>IF('Indicator Data'!AR48="No Data",1,IF('Indicator Data imputation'!AQ48&lt;&gt;"",1,0))</f>
        <v>0</v>
      </c>
      <c r="AQ45" s="185">
        <f>IF('Indicator Data'!AS48="No Data",1,IF('Indicator Data imputation'!AR48&lt;&gt;"",1,0))</f>
        <v>0</v>
      </c>
      <c r="AR45" s="185">
        <f>IF('Indicator Data'!AT48="No Data",1,IF('Indicator Data imputation'!AS48&lt;&gt;"",1,0))</f>
        <v>0</v>
      </c>
      <c r="AS45" s="185">
        <f>IF('Indicator Data'!AU48="No Data",1,IF('Indicator Data imputation'!AT48&lt;&gt;"",1,0))</f>
        <v>1</v>
      </c>
      <c r="AT45" s="185">
        <f>IF('Indicator Data'!AV48="No Data",1,IF('Indicator Data imputation'!AU48&lt;&gt;"",1,0))</f>
        <v>1</v>
      </c>
      <c r="AU45" s="185">
        <f>IF('Indicator Data'!AW48="No Data",1,IF('Indicator Data imputation'!AV48&lt;&gt;"",1,0))</f>
        <v>1</v>
      </c>
      <c r="AV45" s="185">
        <f>IF('Indicator Data'!AX48="No Data",1,IF('Indicator Data imputation'!AW48&lt;&gt;"",1,0))</f>
        <v>0</v>
      </c>
      <c r="AW45" s="185">
        <f>IF('Indicator Data'!AY48="No Data",1,IF('Indicator Data imputation'!AX48&lt;&gt;"",1,0))</f>
        <v>0</v>
      </c>
      <c r="AX45" s="185">
        <f>IF('Indicator Data'!AZ48="No Data",1,IF('Indicator Data imputation'!AY48&lt;&gt;"",1,0))</f>
        <v>0</v>
      </c>
      <c r="AY45" s="185">
        <f>IF('Indicator Data'!BA48="No Data",1,IF('Indicator Data imputation'!AZ48&lt;&gt;"",1,0))</f>
        <v>1</v>
      </c>
      <c r="AZ45" s="185">
        <f>IF('Indicator Data'!BB48="No Data",1,IF('Indicator Data imputation'!BA48&lt;&gt;"",1,0))</f>
        <v>0</v>
      </c>
      <c r="BA45" s="185">
        <f>IF('Indicator Data'!BC48="No Data",1,IF('Indicator Data imputation'!BB48&lt;&gt;"",1,0))</f>
        <v>1</v>
      </c>
      <c r="BB45" s="185">
        <f>IF('Indicator Data'!BD48="No Data",1,IF('Indicator Data imputation'!BC48&lt;&gt;"",1,0))</f>
        <v>1</v>
      </c>
      <c r="BC45" s="185">
        <f>IF('Indicator Data'!BE48="No Data",1,IF('Indicator Data imputation'!BD48&lt;&gt;"",1,0))</f>
        <v>1</v>
      </c>
      <c r="BD45" s="185">
        <f>IF('Indicator Data'!BF48="No Data",1,IF('Indicator Data imputation'!BE48&lt;&gt;"",1,0))</f>
        <v>1</v>
      </c>
      <c r="BE45" s="185">
        <f>IF('Indicator Data'!BG48="No Data",1,IF('Indicator Data imputation'!BF48&lt;&gt;"",1,0))</f>
        <v>1</v>
      </c>
      <c r="BF45" s="185">
        <f>IF('Indicator Data'!BH48="No Data",1,IF('Indicator Data imputation'!BG48&lt;&gt;"",1,0))</f>
        <v>0</v>
      </c>
      <c r="BG45" s="185">
        <f>IF('Indicator Data'!BI48="No Data",1,IF('Indicator Data imputation'!BH48&lt;&gt;"",1,0))</f>
        <v>0</v>
      </c>
      <c r="BH45" s="185">
        <f>IF('Indicator Data'!BJ48="No Data",1,IF('Indicator Data imputation'!BI48&lt;&gt;"",1,0))</f>
        <v>0</v>
      </c>
      <c r="BI45" s="185">
        <f>IF('Indicator Data'!BK48="No Data",1,IF('Indicator Data imputation'!BJ48&lt;&gt;"",1,0))</f>
        <v>0</v>
      </c>
      <c r="BJ45" s="185">
        <f>IF('Indicator Data'!BL48="No Data",1,IF('Indicator Data imputation'!BK48&lt;&gt;"",1,0))</f>
        <v>0</v>
      </c>
      <c r="BK45" s="185">
        <f>IF('Indicator Data'!BM48="No Data",1,IF('Indicator Data imputation'!BL48&lt;&gt;"",1,0))</f>
        <v>0</v>
      </c>
      <c r="BL45" s="185">
        <f>IF('Indicator Data'!BN48="No Data",1,IF('Indicator Data imputation'!BM48&lt;&gt;"",1,0))</f>
        <v>0</v>
      </c>
      <c r="BM45" s="185">
        <f>IF('Indicator Data'!BO48="No Data",1,IF('Indicator Data imputation'!BN48&lt;&gt;"",1,0))</f>
        <v>0</v>
      </c>
      <c r="BN45" s="185">
        <f>IF('Indicator Data'!BP48="No Data",1,IF('Indicator Data imputation'!BO48&lt;&gt;"",1,0))</f>
        <v>0</v>
      </c>
      <c r="BO45" s="185">
        <f>IF('Indicator Data'!BQ48="No Data",1,IF('Indicator Data imputation'!BP48&lt;&gt;"",1,0))</f>
        <v>0</v>
      </c>
      <c r="BP45" s="185">
        <f>IF('Indicator Data'!BR48="No Data",1,IF('Indicator Data imputation'!BQ48&lt;&gt;"",1,0))</f>
        <v>0</v>
      </c>
      <c r="BQ45" s="185">
        <f>IF('Indicator Data'!BS48="No Data",1,IF('Indicator Data imputation'!BR48&lt;&gt;"",1,0))</f>
        <v>0</v>
      </c>
      <c r="BR45" s="16">
        <f t="shared" si="0"/>
        <v>12</v>
      </c>
      <c r="BS45" s="195">
        <f t="shared" si="1"/>
        <v>0.17647058823529413</v>
      </c>
    </row>
    <row r="46" spans="1:71" ht="15.75" customHeight="1" x14ac:dyDescent="0.25">
      <c r="BA46" s="16"/>
      <c r="BB46" s="16"/>
      <c r="BC46" s="16"/>
      <c r="BD46" s="16"/>
      <c r="BE46" s="16"/>
      <c r="BF46" s="16"/>
      <c r="BG46" s="16"/>
      <c r="BH46" s="16"/>
      <c r="BI46" s="16"/>
      <c r="BJ46" s="16"/>
      <c r="BK46" s="16"/>
      <c r="BL46" s="16"/>
      <c r="BM46" s="16"/>
      <c r="BN46" s="16"/>
      <c r="BO46" s="16"/>
      <c r="BP46" s="16"/>
      <c r="BQ46" s="16"/>
    </row>
    <row r="47" spans="1:71" ht="15.75" customHeight="1" x14ac:dyDescent="0.25">
      <c r="BA47" s="16"/>
      <c r="BB47" s="16"/>
      <c r="BC47" s="16"/>
      <c r="BD47" s="16"/>
      <c r="BE47" s="16"/>
      <c r="BF47" s="16"/>
      <c r="BG47" s="16"/>
      <c r="BH47" s="16"/>
      <c r="BI47" s="16"/>
      <c r="BJ47" s="16"/>
      <c r="BK47" s="16"/>
      <c r="BL47" s="16"/>
      <c r="BM47" s="16"/>
      <c r="BN47" s="16"/>
      <c r="BO47" s="16"/>
      <c r="BP47" s="16"/>
      <c r="BQ47" s="16"/>
    </row>
    <row r="48" spans="1:71" ht="15.75" customHeight="1" x14ac:dyDescent="0.25">
      <c r="BA48" s="16"/>
      <c r="BB48" s="16"/>
      <c r="BC48" s="16"/>
      <c r="BD48" s="16"/>
      <c r="BE48" s="16"/>
      <c r="BF48" s="16"/>
      <c r="BG48" s="16"/>
      <c r="BH48" s="16"/>
      <c r="BI48" s="16"/>
      <c r="BJ48" s="16"/>
      <c r="BK48" s="16"/>
      <c r="BL48" s="16"/>
      <c r="BM48" s="16"/>
      <c r="BN48" s="16"/>
      <c r="BO48" s="16"/>
      <c r="BP48" s="16"/>
      <c r="BQ48" s="16"/>
    </row>
    <row r="49" spans="53:69" ht="15.75" customHeight="1" x14ac:dyDescent="0.25">
      <c r="BA49" s="16"/>
      <c r="BB49" s="16"/>
      <c r="BC49" s="16"/>
      <c r="BD49" s="16"/>
      <c r="BE49" s="16"/>
      <c r="BF49" s="16"/>
      <c r="BG49" s="16"/>
      <c r="BH49" s="16"/>
      <c r="BI49" s="16"/>
      <c r="BJ49" s="16"/>
      <c r="BK49" s="16"/>
      <c r="BL49" s="16"/>
      <c r="BM49" s="16"/>
      <c r="BN49" s="16"/>
      <c r="BO49" s="16"/>
      <c r="BP49" s="16"/>
      <c r="BQ49" s="16"/>
    </row>
    <row r="50" spans="53:69" ht="15.75" customHeight="1" x14ac:dyDescent="0.25">
      <c r="BA50" s="16"/>
      <c r="BB50" s="16"/>
      <c r="BC50" s="16"/>
      <c r="BD50" s="16"/>
      <c r="BE50" s="16"/>
      <c r="BF50" s="16"/>
      <c r="BG50" s="16"/>
      <c r="BH50" s="16"/>
      <c r="BI50" s="16"/>
      <c r="BJ50" s="16"/>
      <c r="BK50" s="16"/>
      <c r="BL50" s="16"/>
      <c r="BM50" s="16"/>
      <c r="BN50" s="16"/>
      <c r="BO50" s="16"/>
      <c r="BP50" s="16"/>
      <c r="BQ50" s="16"/>
    </row>
    <row r="51" spans="53:69" ht="15.75" customHeight="1" x14ac:dyDescent="0.25">
      <c r="BA51" s="16"/>
      <c r="BB51" s="16"/>
      <c r="BC51" s="16"/>
      <c r="BD51" s="16"/>
      <c r="BE51" s="16"/>
      <c r="BF51" s="16"/>
      <c r="BG51" s="16"/>
      <c r="BH51" s="16"/>
      <c r="BI51" s="16"/>
      <c r="BJ51" s="16"/>
      <c r="BK51" s="16"/>
      <c r="BL51" s="16"/>
      <c r="BM51" s="16"/>
      <c r="BN51" s="16"/>
      <c r="BO51" s="16"/>
      <c r="BP51" s="16"/>
      <c r="BQ51" s="16"/>
    </row>
    <row r="52" spans="53:69" ht="15.75" customHeight="1" x14ac:dyDescent="0.25">
      <c r="BA52" s="16"/>
      <c r="BB52" s="16"/>
      <c r="BC52" s="16"/>
      <c r="BD52" s="16"/>
      <c r="BE52" s="16"/>
      <c r="BF52" s="16"/>
      <c r="BG52" s="16"/>
      <c r="BH52" s="16"/>
      <c r="BI52" s="16"/>
      <c r="BJ52" s="16"/>
      <c r="BK52" s="16"/>
      <c r="BL52" s="16"/>
      <c r="BM52" s="16"/>
      <c r="BN52" s="16"/>
      <c r="BO52" s="16"/>
      <c r="BP52" s="16"/>
      <c r="BQ52" s="16"/>
    </row>
    <row r="53" spans="53:69" ht="15.75" customHeight="1" x14ac:dyDescent="0.25">
      <c r="BA53" s="16"/>
      <c r="BB53" s="16"/>
      <c r="BC53" s="16"/>
      <c r="BD53" s="16"/>
      <c r="BE53" s="16"/>
      <c r="BF53" s="16"/>
      <c r="BG53" s="16"/>
      <c r="BH53" s="16"/>
      <c r="BI53" s="16"/>
      <c r="BJ53" s="16"/>
      <c r="BK53" s="16"/>
      <c r="BL53" s="16"/>
      <c r="BM53" s="16"/>
      <c r="BN53" s="16"/>
      <c r="BO53" s="16"/>
      <c r="BP53" s="16"/>
      <c r="BQ53" s="16"/>
    </row>
    <row r="54" spans="53:69" ht="15.75" customHeight="1" x14ac:dyDescent="0.25">
      <c r="BA54" s="16"/>
      <c r="BB54" s="16"/>
      <c r="BC54" s="16"/>
      <c r="BD54" s="16"/>
      <c r="BE54" s="16"/>
      <c r="BF54" s="16"/>
      <c r="BG54" s="16"/>
      <c r="BH54" s="16"/>
      <c r="BI54" s="16"/>
      <c r="BJ54" s="16"/>
      <c r="BK54" s="16"/>
      <c r="BL54" s="16"/>
      <c r="BM54" s="16"/>
      <c r="BN54" s="16"/>
      <c r="BO54" s="16"/>
      <c r="BP54" s="16"/>
      <c r="BQ54" s="16"/>
    </row>
    <row r="55" spans="53:69" ht="15.75" customHeight="1" x14ac:dyDescent="0.25">
      <c r="BA55" s="16"/>
      <c r="BB55" s="16"/>
      <c r="BC55" s="16"/>
      <c r="BD55" s="16"/>
      <c r="BE55" s="16"/>
      <c r="BF55" s="16"/>
      <c r="BG55" s="16"/>
      <c r="BH55" s="16"/>
      <c r="BI55" s="16"/>
      <c r="BJ55" s="16"/>
      <c r="BK55" s="16"/>
      <c r="BL55" s="16"/>
      <c r="BM55" s="16"/>
      <c r="BN55" s="16"/>
      <c r="BO55" s="16"/>
      <c r="BP55" s="16"/>
      <c r="BQ55" s="16"/>
    </row>
    <row r="56" spans="53:69" ht="15.75" customHeight="1" x14ac:dyDescent="0.25">
      <c r="BA56" s="16"/>
      <c r="BB56" s="16"/>
      <c r="BC56" s="16"/>
      <c r="BD56" s="16"/>
      <c r="BE56" s="16"/>
      <c r="BF56" s="16"/>
      <c r="BG56" s="16"/>
      <c r="BH56" s="16"/>
      <c r="BI56" s="16"/>
      <c r="BJ56" s="16"/>
      <c r="BK56" s="16"/>
      <c r="BL56" s="16"/>
      <c r="BM56" s="16"/>
      <c r="BN56" s="16"/>
      <c r="BO56" s="16"/>
      <c r="BP56" s="16"/>
      <c r="BQ56" s="16"/>
    </row>
    <row r="57" spans="53:69" ht="15.75" customHeight="1" x14ac:dyDescent="0.25">
      <c r="BA57" s="16"/>
      <c r="BB57" s="16"/>
      <c r="BC57" s="16"/>
      <c r="BD57" s="16"/>
      <c r="BE57" s="16"/>
      <c r="BF57" s="16"/>
      <c r="BG57" s="16"/>
      <c r="BH57" s="16"/>
      <c r="BI57" s="16"/>
      <c r="BJ57" s="16"/>
      <c r="BK57" s="16"/>
      <c r="BL57" s="16"/>
      <c r="BM57" s="16"/>
      <c r="BN57" s="16"/>
      <c r="BO57" s="16"/>
      <c r="BP57" s="16"/>
      <c r="BQ57" s="16"/>
    </row>
    <row r="58" spans="53:69" ht="15.75" customHeight="1" x14ac:dyDescent="0.25">
      <c r="BA58" s="16"/>
      <c r="BB58" s="16"/>
      <c r="BC58" s="16"/>
      <c r="BD58" s="16"/>
      <c r="BE58" s="16"/>
      <c r="BF58" s="16"/>
      <c r="BG58" s="16"/>
      <c r="BH58" s="16"/>
      <c r="BI58" s="16"/>
      <c r="BJ58" s="16"/>
      <c r="BK58" s="16"/>
      <c r="BL58" s="16"/>
      <c r="BM58" s="16"/>
      <c r="BN58" s="16"/>
      <c r="BO58" s="16"/>
      <c r="BP58" s="16"/>
      <c r="BQ58" s="16"/>
    </row>
    <row r="59" spans="53:69" ht="15.75" customHeight="1" x14ac:dyDescent="0.25">
      <c r="BA59" s="16"/>
      <c r="BB59" s="16"/>
      <c r="BC59" s="16"/>
      <c r="BD59" s="16"/>
      <c r="BE59" s="16"/>
      <c r="BF59" s="16"/>
      <c r="BG59" s="16"/>
      <c r="BH59" s="16"/>
      <c r="BI59" s="16"/>
      <c r="BJ59" s="16"/>
      <c r="BK59" s="16"/>
      <c r="BL59" s="16"/>
      <c r="BM59" s="16"/>
      <c r="BN59" s="16"/>
      <c r="BO59" s="16"/>
      <c r="BP59" s="16"/>
      <c r="BQ59" s="16"/>
    </row>
    <row r="60" spans="53:69" ht="15.75" customHeight="1" x14ac:dyDescent="0.25">
      <c r="BA60" s="16"/>
      <c r="BB60" s="16"/>
      <c r="BC60" s="16"/>
      <c r="BD60" s="16"/>
      <c r="BE60" s="16"/>
      <c r="BF60" s="16"/>
      <c r="BG60" s="16"/>
      <c r="BH60" s="16"/>
      <c r="BI60" s="16"/>
      <c r="BJ60" s="16"/>
      <c r="BK60" s="16"/>
      <c r="BL60" s="16"/>
      <c r="BM60" s="16"/>
      <c r="BN60" s="16"/>
      <c r="BO60" s="16"/>
      <c r="BP60" s="16"/>
      <c r="BQ60" s="16"/>
    </row>
    <row r="61" spans="53:69" ht="15.75" customHeight="1" x14ac:dyDescent="0.25">
      <c r="BA61" s="16"/>
      <c r="BB61" s="16"/>
      <c r="BC61" s="16"/>
      <c r="BD61" s="16"/>
      <c r="BE61" s="16"/>
      <c r="BF61" s="16"/>
      <c r="BG61" s="16"/>
      <c r="BH61" s="16"/>
      <c r="BI61" s="16"/>
      <c r="BJ61" s="16"/>
      <c r="BK61" s="16"/>
      <c r="BL61" s="16"/>
      <c r="BM61" s="16"/>
      <c r="BN61" s="16"/>
      <c r="BO61" s="16"/>
      <c r="BP61" s="16"/>
      <c r="BQ61" s="16"/>
    </row>
    <row r="62" spans="53:69" ht="15.75" customHeight="1" x14ac:dyDescent="0.25">
      <c r="BA62" s="16"/>
      <c r="BB62" s="16"/>
      <c r="BC62" s="16"/>
      <c r="BD62" s="16"/>
      <c r="BE62" s="16"/>
      <c r="BF62" s="16"/>
      <c r="BG62" s="16"/>
      <c r="BH62" s="16"/>
      <c r="BI62" s="16"/>
      <c r="BJ62" s="16"/>
      <c r="BK62" s="16"/>
      <c r="BL62" s="16"/>
      <c r="BM62" s="16"/>
      <c r="BN62" s="16"/>
      <c r="BO62" s="16"/>
      <c r="BP62" s="16"/>
      <c r="BQ62" s="16"/>
    </row>
    <row r="63" spans="53:69" ht="15.75" customHeight="1" x14ac:dyDescent="0.25">
      <c r="BA63" s="16"/>
      <c r="BB63" s="16"/>
      <c r="BC63" s="16"/>
      <c r="BD63" s="16"/>
      <c r="BE63" s="16"/>
      <c r="BF63" s="16"/>
      <c r="BG63" s="16"/>
      <c r="BH63" s="16"/>
      <c r="BI63" s="16"/>
      <c r="BJ63" s="16"/>
      <c r="BK63" s="16"/>
      <c r="BL63" s="16"/>
      <c r="BM63" s="16"/>
      <c r="BN63" s="16"/>
      <c r="BO63" s="16"/>
      <c r="BP63" s="16"/>
      <c r="BQ63" s="16"/>
    </row>
    <row r="64" spans="53:69" ht="15.75" customHeight="1" x14ac:dyDescent="0.25">
      <c r="BA64" s="16"/>
      <c r="BB64" s="16"/>
      <c r="BC64" s="16"/>
      <c r="BD64" s="16"/>
      <c r="BE64" s="16"/>
      <c r="BF64" s="16"/>
      <c r="BG64" s="16"/>
      <c r="BH64" s="16"/>
      <c r="BI64" s="16"/>
      <c r="BJ64" s="16"/>
      <c r="BK64" s="16"/>
      <c r="BL64" s="16"/>
      <c r="BM64" s="16"/>
      <c r="BN64" s="16"/>
      <c r="BO64" s="16"/>
      <c r="BP64" s="16"/>
      <c r="BQ64" s="16"/>
    </row>
    <row r="65" spans="53:69" ht="15.75" customHeight="1" x14ac:dyDescent="0.25">
      <c r="BA65" s="16"/>
      <c r="BB65" s="16"/>
      <c r="BC65" s="16"/>
      <c r="BD65" s="16"/>
      <c r="BE65" s="16"/>
      <c r="BF65" s="16"/>
      <c r="BG65" s="16"/>
      <c r="BH65" s="16"/>
      <c r="BI65" s="16"/>
      <c r="BJ65" s="16"/>
      <c r="BK65" s="16"/>
      <c r="BL65" s="16"/>
      <c r="BM65" s="16"/>
      <c r="BN65" s="16"/>
      <c r="BO65" s="16"/>
      <c r="BP65" s="16"/>
      <c r="BQ65" s="16"/>
    </row>
    <row r="66" spans="53:69" ht="15.75" customHeight="1" x14ac:dyDescent="0.25">
      <c r="BA66" s="16"/>
      <c r="BB66" s="16"/>
      <c r="BC66" s="16"/>
      <c r="BD66" s="16"/>
      <c r="BE66" s="16"/>
      <c r="BF66" s="16"/>
      <c r="BG66" s="16"/>
      <c r="BH66" s="16"/>
      <c r="BI66" s="16"/>
      <c r="BJ66" s="16"/>
      <c r="BK66" s="16"/>
      <c r="BL66" s="16"/>
      <c r="BM66" s="16"/>
      <c r="BN66" s="16"/>
      <c r="BO66" s="16"/>
      <c r="BP66" s="16"/>
      <c r="BQ66" s="16"/>
    </row>
    <row r="67" spans="53:69" ht="15.75" customHeight="1" x14ac:dyDescent="0.25">
      <c r="BA67" s="16"/>
      <c r="BB67" s="16"/>
      <c r="BC67" s="16"/>
      <c r="BD67" s="16"/>
      <c r="BE67" s="16"/>
      <c r="BF67" s="16"/>
      <c r="BG67" s="16"/>
      <c r="BH67" s="16"/>
      <c r="BI67" s="16"/>
      <c r="BJ67" s="16"/>
      <c r="BK67" s="16"/>
      <c r="BL67" s="16"/>
      <c r="BM67" s="16"/>
      <c r="BN67" s="16"/>
      <c r="BO67" s="16"/>
      <c r="BP67" s="16"/>
      <c r="BQ67" s="16"/>
    </row>
    <row r="68" spans="53:69" ht="15.75" customHeight="1" x14ac:dyDescent="0.25">
      <c r="BA68" s="16"/>
      <c r="BB68" s="16"/>
      <c r="BC68" s="16"/>
      <c r="BD68" s="16"/>
      <c r="BE68" s="16"/>
      <c r="BF68" s="16"/>
      <c r="BG68" s="16"/>
      <c r="BH68" s="16"/>
      <c r="BI68" s="16"/>
      <c r="BJ68" s="16"/>
      <c r="BK68" s="16"/>
      <c r="BL68" s="16"/>
      <c r="BM68" s="16"/>
      <c r="BN68" s="16"/>
      <c r="BO68" s="16"/>
      <c r="BP68" s="16"/>
      <c r="BQ68" s="16"/>
    </row>
    <row r="69" spans="53:69" ht="15.75" customHeight="1" x14ac:dyDescent="0.25">
      <c r="BA69" s="16"/>
      <c r="BB69" s="16"/>
      <c r="BC69" s="16"/>
      <c r="BD69" s="16"/>
      <c r="BE69" s="16"/>
      <c r="BF69" s="16"/>
      <c r="BG69" s="16"/>
      <c r="BH69" s="16"/>
      <c r="BI69" s="16"/>
      <c r="BJ69" s="16"/>
      <c r="BK69" s="16"/>
      <c r="BL69" s="16"/>
      <c r="BM69" s="16"/>
      <c r="BN69" s="16"/>
      <c r="BO69" s="16"/>
      <c r="BP69" s="16"/>
      <c r="BQ69" s="16"/>
    </row>
    <row r="70" spans="53:69" ht="15.75" customHeight="1" x14ac:dyDescent="0.25">
      <c r="BA70" s="16"/>
      <c r="BB70" s="16"/>
      <c r="BC70" s="16"/>
      <c r="BD70" s="16"/>
      <c r="BE70" s="16"/>
      <c r="BF70" s="16"/>
      <c r="BG70" s="16"/>
      <c r="BH70" s="16"/>
      <c r="BI70" s="16"/>
      <c r="BJ70" s="16"/>
      <c r="BK70" s="16"/>
      <c r="BL70" s="16"/>
      <c r="BM70" s="16"/>
      <c r="BN70" s="16"/>
      <c r="BO70" s="16"/>
      <c r="BP70" s="16"/>
      <c r="BQ70" s="16"/>
    </row>
    <row r="71" spans="53:69" ht="15.75" customHeight="1" x14ac:dyDescent="0.25">
      <c r="BA71" s="16"/>
      <c r="BB71" s="16"/>
      <c r="BC71" s="16"/>
      <c r="BD71" s="16"/>
      <c r="BE71" s="16"/>
      <c r="BF71" s="16"/>
      <c r="BG71" s="16"/>
      <c r="BH71" s="16"/>
      <c r="BI71" s="16"/>
      <c r="BJ71" s="16"/>
      <c r="BK71" s="16"/>
      <c r="BL71" s="16"/>
      <c r="BM71" s="16"/>
      <c r="BN71" s="16"/>
      <c r="BO71" s="16"/>
      <c r="BP71" s="16"/>
      <c r="BQ71" s="16"/>
    </row>
    <row r="72" spans="53:69" ht="15.75" customHeight="1" x14ac:dyDescent="0.25">
      <c r="BA72" s="16"/>
      <c r="BB72" s="16"/>
      <c r="BC72" s="16"/>
      <c r="BD72" s="16"/>
      <c r="BE72" s="16"/>
      <c r="BF72" s="16"/>
      <c r="BG72" s="16"/>
      <c r="BH72" s="16"/>
      <c r="BI72" s="16"/>
      <c r="BJ72" s="16"/>
      <c r="BK72" s="16"/>
      <c r="BL72" s="16"/>
      <c r="BM72" s="16"/>
      <c r="BN72" s="16"/>
      <c r="BO72" s="16"/>
      <c r="BP72" s="16"/>
      <c r="BQ72" s="16"/>
    </row>
    <row r="73" spans="53:69" ht="15.75" customHeight="1" x14ac:dyDescent="0.25">
      <c r="BA73" s="16"/>
      <c r="BB73" s="16"/>
      <c r="BC73" s="16"/>
      <c r="BD73" s="16"/>
      <c r="BE73" s="16"/>
      <c r="BF73" s="16"/>
      <c r="BG73" s="16"/>
      <c r="BH73" s="16"/>
      <c r="BI73" s="16"/>
      <c r="BJ73" s="16"/>
      <c r="BK73" s="16"/>
      <c r="BL73" s="16"/>
      <c r="BM73" s="16"/>
      <c r="BN73" s="16"/>
      <c r="BO73" s="16"/>
      <c r="BP73" s="16"/>
      <c r="BQ73" s="16"/>
    </row>
    <row r="74" spans="53:69" ht="15.75" customHeight="1" x14ac:dyDescent="0.25">
      <c r="BA74" s="16"/>
      <c r="BB74" s="16"/>
      <c r="BC74" s="16"/>
      <c r="BD74" s="16"/>
      <c r="BE74" s="16"/>
      <c r="BF74" s="16"/>
      <c r="BG74" s="16"/>
      <c r="BH74" s="16"/>
      <c r="BI74" s="16"/>
      <c r="BJ74" s="16"/>
      <c r="BK74" s="16"/>
      <c r="BL74" s="16"/>
      <c r="BM74" s="16"/>
      <c r="BN74" s="16"/>
      <c r="BO74" s="16"/>
      <c r="BP74" s="16"/>
      <c r="BQ74" s="16"/>
    </row>
    <row r="75" spans="53:69" ht="15.75" customHeight="1" x14ac:dyDescent="0.25">
      <c r="BA75" s="16"/>
      <c r="BB75" s="16"/>
      <c r="BC75" s="16"/>
      <c r="BD75" s="16"/>
      <c r="BE75" s="16"/>
      <c r="BF75" s="16"/>
      <c r="BG75" s="16"/>
      <c r="BH75" s="16"/>
      <c r="BI75" s="16"/>
      <c r="BJ75" s="16"/>
      <c r="BK75" s="16"/>
      <c r="BL75" s="16"/>
      <c r="BM75" s="16"/>
      <c r="BN75" s="16"/>
      <c r="BO75" s="16"/>
      <c r="BP75" s="16"/>
      <c r="BQ75" s="16"/>
    </row>
    <row r="76" spans="53:69" ht="15.75" customHeight="1" x14ac:dyDescent="0.25">
      <c r="BA76" s="16"/>
      <c r="BB76" s="16"/>
      <c r="BC76" s="16"/>
      <c r="BD76" s="16"/>
      <c r="BE76" s="16"/>
      <c r="BF76" s="16"/>
      <c r="BG76" s="16"/>
      <c r="BH76" s="16"/>
      <c r="BI76" s="16"/>
      <c r="BJ76" s="16"/>
      <c r="BK76" s="16"/>
      <c r="BL76" s="16"/>
      <c r="BM76" s="16"/>
      <c r="BN76" s="16"/>
      <c r="BO76" s="16"/>
      <c r="BP76" s="16"/>
      <c r="BQ76" s="16"/>
    </row>
    <row r="77" spans="53:69" ht="15.75" customHeight="1" x14ac:dyDescent="0.25">
      <c r="BA77" s="16"/>
      <c r="BB77" s="16"/>
      <c r="BC77" s="16"/>
      <c r="BD77" s="16"/>
      <c r="BE77" s="16"/>
      <c r="BF77" s="16"/>
      <c r="BG77" s="16"/>
      <c r="BH77" s="16"/>
      <c r="BI77" s="16"/>
      <c r="BJ77" s="16"/>
      <c r="BK77" s="16"/>
      <c r="BL77" s="16"/>
      <c r="BM77" s="16"/>
      <c r="BN77" s="16"/>
      <c r="BO77" s="16"/>
      <c r="BP77" s="16"/>
      <c r="BQ77" s="16"/>
    </row>
    <row r="78" spans="53:69" ht="15.75" customHeight="1" x14ac:dyDescent="0.25">
      <c r="BA78" s="16"/>
      <c r="BB78" s="16"/>
      <c r="BC78" s="16"/>
      <c r="BD78" s="16"/>
      <c r="BE78" s="16"/>
      <c r="BF78" s="16"/>
      <c r="BG78" s="16"/>
      <c r="BH78" s="16"/>
      <c r="BI78" s="16"/>
      <c r="BJ78" s="16"/>
      <c r="BK78" s="16"/>
      <c r="BL78" s="16"/>
      <c r="BM78" s="16"/>
      <c r="BN78" s="16"/>
      <c r="BO78" s="16"/>
      <c r="BP78" s="16"/>
      <c r="BQ78" s="16"/>
    </row>
    <row r="79" spans="53:69" ht="15.75" customHeight="1" x14ac:dyDescent="0.25">
      <c r="BA79" s="16"/>
      <c r="BB79" s="16"/>
      <c r="BC79" s="16"/>
      <c r="BD79" s="16"/>
      <c r="BE79" s="16"/>
      <c r="BF79" s="16"/>
      <c r="BG79" s="16"/>
      <c r="BH79" s="16"/>
      <c r="BI79" s="16"/>
      <c r="BJ79" s="16"/>
      <c r="BK79" s="16"/>
      <c r="BL79" s="16"/>
      <c r="BM79" s="16"/>
      <c r="BN79" s="16"/>
      <c r="BO79" s="16"/>
      <c r="BP79" s="16"/>
      <c r="BQ79" s="16"/>
    </row>
    <row r="80" spans="53:69" ht="15.75" customHeight="1" x14ac:dyDescent="0.25">
      <c r="BA80" s="16"/>
      <c r="BB80" s="16"/>
      <c r="BC80" s="16"/>
      <c r="BD80" s="16"/>
      <c r="BE80" s="16"/>
      <c r="BF80" s="16"/>
      <c r="BG80" s="16"/>
      <c r="BH80" s="16"/>
      <c r="BI80" s="16"/>
      <c r="BJ80" s="16"/>
      <c r="BK80" s="16"/>
      <c r="BL80" s="16"/>
      <c r="BM80" s="16"/>
      <c r="BN80" s="16"/>
      <c r="BO80" s="16"/>
      <c r="BP80" s="16"/>
      <c r="BQ80" s="16"/>
    </row>
    <row r="81" spans="53:69" ht="15.75" customHeight="1" x14ac:dyDescent="0.25">
      <c r="BA81" s="16"/>
      <c r="BB81" s="16"/>
      <c r="BC81" s="16"/>
      <c r="BD81" s="16"/>
      <c r="BE81" s="16"/>
      <c r="BF81" s="16"/>
      <c r="BG81" s="16"/>
      <c r="BH81" s="16"/>
      <c r="BI81" s="16"/>
      <c r="BJ81" s="16"/>
      <c r="BK81" s="16"/>
      <c r="BL81" s="16"/>
      <c r="BM81" s="16"/>
      <c r="BN81" s="16"/>
      <c r="BO81" s="16"/>
      <c r="BP81" s="16"/>
      <c r="BQ81" s="16"/>
    </row>
    <row r="82" spans="53:69" ht="15.75" customHeight="1" x14ac:dyDescent="0.25">
      <c r="BA82" s="16"/>
      <c r="BB82" s="16"/>
      <c r="BC82" s="16"/>
      <c r="BD82" s="16"/>
      <c r="BE82" s="16"/>
      <c r="BF82" s="16"/>
      <c r="BG82" s="16"/>
      <c r="BH82" s="16"/>
      <c r="BI82" s="16"/>
      <c r="BJ82" s="16"/>
      <c r="BK82" s="16"/>
      <c r="BL82" s="16"/>
      <c r="BM82" s="16"/>
      <c r="BN82" s="16"/>
      <c r="BO82" s="16"/>
      <c r="BP82" s="16"/>
      <c r="BQ82" s="16"/>
    </row>
    <row r="83" spans="53:69" ht="15.75" customHeight="1" x14ac:dyDescent="0.25">
      <c r="BA83" s="16"/>
      <c r="BB83" s="16"/>
      <c r="BC83" s="16"/>
      <c r="BD83" s="16"/>
      <c r="BE83" s="16"/>
      <c r="BF83" s="16"/>
      <c r="BG83" s="16"/>
      <c r="BH83" s="16"/>
      <c r="BI83" s="16"/>
      <c r="BJ83" s="16"/>
      <c r="BK83" s="16"/>
      <c r="BL83" s="16"/>
      <c r="BM83" s="16"/>
      <c r="BN83" s="16"/>
      <c r="BO83" s="16"/>
      <c r="BP83" s="16"/>
      <c r="BQ83" s="16"/>
    </row>
    <row r="84" spans="53:69" ht="15.75" customHeight="1" x14ac:dyDescent="0.25">
      <c r="BA84" s="16"/>
      <c r="BB84" s="16"/>
      <c r="BC84" s="16"/>
      <c r="BD84" s="16"/>
      <c r="BE84" s="16"/>
      <c r="BF84" s="16"/>
      <c r="BG84" s="16"/>
      <c r="BH84" s="16"/>
      <c r="BI84" s="16"/>
      <c r="BJ84" s="16"/>
      <c r="BK84" s="16"/>
      <c r="BL84" s="16"/>
      <c r="BM84" s="16"/>
      <c r="BN84" s="16"/>
      <c r="BO84" s="16"/>
      <c r="BP84" s="16"/>
      <c r="BQ84" s="16"/>
    </row>
    <row r="85" spans="53:69" ht="15.75" customHeight="1" x14ac:dyDescent="0.25">
      <c r="BA85" s="16"/>
      <c r="BB85" s="16"/>
      <c r="BC85" s="16"/>
      <c r="BD85" s="16"/>
      <c r="BE85" s="16"/>
      <c r="BF85" s="16"/>
      <c r="BG85" s="16"/>
      <c r="BH85" s="16"/>
      <c r="BI85" s="16"/>
      <c r="BJ85" s="16"/>
      <c r="BK85" s="16"/>
      <c r="BL85" s="16"/>
      <c r="BM85" s="16"/>
      <c r="BN85" s="16"/>
      <c r="BO85" s="16"/>
      <c r="BP85" s="16"/>
      <c r="BQ85" s="16"/>
    </row>
    <row r="86" spans="53:69" ht="15.75" customHeight="1" x14ac:dyDescent="0.25">
      <c r="BA86" s="16"/>
      <c r="BB86" s="16"/>
      <c r="BC86" s="16"/>
      <c r="BD86" s="16"/>
      <c r="BE86" s="16"/>
      <c r="BF86" s="16"/>
      <c r="BG86" s="16"/>
      <c r="BH86" s="16"/>
      <c r="BI86" s="16"/>
      <c r="BJ86" s="16"/>
      <c r="BK86" s="16"/>
      <c r="BL86" s="16"/>
      <c r="BM86" s="16"/>
      <c r="BN86" s="16"/>
      <c r="BO86" s="16"/>
      <c r="BP86" s="16"/>
      <c r="BQ86" s="16"/>
    </row>
    <row r="87" spans="53:69" ht="15.75" customHeight="1" x14ac:dyDescent="0.25">
      <c r="BA87" s="16"/>
      <c r="BB87" s="16"/>
      <c r="BC87" s="16"/>
      <c r="BD87" s="16"/>
      <c r="BE87" s="16"/>
      <c r="BF87" s="16"/>
      <c r="BG87" s="16"/>
      <c r="BH87" s="16"/>
      <c r="BI87" s="16"/>
      <c r="BJ87" s="16"/>
      <c r="BK87" s="16"/>
      <c r="BL87" s="16"/>
      <c r="BM87" s="16"/>
      <c r="BN87" s="16"/>
      <c r="BO87" s="16"/>
      <c r="BP87" s="16"/>
      <c r="BQ87" s="16"/>
    </row>
    <row r="88" spans="53:69" ht="15.75" customHeight="1" x14ac:dyDescent="0.25">
      <c r="BA88" s="16"/>
      <c r="BB88" s="16"/>
      <c r="BC88" s="16"/>
      <c r="BD88" s="16"/>
      <c r="BE88" s="16"/>
      <c r="BF88" s="16"/>
      <c r="BG88" s="16"/>
      <c r="BH88" s="16"/>
      <c r="BI88" s="16"/>
      <c r="BJ88" s="16"/>
      <c r="BK88" s="16"/>
      <c r="BL88" s="16"/>
      <c r="BM88" s="16"/>
      <c r="BN88" s="16"/>
      <c r="BO88" s="16"/>
      <c r="BP88" s="16"/>
      <c r="BQ88" s="16"/>
    </row>
    <row r="89" spans="53:69" ht="15.75" customHeight="1" x14ac:dyDescent="0.25">
      <c r="BA89" s="16"/>
      <c r="BB89" s="16"/>
      <c r="BC89" s="16"/>
      <c r="BD89" s="16"/>
      <c r="BE89" s="16"/>
      <c r="BF89" s="16"/>
      <c r="BG89" s="16"/>
      <c r="BH89" s="16"/>
      <c r="BI89" s="16"/>
      <c r="BJ89" s="16"/>
      <c r="BK89" s="16"/>
      <c r="BL89" s="16"/>
      <c r="BM89" s="16"/>
      <c r="BN89" s="16"/>
      <c r="BO89" s="16"/>
      <c r="BP89" s="16"/>
      <c r="BQ89" s="16"/>
    </row>
    <row r="90" spans="53:69" ht="15.75" customHeight="1" x14ac:dyDescent="0.25">
      <c r="BA90" s="16"/>
      <c r="BB90" s="16"/>
      <c r="BC90" s="16"/>
      <c r="BD90" s="16"/>
      <c r="BE90" s="16"/>
      <c r="BF90" s="16"/>
      <c r="BG90" s="16"/>
      <c r="BH90" s="16"/>
      <c r="BI90" s="16"/>
      <c r="BJ90" s="16"/>
      <c r="BK90" s="16"/>
      <c r="BL90" s="16"/>
      <c r="BM90" s="16"/>
      <c r="BN90" s="16"/>
      <c r="BO90" s="16"/>
      <c r="BP90" s="16"/>
      <c r="BQ90" s="16"/>
    </row>
    <row r="91" spans="53:69" ht="15.75" customHeight="1" x14ac:dyDescent="0.25">
      <c r="BA91" s="16"/>
      <c r="BB91" s="16"/>
      <c r="BC91" s="16"/>
      <c r="BD91" s="16"/>
      <c r="BE91" s="16"/>
      <c r="BF91" s="16"/>
      <c r="BG91" s="16"/>
      <c r="BH91" s="16"/>
      <c r="BI91" s="16"/>
      <c r="BJ91" s="16"/>
      <c r="BK91" s="16"/>
      <c r="BL91" s="16"/>
      <c r="BM91" s="16"/>
      <c r="BN91" s="16"/>
      <c r="BO91" s="16"/>
      <c r="BP91" s="16"/>
      <c r="BQ91" s="16"/>
    </row>
    <row r="92" spans="53:69" ht="15.75" customHeight="1" x14ac:dyDescent="0.25">
      <c r="BA92" s="16"/>
      <c r="BB92" s="16"/>
      <c r="BC92" s="16"/>
      <c r="BD92" s="16"/>
      <c r="BE92" s="16"/>
      <c r="BF92" s="16"/>
      <c r="BG92" s="16"/>
      <c r="BH92" s="16"/>
      <c r="BI92" s="16"/>
      <c r="BJ92" s="16"/>
      <c r="BK92" s="16"/>
      <c r="BL92" s="16"/>
      <c r="BM92" s="16"/>
      <c r="BN92" s="16"/>
      <c r="BO92" s="16"/>
      <c r="BP92" s="16"/>
      <c r="BQ92" s="16"/>
    </row>
    <row r="93" spans="53:69" ht="15.75" customHeight="1" x14ac:dyDescent="0.25">
      <c r="BA93" s="16"/>
      <c r="BB93" s="16"/>
      <c r="BC93" s="16"/>
      <c r="BD93" s="16"/>
      <c r="BE93" s="16"/>
      <c r="BF93" s="16"/>
      <c r="BG93" s="16"/>
      <c r="BH93" s="16"/>
      <c r="BI93" s="16"/>
      <c r="BJ93" s="16"/>
      <c r="BK93" s="16"/>
      <c r="BL93" s="16"/>
      <c r="BM93" s="16"/>
      <c r="BN93" s="16"/>
      <c r="BO93" s="16"/>
      <c r="BP93" s="16"/>
      <c r="BQ93" s="16"/>
    </row>
    <row r="94" spans="53:69" ht="15.75" customHeight="1" x14ac:dyDescent="0.25">
      <c r="BA94" s="16"/>
      <c r="BB94" s="16"/>
      <c r="BC94" s="16"/>
      <c r="BD94" s="16"/>
      <c r="BE94" s="16"/>
      <c r="BF94" s="16"/>
      <c r="BG94" s="16"/>
      <c r="BH94" s="16"/>
      <c r="BI94" s="16"/>
      <c r="BJ94" s="16"/>
      <c r="BK94" s="16"/>
      <c r="BL94" s="16"/>
      <c r="BM94" s="16"/>
      <c r="BN94" s="16"/>
      <c r="BO94" s="16"/>
      <c r="BP94" s="16"/>
      <c r="BQ94" s="16"/>
    </row>
    <row r="95" spans="53:69" ht="15.75" customHeight="1" x14ac:dyDescent="0.25">
      <c r="BA95" s="16"/>
      <c r="BB95" s="16"/>
      <c r="BC95" s="16"/>
      <c r="BD95" s="16"/>
      <c r="BE95" s="16"/>
      <c r="BF95" s="16"/>
      <c r="BG95" s="16"/>
      <c r="BH95" s="16"/>
      <c r="BI95" s="16"/>
      <c r="BJ95" s="16"/>
      <c r="BK95" s="16"/>
      <c r="BL95" s="16"/>
      <c r="BM95" s="16"/>
      <c r="BN95" s="16"/>
      <c r="BO95" s="16"/>
      <c r="BP95" s="16"/>
      <c r="BQ95" s="16"/>
    </row>
    <row r="96" spans="53:69" ht="15.75" customHeight="1" x14ac:dyDescent="0.25">
      <c r="BA96" s="16"/>
      <c r="BB96" s="16"/>
      <c r="BC96" s="16"/>
      <c r="BD96" s="16"/>
      <c r="BE96" s="16"/>
      <c r="BF96" s="16"/>
      <c r="BG96" s="16"/>
      <c r="BH96" s="16"/>
      <c r="BI96" s="16"/>
      <c r="BJ96" s="16"/>
      <c r="BK96" s="16"/>
      <c r="BL96" s="16"/>
      <c r="BM96" s="16"/>
      <c r="BN96" s="16"/>
      <c r="BO96" s="16"/>
      <c r="BP96" s="16"/>
      <c r="BQ96" s="16"/>
    </row>
    <row r="97" spans="53:69" ht="15.75" customHeight="1" x14ac:dyDescent="0.25">
      <c r="BA97" s="16"/>
      <c r="BB97" s="16"/>
      <c r="BC97" s="16"/>
      <c r="BD97" s="16"/>
      <c r="BE97" s="16"/>
      <c r="BF97" s="16"/>
      <c r="BG97" s="16"/>
      <c r="BH97" s="16"/>
      <c r="BI97" s="16"/>
      <c r="BJ97" s="16"/>
      <c r="BK97" s="16"/>
      <c r="BL97" s="16"/>
      <c r="BM97" s="16"/>
      <c r="BN97" s="16"/>
      <c r="BO97" s="16"/>
      <c r="BP97" s="16"/>
      <c r="BQ97" s="16"/>
    </row>
    <row r="98" spans="53:69" ht="15.75" customHeight="1" x14ac:dyDescent="0.25">
      <c r="BA98" s="16"/>
      <c r="BB98" s="16"/>
      <c r="BC98" s="16"/>
      <c r="BD98" s="16"/>
      <c r="BE98" s="16"/>
      <c r="BF98" s="16"/>
      <c r="BG98" s="16"/>
      <c r="BH98" s="16"/>
      <c r="BI98" s="16"/>
      <c r="BJ98" s="16"/>
      <c r="BK98" s="16"/>
      <c r="BL98" s="16"/>
      <c r="BM98" s="16"/>
      <c r="BN98" s="16"/>
      <c r="BO98" s="16"/>
      <c r="BP98" s="16"/>
      <c r="BQ98" s="16"/>
    </row>
    <row r="99" spans="53:69" ht="15.75" customHeight="1" x14ac:dyDescent="0.25">
      <c r="BA99" s="16"/>
      <c r="BB99" s="16"/>
      <c r="BC99" s="16"/>
      <c r="BD99" s="16"/>
      <c r="BE99" s="16"/>
      <c r="BF99" s="16"/>
      <c r="BG99" s="16"/>
      <c r="BH99" s="16"/>
      <c r="BI99" s="16"/>
      <c r="BJ99" s="16"/>
      <c r="BK99" s="16"/>
      <c r="BL99" s="16"/>
      <c r="BM99" s="16"/>
      <c r="BN99" s="16"/>
      <c r="BO99" s="16"/>
      <c r="BP99" s="16"/>
      <c r="BQ99" s="16"/>
    </row>
    <row r="100" spans="53:69" ht="15.75" customHeight="1" x14ac:dyDescent="0.25">
      <c r="BA100" s="16"/>
      <c r="BB100" s="16"/>
      <c r="BC100" s="16"/>
      <c r="BD100" s="16"/>
      <c r="BE100" s="16"/>
      <c r="BF100" s="16"/>
      <c r="BG100" s="16"/>
      <c r="BH100" s="16"/>
      <c r="BI100" s="16"/>
      <c r="BJ100" s="16"/>
      <c r="BK100" s="16"/>
      <c r="BL100" s="16"/>
      <c r="BM100" s="16"/>
      <c r="BN100" s="16"/>
      <c r="BO100" s="16"/>
      <c r="BP100" s="16"/>
      <c r="BQ100" s="16"/>
    </row>
    <row r="101" spans="53:69" ht="15.75" customHeight="1" x14ac:dyDescent="0.25">
      <c r="BA101" s="16"/>
      <c r="BB101" s="16"/>
      <c r="BC101" s="16"/>
      <c r="BD101" s="16"/>
      <c r="BE101" s="16"/>
      <c r="BF101" s="16"/>
      <c r="BG101" s="16"/>
      <c r="BH101" s="16"/>
      <c r="BI101" s="16"/>
      <c r="BJ101" s="16"/>
      <c r="BK101" s="16"/>
      <c r="BL101" s="16"/>
      <c r="BM101" s="16"/>
      <c r="BN101" s="16"/>
      <c r="BO101" s="16"/>
      <c r="BP101" s="16"/>
      <c r="BQ101" s="16"/>
    </row>
    <row r="102" spans="53:69" ht="15.75" customHeight="1" x14ac:dyDescent="0.25">
      <c r="BA102" s="16"/>
      <c r="BB102" s="16"/>
      <c r="BC102" s="16"/>
      <c r="BD102" s="16"/>
      <c r="BE102" s="16"/>
      <c r="BF102" s="16"/>
      <c r="BG102" s="16"/>
      <c r="BH102" s="16"/>
      <c r="BI102" s="16"/>
      <c r="BJ102" s="16"/>
      <c r="BK102" s="16"/>
      <c r="BL102" s="16"/>
      <c r="BM102" s="16"/>
      <c r="BN102" s="16"/>
      <c r="BO102" s="16"/>
      <c r="BP102" s="16"/>
      <c r="BQ102" s="16"/>
    </row>
    <row r="103" spans="53:69" ht="15.75" customHeight="1" x14ac:dyDescent="0.25">
      <c r="BA103" s="16"/>
      <c r="BB103" s="16"/>
      <c r="BC103" s="16"/>
      <c r="BD103" s="16"/>
      <c r="BE103" s="16"/>
      <c r="BF103" s="16"/>
      <c r="BG103" s="16"/>
      <c r="BH103" s="16"/>
      <c r="BI103" s="16"/>
      <c r="BJ103" s="16"/>
      <c r="BK103" s="16"/>
      <c r="BL103" s="16"/>
      <c r="BM103" s="16"/>
      <c r="BN103" s="16"/>
      <c r="BO103" s="16"/>
      <c r="BP103" s="16"/>
      <c r="BQ103" s="16"/>
    </row>
    <row r="104" spans="53:69" ht="15.75" customHeight="1" x14ac:dyDescent="0.25">
      <c r="BA104" s="16"/>
      <c r="BB104" s="16"/>
      <c r="BC104" s="16"/>
      <c r="BD104" s="16"/>
      <c r="BE104" s="16"/>
      <c r="BF104" s="16"/>
      <c r="BG104" s="16"/>
      <c r="BH104" s="16"/>
      <c r="BI104" s="16"/>
      <c r="BJ104" s="16"/>
      <c r="BK104" s="16"/>
      <c r="BL104" s="16"/>
      <c r="BM104" s="16"/>
      <c r="BN104" s="16"/>
      <c r="BO104" s="16"/>
      <c r="BP104" s="16"/>
      <c r="BQ104" s="16"/>
    </row>
    <row r="105" spans="53:69" ht="15.75" customHeight="1" x14ac:dyDescent="0.25">
      <c r="BA105" s="16"/>
      <c r="BB105" s="16"/>
      <c r="BC105" s="16"/>
      <c r="BD105" s="16"/>
      <c r="BE105" s="16"/>
      <c r="BF105" s="16"/>
      <c r="BG105" s="16"/>
      <c r="BH105" s="16"/>
      <c r="BI105" s="16"/>
      <c r="BJ105" s="16"/>
      <c r="BK105" s="16"/>
      <c r="BL105" s="16"/>
      <c r="BM105" s="16"/>
      <c r="BN105" s="16"/>
      <c r="BO105" s="16"/>
      <c r="BP105" s="16"/>
      <c r="BQ105" s="16"/>
    </row>
    <row r="106" spans="53:69" ht="15.75" customHeight="1" x14ac:dyDescent="0.25">
      <c r="BA106" s="16"/>
      <c r="BB106" s="16"/>
      <c r="BC106" s="16"/>
      <c r="BD106" s="16"/>
      <c r="BE106" s="16"/>
      <c r="BF106" s="16"/>
      <c r="BG106" s="16"/>
      <c r="BH106" s="16"/>
      <c r="BI106" s="16"/>
      <c r="BJ106" s="16"/>
      <c r="BK106" s="16"/>
      <c r="BL106" s="16"/>
      <c r="BM106" s="16"/>
      <c r="BN106" s="16"/>
      <c r="BO106" s="16"/>
      <c r="BP106" s="16"/>
      <c r="BQ106" s="16"/>
    </row>
    <row r="107" spans="53:69" ht="15.75" customHeight="1" x14ac:dyDescent="0.25">
      <c r="BA107" s="16"/>
      <c r="BB107" s="16"/>
      <c r="BC107" s="16"/>
      <c r="BD107" s="16"/>
      <c r="BE107" s="16"/>
      <c r="BF107" s="16"/>
      <c r="BG107" s="16"/>
      <c r="BH107" s="16"/>
      <c r="BI107" s="16"/>
      <c r="BJ107" s="16"/>
      <c r="BK107" s="16"/>
      <c r="BL107" s="16"/>
      <c r="BM107" s="16"/>
      <c r="BN107" s="16"/>
      <c r="BO107" s="16"/>
      <c r="BP107" s="16"/>
      <c r="BQ107" s="16"/>
    </row>
    <row r="108" spans="53:69" ht="15.75" customHeight="1" x14ac:dyDescent="0.25">
      <c r="BA108" s="16"/>
      <c r="BB108" s="16"/>
      <c r="BC108" s="16"/>
      <c r="BD108" s="16"/>
      <c r="BE108" s="16"/>
      <c r="BF108" s="16"/>
      <c r="BG108" s="16"/>
      <c r="BH108" s="16"/>
      <c r="BI108" s="16"/>
      <c r="BJ108" s="16"/>
      <c r="BK108" s="16"/>
      <c r="BL108" s="16"/>
      <c r="BM108" s="16"/>
      <c r="BN108" s="16"/>
      <c r="BO108" s="16"/>
      <c r="BP108" s="16"/>
      <c r="BQ108" s="16"/>
    </row>
    <row r="109" spans="53:69" ht="15.75" customHeight="1" x14ac:dyDescent="0.25">
      <c r="BA109" s="16"/>
      <c r="BB109" s="16"/>
      <c r="BC109" s="16"/>
      <c r="BD109" s="16"/>
      <c r="BE109" s="16"/>
      <c r="BF109" s="16"/>
      <c r="BG109" s="16"/>
      <c r="BH109" s="16"/>
      <c r="BI109" s="16"/>
      <c r="BJ109" s="16"/>
      <c r="BK109" s="16"/>
      <c r="BL109" s="16"/>
      <c r="BM109" s="16"/>
      <c r="BN109" s="16"/>
      <c r="BO109" s="16"/>
      <c r="BP109" s="16"/>
      <c r="BQ109" s="16"/>
    </row>
    <row r="110" spans="53:69" ht="15.75" customHeight="1" x14ac:dyDescent="0.25">
      <c r="BA110" s="16"/>
      <c r="BB110" s="16"/>
      <c r="BC110" s="16"/>
      <c r="BD110" s="16"/>
      <c r="BE110" s="16"/>
      <c r="BF110" s="16"/>
      <c r="BG110" s="16"/>
      <c r="BH110" s="16"/>
      <c r="BI110" s="16"/>
      <c r="BJ110" s="16"/>
      <c r="BK110" s="16"/>
      <c r="BL110" s="16"/>
      <c r="BM110" s="16"/>
      <c r="BN110" s="16"/>
      <c r="BO110" s="16"/>
      <c r="BP110" s="16"/>
      <c r="BQ110" s="16"/>
    </row>
    <row r="111" spans="53:69" ht="15.75" customHeight="1" x14ac:dyDescent="0.25">
      <c r="BA111" s="16"/>
      <c r="BB111" s="16"/>
      <c r="BC111" s="16"/>
      <c r="BD111" s="16"/>
      <c r="BE111" s="16"/>
      <c r="BF111" s="16"/>
      <c r="BG111" s="16"/>
      <c r="BH111" s="16"/>
      <c r="BI111" s="16"/>
      <c r="BJ111" s="16"/>
      <c r="BK111" s="16"/>
      <c r="BL111" s="16"/>
      <c r="BM111" s="16"/>
      <c r="BN111" s="16"/>
      <c r="BO111" s="16"/>
      <c r="BP111" s="16"/>
      <c r="BQ111" s="16"/>
    </row>
    <row r="112" spans="53:69" ht="15.75" customHeight="1" x14ac:dyDescent="0.25">
      <c r="BA112" s="16"/>
      <c r="BB112" s="16"/>
      <c r="BC112" s="16"/>
      <c r="BD112" s="16"/>
      <c r="BE112" s="16"/>
      <c r="BF112" s="16"/>
      <c r="BG112" s="16"/>
      <c r="BH112" s="16"/>
      <c r="BI112" s="16"/>
      <c r="BJ112" s="16"/>
      <c r="BK112" s="16"/>
      <c r="BL112" s="16"/>
      <c r="BM112" s="16"/>
      <c r="BN112" s="16"/>
      <c r="BO112" s="16"/>
      <c r="BP112" s="16"/>
      <c r="BQ112" s="16"/>
    </row>
    <row r="113" spans="53:69" ht="15.75" customHeight="1" x14ac:dyDescent="0.25">
      <c r="BA113" s="16"/>
      <c r="BB113" s="16"/>
      <c r="BC113" s="16"/>
      <c r="BD113" s="16"/>
      <c r="BE113" s="16"/>
      <c r="BF113" s="16"/>
      <c r="BG113" s="16"/>
      <c r="BH113" s="16"/>
      <c r="BI113" s="16"/>
      <c r="BJ113" s="16"/>
      <c r="BK113" s="16"/>
      <c r="BL113" s="16"/>
      <c r="BM113" s="16"/>
      <c r="BN113" s="16"/>
      <c r="BO113" s="16"/>
      <c r="BP113" s="16"/>
      <c r="BQ113" s="16"/>
    </row>
    <row r="114" spans="53:69" ht="15.75" customHeight="1" x14ac:dyDescent="0.25">
      <c r="BA114" s="16"/>
      <c r="BB114" s="16"/>
      <c r="BC114" s="16"/>
      <c r="BD114" s="16"/>
      <c r="BE114" s="16"/>
      <c r="BF114" s="16"/>
      <c r="BG114" s="16"/>
      <c r="BH114" s="16"/>
      <c r="BI114" s="16"/>
      <c r="BJ114" s="16"/>
      <c r="BK114" s="16"/>
      <c r="BL114" s="16"/>
      <c r="BM114" s="16"/>
      <c r="BN114" s="16"/>
      <c r="BO114" s="16"/>
      <c r="BP114" s="16"/>
      <c r="BQ114" s="16"/>
    </row>
    <row r="115" spans="53:69" ht="15.75" customHeight="1" x14ac:dyDescent="0.25">
      <c r="BA115" s="16"/>
      <c r="BB115" s="16"/>
      <c r="BC115" s="16"/>
      <c r="BD115" s="16"/>
      <c r="BE115" s="16"/>
      <c r="BF115" s="16"/>
      <c r="BG115" s="16"/>
      <c r="BH115" s="16"/>
      <c r="BI115" s="16"/>
      <c r="BJ115" s="16"/>
      <c r="BK115" s="16"/>
      <c r="BL115" s="16"/>
      <c r="BM115" s="16"/>
      <c r="BN115" s="16"/>
      <c r="BO115" s="16"/>
      <c r="BP115" s="16"/>
      <c r="BQ115" s="16"/>
    </row>
    <row r="116" spans="53:69" ht="15.75" customHeight="1" x14ac:dyDescent="0.25">
      <c r="BA116" s="16"/>
      <c r="BB116" s="16"/>
      <c r="BC116" s="16"/>
      <c r="BD116" s="16"/>
      <c r="BE116" s="16"/>
      <c r="BF116" s="16"/>
      <c r="BG116" s="16"/>
      <c r="BH116" s="16"/>
      <c r="BI116" s="16"/>
      <c r="BJ116" s="16"/>
      <c r="BK116" s="16"/>
      <c r="BL116" s="16"/>
      <c r="BM116" s="16"/>
      <c r="BN116" s="16"/>
      <c r="BO116" s="16"/>
      <c r="BP116" s="16"/>
      <c r="BQ116" s="16"/>
    </row>
    <row r="117" spans="53:69" ht="15.75" customHeight="1" x14ac:dyDescent="0.25">
      <c r="BA117" s="16"/>
      <c r="BB117" s="16"/>
      <c r="BC117" s="16"/>
      <c r="BD117" s="16"/>
      <c r="BE117" s="16"/>
      <c r="BF117" s="16"/>
      <c r="BG117" s="16"/>
      <c r="BH117" s="16"/>
      <c r="BI117" s="16"/>
      <c r="BJ117" s="16"/>
      <c r="BK117" s="16"/>
      <c r="BL117" s="16"/>
      <c r="BM117" s="16"/>
      <c r="BN117" s="16"/>
      <c r="BO117" s="16"/>
      <c r="BP117" s="16"/>
      <c r="BQ117" s="16"/>
    </row>
    <row r="118" spans="53:69" ht="15.75" customHeight="1" x14ac:dyDescent="0.25">
      <c r="BA118" s="16"/>
      <c r="BB118" s="16"/>
      <c r="BC118" s="16"/>
      <c r="BD118" s="16"/>
      <c r="BE118" s="16"/>
      <c r="BF118" s="16"/>
      <c r="BG118" s="16"/>
      <c r="BH118" s="16"/>
      <c r="BI118" s="16"/>
      <c r="BJ118" s="16"/>
      <c r="BK118" s="16"/>
      <c r="BL118" s="16"/>
      <c r="BM118" s="16"/>
      <c r="BN118" s="16"/>
      <c r="BO118" s="16"/>
      <c r="BP118" s="16"/>
      <c r="BQ118" s="16"/>
    </row>
    <row r="119" spans="53:69" ht="15.75" customHeight="1" x14ac:dyDescent="0.25">
      <c r="BA119" s="16"/>
      <c r="BB119" s="16"/>
      <c r="BC119" s="16"/>
      <c r="BD119" s="16"/>
      <c r="BE119" s="16"/>
      <c r="BF119" s="16"/>
      <c r="BG119" s="16"/>
      <c r="BH119" s="16"/>
      <c r="BI119" s="16"/>
      <c r="BJ119" s="16"/>
      <c r="BK119" s="16"/>
      <c r="BL119" s="16"/>
      <c r="BM119" s="16"/>
      <c r="BN119" s="16"/>
      <c r="BO119" s="16"/>
      <c r="BP119" s="16"/>
      <c r="BQ119" s="16"/>
    </row>
    <row r="120" spans="53:69" ht="15.75" customHeight="1" x14ac:dyDescent="0.25">
      <c r="BA120" s="16"/>
      <c r="BB120" s="16"/>
      <c r="BC120" s="16"/>
      <c r="BD120" s="16"/>
      <c r="BE120" s="16"/>
      <c r="BF120" s="16"/>
      <c r="BG120" s="16"/>
      <c r="BH120" s="16"/>
      <c r="BI120" s="16"/>
      <c r="BJ120" s="16"/>
      <c r="BK120" s="16"/>
      <c r="BL120" s="16"/>
      <c r="BM120" s="16"/>
      <c r="BN120" s="16"/>
      <c r="BO120" s="16"/>
      <c r="BP120" s="16"/>
      <c r="BQ120" s="16"/>
    </row>
    <row r="121" spans="53:69" ht="15.75" customHeight="1" x14ac:dyDescent="0.25">
      <c r="BA121" s="16"/>
      <c r="BB121" s="16"/>
      <c r="BC121" s="16"/>
      <c r="BD121" s="16"/>
      <c r="BE121" s="16"/>
      <c r="BF121" s="16"/>
      <c r="BG121" s="16"/>
      <c r="BH121" s="16"/>
      <c r="BI121" s="16"/>
      <c r="BJ121" s="16"/>
      <c r="BK121" s="16"/>
      <c r="BL121" s="16"/>
      <c r="BM121" s="16"/>
      <c r="BN121" s="16"/>
      <c r="BO121" s="16"/>
      <c r="BP121" s="16"/>
      <c r="BQ121" s="16"/>
    </row>
    <row r="122" spans="53:69" ht="15.75" customHeight="1" x14ac:dyDescent="0.25">
      <c r="BA122" s="16"/>
      <c r="BB122" s="16"/>
      <c r="BC122" s="16"/>
      <c r="BD122" s="16"/>
      <c r="BE122" s="16"/>
      <c r="BF122" s="16"/>
      <c r="BG122" s="16"/>
      <c r="BH122" s="16"/>
      <c r="BI122" s="16"/>
      <c r="BJ122" s="16"/>
      <c r="BK122" s="16"/>
      <c r="BL122" s="16"/>
      <c r="BM122" s="16"/>
      <c r="BN122" s="16"/>
      <c r="BO122" s="16"/>
      <c r="BP122" s="16"/>
      <c r="BQ122" s="16"/>
    </row>
    <row r="123" spans="53:69" ht="15.75" customHeight="1" x14ac:dyDescent="0.25">
      <c r="BA123" s="16"/>
      <c r="BB123" s="16"/>
      <c r="BC123" s="16"/>
      <c r="BD123" s="16"/>
      <c r="BE123" s="16"/>
      <c r="BF123" s="16"/>
      <c r="BG123" s="16"/>
      <c r="BH123" s="16"/>
      <c r="BI123" s="16"/>
      <c r="BJ123" s="16"/>
      <c r="BK123" s="16"/>
      <c r="BL123" s="16"/>
      <c r="BM123" s="16"/>
      <c r="BN123" s="16"/>
      <c r="BO123" s="16"/>
      <c r="BP123" s="16"/>
      <c r="BQ123" s="16"/>
    </row>
    <row r="124" spans="53:69" ht="15.75" customHeight="1" x14ac:dyDescent="0.25">
      <c r="BA124" s="16"/>
      <c r="BB124" s="16"/>
      <c r="BC124" s="16"/>
      <c r="BD124" s="16"/>
      <c r="BE124" s="16"/>
      <c r="BF124" s="16"/>
      <c r="BG124" s="16"/>
      <c r="BH124" s="16"/>
      <c r="BI124" s="16"/>
      <c r="BJ124" s="16"/>
      <c r="BK124" s="16"/>
      <c r="BL124" s="16"/>
      <c r="BM124" s="16"/>
      <c r="BN124" s="16"/>
      <c r="BO124" s="16"/>
      <c r="BP124" s="16"/>
      <c r="BQ124" s="16"/>
    </row>
    <row r="125" spans="53:69" ht="15.75" customHeight="1" x14ac:dyDescent="0.25">
      <c r="BA125" s="16"/>
      <c r="BB125" s="16"/>
      <c r="BC125" s="16"/>
      <c r="BD125" s="16"/>
      <c r="BE125" s="16"/>
      <c r="BF125" s="16"/>
      <c r="BG125" s="16"/>
      <c r="BH125" s="16"/>
      <c r="BI125" s="16"/>
      <c r="BJ125" s="16"/>
      <c r="BK125" s="16"/>
      <c r="BL125" s="16"/>
      <c r="BM125" s="16"/>
      <c r="BN125" s="16"/>
      <c r="BO125" s="16"/>
      <c r="BP125" s="16"/>
      <c r="BQ125" s="16"/>
    </row>
    <row r="126" spans="53:69" ht="15.75" customHeight="1" x14ac:dyDescent="0.25">
      <c r="BA126" s="16"/>
      <c r="BB126" s="16"/>
      <c r="BC126" s="16"/>
      <c r="BD126" s="16"/>
      <c r="BE126" s="16"/>
      <c r="BF126" s="16"/>
      <c r="BG126" s="16"/>
      <c r="BH126" s="16"/>
      <c r="BI126" s="16"/>
      <c r="BJ126" s="16"/>
      <c r="BK126" s="16"/>
      <c r="BL126" s="16"/>
      <c r="BM126" s="16"/>
      <c r="BN126" s="16"/>
      <c r="BO126" s="16"/>
      <c r="BP126" s="16"/>
      <c r="BQ126" s="16"/>
    </row>
    <row r="127" spans="53:69" ht="15.75" customHeight="1" x14ac:dyDescent="0.25">
      <c r="BA127" s="16"/>
      <c r="BB127" s="16"/>
      <c r="BC127" s="16"/>
      <c r="BD127" s="16"/>
      <c r="BE127" s="16"/>
      <c r="BF127" s="16"/>
      <c r="BG127" s="16"/>
      <c r="BH127" s="16"/>
      <c r="BI127" s="16"/>
      <c r="BJ127" s="16"/>
      <c r="BK127" s="16"/>
      <c r="BL127" s="16"/>
      <c r="BM127" s="16"/>
      <c r="BN127" s="16"/>
      <c r="BO127" s="16"/>
      <c r="BP127" s="16"/>
      <c r="BQ127" s="16"/>
    </row>
    <row r="128" spans="53:69" ht="15.75" customHeight="1" x14ac:dyDescent="0.25">
      <c r="BA128" s="16"/>
      <c r="BB128" s="16"/>
      <c r="BC128" s="16"/>
      <c r="BD128" s="16"/>
      <c r="BE128" s="16"/>
      <c r="BF128" s="16"/>
      <c r="BG128" s="16"/>
      <c r="BH128" s="16"/>
      <c r="BI128" s="16"/>
      <c r="BJ128" s="16"/>
      <c r="BK128" s="16"/>
      <c r="BL128" s="16"/>
      <c r="BM128" s="16"/>
      <c r="BN128" s="16"/>
      <c r="BO128" s="16"/>
      <c r="BP128" s="16"/>
      <c r="BQ128" s="16"/>
    </row>
    <row r="129" spans="53:69" ht="15.75" customHeight="1" x14ac:dyDescent="0.25">
      <c r="BA129" s="16"/>
      <c r="BB129" s="16"/>
      <c r="BC129" s="16"/>
      <c r="BD129" s="16"/>
      <c r="BE129" s="16"/>
      <c r="BF129" s="16"/>
      <c r="BG129" s="16"/>
      <c r="BH129" s="16"/>
      <c r="BI129" s="16"/>
      <c r="BJ129" s="16"/>
      <c r="BK129" s="16"/>
      <c r="BL129" s="16"/>
      <c r="BM129" s="16"/>
      <c r="BN129" s="16"/>
      <c r="BO129" s="16"/>
      <c r="BP129" s="16"/>
      <c r="BQ129" s="16"/>
    </row>
    <row r="130" spans="53:69" ht="15.75" customHeight="1" x14ac:dyDescent="0.25">
      <c r="BA130" s="16"/>
      <c r="BB130" s="16"/>
      <c r="BC130" s="16"/>
      <c r="BD130" s="16"/>
      <c r="BE130" s="16"/>
      <c r="BF130" s="16"/>
      <c r="BG130" s="16"/>
      <c r="BH130" s="16"/>
      <c r="BI130" s="16"/>
      <c r="BJ130" s="16"/>
      <c r="BK130" s="16"/>
      <c r="BL130" s="16"/>
      <c r="BM130" s="16"/>
      <c r="BN130" s="16"/>
      <c r="BO130" s="16"/>
      <c r="BP130" s="16"/>
      <c r="BQ130" s="16"/>
    </row>
    <row r="131" spans="53:69" ht="15.75" customHeight="1" x14ac:dyDescent="0.25">
      <c r="BA131" s="16"/>
      <c r="BB131" s="16"/>
      <c r="BC131" s="16"/>
      <c r="BD131" s="16"/>
      <c r="BE131" s="16"/>
      <c r="BF131" s="16"/>
      <c r="BG131" s="16"/>
      <c r="BH131" s="16"/>
      <c r="BI131" s="16"/>
      <c r="BJ131" s="16"/>
      <c r="BK131" s="16"/>
      <c r="BL131" s="16"/>
      <c r="BM131" s="16"/>
      <c r="BN131" s="16"/>
      <c r="BO131" s="16"/>
      <c r="BP131" s="16"/>
      <c r="BQ131" s="16"/>
    </row>
    <row r="132" spans="53:69" ht="15.75" customHeight="1" x14ac:dyDescent="0.25">
      <c r="BA132" s="16"/>
      <c r="BB132" s="16"/>
      <c r="BC132" s="16"/>
      <c r="BD132" s="16"/>
      <c r="BE132" s="16"/>
      <c r="BF132" s="16"/>
      <c r="BG132" s="16"/>
      <c r="BH132" s="16"/>
      <c r="BI132" s="16"/>
      <c r="BJ132" s="16"/>
      <c r="BK132" s="16"/>
      <c r="BL132" s="16"/>
      <c r="BM132" s="16"/>
      <c r="BN132" s="16"/>
      <c r="BO132" s="16"/>
      <c r="BP132" s="16"/>
      <c r="BQ132" s="16"/>
    </row>
    <row r="133" spans="53:69" ht="15.75" customHeight="1" x14ac:dyDescent="0.25">
      <c r="BA133" s="16"/>
      <c r="BB133" s="16"/>
      <c r="BC133" s="16"/>
      <c r="BD133" s="16"/>
      <c r="BE133" s="16"/>
      <c r="BF133" s="16"/>
      <c r="BG133" s="16"/>
      <c r="BH133" s="16"/>
      <c r="BI133" s="16"/>
      <c r="BJ133" s="16"/>
      <c r="BK133" s="16"/>
      <c r="BL133" s="16"/>
      <c r="BM133" s="16"/>
      <c r="BN133" s="16"/>
      <c r="BO133" s="16"/>
      <c r="BP133" s="16"/>
      <c r="BQ133" s="16"/>
    </row>
    <row r="134" spans="53:69" ht="15.75" customHeight="1" x14ac:dyDescent="0.25">
      <c r="BA134" s="16"/>
      <c r="BB134" s="16"/>
      <c r="BC134" s="16"/>
      <c r="BD134" s="16"/>
      <c r="BE134" s="16"/>
      <c r="BF134" s="16"/>
      <c r="BG134" s="16"/>
      <c r="BH134" s="16"/>
      <c r="BI134" s="16"/>
      <c r="BJ134" s="16"/>
      <c r="BK134" s="16"/>
      <c r="BL134" s="16"/>
      <c r="BM134" s="16"/>
      <c r="BN134" s="16"/>
      <c r="BO134" s="16"/>
      <c r="BP134" s="16"/>
      <c r="BQ134" s="16"/>
    </row>
    <row r="135" spans="53:69" ht="15.75" customHeight="1" x14ac:dyDescent="0.25">
      <c r="BA135" s="16"/>
      <c r="BB135" s="16"/>
      <c r="BC135" s="16"/>
      <c r="BD135" s="16"/>
      <c r="BE135" s="16"/>
      <c r="BF135" s="16"/>
      <c r="BG135" s="16"/>
      <c r="BH135" s="16"/>
      <c r="BI135" s="16"/>
      <c r="BJ135" s="16"/>
      <c r="BK135" s="16"/>
      <c r="BL135" s="16"/>
      <c r="BM135" s="16"/>
      <c r="BN135" s="16"/>
      <c r="BO135" s="16"/>
      <c r="BP135" s="16"/>
      <c r="BQ135" s="16"/>
    </row>
    <row r="136" spans="53:69" ht="15.75" customHeight="1" x14ac:dyDescent="0.25">
      <c r="BA136" s="16"/>
      <c r="BB136" s="16"/>
      <c r="BC136" s="16"/>
      <c r="BD136" s="16"/>
      <c r="BE136" s="16"/>
      <c r="BF136" s="16"/>
      <c r="BG136" s="16"/>
      <c r="BH136" s="16"/>
      <c r="BI136" s="16"/>
      <c r="BJ136" s="16"/>
      <c r="BK136" s="16"/>
      <c r="BL136" s="16"/>
      <c r="BM136" s="16"/>
      <c r="BN136" s="16"/>
      <c r="BO136" s="16"/>
      <c r="BP136" s="16"/>
      <c r="BQ136" s="16"/>
    </row>
    <row r="137" spans="53:69" ht="15.75" customHeight="1" x14ac:dyDescent="0.25">
      <c r="BA137" s="16"/>
      <c r="BB137" s="16"/>
      <c r="BC137" s="16"/>
      <c r="BD137" s="16"/>
      <c r="BE137" s="16"/>
      <c r="BF137" s="16"/>
      <c r="BG137" s="16"/>
      <c r="BH137" s="16"/>
      <c r="BI137" s="16"/>
      <c r="BJ137" s="16"/>
      <c r="BK137" s="16"/>
      <c r="BL137" s="16"/>
      <c r="BM137" s="16"/>
      <c r="BN137" s="16"/>
      <c r="BO137" s="16"/>
      <c r="BP137" s="16"/>
      <c r="BQ137" s="16"/>
    </row>
    <row r="138" spans="53:69" ht="15.75" customHeight="1" x14ac:dyDescent="0.25">
      <c r="BA138" s="16"/>
      <c r="BB138" s="16"/>
      <c r="BC138" s="16"/>
      <c r="BD138" s="16"/>
      <c r="BE138" s="16"/>
      <c r="BF138" s="16"/>
      <c r="BG138" s="16"/>
      <c r="BH138" s="16"/>
      <c r="BI138" s="16"/>
      <c r="BJ138" s="16"/>
      <c r="BK138" s="16"/>
      <c r="BL138" s="16"/>
      <c r="BM138" s="16"/>
      <c r="BN138" s="16"/>
      <c r="BO138" s="16"/>
      <c r="BP138" s="16"/>
      <c r="BQ138" s="16"/>
    </row>
    <row r="139" spans="53:69" ht="15.75" customHeight="1" x14ac:dyDescent="0.25">
      <c r="BA139" s="16"/>
      <c r="BB139" s="16"/>
      <c r="BC139" s="16"/>
      <c r="BD139" s="16"/>
      <c r="BE139" s="16"/>
      <c r="BF139" s="16"/>
      <c r="BG139" s="16"/>
      <c r="BH139" s="16"/>
      <c r="BI139" s="16"/>
      <c r="BJ139" s="16"/>
      <c r="BK139" s="16"/>
      <c r="BL139" s="16"/>
      <c r="BM139" s="16"/>
      <c r="BN139" s="16"/>
      <c r="BO139" s="16"/>
      <c r="BP139" s="16"/>
      <c r="BQ139" s="16"/>
    </row>
    <row r="140" spans="53:69" ht="15.75" customHeight="1" x14ac:dyDescent="0.25">
      <c r="BA140" s="16"/>
      <c r="BB140" s="16"/>
      <c r="BC140" s="16"/>
      <c r="BD140" s="16"/>
      <c r="BE140" s="16"/>
      <c r="BF140" s="16"/>
      <c r="BG140" s="16"/>
      <c r="BH140" s="16"/>
      <c r="BI140" s="16"/>
      <c r="BJ140" s="16"/>
      <c r="BK140" s="16"/>
      <c r="BL140" s="16"/>
      <c r="BM140" s="16"/>
      <c r="BN140" s="16"/>
      <c r="BO140" s="16"/>
      <c r="BP140" s="16"/>
      <c r="BQ140" s="16"/>
    </row>
    <row r="141" spans="53:69" ht="15.75" customHeight="1" x14ac:dyDescent="0.25">
      <c r="BA141" s="16"/>
      <c r="BB141" s="16"/>
      <c r="BC141" s="16"/>
      <c r="BD141" s="16"/>
      <c r="BE141" s="16"/>
      <c r="BF141" s="16"/>
      <c r="BG141" s="16"/>
      <c r="BH141" s="16"/>
      <c r="BI141" s="16"/>
      <c r="BJ141" s="16"/>
      <c r="BK141" s="16"/>
      <c r="BL141" s="16"/>
      <c r="BM141" s="16"/>
      <c r="BN141" s="16"/>
      <c r="BO141" s="16"/>
      <c r="BP141" s="16"/>
      <c r="BQ141" s="16"/>
    </row>
    <row r="142" spans="53:69" ht="15.75" customHeight="1" x14ac:dyDescent="0.25">
      <c r="BA142" s="16"/>
      <c r="BB142" s="16"/>
      <c r="BC142" s="16"/>
      <c r="BD142" s="16"/>
      <c r="BE142" s="16"/>
      <c r="BF142" s="16"/>
      <c r="BG142" s="16"/>
      <c r="BH142" s="16"/>
      <c r="BI142" s="16"/>
      <c r="BJ142" s="16"/>
      <c r="BK142" s="16"/>
      <c r="BL142" s="16"/>
      <c r="BM142" s="16"/>
      <c r="BN142" s="16"/>
      <c r="BO142" s="16"/>
      <c r="BP142" s="16"/>
      <c r="BQ142" s="16"/>
    </row>
    <row r="143" spans="53:69" ht="15.75" customHeight="1" x14ac:dyDescent="0.25">
      <c r="BA143" s="16"/>
      <c r="BB143" s="16"/>
      <c r="BC143" s="16"/>
      <c r="BD143" s="16"/>
      <c r="BE143" s="16"/>
      <c r="BF143" s="16"/>
      <c r="BG143" s="16"/>
      <c r="BH143" s="16"/>
      <c r="BI143" s="16"/>
      <c r="BJ143" s="16"/>
      <c r="BK143" s="16"/>
      <c r="BL143" s="16"/>
      <c r="BM143" s="16"/>
      <c r="BN143" s="16"/>
      <c r="BO143" s="16"/>
      <c r="BP143" s="16"/>
      <c r="BQ143" s="16"/>
    </row>
    <row r="144" spans="53:69" ht="15.75" customHeight="1" x14ac:dyDescent="0.25">
      <c r="BA144" s="16"/>
      <c r="BB144" s="16"/>
      <c r="BC144" s="16"/>
      <c r="BD144" s="16"/>
      <c r="BE144" s="16"/>
      <c r="BF144" s="16"/>
      <c r="BG144" s="16"/>
      <c r="BH144" s="16"/>
      <c r="BI144" s="16"/>
      <c r="BJ144" s="16"/>
      <c r="BK144" s="16"/>
      <c r="BL144" s="16"/>
      <c r="BM144" s="16"/>
      <c r="BN144" s="16"/>
      <c r="BO144" s="16"/>
      <c r="BP144" s="16"/>
      <c r="BQ144" s="16"/>
    </row>
    <row r="145" spans="53:69" ht="15.75" customHeight="1" x14ac:dyDescent="0.25">
      <c r="BA145" s="16"/>
      <c r="BB145" s="16"/>
      <c r="BC145" s="16"/>
      <c r="BD145" s="16"/>
      <c r="BE145" s="16"/>
      <c r="BF145" s="16"/>
      <c r="BG145" s="16"/>
      <c r="BH145" s="16"/>
      <c r="BI145" s="16"/>
      <c r="BJ145" s="16"/>
      <c r="BK145" s="16"/>
      <c r="BL145" s="16"/>
      <c r="BM145" s="16"/>
      <c r="BN145" s="16"/>
      <c r="BO145" s="16"/>
      <c r="BP145" s="16"/>
      <c r="BQ145" s="16"/>
    </row>
    <row r="146" spans="53:69" ht="15.75" customHeight="1" x14ac:dyDescent="0.25">
      <c r="BA146" s="16"/>
      <c r="BB146" s="16"/>
      <c r="BC146" s="16"/>
      <c r="BD146" s="16"/>
      <c r="BE146" s="16"/>
      <c r="BF146" s="16"/>
      <c r="BG146" s="16"/>
      <c r="BH146" s="16"/>
      <c r="BI146" s="16"/>
      <c r="BJ146" s="16"/>
      <c r="BK146" s="16"/>
      <c r="BL146" s="16"/>
      <c r="BM146" s="16"/>
      <c r="BN146" s="16"/>
      <c r="BO146" s="16"/>
      <c r="BP146" s="16"/>
      <c r="BQ146" s="16"/>
    </row>
    <row r="147" spans="53:69" ht="15.75" customHeight="1" x14ac:dyDescent="0.25">
      <c r="BA147" s="16"/>
      <c r="BB147" s="16"/>
      <c r="BC147" s="16"/>
      <c r="BD147" s="16"/>
      <c r="BE147" s="16"/>
      <c r="BF147" s="16"/>
      <c r="BG147" s="16"/>
      <c r="BH147" s="16"/>
      <c r="BI147" s="16"/>
      <c r="BJ147" s="16"/>
      <c r="BK147" s="16"/>
      <c r="BL147" s="16"/>
      <c r="BM147" s="16"/>
      <c r="BN147" s="16"/>
      <c r="BO147" s="16"/>
      <c r="BP147" s="16"/>
      <c r="BQ147" s="16"/>
    </row>
    <row r="148" spans="53:69" ht="15.75" customHeight="1" x14ac:dyDescent="0.25">
      <c r="BA148" s="16"/>
      <c r="BB148" s="16"/>
      <c r="BC148" s="16"/>
      <c r="BD148" s="16"/>
      <c r="BE148" s="16"/>
      <c r="BF148" s="16"/>
      <c r="BG148" s="16"/>
      <c r="BH148" s="16"/>
      <c r="BI148" s="16"/>
      <c r="BJ148" s="16"/>
      <c r="BK148" s="16"/>
      <c r="BL148" s="16"/>
      <c r="BM148" s="16"/>
      <c r="BN148" s="16"/>
      <c r="BO148" s="16"/>
      <c r="BP148" s="16"/>
      <c r="BQ148" s="16"/>
    </row>
    <row r="149" spans="53:69" ht="15.75" customHeight="1" x14ac:dyDescent="0.25">
      <c r="BA149" s="16"/>
      <c r="BB149" s="16"/>
      <c r="BC149" s="16"/>
      <c r="BD149" s="16"/>
      <c r="BE149" s="16"/>
      <c r="BF149" s="16"/>
      <c r="BG149" s="16"/>
      <c r="BH149" s="16"/>
      <c r="BI149" s="16"/>
      <c r="BJ149" s="16"/>
      <c r="BK149" s="16"/>
      <c r="BL149" s="16"/>
      <c r="BM149" s="16"/>
      <c r="BN149" s="16"/>
      <c r="BO149" s="16"/>
      <c r="BP149" s="16"/>
      <c r="BQ149" s="16"/>
    </row>
    <row r="150" spans="53:69" ht="15.75" customHeight="1" x14ac:dyDescent="0.25">
      <c r="BA150" s="16"/>
      <c r="BB150" s="16"/>
      <c r="BC150" s="16"/>
      <c r="BD150" s="16"/>
      <c r="BE150" s="16"/>
      <c r="BF150" s="16"/>
      <c r="BG150" s="16"/>
      <c r="BH150" s="16"/>
      <c r="BI150" s="16"/>
      <c r="BJ150" s="16"/>
      <c r="BK150" s="16"/>
      <c r="BL150" s="16"/>
      <c r="BM150" s="16"/>
      <c r="BN150" s="16"/>
      <c r="BO150" s="16"/>
      <c r="BP150" s="16"/>
      <c r="BQ150" s="16"/>
    </row>
    <row r="151" spans="53:69" ht="15.75" customHeight="1" x14ac:dyDescent="0.25">
      <c r="BA151" s="16"/>
      <c r="BB151" s="16"/>
      <c r="BC151" s="16"/>
      <c r="BD151" s="16"/>
      <c r="BE151" s="16"/>
      <c r="BF151" s="16"/>
      <c r="BG151" s="16"/>
      <c r="BH151" s="16"/>
      <c r="BI151" s="16"/>
      <c r="BJ151" s="16"/>
      <c r="BK151" s="16"/>
      <c r="BL151" s="16"/>
      <c r="BM151" s="16"/>
      <c r="BN151" s="16"/>
      <c r="BO151" s="16"/>
      <c r="BP151" s="16"/>
      <c r="BQ151" s="16"/>
    </row>
    <row r="152" spans="53:69" ht="15.75" customHeight="1" x14ac:dyDescent="0.25">
      <c r="BA152" s="16"/>
      <c r="BB152" s="16"/>
      <c r="BC152" s="16"/>
      <c r="BD152" s="16"/>
      <c r="BE152" s="16"/>
      <c r="BF152" s="16"/>
      <c r="BG152" s="16"/>
      <c r="BH152" s="16"/>
      <c r="BI152" s="16"/>
      <c r="BJ152" s="16"/>
      <c r="BK152" s="16"/>
      <c r="BL152" s="16"/>
      <c r="BM152" s="16"/>
      <c r="BN152" s="16"/>
      <c r="BO152" s="16"/>
      <c r="BP152" s="16"/>
      <c r="BQ152" s="16"/>
    </row>
    <row r="153" spans="53:69" ht="15.75" customHeight="1" x14ac:dyDescent="0.25">
      <c r="BA153" s="16"/>
      <c r="BB153" s="16"/>
      <c r="BC153" s="16"/>
      <c r="BD153" s="16"/>
      <c r="BE153" s="16"/>
      <c r="BF153" s="16"/>
      <c r="BG153" s="16"/>
      <c r="BH153" s="16"/>
      <c r="BI153" s="16"/>
      <c r="BJ153" s="16"/>
      <c r="BK153" s="16"/>
      <c r="BL153" s="16"/>
      <c r="BM153" s="16"/>
      <c r="BN153" s="16"/>
      <c r="BO153" s="16"/>
      <c r="BP153" s="16"/>
      <c r="BQ153" s="16"/>
    </row>
    <row r="154" spans="53:69" ht="15.75" customHeight="1" x14ac:dyDescent="0.25">
      <c r="BA154" s="16"/>
      <c r="BB154" s="16"/>
      <c r="BC154" s="16"/>
      <c r="BD154" s="16"/>
      <c r="BE154" s="16"/>
      <c r="BF154" s="16"/>
      <c r="BG154" s="16"/>
      <c r="BH154" s="16"/>
      <c r="BI154" s="16"/>
      <c r="BJ154" s="16"/>
      <c r="BK154" s="16"/>
      <c r="BL154" s="16"/>
      <c r="BM154" s="16"/>
      <c r="BN154" s="16"/>
      <c r="BO154" s="16"/>
      <c r="BP154" s="16"/>
      <c r="BQ154" s="16"/>
    </row>
    <row r="155" spans="53:69" ht="15.75" customHeight="1" x14ac:dyDescent="0.25">
      <c r="BA155" s="16"/>
      <c r="BB155" s="16"/>
      <c r="BC155" s="16"/>
      <c r="BD155" s="16"/>
      <c r="BE155" s="16"/>
      <c r="BF155" s="16"/>
      <c r="BG155" s="16"/>
      <c r="BH155" s="16"/>
      <c r="BI155" s="16"/>
      <c r="BJ155" s="16"/>
      <c r="BK155" s="16"/>
      <c r="BL155" s="16"/>
      <c r="BM155" s="16"/>
      <c r="BN155" s="16"/>
      <c r="BO155" s="16"/>
      <c r="BP155" s="16"/>
      <c r="BQ155" s="16"/>
    </row>
    <row r="156" spans="53:69" ht="15.75" customHeight="1" x14ac:dyDescent="0.25">
      <c r="BA156" s="16"/>
      <c r="BB156" s="16"/>
      <c r="BC156" s="16"/>
      <c r="BD156" s="16"/>
      <c r="BE156" s="16"/>
      <c r="BF156" s="16"/>
      <c r="BG156" s="16"/>
      <c r="BH156" s="16"/>
      <c r="BI156" s="16"/>
      <c r="BJ156" s="16"/>
      <c r="BK156" s="16"/>
      <c r="BL156" s="16"/>
      <c r="BM156" s="16"/>
      <c r="BN156" s="16"/>
      <c r="BO156" s="16"/>
      <c r="BP156" s="16"/>
      <c r="BQ156" s="16"/>
    </row>
    <row r="157" spans="53:69" ht="15.75" customHeight="1" x14ac:dyDescent="0.25">
      <c r="BA157" s="16"/>
      <c r="BB157" s="16"/>
      <c r="BC157" s="16"/>
      <c r="BD157" s="16"/>
      <c r="BE157" s="16"/>
      <c r="BF157" s="16"/>
      <c r="BG157" s="16"/>
      <c r="BH157" s="16"/>
      <c r="BI157" s="16"/>
      <c r="BJ157" s="16"/>
      <c r="BK157" s="16"/>
      <c r="BL157" s="16"/>
      <c r="BM157" s="16"/>
      <c r="BN157" s="16"/>
      <c r="BO157" s="16"/>
      <c r="BP157" s="16"/>
      <c r="BQ157" s="16"/>
    </row>
    <row r="158" spans="53:69" ht="15.75" customHeight="1" x14ac:dyDescent="0.25">
      <c r="BA158" s="16"/>
      <c r="BB158" s="16"/>
      <c r="BC158" s="16"/>
      <c r="BD158" s="16"/>
      <c r="BE158" s="16"/>
      <c r="BF158" s="16"/>
      <c r="BG158" s="16"/>
      <c r="BH158" s="16"/>
      <c r="BI158" s="16"/>
      <c r="BJ158" s="16"/>
      <c r="BK158" s="16"/>
      <c r="BL158" s="16"/>
      <c r="BM158" s="16"/>
      <c r="BN158" s="16"/>
      <c r="BO158" s="16"/>
      <c r="BP158" s="16"/>
      <c r="BQ158" s="16"/>
    </row>
    <row r="159" spans="53:69" ht="15.75" customHeight="1" x14ac:dyDescent="0.25">
      <c r="BA159" s="16"/>
      <c r="BB159" s="16"/>
      <c r="BC159" s="16"/>
      <c r="BD159" s="16"/>
      <c r="BE159" s="16"/>
      <c r="BF159" s="16"/>
      <c r="BG159" s="16"/>
      <c r="BH159" s="16"/>
      <c r="BI159" s="16"/>
      <c r="BJ159" s="16"/>
      <c r="BK159" s="16"/>
      <c r="BL159" s="16"/>
      <c r="BM159" s="16"/>
      <c r="BN159" s="16"/>
      <c r="BO159" s="16"/>
      <c r="BP159" s="16"/>
      <c r="BQ159" s="16"/>
    </row>
    <row r="160" spans="53:69" ht="15.75" customHeight="1" x14ac:dyDescent="0.25">
      <c r="BA160" s="16"/>
      <c r="BB160" s="16"/>
      <c r="BC160" s="16"/>
      <c r="BD160" s="16"/>
      <c r="BE160" s="16"/>
      <c r="BF160" s="16"/>
      <c r="BG160" s="16"/>
      <c r="BH160" s="16"/>
      <c r="BI160" s="16"/>
      <c r="BJ160" s="16"/>
      <c r="BK160" s="16"/>
      <c r="BL160" s="16"/>
      <c r="BM160" s="16"/>
      <c r="BN160" s="16"/>
      <c r="BO160" s="16"/>
      <c r="BP160" s="16"/>
      <c r="BQ160" s="16"/>
    </row>
    <row r="161" spans="53:69" ht="15.75" customHeight="1" x14ac:dyDescent="0.25">
      <c r="BA161" s="16"/>
      <c r="BB161" s="16"/>
      <c r="BC161" s="16"/>
      <c r="BD161" s="16"/>
      <c r="BE161" s="16"/>
      <c r="BF161" s="16"/>
      <c r="BG161" s="16"/>
      <c r="BH161" s="16"/>
      <c r="BI161" s="16"/>
      <c r="BJ161" s="16"/>
      <c r="BK161" s="16"/>
      <c r="BL161" s="16"/>
      <c r="BM161" s="16"/>
      <c r="BN161" s="16"/>
      <c r="BO161" s="16"/>
      <c r="BP161" s="16"/>
      <c r="BQ161" s="16"/>
    </row>
    <row r="162" spans="53:69" ht="15.75" customHeight="1" x14ac:dyDescent="0.25">
      <c r="BA162" s="16"/>
      <c r="BB162" s="16"/>
      <c r="BC162" s="16"/>
      <c r="BD162" s="16"/>
      <c r="BE162" s="16"/>
      <c r="BF162" s="16"/>
      <c r="BG162" s="16"/>
      <c r="BH162" s="16"/>
      <c r="BI162" s="16"/>
      <c r="BJ162" s="16"/>
      <c r="BK162" s="16"/>
      <c r="BL162" s="16"/>
      <c r="BM162" s="16"/>
      <c r="BN162" s="16"/>
      <c r="BO162" s="16"/>
      <c r="BP162" s="16"/>
      <c r="BQ162" s="16"/>
    </row>
    <row r="163" spans="53:69" ht="15.75" customHeight="1" x14ac:dyDescent="0.25">
      <c r="BA163" s="16"/>
      <c r="BB163" s="16"/>
      <c r="BC163" s="16"/>
      <c r="BD163" s="16"/>
      <c r="BE163" s="16"/>
      <c r="BF163" s="16"/>
      <c r="BG163" s="16"/>
      <c r="BH163" s="16"/>
      <c r="BI163" s="16"/>
      <c r="BJ163" s="16"/>
      <c r="BK163" s="16"/>
      <c r="BL163" s="16"/>
      <c r="BM163" s="16"/>
      <c r="BN163" s="16"/>
      <c r="BO163" s="16"/>
      <c r="BP163" s="16"/>
      <c r="BQ163" s="16"/>
    </row>
    <row r="164" spans="53:69" ht="15.75" customHeight="1" x14ac:dyDescent="0.25">
      <c r="BA164" s="16"/>
      <c r="BB164" s="16"/>
      <c r="BC164" s="16"/>
      <c r="BD164" s="16"/>
      <c r="BE164" s="16"/>
      <c r="BF164" s="16"/>
      <c r="BG164" s="16"/>
      <c r="BH164" s="16"/>
      <c r="BI164" s="16"/>
      <c r="BJ164" s="16"/>
      <c r="BK164" s="16"/>
      <c r="BL164" s="16"/>
      <c r="BM164" s="16"/>
      <c r="BN164" s="16"/>
      <c r="BO164" s="16"/>
      <c r="BP164" s="16"/>
      <c r="BQ164" s="16"/>
    </row>
    <row r="165" spans="53:69" ht="15.75" customHeight="1" x14ac:dyDescent="0.25">
      <c r="BA165" s="16"/>
      <c r="BB165" s="16"/>
      <c r="BC165" s="16"/>
      <c r="BD165" s="16"/>
      <c r="BE165" s="16"/>
      <c r="BF165" s="16"/>
      <c r="BG165" s="16"/>
      <c r="BH165" s="16"/>
      <c r="BI165" s="16"/>
      <c r="BJ165" s="16"/>
      <c r="BK165" s="16"/>
      <c r="BL165" s="16"/>
      <c r="BM165" s="16"/>
      <c r="BN165" s="16"/>
      <c r="BO165" s="16"/>
      <c r="BP165" s="16"/>
      <c r="BQ165" s="16"/>
    </row>
    <row r="166" spans="53:69" ht="15.75" customHeight="1" x14ac:dyDescent="0.25">
      <c r="BA166" s="16"/>
      <c r="BB166" s="16"/>
      <c r="BC166" s="16"/>
      <c r="BD166" s="16"/>
      <c r="BE166" s="16"/>
      <c r="BF166" s="16"/>
      <c r="BG166" s="16"/>
      <c r="BH166" s="16"/>
      <c r="BI166" s="16"/>
      <c r="BJ166" s="16"/>
      <c r="BK166" s="16"/>
      <c r="BL166" s="16"/>
      <c r="BM166" s="16"/>
      <c r="BN166" s="16"/>
      <c r="BO166" s="16"/>
      <c r="BP166" s="16"/>
      <c r="BQ166" s="16"/>
    </row>
    <row r="167" spans="53:69" ht="15.75" customHeight="1" x14ac:dyDescent="0.25">
      <c r="BA167" s="16"/>
      <c r="BB167" s="16"/>
      <c r="BC167" s="16"/>
      <c r="BD167" s="16"/>
      <c r="BE167" s="16"/>
      <c r="BF167" s="16"/>
      <c r="BG167" s="16"/>
      <c r="BH167" s="16"/>
      <c r="BI167" s="16"/>
      <c r="BJ167" s="16"/>
      <c r="BK167" s="16"/>
      <c r="BL167" s="16"/>
      <c r="BM167" s="16"/>
      <c r="BN167" s="16"/>
      <c r="BO167" s="16"/>
      <c r="BP167" s="16"/>
      <c r="BQ167" s="16"/>
    </row>
    <row r="168" spans="53:69" ht="15.75" customHeight="1" x14ac:dyDescent="0.25">
      <c r="BA168" s="16"/>
      <c r="BB168" s="16"/>
      <c r="BC168" s="16"/>
      <c r="BD168" s="16"/>
      <c r="BE168" s="16"/>
      <c r="BF168" s="16"/>
      <c r="BG168" s="16"/>
      <c r="BH168" s="16"/>
      <c r="BI168" s="16"/>
      <c r="BJ168" s="16"/>
      <c r="BK168" s="16"/>
      <c r="BL168" s="16"/>
      <c r="BM168" s="16"/>
      <c r="BN168" s="16"/>
      <c r="BO168" s="16"/>
      <c r="BP168" s="16"/>
      <c r="BQ168" s="16"/>
    </row>
    <row r="169" spans="53:69" ht="15.75" customHeight="1" x14ac:dyDescent="0.25">
      <c r="BA169" s="16"/>
      <c r="BB169" s="16"/>
      <c r="BC169" s="16"/>
      <c r="BD169" s="16"/>
      <c r="BE169" s="16"/>
      <c r="BF169" s="16"/>
      <c r="BG169" s="16"/>
      <c r="BH169" s="16"/>
      <c r="BI169" s="16"/>
      <c r="BJ169" s="16"/>
      <c r="BK169" s="16"/>
      <c r="BL169" s="16"/>
      <c r="BM169" s="16"/>
      <c r="BN169" s="16"/>
      <c r="BO169" s="16"/>
      <c r="BP169" s="16"/>
      <c r="BQ169" s="16"/>
    </row>
    <row r="170" spans="53:69" ht="15.75" customHeight="1" x14ac:dyDescent="0.25">
      <c r="BA170" s="16"/>
      <c r="BB170" s="16"/>
      <c r="BC170" s="16"/>
      <c r="BD170" s="16"/>
      <c r="BE170" s="16"/>
      <c r="BF170" s="16"/>
      <c r="BG170" s="16"/>
      <c r="BH170" s="16"/>
      <c r="BI170" s="16"/>
      <c r="BJ170" s="16"/>
      <c r="BK170" s="16"/>
      <c r="BL170" s="16"/>
      <c r="BM170" s="16"/>
      <c r="BN170" s="16"/>
      <c r="BO170" s="16"/>
      <c r="BP170" s="16"/>
      <c r="BQ170" s="16"/>
    </row>
    <row r="171" spans="53:69" ht="15.75" customHeight="1" x14ac:dyDescent="0.25">
      <c r="BA171" s="16"/>
      <c r="BB171" s="16"/>
      <c r="BC171" s="16"/>
      <c r="BD171" s="16"/>
      <c r="BE171" s="16"/>
      <c r="BF171" s="16"/>
      <c r="BG171" s="16"/>
      <c r="BH171" s="16"/>
      <c r="BI171" s="16"/>
      <c r="BJ171" s="16"/>
      <c r="BK171" s="16"/>
      <c r="BL171" s="16"/>
      <c r="BM171" s="16"/>
      <c r="BN171" s="16"/>
      <c r="BO171" s="16"/>
      <c r="BP171" s="16"/>
      <c r="BQ171" s="16"/>
    </row>
    <row r="172" spans="53:69" ht="15.75" customHeight="1" x14ac:dyDescent="0.25">
      <c r="BA172" s="16"/>
      <c r="BB172" s="16"/>
      <c r="BC172" s="16"/>
      <c r="BD172" s="16"/>
      <c r="BE172" s="16"/>
      <c r="BF172" s="16"/>
      <c r="BG172" s="16"/>
      <c r="BH172" s="16"/>
      <c r="BI172" s="16"/>
      <c r="BJ172" s="16"/>
      <c r="BK172" s="16"/>
      <c r="BL172" s="16"/>
      <c r="BM172" s="16"/>
      <c r="BN172" s="16"/>
      <c r="BO172" s="16"/>
      <c r="BP172" s="16"/>
      <c r="BQ172" s="16"/>
    </row>
    <row r="173" spans="53:69" ht="15.75" customHeight="1" x14ac:dyDescent="0.25">
      <c r="BA173" s="16"/>
      <c r="BB173" s="16"/>
      <c r="BC173" s="16"/>
      <c r="BD173" s="16"/>
      <c r="BE173" s="16"/>
      <c r="BF173" s="16"/>
      <c r="BG173" s="16"/>
      <c r="BH173" s="16"/>
      <c r="BI173" s="16"/>
      <c r="BJ173" s="16"/>
      <c r="BK173" s="16"/>
      <c r="BL173" s="16"/>
      <c r="BM173" s="16"/>
      <c r="BN173" s="16"/>
      <c r="BO173" s="16"/>
      <c r="BP173" s="16"/>
      <c r="BQ173" s="16"/>
    </row>
    <row r="174" spans="53:69" ht="15.75" customHeight="1" x14ac:dyDescent="0.25">
      <c r="BA174" s="16"/>
      <c r="BB174" s="16"/>
      <c r="BC174" s="16"/>
      <c r="BD174" s="16"/>
      <c r="BE174" s="16"/>
      <c r="BF174" s="16"/>
      <c r="BG174" s="16"/>
      <c r="BH174" s="16"/>
      <c r="BI174" s="16"/>
      <c r="BJ174" s="16"/>
      <c r="BK174" s="16"/>
      <c r="BL174" s="16"/>
      <c r="BM174" s="16"/>
      <c r="BN174" s="16"/>
      <c r="BO174" s="16"/>
      <c r="BP174" s="16"/>
      <c r="BQ174" s="16"/>
    </row>
    <row r="175" spans="53:69" ht="15.75" customHeight="1" x14ac:dyDescent="0.25">
      <c r="BA175" s="16"/>
      <c r="BB175" s="16"/>
      <c r="BC175" s="16"/>
      <c r="BD175" s="16"/>
      <c r="BE175" s="16"/>
      <c r="BF175" s="16"/>
      <c r="BG175" s="16"/>
      <c r="BH175" s="16"/>
      <c r="BI175" s="16"/>
      <c r="BJ175" s="16"/>
      <c r="BK175" s="16"/>
      <c r="BL175" s="16"/>
      <c r="BM175" s="16"/>
      <c r="BN175" s="16"/>
      <c r="BO175" s="16"/>
      <c r="BP175" s="16"/>
      <c r="BQ175" s="16"/>
    </row>
    <row r="176" spans="53:69" ht="15.75" customHeight="1" x14ac:dyDescent="0.25">
      <c r="BA176" s="16"/>
      <c r="BB176" s="16"/>
      <c r="BC176" s="16"/>
      <c r="BD176" s="16"/>
      <c r="BE176" s="16"/>
      <c r="BF176" s="16"/>
      <c r="BG176" s="16"/>
      <c r="BH176" s="16"/>
      <c r="BI176" s="16"/>
      <c r="BJ176" s="16"/>
      <c r="BK176" s="16"/>
      <c r="BL176" s="16"/>
      <c r="BM176" s="16"/>
      <c r="BN176" s="16"/>
      <c r="BO176" s="16"/>
      <c r="BP176" s="16"/>
      <c r="BQ176" s="16"/>
    </row>
    <row r="177" spans="53:69" ht="15.75" customHeight="1" x14ac:dyDescent="0.25">
      <c r="BA177" s="16"/>
      <c r="BB177" s="16"/>
      <c r="BC177" s="16"/>
      <c r="BD177" s="16"/>
      <c r="BE177" s="16"/>
      <c r="BF177" s="16"/>
      <c r="BG177" s="16"/>
      <c r="BH177" s="16"/>
      <c r="BI177" s="16"/>
      <c r="BJ177" s="16"/>
      <c r="BK177" s="16"/>
      <c r="BL177" s="16"/>
      <c r="BM177" s="16"/>
      <c r="BN177" s="16"/>
      <c r="BO177" s="16"/>
      <c r="BP177" s="16"/>
      <c r="BQ177" s="16"/>
    </row>
    <row r="178" spans="53:69" ht="15.75" customHeight="1" x14ac:dyDescent="0.25">
      <c r="BA178" s="16"/>
      <c r="BB178" s="16"/>
      <c r="BC178" s="16"/>
      <c r="BD178" s="16"/>
      <c r="BE178" s="16"/>
      <c r="BF178" s="16"/>
      <c r="BG178" s="16"/>
      <c r="BH178" s="16"/>
      <c r="BI178" s="16"/>
      <c r="BJ178" s="16"/>
      <c r="BK178" s="16"/>
      <c r="BL178" s="16"/>
      <c r="BM178" s="16"/>
      <c r="BN178" s="16"/>
      <c r="BO178" s="16"/>
      <c r="BP178" s="16"/>
      <c r="BQ178" s="16"/>
    </row>
    <row r="179" spans="53:69" ht="15.75" customHeight="1" x14ac:dyDescent="0.25">
      <c r="BA179" s="16"/>
      <c r="BB179" s="16"/>
      <c r="BC179" s="16"/>
      <c r="BD179" s="16"/>
      <c r="BE179" s="16"/>
      <c r="BF179" s="16"/>
      <c r="BG179" s="16"/>
      <c r="BH179" s="16"/>
      <c r="BI179" s="16"/>
      <c r="BJ179" s="16"/>
      <c r="BK179" s="16"/>
      <c r="BL179" s="16"/>
      <c r="BM179" s="16"/>
      <c r="BN179" s="16"/>
      <c r="BO179" s="16"/>
      <c r="BP179" s="16"/>
      <c r="BQ179" s="16"/>
    </row>
    <row r="180" spans="53:69" ht="15.75" customHeight="1" x14ac:dyDescent="0.25">
      <c r="BA180" s="16"/>
      <c r="BB180" s="16"/>
      <c r="BC180" s="16"/>
      <c r="BD180" s="16"/>
      <c r="BE180" s="16"/>
      <c r="BF180" s="16"/>
      <c r="BG180" s="16"/>
      <c r="BH180" s="16"/>
      <c r="BI180" s="16"/>
      <c r="BJ180" s="16"/>
      <c r="BK180" s="16"/>
      <c r="BL180" s="16"/>
      <c r="BM180" s="16"/>
      <c r="BN180" s="16"/>
      <c r="BO180" s="16"/>
      <c r="BP180" s="16"/>
      <c r="BQ180" s="16"/>
    </row>
    <row r="181" spans="53:69" ht="15.75" customHeight="1" x14ac:dyDescent="0.25">
      <c r="BA181" s="16"/>
      <c r="BB181" s="16"/>
      <c r="BC181" s="16"/>
      <c r="BD181" s="16"/>
      <c r="BE181" s="16"/>
      <c r="BF181" s="16"/>
      <c r="BG181" s="16"/>
      <c r="BH181" s="16"/>
      <c r="BI181" s="16"/>
      <c r="BJ181" s="16"/>
      <c r="BK181" s="16"/>
      <c r="BL181" s="16"/>
      <c r="BM181" s="16"/>
      <c r="BN181" s="16"/>
      <c r="BO181" s="16"/>
      <c r="BP181" s="16"/>
      <c r="BQ181" s="16"/>
    </row>
    <row r="182" spans="53:69" ht="15.75" customHeight="1" x14ac:dyDescent="0.25">
      <c r="BA182" s="16"/>
      <c r="BB182" s="16"/>
      <c r="BC182" s="16"/>
      <c r="BD182" s="16"/>
      <c r="BE182" s="16"/>
      <c r="BF182" s="16"/>
      <c r="BG182" s="16"/>
      <c r="BH182" s="16"/>
      <c r="BI182" s="16"/>
      <c r="BJ182" s="16"/>
      <c r="BK182" s="16"/>
      <c r="BL182" s="16"/>
      <c r="BM182" s="16"/>
      <c r="BN182" s="16"/>
      <c r="BO182" s="16"/>
      <c r="BP182" s="16"/>
      <c r="BQ182" s="16"/>
    </row>
    <row r="183" spans="53:69" ht="15.75" customHeight="1" x14ac:dyDescent="0.25">
      <c r="BA183" s="16"/>
      <c r="BB183" s="16"/>
      <c r="BC183" s="16"/>
      <c r="BD183" s="16"/>
      <c r="BE183" s="16"/>
      <c r="BF183" s="16"/>
      <c r="BG183" s="16"/>
      <c r="BH183" s="16"/>
      <c r="BI183" s="16"/>
      <c r="BJ183" s="16"/>
      <c r="BK183" s="16"/>
      <c r="BL183" s="16"/>
      <c r="BM183" s="16"/>
      <c r="BN183" s="16"/>
      <c r="BO183" s="16"/>
      <c r="BP183" s="16"/>
      <c r="BQ183" s="16"/>
    </row>
    <row r="184" spans="53:69" ht="15.75" customHeight="1" x14ac:dyDescent="0.25">
      <c r="BA184" s="16"/>
      <c r="BB184" s="16"/>
      <c r="BC184" s="16"/>
      <c r="BD184" s="16"/>
      <c r="BE184" s="16"/>
      <c r="BF184" s="16"/>
      <c r="BG184" s="16"/>
      <c r="BH184" s="16"/>
      <c r="BI184" s="16"/>
      <c r="BJ184" s="16"/>
      <c r="BK184" s="16"/>
      <c r="BL184" s="16"/>
      <c r="BM184" s="16"/>
      <c r="BN184" s="16"/>
      <c r="BO184" s="16"/>
      <c r="BP184" s="16"/>
      <c r="BQ184" s="16"/>
    </row>
    <row r="185" spans="53:69" ht="15.75" customHeight="1" x14ac:dyDescent="0.25">
      <c r="BA185" s="16"/>
      <c r="BB185" s="16"/>
      <c r="BC185" s="16"/>
      <c r="BD185" s="16"/>
      <c r="BE185" s="16"/>
      <c r="BF185" s="16"/>
      <c r="BG185" s="16"/>
      <c r="BH185" s="16"/>
      <c r="BI185" s="16"/>
      <c r="BJ185" s="16"/>
      <c r="BK185" s="16"/>
      <c r="BL185" s="16"/>
      <c r="BM185" s="16"/>
      <c r="BN185" s="16"/>
      <c r="BO185" s="16"/>
      <c r="BP185" s="16"/>
      <c r="BQ185" s="16"/>
    </row>
    <row r="186" spans="53:69" ht="15.75" customHeight="1" x14ac:dyDescent="0.25">
      <c r="BA186" s="16"/>
      <c r="BB186" s="16"/>
      <c r="BC186" s="16"/>
      <c r="BD186" s="16"/>
      <c r="BE186" s="16"/>
      <c r="BF186" s="16"/>
      <c r="BG186" s="16"/>
      <c r="BH186" s="16"/>
      <c r="BI186" s="16"/>
      <c r="BJ186" s="16"/>
      <c r="BK186" s="16"/>
      <c r="BL186" s="16"/>
      <c r="BM186" s="16"/>
      <c r="BN186" s="16"/>
      <c r="BO186" s="16"/>
      <c r="BP186" s="16"/>
      <c r="BQ186" s="16"/>
    </row>
    <row r="187" spans="53:69" ht="15.75" customHeight="1" x14ac:dyDescent="0.25">
      <c r="BA187" s="16"/>
      <c r="BB187" s="16"/>
      <c r="BC187" s="16"/>
      <c r="BD187" s="16"/>
      <c r="BE187" s="16"/>
      <c r="BF187" s="16"/>
      <c r="BG187" s="16"/>
      <c r="BH187" s="16"/>
      <c r="BI187" s="16"/>
      <c r="BJ187" s="16"/>
      <c r="BK187" s="16"/>
      <c r="BL187" s="16"/>
      <c r="BM187" s="16"/>
      <c r="BN187" s="16"/>
      <c r="BO187" s="16"/>
      <c r="BP187" s="16"/>
      <c r="BQ187" s="16"/>
    </row>
    <row r="188" spans="53:69" ht="15.75" customHeight="1" x14ac:dyDescent="0.25">
      <c r="BA188" s="16"/>
      <c r="BB188" s="16"/>
      <c r="BC188" s="16"/>
      <c r="BD188" s="16"/>
      <c r="BE188" s="16"/>
      <c r="BF188" s="16"/>
      <c r="BG188" s="16"/>
      <c r="BH188" s="16"/>
      <c r="BI188" s="16"/>
      <c r="BJ188" s="16"/>
      <c r="BK188" s="16"/>
      <c r="BL188" s="16"/>
      <c r="BM188" s="16"/>
      <c r="BN188" s="16"/>
      <c r="BO188" s="16"/>
      <c r="BP188" s="16"/>
      <c r="BQ188" s="16"/>
    </row>
    <row r="189" spans="53:69" ht="15.75" customHeight="1" x14ac:dyDescent="0.25">
      <c r="BA189" s="16"/>
      <c r="BB189" s="16"/>
      <c r="BC189" s="16"/>
      <c r="BD189" s="16"/>
      <c r="BE189" s="16"/>
      <c r="BF189" s="16"/>
      <c r="BG189" s="16"/>
      <c r="BH189" s="16"/>
      <c r="BI189" s="16"/>
      <c r="BJ189" s="16"/>
      <c r="BK189" s="16"/>
      <c r="BL189" s="16"/>
      <c r="BM189" s="16"/>
      <c r="BN189" s="16"/>
      <c r="BO189" s="16"/>
      <c r="BP189" s="16"/>
      <c r="BQ189" s="16"/>
    </row>
    <row r="190" spans="53:69" ht="15.75" customHeight="1" x14ac:dyDescent="0.25">
      <c r="BA190" s="16"/>
      <c r="BB190" s="16"/>
      <c r="BC190" s="16"/>
      <c r="BD190" s="16"/>
      <c r="BE190" s="16"/>
      <c r="BF190" s="16"/>
      <c r="BG190" s="16"/>
      <c r="BH190" s="16"/>
      <c r="BI190" s="16"/>
      <c r="BJ190" s="16"/>
      <c r="BK190" s="16"/>
      <c r="BL190" s="16"/>
      <c r="BM190" s="16"/>
      <c r="BN190" s="16"/>
      <c r="BO190" s="16"/>
      <c r="BP190" s="16"/>
      <c r="BQ190" s="16"/>
    </row>
    <row r="191" spans="53:69" ht="15.75" customHeight="1" x14ac:dyDescent="0.25">
      <c r="BA191" s="16"/>
      <c r="BB191" s="16"/>
      <c r="BC191" s="16"/>
      <c r="BD191" s="16"/>
      <c r="BE191" s="16"/>
      <c r="BF191" s="16"/>
      <c r="BG191" s="16"/>
      <c r="BH191" s="16"/>
      <c r="BI191" s="16"/>
      <c r="BJ191" s="16"/>
      <c r="BK191" s="16"/>
      <c r="BL191" s="16"/>
      <c r="BM191" s="16"/>
      <c r="BN191" s="16"/>
      <c r="BO191" s="16"/>
      <c r="BP191" s="16"/>
      <c r="BQ191" s="16"/>
    </row>
    <row r="192" spans="53:69" ht="15.75" customHeight="1" x14ac:dyDescent="0.25">
      <c r="BA192" s="16"/>
      <c r="BB192" s="16"/>
      <c r="BC192" s="16"/>
      <c r="BD192" s="16"/>
      <c r="BE192" s="16"/>
      <c r="BF192" s="16"/>
      <c r="BG192" s="16"/>
      <c r="BH192" s="16"/>
      <c r="BI192" s="16"/>
      <c r="BJ192" s="16"/>
      <c r="BK192" s="16"/>
      <c r="BL192" s="16"/>
      <c r="BM192" s="16"/>
      <c r="BN192" s="16"/>
      <c r="BO192" s="16"/>
      <c r="BP192" s="16"/>
      <c r="BQ192" s="16"/>
    </row>
    <row r="193" spans="53:69" ht="15.75" customHeight="1" x14ac:dyDescent="0.25">
      <c r="BA193" s="16"/>
      <c r="BB193" s="16"/>
      <c r="BC193" s="16"/>
      <c r="BD193" s="16"/>
      <c r="BE193" s="16"/>
      <c r="BF193" s="16"/>
      <c r="BG193" s="16"/>
      <c r="BH193" s="16"/>
      <c r="BI193" s="16"/>
      <c r="BJ193" s="16"/>
      <c r="BK193" s="16"/>
      <c r="BL193" s="16"/>
      <c r="BM193" s="16"/>
      <c r="BN193" s="16"/>
      <c r="BO193" s="16"/>
      <c r="BP193" s="16"/>
      <c r="BQ193" s="16"/>
    </row>
    <row r="194" spans="53:69" ht="15.75" customHeight="1" x14ac:dyDescent="0.25">
      <c r="BA194" s="16"/>
      <c r="BB194" s="16"/>
      <c r="BC194" s="16"/>
      <c r="BD194" s="16"/>
      <c r="BE194" s="16"/>
      <c r="BF194" s="16"/>
      <c r="BG194" s="16"/>
      <c r="BH194" s="16"/>
      <c r="BI194" s="16"/>
      <c r="BJ194" s="16"/>
      <c r="BK194" s="16"/>
      <c r="BL194" s="16"/>
      <c r="BM194" s="16"/>
      <c r="BN194" s="16"/>
      <c r="BO194" s="16"/>
      <c r="BP194" s="16"/>
      <c r="BQ194" s="16"/>
    </row>
    <row r="195" spans="53:69" ht="15.75" customHeight="1" x14ac:dyDescent="0.25">
      <c r="BA195" s="16"/>
      <c r="BB195" s="16"/>
      <c r="BC195" s="16"/>
      <c r="BD195" s="16"/>
      <c r="BE195" s="16"/>
      <c r="BF195" s="16"/>
      <c r="BG195" s="16"/>
      <c r="BH195" s="16"/>
      <c r="BI195" s="16"/>
      <c r="BJ195" s="16"/>
      <c r="BK195" s="16"/>
      <c r="BL195" s="16"/>
      <c r="BM195" s="16"/>
      <c r="BN195" s="16"/>
      <c r="BO195" s="16"/>
      <c r="BP195" s="16"/>
      <c r="BQ195" s="16"/>
    </row>
    <row r="196" spans="53:69" ht="15.75" customHeight="1" x14ac:dyDescent="0.25">
      <c r="BA196" s="16"/>
      <c r="BB196" s="16"/>
      <c r="BC196" s="16"/>
      <c r="BD196" s="16"/>
      <c r="BE196" s="16"/>
      <c r="BF196" s="16"/>
      <c r="BG196" s="16"/>
      <c r="BH196" s="16"/>
      <c r="BI196" s="16"/>
      <c r="BJ196" s="16"/>
      <c r="BK196" s="16"/>
      <c r="BL196" s="16"/>
      <c r="BM196" s="16"/>
      <c r="BN196" s="16"/>
      <c r="BO196" s="16"/>
      <c r="BP196" s="16"/>
      <c r="BQ196" s="16"/>
    </row>
    <row r="197" spans="53:69" ht="15.75" customHeight="1" x14ac:dyDescent="0.25">
      <c r="BA197" s="16"/>
      <c r="BB197" s="16"/>
      <c r="BC197" s="16"/>
      <c r="BD197" s="16"/>
      <c r="BE197" s="16"/>
      <c r="BF197" s="16"/>
      <c r="BG197" s="16"/>
      <c r="BH197" s="16"/>
      <c r="BI197" s="16"/>
      <c r="BJ197" s="16"/>
      <c r="BK197" s="16"/>
      <c r="BL197" s="16"/>
      <c r="BM197" s="16"/>
      <c r="BN197" s="16"/>
      <c r="BO197" s="16"/>
      <c r="BP197" s="16"/>
      <c r="BQ197" s="16"/>
    </row>
    <row r="198" spans="53:69" ht="15.75" customHeight="1" x14ac:dyDescent="0.25">
      <c r="BA198" s="16"/>
      <c r="BB198" s="16"/>
      <c r="BC198" s="16"/>
      <c r="BD198" s="16"/>
      <c r="BE198" s="16"/>
      <c r="BF198" s="16"/>
      <c r="BG198" s="16"/>
      <c r="BH198" s="16"/>
      <c r="BI198" s="16"/>
      <c r="BJ198" s="16"/>
      <c r="BK198" s="16"/>
      <c r="BL198" s="16"/>
      <c r="BM198" s="16"/>
      <c r="BN198" s="16"/>
      <c r="BO198" s="16"/>
      <c r="BP198" s="16"/>
      <c r="BQ198" s="16"/>
    </row>
    <row r="199" spans="53:69" ht="15.75" customHeight="1" x14ac:dyDescent="0.25">
      <c r="BA199" s="16"/>
      <c r="BB199" s="16"/>
      <c r="BC199" s="16"/>
      <c r="BD199" s="16"/>
      <c r="BE199" s="16"/>
      <c r="BF199" s="16"/>
      <c r="BG199" s="16"/>
      <c r="BH199" s="16"/>
      <c r="BI199" s="16"/>
      <c r="BJ199" s="16"/>
      <c r="BK199" s="16"/>
      <c r="BL199" s="16"/>
      <c r="BM199" s="16"/>
      <c r="BN199" s="16"/>
      <c r="BO199" s="16"/>
      <c r="BP199" s="16"/>
      <c r="BQ199" s="16"/>
    </row>
    <row r="200" spans="53:69" ht="15.75" customHeight="1" x14ac:dyDescent="0.25">
      <c r="BA200" s="16"/>
      <c r="BB200" s="16"/>
      <c r="BC200" s="16"/>
      <c r="BD200" s="16"/>
      <c r="BE200" s="16"/>
      <c r="BF200" s="16"/>
      <c r="BG200" s="16"/>
      <c r="BH200" s="16"/>
      <c r="BI200" s="16"/>
      <c r="BJ200" s="16"/>
      <c r="BK200" s="16"/>
      <c r="BL200" s="16"/>
      <c r="BM200" s="16"/>
      <c r="BN200" s="16"/>
      <c r="BO200" s="16"/>
      <c r="BP200" s="16"/>
      <c r="BQ200" s="16"/>
    </row>
    <row r="201" spans="53:69" ht="15.75" customHeight="1" x14ac:dyDescent="0.25">
      <c r="BA201" s="16"/>
      <c r="BB201" s="16"/>
      <c r="BC201" s="16"/>
      <c r="BD201" s="16"/>
      <c r="BE201" s="16"/>
      <c r="BF201" s="16"/>
      <c r="BG201" s="16"/>
      <c r="BH201" s="16"/>
      <c r="BI201" s="16"/>
      <c r="BJ201" s="16"/>
      <c r="BK201" s="16"/>
      <c r="BL201" s="16"/>
      <c r="BM201" s="16"/>
      <c r="BN201" s="16"/>
      <c r="BO201" s="16"/>
      <c r="BP201" s="16"/>
      <c r="BQ201" s="16"/>
    </row>
    <row r="202" spans="53:69" ht="15.75" customHeight="1" x14ac:dyDescent="0.25">
      <c r="BA202" s="16"/>
      <c r="BB202" s="16"/>
      <c r="BC202" s="16"/>
      <c r="BD202" s="16"/>
      <c r="BE202" s="16"/>
      <c r="BF202" s="16"/>
      <c r="BG202" s="16"/>
      <c r="BH202" s="16"/>
      <c r="BI202" s="16"/>
      <c r="BJ202" s="16"/>
      <c r="BK202" s="16"/>
      <c r="BL202" s="16"/>
      <c r="BM202" s="16"/>
      <c r="BN202" s="16"/>
      <c r="BO202" s="16"/>
      <c r="BP202" s="16"/>
      <c r="BQ202" s="16"/>
    </row>
    <row r="203" spans="53:69" ht="15.75" customHeight="1" x14ac:dyDescent="0.25">
      <c r="BA203" s="16"/>
      <c r="BB203" s="16"/>
      <c r="BC203" s="16"/>
      <c r="BD203" s="16"/>
      <c r="BE203" s="16"/>
      <c r="BF203" s="16"/>
      <c r="BG203" s="16"/>
      <c r="BH203" s="16"/>
      <c r="BI203" s="16"/>
      <c r="BJ203" s="16"/>
      <c r="BK203" s="16"/>
      <c r="BL203" s="16"/>
      <c r="BM203" s="16"/>
      <c r="BN203" s="16"/>
      <c r="BO203" s="16"/>
      <c r="BP203" s="16"/>
      <c r="BQ203" s="16"/>
    </row>
    <row r="204" spans="53:69" ht="15.75" customHeight="1" x14ac:dyDescent="0.25">
      <c r="BA204" s="16"/>
      <c r="BB204" s="16"/>
      <c r="BC204" s="16"/>
      <c r="BD204" s="16"/>
      <c r="BE204" s="16"/>
      <c r="BF204" s="16"/>
      <c r="BG204" s="16"/>
      <c r="BH204" s="16"/>
      <c r="BI204" s="16"/>
      <c r="BJ204" s="16"/>
      <c r="BK204" s="16"/>
      <c r="BL204" s="16"/>
      <c r="BM204" s="16"/>
      <c r="BN204" s="16"/>
      <c r="BO204" s="16"/>
      <c r="BP204" s="16"/>
      <c r="BQ204" s="16"/>
    </row>
    <row r="205" spans="53:69" ht="15.75" customHeight="1" x14ac:dyDescent="0.25">
      <c r="BA205" s="16"/>
      <c r="BB205" s="16"/>
      <c r="BC205" s="16"/>
      <c r="BD205" s="16"/>
      <c r="BE205" s="16"/>
      <c r="BF205" s="16"/>
      <c r="BG205" s="16"/>
      <c r="BH205" s="16"/>
      <c r="BI205" s="16"/>
      <c r="BJ205" s="16"/>
      <c r="BK205" s="16"/>
      <c r="BL205" s="16"/>
      <c r="BM205" s="16"/>
      <c r="BN205" s="16"/>
      <c r="BO205" s="16"/>
      <c r="BP205" s="16"/>
      <c r="BQ205" s="16"/>
    </row>
    <row r="206" spans="53:69" ht="15.75" customHeight="1" x14ac:dyDescent="0.25">
      <c r="BA206" s="16"/>
      <c r="BB206" s="16"/>
      <c r="BC206" s="16"/>
      <c r="BD206" s="16"/>
      <c r="BE206" s="16"/>
      <c r="BF206" s="16"/>
      <c r="BG206" s="16"/>
      <c r="BH206" s="16"/>
      <c r="BI206" s="16"/>
      <c r="BJ206" s="16"/>
      <c r="BK206" s="16"/>
      <c r="BL206" s="16"/>
      <c r="BM206" s="16"/>
      <c r="BN206" s="16"/>
      <c r="BO206" s="16"/>
      <c r="BP206" s="16"/>
      <c r="BQ206" s="16"/>
    </row>
    <row r="207" spans="53:69" ht="15.75" customHeight="1" x14ac:dyDescent="0.25">
      <c r="BA207" s="16"/>
      <c r="BB207" s="16"/>
      <c r="BC207" s="16"/>
      <c r="BD207" s="16"/>
      <c r="BE207" s="16"/>
      <c r="BF207" s="16"/>
      <c r="BG207" s="16"/>
      <c r="BH207" s="16"/>
      <c r="BI207" s="16"/>
      <c r="BJ207" s="16"/>
      <c r="BK207" s="16"/>
      <c r="BL207" s="16"/>
      <c r="BM207" s="16"/>
      <c r="BN207" s="16"/>
      <c r="BO207" s="16"/>
      <c r="BP207" s="16"/>
      <c r="BQ207" s="16"/>
    </row>
    <row r="208" spans="53:69" ht="15.75" customHeight="1" x14ac:dyDescent="0.25">
      <c r="BA208" s="16"/>
      <c r="BB208" s="16"/>
      <c r="BC208" s="16"/>
      <c r="BD208" s="16"/>
      <c r="BE208" s="16"/>
      <c r="BF208" s="16"/>
      <c r="BG208" s="16"/>
      <c r="BH208" s="16"/>
      <c r="BI208" s="16"/>
      <c r="BJ208" s="16"/>
      <c r="BK208" s="16"/>
      <c r="BL208" s="16"/>
      <c r="BM208" s="16"/>
      <c r="BN208" s="16"/>
      <c r="BO208" s="16"/>
      <c r="BP208" s="16"/>
      <c r="BQ208" s="16"/>
    </row>
    <row r="209" spans="53:69" ht="15.75" customHeight="1" x14ac:dyDescent="0.25">
      <c r="BA209" s="16"/>
      <c r="BB209" s="16"/>
      <c r="BC209" s="16"/>
      <c r="BD209" s="16"/>
      <c r="BE209" s="16"/>
      <c r="BF209" s="16"/>
      <c r="BG209" s="16"/>
      <c r="BH209" s="16"/>
      <c r="BI209" s="16"/>
      <c r="BJ209" s="16"/>
      <c r="BK209" s="16"/>
      <c r="BL209" s="16"/>
      <c r="BM209" s="16"/>
      <c r="BN209" s="16"/>
      <c r="BO209" s="16"/>
      <c r="BP209" s="16"/>
      <c r="BQ209" s="16"/>
    </row>
    <row r="210" spans="53:69" ht="15.75" customHeight="1" x14ac:dyDescent="0.25">
      <c r="BA210" s="16"/>
      <c r="BB210" s="16"/>
      <c r="BC210" s="16"/>
      <c r="BD210" s="16"/>
      <c r="BE210" s="16"/>
      <c r="BF210" s="16"/>
      <c r="BG210" s="16"/>
      <c r="BH210" s="16"/>
      <c r="BI210" s="16"/>
      <c r="BJ210" s="16"/>
      <c r="BK210" s="16"/>
      <c r="BL210" s="16"/>
      <c r="BM210" s="16"/>
      <c r="BN210" s="16"/>
      <c r="BO210" s="16"/>
      <c r="BP210" s="16"/>
      <c r="BQ210" s="16"/>
    </row>
    <row r="211" spans="53:69" ht="15.75" customHeight="1" x14ac:dyDescent="0.25">
      <c r="BA211" s="16"/>
      <c r="BB211" s="16"/>
      <c r="BC211" s="16"/>
      <c r="BD211" s="16"/>
      <c r="BE211" s="16"/>
      <c r="BF211" s="16"/>
      <c r="BG211" s="16"/>
      <c r="BH211" s="16"/>
      <c r="BI211" s="16"/>
      <c r="BJ211" s="16"/>
      <c r="BK211" s="16"/>
      <c r="BL211" s="16"/>
      <c r="BM211" s="16"/>
      <c r="BN211" s="16"/>
      <c r="BO211" s="16"/>
      <c r="BP211" s="16"/>
      <c r="BQ211" s="16"/>
    </row>
    <row r="212" spans="53:69" ht="15.75" customHeight="1" x14ac:dyDescent="0.25">
      <c r="BA212" s="16"/>
      <c r="BB212" s="16"/>
      <c r="BC212" s="16"/>
      <c r="BD212" s="16"/>
      <c r="BE212" s="16"/>
      <c r="BF212" s="16"/>
      <c r="BG212" s="16"/>
      <c r="BH212" s="16"/>
      <c r="BI212" s="16"/>
      <c r="BJ212" s="16"/>
      <c r="BK212" s="16"/>
      <c r="BL212" s="16"/>
      <c r="BM212" s="16"/>
      <c r="BN212" s="16"/>
      <c r="BO212" s="16"/>
      <c r="BP212" s="16"/>
      <c r="BQ212" s="16"/>
    </row>
    <row r="213" spans="53:69" ht="15.75" customHeight="1" x14ac:dyDescent="0.25">
      <c r="BA213" s="16"/>
      <c r="BB213" s="16"/>
      <c r="BC213" s="16"/>
      <c r="BD213" s="16"/>
      <c r="BE213" s="16"/>
      <c r="BF213" s="16"/>
      <c r="BG213" s="16"/>
      <c r="BH213" s="16"/>
      <c r="BI213" s="16"/>
      <c r="BJ213" s="16"/>
      <c r="BK213" s="16"/>
      <c r="BL213" s="16"/>
      <c r="BM213" s="16"/>
      <c r="BN213" s="16"/>
      <c r="BO213" s="16"/>
      <c r="BP213" s="16"/>
      <c r="BQ213" s="16"/>
    </row>
    <row r="214" spans="53:69" ht="15.75" customHeight="1" x14ac:dyDescent="0.25">
      <c r="BA214" s="16"/>
      <c r="BB214" s="16"/>
      <c r="BC214" s="16"/>
      <c r="BD214" s="16"/>
      <c r="BE214" s="16"/>
      <c r="BF214" s="16"/>
      <c r="BG214" s="16"/>
      <c r="BH214" s="16"/>
      <c r="BI214" s="16"/>
      <c r="BJ214" s="16"/>
      <c r="BK214" s="16"/>
      <c r="BL214" s="16"/>
      <c r="BM214" s="16"/>
      <c r="BN214" s="16"/>
      <c r="BO214" s="16"/>
      <c r="BP214" s="16"/>
      <c r="BQ214" s="16"/>
    </row>
    <row r="215" spans="53:69" ht="15.75" customHeight="1" x14ac:dyDescent="0.25">
      <c r="BA215" s="16"/>
      <c r="BB215" s="16"/>
      <c r="BC215" s="16"/>
      <c r="BD215" s="16"/>
      <c r="BE215" s="16"/>
      <c r="BF215" s="16"/>
      <c r="BG215" s="16"/>
      <c r="BH215" s="16"/>
      <c r="BI215" s="16"/>
      <c r="BJ215" s="16"/>
      <c r="BK215" s="16"/>
      <c r="BL215" s="16"/>
      <c r="BM215" s="16"/>
      <c r="BN215" s="16"/>
      <c r="BO215" s="16"/>
      <c r="BP215" s="16"/>
      <c r="BQ215" s="16"/>
    </row>
    <row r="216" spans="53:69" ht="15.75" customHeight="1" x14ac:dyDescent="0.25">
      <c r="BA216" s="16"/>
      <c r="BB216" s="16"/>
      <c r="BC216" s="16"/>
      <c r="BD216" s="16"/>
      <c r="BE216" s="16"/>
      <c r="BF216" s="16"/>
      <c r="BG216" s="16"/>
      <c r="BH216" s="16"/>
      <c r="BI216" s="16"/>
      <c r="BJ216" s="16"/>
      <c r="BK216" s="16"/>
      <c r="BL216" s="16"/>
      <c r="BM216" s="16"/>
      <c r="BN216" s="16"/>
      <c r="BO216" s="16"/>
      <c r="BP216" s="16"/>
      <c r="BQ216" s="16"/>
    </row>
    <row r="217" spans="53:69" ht="15.75" customHeight="1" x14ac:dyDescent="0.25">
      <c r="BA217" s="16"/>
      <c r="BB217" s="16"/>
      <c r="BC217" s="16"/>
      <c r="BD217" s="16"/>
      <c r="BE217" s="16"/>
      <c r="BF217" s="16"/>
      <c r="BG217" s="16"/>
      <c r="BH217" s="16"/>
      <c r="BI217" s="16"/>
      <c r="BJ217" s="16"/>
      <c r="BK217" s="16"/>
      <c r="BL217" s="16"/>
      <c r="BM217" s="16"/>
      <c r="BN217" s="16"/>
      <c r="BO217" s="16"/>
      <c r="BP217" s="16"/>
      <c r="BQ217" s="16"/>
    </row>
    <row r="218" spans="53:69" ht="15.75" customHeight="1" x14ac:dyDescent="0.25">
      <c r="BA218" s="16"/>
      <c r="BB218" s="16"/>
      <c r="BC218" s="16"/>
      <c r="BD218" s="16"/>
      <c r="BE218" s="16"/>
      <c r="BF218" s="16"/>
      <c r="BG218" s="16"/>
      <c r="BH218" s="16"/>
      <c r="BI218" s="16"/>
      <c r="BJ218" s="16"/>
      <c r="BK218" s="16"/>
      <c r="BL218" s="16"/>
      <c r="BM218" s="16"/>
      <c r="BN218" s="16"/>
      <c r="BO218" s="16"/>
      <c r="BP218" s="16"/>
      <c r="BQ218" s="16"/>
    </row>
    <row r="219" spans="53:69" ht="15.75" customHeight="1" x14ac:dyDescent="0.25">
      <c r="BA219" s="16"/>
      <c r="BB219" s="16"/>
      <c r="BC219" s="16"/>
      <c r="BD219" s="16"/>
      <c r="BE219" s="16"/>
      <c r="BF219" s="16"/>
      <c r="BG219" s="16"/>
      <c r="BH219" s="16"/>
      <c r="BI219" s="16"/>
      <c r="BJ219" s="16"/>
      <c r="BK219" s="16"/>
      <c r="BL219" s="16"/>
      <c r="BM219" s="16"/>
      <c r="BN219" s="16"/>
      <c r="BO219" s="16"/>
      <c r="BP219" s="16"/>
      <c r="BQ219" s="16"/>
    </row>
    <row r="220" spans="53:69" ht="15.75" customHeight="1" x14ac:dyDescent="0.25">
      <c r="BA220" s="16"/>
      <c r="BB220" s="16"/>
      <c r="BC220" s="16"/>
      <c r="BD220" s="16"/>
      <c r="BE220" s="16"/>
      <c r="BF220" s="16"/>
      <c r="BG220" s="16"/>
      <c r="BH220" s="16"/>
      <c r="BI220" s="16"/>
      <c r="BJ220" s="16"/>
      <c r="BK220" s="16"/>
      <c r="BL220" s="16"/>
      <c r="BM220" s="16"/>
      <c r="BN220" s="16"/>
      <c r="BO220" s="16"/>
      <c r="BP220" s="16"/>
      <c r="BQ220" s="16"/>
    </row>
    <row r="221" spans="53:69" ht="15.75" customHeight="1" x14ac:dyDescent="0.25">
      <c r="BA221" s="16"/>
      <c r="BB221" s="16"/>
      <c r="BC221" s="16"/>
      <c r="BD221" s="16"/>
      <c r="BE221" s="16"/>
      <c r="BF221" s="16"/>
      <c r="BG221" s="16"/>
      <c r="BH221" s="16"/>
      <c r="BI221" s="16"/>
      <c r="BJ221" s="16"/>
      <c r="BK221" s="16"/>
      <c r="BL221" s="16"/>
      <c r="BM221" s="16"/>
      <c r="BN221" s="16"/>
      <c r="BO221" s="16"/>
      <c r="BP221" s="16"/>
      <c r="BQ221" s="16"/>
    </row>
    <row r="222" spans="53:69" ht="15.75" customHeight="1" x14ac:dyDescent="0.25">
      <c r="BA222" s="16"/>
      <c r="BB222" s="16"/>
      <c r="BC222" s="16"/>
      <c r="BD222" s="16"/>
      <c r="BE222" s="16"/>
      <c r="BF222" s="16"/>
      <c r="BG222" s="16"/>
      <c r="BH222" s="16"/>
      <c r="BI222" s="16"/>
      <c r="BJ222" s="16"/>
      <c r="BK222" s="16"/>
      <c r="BL222" s="16"/>
      <c r="BM222" s="16"/>
      <c r="BN222" s="16"/>
      <c r="BO222" s="16"/>
      <c r="BP222" s="16"/>
      <c r="BQ222" s="16"/>
    </row>
    <row r="223" spans="53:69" ht="15.75" customHeight="1" x14ac:dyDescent="0.25">
      <c r="BA223" s="16"/>
      <c r="BB223" s="16"/>
      <c r="BC223" s="16"/>
      <c r="BD223" s="16"/>
      <c r="BE223" s="16"/>
      <c r="BF223" s="16"/>
      <c r="BG223" s="16"/>
      <c r="BH223" s="16"/>
      <c r="BI223" s="16"/>
      <c r="BJ223" s="16"/>
      <c r="BK223" s="16"/>
      <c r="BL223" s="16"/>
      <c r="BM223" s="16"/>
      <c r="BN223" s="16"/>
      <c r="BO223" s="16"/>
      <c r="BP223" s="16"/>
      <c r="BQ223" s="16"/>
    </row>
    <row r="224" spans="53:69" ht="15.75" customHeight="1" x14ac:dyDescent="0.25">
      <c r="BA224" s="16"/>
      <c r="BB224" s="16"/>
      <c r="BC224" s="16"/>
      <c r="BD224" s="16"/>
      <c r="BE224" s="16"/>
      <c r="BF224" s="16"/>
      <c r="BG224" s="16"/>
      <c r="BH224" s="16"/>
      <c r="BI224" s="16"/>
      <c r="BJ224" s="16"/>
      <c r="BK224" s="16"/>
      <c r="BL224" s="16"/>
      <c r="BM224" s="16"/>
      <c r="BN224" s="16"/>
      <c r="BO224" s="16"/>
      <c r="BP224" s="16"/>
      <c r="BQ224" s="16"/>
    </row>
    <row r="225" spans="53:69" ht="15.75" customHeight="1" x14ac:dyDescent="0.25">
      <c r="BA225" s="16"/>
      <c r="BB225" s="16"/>
      <c r="BC225" s="16"/>
      <c r="BD225" s="16"/>
      <c r="BE225" s="16"/>
      <c r="BF225" s="16"/>
      <c r="BG225" s="16"/>
      <c r="BH225" s="16"/>
      <c r="BI225" s="16"/>
      <c r="BJ225" s="16"/>
      <c r="BK225" s="16"/>
      <c r="BL225" s="16"/>
      <c r="BM225" s="16"/>
      <c r="BN225" s="16"/>
      <c r="BO225" s="16"/>
      <c r="BP225" s="16"/>
      <c r="BQ225" s="16"/>
    </row>
    <row r="226" spans="53:69" ht="15.75" customHeight="1" x14ac:dyDescent="0.25">
      <c r="BA226" s="16"/>
      <c r="BB226" s="16"/>
      <c r="BC226" s="16"/>
      <c r="BD226" s="16"/>
      <c r="BE226" s="16"/>
      <c r="BF226" s="16"/>
      <c r="BG226" s="16"/>
      <c r="BH226" s="16"/>
      <c r="BI226" s="16"/>
      <c r="BJ226" s="16"/>
      <c r="BK226" s="16"/>
      <c r="BL226" s="16"/>
      <c r="BM226" s="16"/>
      <c r="BN226" s="16"/>
      <c r="BO226" s="16"/>
      <c r="BP226" s="16"/>
      <c r="BQ226" s="16"/>
    </row>
    <row r="227" spans="53:69" ht="15.75" customHeight="1" x14ac:dyDescent="0.25">
      <c r="BA227" s="16"/>
      <c r="BB227" s="16"/>
      <c r="BC227" s="16"/>
      <c r="BD227" s="16"/>
      <c r="BE227" s="16"/>
      <c r="BF227" s="16"/>
      <c r="BG227" s="16"/>
      <c r="BH227" s="16"/>
      <c r="BI227" s="16"/>
      <c r="BJ227" s="16"/>
      <c r="BK227" s="16"/>
      <c r="BL227" s="16"/>
      <c r="BM227" s="16"/>
      <c r="BN227" s="16"/>
      <c r="BO227" s="16"/>
      <c r="BP227" s="16"/>
      <c r="BQ227" s="16"/>
    </row>
    <row r="228" spans="53:69" ht="15.75" customHeight="1" x14ac:dyDescent="0.25">
      <c r="BA228" s="16"/>
      <c r="BB228" s="16"/>
      <c r="BC228" s="16"/>
      <c r="BD228" s="16"/>
      <c r="BE228" s="16"/>
      <c r="BF228" s="16"/>
      <c r="BG228" s="16"/>
      <c r="BH228" s="16"/>
      <c r="BI228" s="16"/>
      <c r="BJ228" s="16"/>
      <c r="BK228" s="16"/>
      <c r="BL228" s="16"/>
      <c r="BM228" s="16"/>
      <c r="BN228" s="16"/>
      <c r="BO228" s="16"/>
      <c r="BP228" s="16"/>
      <c r="BQ228" s="16"/>
    </row>
    <row r="229" spans="53:69" ht="15.75" customHeight="1" x14ac:dyDescent="0.25">
      <c r="BA229" s="16"/>
      <c r="BB229" s="16"/>
      <c r="BC229" s="16"/>
      <c r="BD229" s="16"/>
      <c r="BE229" s="16"/>
      <c r="BF229" s="16"/>
      <c r="BG229" s="16"/>
      <c r="BH229" s="16"/>
      <c r="BI229" s="16"/>
      <c r="BJ229" s="16"/>
      <c r="BK229" s="16"/>
      <c r="BL229" s="16"/>
      <c r="BM229" s="16"/>
      <c r="BN229" s="16"/>
      <c r="BO229" s="16"/>
      <c r="BP229" s="16"/>
      <c r="BQ229" s="16"/>
    </row>
    <row r="230" spans="53:69" ht="15.75" customHeight="1" x14ac:dyDescent="0.25">
      <c r="BA230" s="16"/>
      <c r="BB230" s="16"/>
      <c r="BC230" s="16"/>
      <c r="BD230" s="16"/>
      <c r="BE230" s="16"/>
      <c r="BF230" s="16"/>
      <c r="BG230" s="16"/>
      <c r="BH230" s="16"/>
      <c r="BI230" s="16"/>
      <c r="BJ230" s="16"/>
      <c r="BK230" s="16"/>
      <c r="BL230" s="16"/>
      <c r="BM230" s="16"/>
      <c r="BN230" s="16"/>
      <c r="BO230" s="16"/>
      <c r="BP230" s="16"/>
      <c r="BQ230" s="16"/>
    </row>
    <row r="231" spans="53:69" ht="15.75" customHeight="1" x14ac:dyDescent="0.25">
      <c r="BA231" s="16"/>
      <c r="BB231" s="16"/>
      <c r="BC231" s="16"/>
      <c r="BD231" s="16"/>
      <c r="BE231" s="16"/>
      <c r="BF231" s="16"/>
      <c r="BG231" s="16"/>
      <c r="BH231" s="16"/>
      <c r="BI231" s="16"/>
      <c r="BJ231" s="16"/>
      <c r="BK231" s="16"/>
      <c r="BL231" s="16"/>
      <c r="BM231" s="16"/>
      <c r="BN231" s="16"/>
      <c r="BO231" s="16"/>
      <c r="BP231" s="16"/>
      <c r="BQ231" s="16"/>
    </row>
    <row r="232" spans="53:69" ht="15.75" customHeight="1" x14ac:dyDescent="0.25">
      <c r="BA232" s="16"/>
      <c r="BB232" s="16"/>
      <c r="BC232" s="16"/>
      <c r="BD232" s="16"/>
      <c r="BE232" s="16"/>
      <c r="BF232" s="16"/>
      <c r="BG232" s="16"/>
      <c r="BH232" s="16"/>
      <c r="BI232" s="16"/>
      <c r="BJ232" s="16"/>
      <c r="BK232" s="16"/>
      <c r="BL232" s="16"/>
      <c r="BM232" s="16"/>
      <c r="BN232" s="16"/>
      <c r="BO232" s="16"/>
      <c r="BP232" s="16"/>
      <c r="BQ232" s="16"/>
    </row>
    <row r="233" spans="53:69" ht="15.75" customHeight="1" x14ac:dyDescent="0.25">
      <c r="BA233" s="16"/>
      <c r="BB233" s="16"/>
      <c r="BC233" s="16"/>
      <c r="BD233" s="16"/>
      <c r="BE233" s="16"/>
      <c r="BF233" s="16"/>
      <c r="BG233" s="16"/>
      <c r="BH233" s="16"/>
      <c r="BI233" s="16"/>
      <c r="BJ233" s="16"/>
      <c r="BK233" s="16"/>
      <c r="BL233" s="16"/>
      <c r="BM233" s="16"/>
      <c r="BN233" s="16"/>
      <c r="BO233" s="16"/>
      <c r="BP233" s="16"/>
      <c r="BQ233" s="16"/>
    </row>
    <row r="234" spans="53:69" ht="15.75" customHeight="1" x14ac:dyDescent="0.25">
      <c r="BA234" s="16"/>
      <c r="BB234" s="16"/>
      <c r="BC234" s="16"/>
      <c r="BD234" s="16"/>
      <c r="BE234" s="16"/>
      <c r="BF234" s="16"/>
      <c r="BG234" s="16"/>
      <c r="BH234" s="16"/>
      <c r="BI234" s="16"/>
      <c r="BJ234" s="16"/>
      <c r="BK234" s="16"/>
      <c r="BL234" s="16"/>
      <c r="BM234" s="16"/>
      <c r="BN234" s="16"/>
      <c r="BO234" s="16"/>
      <c r="BP234" s="16"/>
      <c r="BQ234" s="16"/>
    </row>
    <row r="235" spans="53:69" ht="15.75" customHeight="1" x14ac:dyDescent="0.25">
      <c r="BA235" s="16"/>
      <c r="BB235" s="16"/>
      <c r="BC235" s="16"/>
      <c r="BD235" s="16"/>
      <c r="BE235" s="16"/>
      <c r="BF235" s="16"/>
      <c r="BG235" s="16"/>
      <c r="BH235" s="16"/>
      <c r="BI235" s="16"/>
      <c r="BJ235" s="16"/>
      <c r="BK235" s="16"/>
      <c r="BL235" s="16"/>
      <c r="BM235" s="16"/>
      <c r="BN235" s="16"/>
      <c r="BO235" s="16"/>
      <c r="BP235" s="16"/>
      <c r="BQ235" s="16"/>
    </row>
    <row r="236" spans="53:69" ht="15.75" customHeight="1" x14ac:dyDescent="0.25">
      <c r="BA236" s="16"/>
      <c r="BB236" s="16"/>
      <c r="BC236" s="16"/>
      <c r="BD236" s="16"/>
      <c r="BE236" s="16"/>
      <c r="BF236" s="16"/>
      <c r="BG236" s="16"/>
      <c r="BH236" s="16"/>
      <c r="BI236" s="16"/>
      <c r="BJ236" s="16"/>
      <c r="BK236" s="16"/>
      <c r="BL236" s="16"/>
      <c r="BM236" s="16"/>
      <c r="BN236" s="16"/>
      <c r="BO236" s="16"/>
      <c r="BP236" s="16"/>
      <c r="BQ236" s="16"/>
    </row>
    <row r="237" spans="53:69" ht="15.75" customHeight="1" x14ac:dyDescent="0.25">
      <c r="BA237" s="16"/>
      <c r="BB237" s="16"/>
      <c r="BC237" s="16"/>
      <c r="BD237" s="16"/>
      <c r="BE237" s="16"/>
      <c r="BF237" s="16"/>
      <c r="BG237" s="16"/>
      <c r="BH237" s="16"/>
      <c r="BI237" s="16"/>
      <c r="BJ237" s="16"/>
      <c r="BK237" s="16"/>
      <c r="BL237" s="16"/>
      <c r="BM237" s="16"/>
      <c r="BN237" s="16"/>
      <c r="BO237" s="16"/>
      <c r="BP237" s="16"/>
      <c r="BQ237" s="16"/>
    </row>
    <row r="238" spans="53:69" ht="15.75" customHeight="1" x14ac:dyDescent="0.25">
      <c r="BA238" s="16"/>
      <c r="BB238" s="16"/>
      <c r="BC238" s="16"/>
      <c r="BD238" s="16"/>
      <c r="BE238" s="16"/>
      <c r="BF238" s="16"/>
      <c r="BG238" s="16"/>
      <c r="BH238" s="16"/>
      <c r="BI238" s="16"/>
      <c r="BJ238" s="16"/>
      <c r="BK238" s="16"/>
      <c r="BL238" s="16"/>
      <c r="BM238" s="16"/>
      <c r="BN238" s="16"/>
      <c r="BO238" s="16"/>
      <c r="BP238" s="16"/>
      <c r="BQ238" s="16"/>
    </row>
    <row r="239" spans="53:69" ht="15.75" customHeight="1" x14ac:dyDescent="0.25">
      <c r="BA239" s="16"/>
      <c r="BB239" s="16"/>
      <c r="BC239" s="16"/>
      <c r="BD239" s="16"/>
      <c r="BE239" s="16"/>
      <c r="BF239" s="16"/>
      <c r="BG239" s="16"/>
      <c r="BH239" s="16"/>
      <c r="BI239" s="16"/>
      <c r="BJ239" s="16"/>
      <c r="BK239" s="16"/>
      <c r="BL239" s="16"/>
      <c r="BM239" s="16"/>
      <c r="BN239" s="16"/>
      <c r="BO239" s="16"/>
      <c r="BP239" s="16"/>
      <c r="BQ239" s="16"/>
    </row>
    <row r="240" spans="53:69" ht="15.75" customHeight="1" x14ac:dyDescent="0.25">
      <c r="BA240" s="16"/>
      <c r="BB240" s="16"/>
      <c r="BC240" s="16"/>
      <c r="BD240" s="16"/>
      <c r="BE240" s="16"/>
      <c r="BF240" s="16"/>
      <c r="BG240" s="16"/>
      <c r="BH240" s="16"/>
      <c r="BI240" s="16"/>
      <c r="BJ240" s="16"/>
      <c r="BK240" s="16"/>
      <c r="BL240" s="16"/>
      <c r="BM240" s="16"/>
      <c r="BN240" s="16"/>
      <c r="BO240" s="16"/>
      <c r="BP240" s="16"/>
      <c r="BQ240" s="16"/>
    </row>
    <row r="241" spans="53:69" ht="15.75" customHeight="1" x14ac:dyDescent="0.25">
      <c r="BA241" s="16"/>
      <c r="BB241" s="16"/>
      <c r="BC241" s="16"/>
      <c r="BD241" s="16"/>
      <c r="BE241" s="16"/>
      <c r="BF241" s="16"/>
      <c r="BG241" s="16"/>
      <c r="BH241" s="16"/>
      <c r="BI241" s="16"/>
      <c r="BJ241" s="16"/>
      <c r="BK241" s="16"/>
      <c r="BL241" s="16"/>
      <c r="BM241" s="16"/>
      <c r="BN241" s="16"/>
      <c r="BO241" s="16"/>
      <c r="BP241" s="16"/>
      <c r="BQ241" s="16"/>
    </row>
    <row r="242" spans="53:69" ht="15.75" customHeight="1" x14ac:dyDescent="0.25">
      <c r="BA242" s="16"/>
      <c r="BB242" s="16"/>
      <c r="BC242" s="16"/>
      <c r="BD242" s="16"/>
      <c r="BE242" s="16"/>
      <c r="BF242" s="16"/>
      <c r="BG242" s="16"/>
      <c r="BH242" s="16"/>
      <c r="BI242" s="16"/>
      <c r="BJ242" s="16"/>
      <c r="BK242" s="16"/>
      <c r="BL242" s="16"/>
      <c r="BM242" s="16"/>
      <c r="BN242" s="16"/>
      <c r="BO242" s="16"/>
      <c r="BP242" s="16"/>
      <c r="BQ242" s="16"/>
    </row>
    <row r="243" spans="53:69" ht="15.75" customHeight="1" x14ac:dyDescent="0.25">
      <c r="BA243" s="16"/>
      <c r="BB243" s="16"/>
      <c r="BC243" s="16"/>
      <c r="BD243" s="16"/>
      <c r="BE243" s="16"/>
      <c r="BF243" s="16"/>
      <c r="BG243" s="16"/>
      <c r="BH243" s="16"/>
      <c r="BI243" s="16"/>
      <c r="BJ243" s="16"/>
      <c r="BK243" s="16"/>
      <c r="BL243" s="16"/>
      <c r="BM243" s="16"/>
      <c r="BN243" s="16"/>
      <c r="BO243" s="16"/>
      <c r="BP243" s="16"/>
      <c r="BQ243" s="16"/>
    </row>
    <row r="244" spans="53:69" ht="15.75" customHeight="1" x14ac:dyDescent="0.25">
      <c r="BA244" s="16"/>
      <c r="BB244" s="16"/>
      <c r="BC244" s="16"/>
      <c r="BD244" s="16"/>
      <c r="BE244" s="16"/>
      <c r="BF244" s="16"/>
      <c r="BG244" s="16"/>
      <c r="BH244" s="16"/>
      <c r="BI244" s="16"/>
      <c r="BJ244" s="16"/>
      <c r="BK244" s="16"/>
      <c r="BL244" s="16"/>
      <c r="BM244" s="16"/>
      <c r="BN244" s="16"/>
      <c r="BO244" s="16"/>
      <c r="BP244" s="16"/>
      <c r="BQ244" s="16"/>
    </row>
    <row r="245" spans="53:69" ht="15.75" customHeight="1" x14ac:dyDescent="0.25">
      <c r="BA245" s="16"/>
      <c r="BB245" s="16"/>
      <c r="BC245" s="16"/>
      <c r="BD245" s="16"/>
      <c r="BE245" s="16"/>
      <c r="BF245" s="16"/>
      <c r="BG245" s="16"/>
      <c r="BH245" s="16"/>
      <c r="BI245" s="16"/>
      <c r="BJ245" s="16"/>
      <c r="BK245" s="16"/>
      <c r="BL245" s="16"/>
      <c r="BM245" s="16"/>
      <c r="BN245" s="16"/>
      <c r="BO245" s="16"/>
      <c r="BP245" s="16"/>
      <c r="BQ245" s="16"/>
    </row>
    <row r="246" spans="53:69" ht="15.75" customHeight="1" x14ac:dyDescent="0.2"/>
    <row r="247" spans="53:69" ht="15.75" customHeight="1" x14ac:dyDescent="0.2"/>
    <row r="248" spans="53:69" ht="15.75" customHeight="1" x14ac:dyDescent="0.2"/>
    <row r="249" spans="53:69" ht="15.75" customHeight="1" x14ac:dyDescent="0.2"/>
    <row r="250" spans="53:69" ht="15.75" customHeight="1" x14ac:dyDescent="0.2"/>
    <row r="251" spans="53:69" ht="15.75" customHeight="1" x14ac:dyDescent="0.2"/>
    <row r="252" spans="53:69" ht="15.75" customHeight="1" x14ac:dyDescent="0.2"/>
    <row r="253" spans="53:69" ht="15.75" customHeight="1" x14ac:dyDescent="0.2"/>
    <row r="254" spans="53:69" ht="15.75" customHeight="1" x14ac:dyDescent="0.2"/>
    <row r="255" spans="53:69" ht="15.75" customHeight="1" x14ac:dyDescent="0.2"/>
    <row r="256" spans="53:69"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H1000"/>
  <sheetViews>
    <sheetView workbookViewId="0">
      <pane xSplit="1" ySplit="1" topLeftCell="B26" activePane="bottomRight" state="frozen"/>
      <selection pane="topRight" activeCell="B1" sqref="B1"/>
      <selection pane="bottomLeft" activeCell="A2" sqref="A2"/>
      <selection pane="bottomRight" activeCell="F34" sqref="F34"/>
    </sheetView>
  </sheetViews>
  <sheetFormatPr defaultColWidth="12.625" defaultRowHeight="15" customHeight="1" x14ac:dyDescent="0.2"/>
  <cols>
    <col min="1" max="1" width="7.375" customWidth="1"/>
    <col min="2" max="3" width="7.5" customWidth="1"/>
    <col min="4" max="7" width="10.125" customWidth="1"/>
    <col min="8" max="8" width="7.5" customWidth="1"/>
  </cols>
  <sheetData>
    <row r="1" spans="1:8" ht="104.25" x14ac:dyDescent="0.2">
      <c r="A1" s="196" t="s">
        <v>21</v>
      </c>
      <c r="B1" s="196" t="s">
        <v>648</v>
      </c>
      <c r="C1" s="196" t="s">
        <v>648</v>
      </c>
      <c r="D1" s="196" t="s">
        <v>55</v>
      </c>
      <c r="E1" s="196" t="s">
        <v>55</v>
      </c>
      <c r="F1" s="196" t="s">
        <v>56</v>
      </c>
      <c r="G1" s="196" t="s">
        <v>56</v>
      </c>
      <c r="H1" s="196" t="s">
        <v>772</v>
      </c>
    </row>
    <row r="2" spans="1:8" x14ac:dyDescent="0.25">
      <c r="A2" s="61" t="s">
        <v>65</v>
      </c>
      <c r="B2" s="16">
        <f>'Imputed and missing data hidden'!BR2</f>
        <v>3</v>
      </c>
      <c r="C2" s="103">
        <f t="shared" ref="C2:C45" si="0">IF(B2&gt;B$51,10,10-(B$51-B2)/(B$51-B$50)*10)</f>
        <v>2</v>
      </c>
      <c r="D2" s="187">
        <f>'Indicator Date hidden2'!BO3</f>
        <v>0.64516129032258063</v>
      </c>
      <c r="E2" s="103">
        <f t="shared" ref="E2:E45" si="1">IF(D2&gt;D$51,10,10-(D$51-D2)/(D$51-D$50)*10)</f>
        <v>4.7032258064516119</v>
      </c>
      <c r="F2" s="103">
        <f>'Indicator Geographical level'!BW5</f>
        <v>1.4444444444444444</v>
      </c>
      <c r="G2" s="103">
        <f t="shared" ref="G2:G45" si="2">IF(F2&lt;F$50,10,IF(F2&gt;F$51,0,(F$51-F2)/(F$51-F$50)*10))</f>
        <v>4.4444444444444455</v>
      </c>
      <c r="H2" s="103">
        <f t="shared" ref="H2:H45" si="3">ROUND((10-GEOMEAN(((10-C2)/10*9+1),((10-E2)/10*9+1),((10-G2)/10*9+1)))/9*10,1)</f>
        <v>3.8</v>
      </c>
    </row>
    <row r="3" spans="1:8" x14ac:dyDescent="0.25">
      <c r="A3" s="61" t="s">
        <v>67</v>
      </c>
      <c r="B3" s="16">
        <f>'Imputed and missing data hidden'!BR3</f>
        <v>3</v>
      </c>
      <c r="C3" s="103">
        <f t="shared" si="0"/>
        <v>2</v>
      </c>
      <c r="D3" s="187">
        <f>'Indicator Date hidden2'!BO4</f>
        <v>0.64516129032258063</v>
      </c>
      <c r="E3" s="103">
        <f t="shared" si="1"/>
        <v>4.7032258064516119</v>
      </c>
      <c r="F3" s="103">
        <f>'Indicator Geographical level'!BW6</f>
        <v>1.4444444444444444</v>
      </c>
      <c r="G3" s="103">
        <f t="shared" si="2"/>
        <v>4.4444444444444455</v>
      </c>
      <c r="H3" s="103">
        <f t="shared" si="3"/>
        <v>3.8</v>
      </c>
    </row>
    <row r="4" spans="1:8" x14ac:dyDescent="0.25">
      <c r="A4" s="61" t="s">
        <v>69</v>
      </c>
      <c r="B4" s="16">
        <f>'Imputed and missing data hidden'!BR4</f>
        <v>2</v>
      </c>
      <c r="C4" s="103">
        <f t="shared" si="0"/>
        <v>1.3333333333333321</v>
      </c>
      <c r="D4" s="187">
        <f>'Indicator Date hidden2'!BO5</f>
        <v>0.64516129032258063</v>
      </c>
      <c r="E4" s="103">
        <f t="shared" si="1"/>
        <v>4.7032258064516119</v>
      </c>
      <c r="F4" s="103">
        <f>'Indicator Geographical level'!BW7</f>
        <v>1.4444444444444444</v>
      </c>
      <c r="G4" s="103">
        <f t="shared" si="2"/>
        <v>4.4444444444444455</v>
      </c>
      <c r="H4" s="103">
        <f t="shared" si="3"/>
        <v>3.6</v>
      </c>
    </row>
    <row r="5" spans="1:8" x14ac:dyDescent="0.25">
      <c r="A5" s="61" t="s">
        <v>71</v>
      </c>
      <c r="B5" s="16">
        <f>'Imputed and missing data hidden'!BR5</f>
        <v>3</v>
      </c>
      <c r="C5" s="103">
        <f t="shared" si="0"/>
        <v>2</v>
      </c>
      <c r="D5" s="187">
        <f>'Indicator Date hidden2'!BO6</f>
        <v>0.64516129032258063</v>
      </c>
      <c r="E5" s="103">
        <f t="shared" si="1"/>
        <v>4.7032258064516119</v>
      </c>
      <c r="F5" s="103">
        <f>'Indicator Geographical level'!BW8</f>
        <v>1.4444444444444444</v>
      </c>
      <c r="G5" s="103">
        <f t="shared" si="2"/>
        <v>4.4444444444444455</v>
      </c>
      <c r="H5" s="103">
        <f t="shared" si="3"/>
        <v>3.8</v>
      </c>
    </row>
    <row r="6" spans="1:8" x14ac:dyDescent="0.25">
      <c r="A6" s="61" t="s">
        <v>73</v>
      </c>
      <c r="B6" s="16">
        <f>'Imputed and missing data hidden'!BR6</f>
        <v>3</v>
      </c>
      <c r="C6" s="103">
        <f t="shared" si="0"/>
        <v>2</v>
      </c>
      <c r="D6" s="187">
        <f>'Indicator Date hidden2'!BO7</f>
        <v>0.64516129032258063</v>
      </c>
      <c r="E6" s="103">
        <f t="shared" si="1"/>
        <v>4.7032258064516119</v>
      </c>
      <c r="F6" s="103">
        <f>'Indicator Geographical level'!BW9</f>
        <v>1.4444444444444444</v>
      </c>
      <c r="G6" s="103">
        <f t="shared" si="2"/>
        <v>4.4444444444444455</v>
      </c>
      <c r="H6" s="103">
        <f t="shared" si="3"/>
        <v>3.8</v>
      </c>
    </row>
    <row r="7" spans="1:8" x14ac:dyDescent="0.25">
      <c r="A7" s="61" t="s">
        <v>75</v>
      </c>
      <c r="B7" s="16">
        <f>'Imputed and missing data hidden'!BR7</f>
        <v>3</v>
      </c>
      <c r="C7" s="103">
        <f t="shared" si="0"/>
        <v>2</v>
      </c>
      <c r="D7" s="187">
        <f>'Indicator Date hidden2'!BO8</f>
        <v>0.64516129032258063</v>
      </c>
      <c r="E7" s="103">
        <f t="shared" si="1"/>
        <v>4.7032258064516119</v>
      </c>
      <c r="F7" s="103">
        <f>'Indicator Geographical level'!BW10</f>
        <v>1.4444444444444444</v>
      </c>
      <c r="G7" s="103">
        <f t="shared" si="2"/>
        <v>4.4444444444444455</v>
      </c>
      <c r="H7" s="103">
        <f t="shared" si="3"/>
        <v>3.8</v>
      </c>
    </row>
    <row r="8" spans="1:8" x14ac:dyDescent="0.25">
      <c r="A8" s="61" t="s">
        <v>77</v>
      </c>
      <c r="B8" s="16">
        <f>'Imputed and missing data hidden'!BR8</f>
        <v>3</v>
      </c>
      <c r="C8" s="103">
        <f t="shared" si="0"/>
        <v>2</v>
      </c>
      <c r="D8" s="187">
        <f>'Indicator Date hidden2'!BO9</f>
        <v>0.64516129032258063</v>
      </c>
      <c r="E8" s="103">
        <f t="shared" si="1"/>
        <v>4.7032258064516119</v>
      </c>
      <c r="F8" s="103">
        <f>'Indicator Geographical level'!BW11</f>
        <v>1.4444444444444444</v>
      </c>
      <c r="G8" s="103">
        <f t="shared" si="2"/>
        <v>4.4444444444444455</v>
      </c>
      <c r="H8" s="103">
        <f t="shared" si="3"/>
        <v>3.8</v>
      </c>
    </row>
    <row r="9" spans="1:8" x14ac:dyDescent="0.25">
      <c r="A9" s="61" t="s">
        <v>79</v>
      </c>
      <c r="B9" s="16">
        <f>'Imputed and missing data hidden'!BR9</f>
        <v>3</v>
      </c>
      <c r="C9" s="103">
        <f t="shared" si="0"/>
        <v>2</v>
      </c>
      <c r="D9" s="187">
        <f>'Indicator Date hidden2'!BO10</f>
        <v>0.64516129032258063</v>
      </c>
      <c r="E9" s="103">
        <f t="shared" si="1"/>
        <v>4.7032258064516119</v>
      </c>
      <c r="F9" s="103">
        <f>'Indicator Geographical level'!BW12</f>
        <v>1.4444444444444444</v>
      </c>
      <c r="G9" s="103">
        <f t="shared" si="2"/>
        <v>4.4444444444444455</v>
      </c>
      <c r="H9" s="103">
        <f t="shared" si="3"/>
        <v>3.8</v>
      </c>
    </row>
    <row r="10" spans="1:8" x14ac:dyDescent="0.25">
      <c r="A10" s="61" t="s">
        <v>81</v>
      </c>
      <c r="B10" s="16">
        <f>'Imputed and missing data hidden'!BR10</f>
        <v>2</v>
      </c>
      <c r="C10" s="103">
        <f t="shared" si="0"/>
        <v>1.3333333333333321</v>
      </c>
      <c r="D10" s="187">
        <f>'Indicator Date hidden2'!BO11</f>
        <v>0.64516129032258063</v>
      </c>
      <c r="E10" s="103">
        <f t="shared" si="1"/>
        <v>4.7032258064516119</v>
      </c>
      <c r="F10" s="103">
        <f>'Indicator Geographical level'!BW13</f>
        <v>1.4444444444444444</v>
      </c>
      <c r="G10" s="103">
        <f t="shared" si="2"/>
        <v>4.4444444444444455</v>
      </c>
      <c r="H10" s="103">
        <f t="shared" si="3"/>
        <v>3.6</v>
      </c>
    </row>
    <row r="11" spans="1:8" x14ac:dyDescent="0.25">
      <c r="A11" s="61" t="s">
        <v>83</v>
      </c>
      <c r="B11" s="16">
        <f>'Imputed and missing data hidden'!BR11</f>
        <v>3</v>
      </c>
      <c r="C11" s="103">
        <f t="shared" si="0"/>
        <v>2</v>
      </c>
      <c r="D11" s="187">
        <f>'Indicator Date hidden2'!BO12</f>
        <v>0.64516129032258063</v>
      </c>
      <c r="E11" s="103">
        <f t="shared" si="1"/>
        <v>4.7032258064516119</v>
      </c>
      <c r="F11" s="103">
        <f>'Indicator Geographical level'!BW14</f>
        <v>1.4444444444444444</v>
      </c>
      <c r="G11" s="103">
        <f t="shared" si="2"/>
        <v>4.4444444444444455</v>
      </c>
      <c r="H11" s="103">
        <f t="shared" si="3"/>
        <v>3.8</v>
      </c>
    </row>
    <row r="12" spans="1:8" x14ac:dyDescent="0.25">
      <c r="A12" s="61" t="s">
        <v>85</v>
      </c>
      <c r="B12" s="16">
        <f>'Imputed and missing data hidden'!BR12</f>
        <v>2</v>
      </c>
      <c r="C12" s="103">
        <f t="shared" si="0"/>
        <v>1.3333333333333321</v>
      </c>
      <c r="D12" s="187">
        <f>'Indicator Date hidden2'!BO13</f>
        <v>0.64516129032258063</v>
      </c>
      <c r="E12" s="103">
        <f t="shared" si="1"/>
        <v>4.7032258064516119</v>
      </c>
      <c r="F12" s="103">
        <f>'Indicator Geographical level'!BW15</f>
        <v>1.4444444444444444</v>
      </c>
      <c r="G12" s="103">
        <f t="shared" si="2"/>
        <v>4.4444444444444455</v>
      </c>
      <c r="H12" s="103">
        <f t="shared" si="3"/>
        <v>3.6</v>
      </c>
    </row>
    <row r="13" spans="1:8" x14ac:dyDescent="0.25">
      <c r="A13" s="61" t="s">
        <v>87</v>
      </c>
      <c r="B13" s="16">
        <f>'Imputed and missing data hidden'!BR13</f>
        <v>3</v>
      </c>
      <c r="C13" s="103">
        <f t="shared" si="0"/>
        <v>2</v>
      </c>
      <c r="D13" s="187">
        <f>'Indicator Date hidden2'!BO14</f>
        <v>0.64516129032258063</v>
      </c>
      <c r="E13" s="103">
        <f t="shared" si="1"/>
        <v>4.7032258064516119</v>
      </c>
      <c r="F13" s="103">
        <f>'Indicator Geographical level'!BW16</f>
        <v>1.4444444444444444</v>
      </c>
      <c r="G13" s="103">
        <f t="shared" si="2"/>
        <v>4.4444444444444455</v>
      </c>
      <c r="H13" s="103">
        <f t="shared" si="3"/>
        <v>3.8</v>
      </c>
    </row>
    <row r="14" spans="1:8" x14ac:dyDescent="0.25">
      <c r="A14" s="61" t="s">
        <v>90</v>
      </c>
      <c r="B14" s="16">
        <f>'Imputed and missing data hidden'!BR14</f>
        <v>10</v>
      </c>
      <c r="C14" s="103">
        <f t="shared" si="0"/>
        <v>6.666666666666667</v>
      </c>
      <c r="D14" s="187">
        <f>'Indicator Date hidden2'!BO15</f>
        <v>0.46551724137931033</v>
      </c>
      <c r="E14" s="103">
        <f t="shared" si="1"/>
        <v>1.1103448275862053</v>
      </c>
      <c r="F14" s="103">
        <f>'Indicator Geographical level'!BW17</f>
        <v>1.2962962962962963</v>
      </c>
      <c r="G14" s="103">
        <f t="shared" si="2"/>
        <v>6.2962962962962967</v>
      </c>
      <c r="H14" s="103">
        <f t="shared" si="3"/>
        <v>5.0999999999999996</v>
      </c>
    </row>
    <row r="15" spans="1:8" x14ac:dyDescent="0.25">
      <c r="A15" s="61" t="s">
        <v>92</v>
      </c>
      <c r="B15" s="16">
        <f>'Imputed and missing data hidden'!BR15</f>
        <v>10</v>
      </c>
      <c r="C15" s="103">
        <f t="shared" si="0"/>
        <v>6.666666666666667</v>
      </c>
      <c r="D15" s="187">
        <f>'Indicator Date hidden2'!BO16</f>
        <v>0.43103448275862066</v>
      </c>
      <c r="E15" s="103">
        <f t="shared" si="1"/>
        <v>0.42068965517241352</v>
      </c>
      <c r="F15" s="103">
        <f>'Indicator Geographical level'!BW18</f>
        <v>1.2962962962962963</v>
      </c>
      <c r="G15" s="103">
        <f t="shared" si="2"/>
        <v>6.2962962962962967</v>
      </c>
      <c r="H15" s="103">
        <f t="shared" si="3"/>
        <v>5</v>
      </c>
    </row>
    <row r="16" spans="1:8" x14ac:dyDescent="0.25">
      <c r="A16" s="61" t="s">
        <v>94</v>
      </c>
      <c r="B16" s="16">
        <f>'Imputed and missing data hidden'!BR16</f>
        <v>12</v>
      </c>
      <c r="C16" s="103">
        <f t="shared" si="0"/>
        <v>8</v>
      </c>
      <c r="D16" s="187">
        <f>'Indicator Date hidden2'!BO17</f>
        <v>0.43103448275862066</v>
      </c>
      <c r="E16" s="103">
        <f t="shared" si="1"/>
        <v>0.42068965517241352</v>
      </c>
      <c r="F16" s="103">
        <f>'Indicator Geographical level'!BW19</f>
        <v>1.2962962962962963</v>
      </c>
      <c r="G16" s="103">
        <f t="shared" si="2"/>
        <v>6.2962962962962967</v>
      </c>
      <c r="H16" s="103">
        <f t="shared" si="3"/>
        <v>5.7</v>
      </c>
    </row>
    <row r="17" spans="1:8" x14ac:dyDescent="0.25">
      <c r="A17" s="61" t="s">
        <v>96</v>
      </c>
      <c r="B17" s="16">
        <f>'Imputed and missing data hidden'!BR17</f>
        <v>9</v>
      </c>
      <c r="C17" s="103">
        <f t="shared" si="0"/>
        <v>6</v>
      </c>
      <c r="D17" s="187">
        <f>'Indicator Date hidden2'!BO18</f>
        <v>0.43103448275862066</v>
      </c>
      <c r="E17" s="103">
        <f t="shared" si="1"/>
        <v>0.42068965517241352</v>
      </c>
      <c r="F17" s="103">
        <f>'Indicator Geographical level'!BW20</f>
        <v>1.2962962962962963</v>
      </c>
      <c r="G17" s="103">
        <f t="shared" si="2"/>
        <v>6.2962962962962967</v>
      </c>
      <c r="H17" s="103">
        <f t="shared" si="3"/>
        <v>4.7</v>
      </c>
    </row>
    <row r="18" spans="1:8" x14ac:dyDescent="0.25">
      <c r="A18" s="61" t="s">
        <v>98</v>
      </c>
      <c r="B18" s="16">
        <f>'Imputed and missing data hidden'!BR18</f>
        <v>11</v>
      </c>
      <c r="C18" s="103">
        <f t="shared" si="0"/>
        <v>7.3333333333333339</v>
      </c>
      <c r="D18" s="187">
        <f>'Indicator Date hidden2'!BO19</f>
        <v>0.43859649122807015</v>
      </c>
      <c r="E18" s="103">
        <f t="shared" si="1"/>
        <v>0.57192982456140307</v>
      </c>
      <c r="F18" s="103">
        <f>'Indicator Geographical level'!BW21</f>
        <v>1.2592592592592593</v>
      </c>
      <c r="G18" s="103">
        <f t="shared" si="2"/>
        <v>6.7592592592592595</v>
      </c>
      <c r="H18" s="103">
        <f t="shared" si="3"/>
        <v>5.5</v>
      </c>
    </row>
    <row r="19" spans="1:8" x14ac:dyDescent="0.25">
      <c r="A19" s="61" t="s">
        <v>100</v>
      </c>
      <c r="B19" s="16">
        <f>'Imputed and missing data hidden'!BR19</f>
        <v>9</v>
      </c>
      <c r="C19" s="103">
        <f t="shared" si="0"/>
        <v>6</v>
      </c>
      <c r="D19" s="187">
        <f>'Indicator Date hidden2'!BO20</f>
        <v>0.43103448275862066</v>
      </c>
      <c r="E19" s="103">
        <f t="shared" si="1"/>
        <v>0.42068965517241352</v>
      </c>
      <c r="F19" s="103">
        <f>'Indicator Geographical level'!BW22</f>
        <v>1.2962962962962963</v>
      </c>
      <c r="G19" s="103">
        <f t="shared" si="2"/>
        <v>6.2962962962962967</v>
      </c>
      <c r="H19" s="103">
        <f t="shared" si="3"/>
        <v>4.7</v>
      </c>
    </row>
    <row r="20" spans="1:8" x14ac:dyDescent="0.25">
      <c r="A20" s="61" t="s">
        <v>102</v>
      </c>
      <c r="B20" s="16">
        <f>'Imputed and missing data hidden'!BR20</f>
        <v>10</v>
      </c>
      <c r="C20" s="103">
        <f t="shared" si="0"/>
        <v>6.666666666666667</v>
      </c>
      <c r="D20" s="187">
        <f>'Indicator Date hidden2'!BO21</f>
        <v>0.42105263157894735</v>
      </c>
      <c r="E20" s="103">
        <f t="shared" si="1"/>
        <v>0.22105263157894584</v>
      </c>
      <c r="F20" s="103">
        <f>'Indicator Geographical level'!BW23</f>
        <v>1.3461538461538463</v>
      </c>
      <c r="G20" s="103">
        <f t="shared" si="2"/>
        <v>5.6730769230769216</v>
      </c>
      <c r="H20" s="103">
        <f t="shared" si="3"/>
        <v>4.7</v>
      </c>
    </row>
    <row r="21" spans="1:8" ht="15.75" customHeight="1" x14ac:dyDescent="0.25">
      <c r="A21" s="61" t="s">
        <v>104</v>
      </c>
      <c r="B21" s="16">
        <f>'Imputed and missing data hidden'!BR21</f>
        <v>8</v>
      </c>
      <c r="C21" s="103">
        <f t="shared" si="0"/>
        <v>5.333333333333333</v>
      </c>
      <c r="D21" s="187">
        <f>'Indicator Date hidden2'!BO22</f>
        <v>0.49152542372881358</v>
      </c>
      <c r="E21" s="103">
        <f t="shared" si="1"/>
        <v>1.6305084745762706</v>
      </c>
      <c r="F21" s="103">
        <f>'Indicator Geographical level'!BW24</f>
        <v>1.3333333333333333</v>
      </c>
      <c r="G21" s="103">
        <f t="shared" si="2"/>
        <v>5.8333333333333348</v>
      </c>
      <c r="H21" s="103">
        <f t="shared" si="3"/>
        <v>4.5</v>
      </c>
    </row>
    <row r="22" spans="1:8" ht="15.75" customHeight="1" x14ac:dyDescent="0.25">
      <c r="A22" s="61" t="s">
        <v>106</v>
      </c>
      <c r="B22" s="16">
        <f>'Imputed and missing data hidden'!BR22</f>
        <v>10</v>
      </c>
      <c r="C22" s="103">
        <f t="shared" si="0"/>
        <v>6.666666666666667</v>
      </c>
      <c r="D22" s="187">
        <f>'Indicator Date hidden2'!BO23</f>
        <v>0.46551724137931033</v>
      </c>
      <c r="E22" s="103">
        <f t="shared" si="1"/>
        <v>1.1103448275862053</v>
      </c>
      <c r="F22" s="103">
        <f>'Indicator Geographical level'!BW25</f>
        <v>1.2962962962962963</v>
      </c>
      <c r="G22" s="103">
        <f t="shared" si="2"/>
        <v>6.2962962962962967</v>
      </c>
      <c r="H22" s="103">
        <f t="shared" si="3"/>
        <v>5.0999999999999996</v>
      </c>
    </row>
    <row r="23" spans="1:8" ht="15.75" customHeight="1" x14ac:dyDescent="0.25">
      <c r="A23" s="61" t="s">
        <v>108</v>
      </c>
      <c r="B23" s="16">
        <f>'Imputed and missing data hidden'!BR23</f>
        <v>10</v>
      </c>
      <c r="C23" s="103">
        <f t="shared" si="0"/>
        <v>6.666666666666667</v>
      </c>
      <c r="D23" s="187">
        <f>'Indicator Date hidden2'!BO24</f>
        <v>0.43103448275862066</v>
      </c>
      <c r="E23" s="103">
        <f t="shared" si="1"/>
        <v>0.42068965517241352</v>
      </c>
      <c r="F23" s="103">
        <f>'Indicator Geographical level'!BW26</f>
        <v>1.2962962962962963</v>
      </c>
      <c r="G23" s="103">
        <f t="shared" si="2"/>
        <v>6.2962962962962967</v>
      </c>
      <c r="H23" s="103">
        <f t="shared" si="3"/>
        <v>5</v>
      </c>
    </row>
    <row r="24" spans="1:8" ht="15.75" customHeight="1" x14ac:dyDescent="0.25">
      <c r="A24" s="61" t="s">
        <v>110</v>
      </c>
      <c r="B24" s="16">
        <f>'Imputed and missing data hidden'!BR24</f>
        <v>10</v>
      </c>
      <c r="C24" s="103">
        <f t="shared" si="0"/>
        <v>6.666666666666667</v>
      </c>
      <c r="D24" s="187">
        <f>'Indicator Date hidden2'!BO25</f>
        <v>0.43103448275862066</v>
      </c>
      <c r="E24" s="103">
        <f t="shared" si="1"/>
        <v>0.42068965517241352</v>
      </c>
      <c r="F24" s="103">
        <f>'Indicator Geographical level'!BW27</f>
        <v>1.2962962962962963</v>
      </c>
      <c r="G24" s="103">
        <f t="shared" si="2"/>
        <v>6.2962962962962967</v>
      </c>
      <c r="H24" s="103">
        <f t="shared" si="3"/>
        <v>5</v>
      </c>
    </row>
    <row r="25" spans="1:8" ht="15.75" customHeight="1" x14ac:dyDescent="0.25">
      <c r="A25" s="61" t="s">
        <v>112</v>
      </c>
      <c r="B25" s="16">
        <f>'Imputed and missing data hidden'!BR25</f>
        <v>9</v>
      </c>
      <c r="C25" s="103">
        <f t="shared" si="0"/>
        <v>6</v>
      </c>
      <c r="D25" s="187">
        <f>'Indicator Date hidden2'!BO26</f>
        <v>0.43103448275862066</v>
      </c>
      <c r="E25" s="103">
        <f t="shared" si="1"/>
        <v>0.42068965517241352</v>
      </c>
      <c r="F25" s="103">
        <f>'Indicator Geographical level'!BW28</f>
        <v>1.2962962962962963</v>
      </c>
      <c r="G25" s="103">
        <f t="shared" si="2"/>
        <v>6.2962962962962967</v>
      </c>
      <c r="H25" s="103">
        <f t="shared" si="3"/>
        <v>4.7</v>
      </c>
    </row>
    <row r="26" spans="1:8" ht="15.75" customHeight="1" x14ac:dyDescent="0.25">
      <c r="A26" s="61" t="s">
        <v>114</v>
      </c>
      <c r="B26" s="16">
        <f>'Imputed and missing data hidden'!BR26</f>
        <v>11</v>
      </c>
      <c r="C26" s="103">
        <f t="shared" si="0"/>
        <v>7.3333333333333339</v>
      </c>
      <c r="D26" s="187">
        <f>'Indicator Date hidden2'!BO27</f>
        <v>0.4576271186440678</v>
      </c>
      <c r="E26" s="103">
        <f t="shared" si="1"/>
        <v>0.95254237288135535</v>
      </c>
      <c r="F26" s="103">
        <f>'Indicator Geographical level'!BW29</f>
        <v>1.3333333333333333</v>
      </c>
      <c r="G26" s="103">
        <f t="shared" si="2"/>
        <v>5.8333333333333348</v>
      </c>
      <c r="H26" s="103">
        <f t="shared" si="3"/>
        <v>5.2</v>
      </c>
    </row>
    <row r="27" spans="1:8" ht="15.75" customHeight="1" x14ac:dyDescent="0.25">
      <c r="A27" s="61" t="s">
        <v>116</v>
      </c>
      <c r="B27" s="16">
        <f>'Imputed and missing data hidden'!BR27</f>
        <v>9</v>
      </c>
      <c r="C27" s="103">
        <f t="shared" si="0"/>
        <v>6</v>
      </c>
      <c r="D27" s="187">
        <f>'Indicator Date hidden2'!BO28</f>
        <v>0.4576271186440678</v>
      </c>
      <c r="E27" s="103">
        <f t="shared" si="1"/>
        <v>0.95254237288135535</v>
      </c>
      <c r="F27" s="103">
        <f>'Indicator Geographical level'!BW30</f>
        <v>1.3333333333333333</v>
      </c>
      <c r="G27" s="103">
        <f t="shared" si="2"/>
        <v>5.8333333333333348</v>
      </c>
      <c r="H27" s="103">
        <f t="shared" si="3"/>
        <v>4.5999999999999996</v>
      </c>
    </row>
    <row r="28" spans="1:8" ht="15.75" customHeight="1" x14ac:dyDescent="0.25">
      <c r="A28" s="61" t="s">
        <v>118</v>
      </c>
      <c r="B28" s="16">
        <f>'Imputed and missing data hidden'!BR28</f>
        <v>9</v>
      </c>
      <c r="C28" s="103">
        <f t="shared" si="0"/>
        <v>6</v>
      </c>
      <c r="D28" s="187">
        <f>'Indicator Date hidden2'!BO29</f>
        <v>0.43103448275862066</v>
      </c>
      <c r="E28" s="103">
        <f t="shared" si="1"/>
        <v>0.42068965517241352</v>
      </c>
      <c r="F28" s="103">
        <f>'Indicator Geographical level'!BW31</f>
        <v>1.2962962962962963</v>
      </c>
      <c r="G28" s="103">
        <f t="shared" si="2"/>
        <v>6.2962962962962967</v>
      </c>
      <c r="H28" s="103">
        <f t="shared" si="3"/>
        <v>4.7</v>
      </c>
    </row>
    <row r="29" spans="1:8" ht="15.75" customHeight="1" x14ac:dyDescent="0.25">
      <c r="A29" s="61" t="s">
        <v>120</v>
      </c>
      <c r="B29" s="16">
        <f>'Imputed and missing data hidden'!BR29</f>
        <v>10</v>
      </c>
      <c r="C29" s="103">
        <f t="shared" si="0"/>
        <v>6.666666666666667</v>
      </c>
      <c r="D29" s="187">
        <f>'Indicator Date hidden2'!BO30</f>
        <v>0.4576271186440678</v>
      </c>
      <c r="E29" s="103">
        <f t="shared" si="1"/>
        <v>0.95254237288135535</v>
      </c>
      <c r="F29" s="103">
        <f>'Indicator Geographical level'!BW32</f>
        <v>1.3333333333333333</v>
      </c>
      <c r="G29" s="103">
        <f t="shared" si="2"/>
        <v>5.8333333333333348</v>
      </c>
      <c r="H29" s="103">
        <f t="shared" si="3"/>
        <v>4.9000000000000004</v>
      </c>
    </row>
    <row r="30" spans="1:8" ht="15.75" customHeight="1" x14ac:dyDescent="0.25">
      <c r="A30" s="61" t="s">
        <v>122</v>
      </c>
      <c r="B30" s="16">
        <f>'Imputed and missing data hidden'!BR30</f>
        <v>8</v>
      </c>
      <c r="C30" s="103">
        <f t="shared" si="0"/>
        <v>5.333333333333333</v>
      </c>
      <c r="D30" s="187">
        <f>'Indicator Date hidden2'!BO31</f>
        <v>0.4576271186440678</v>
      </c>
      <c r="E30" s="103">
        <f t="shared" si="1"/>
        <v>0.95254237288135535</v>
      </c>
      <c r="F30" s="103">
        <f>'Indicator Geographical level'!BW33</f>
        <v>1.2962962962962963</v>
      </c>
      <c r="G30" s="103">
        <f t="shared" si="2"/>
        <v>6.2962962962962967</v>
      </c>
      <c r="H30" s="103">
        <f t="shared" si="3"/>
        <v>4.5</v>
      </c>
    </row>
    <row r="31" spans="1:8" ht="15.75" customHeight="1" x14ac:dyDescent="0.25">
      <c r="A31" s="61" t="s">
        <v>124</v>
      </c>
      <c r="B31" s="16">
        <f>'Imputed and missing data hidden'!BR31</f>
        <v>10</v>
      </c>
      <c r="C31" s="103">
        <f t="shared" si="0"/>
        <v>6.666666666666667</v>
      </c>
      <c r="D31" s="187">
        <f>'Indicator Date hidden2'!BO32</f>
        <v>0.43859649122807015</v>
      </c>
      <c r="E31" s="103">
        <f t="shared" si="1"/>
        <v>0.57192982456140307</v>
      </c>
      <c r="F31" s="103">
        <f>'Indicator Geographical level'!BW34</f>
        <v>1.2592592592592593</v>
      </c>
      <c r="G31" s="103">
        <f t="shared" si="2"/>
        <v>6.7592592592592595</v>
      </c>
      <c r="H31" s="103">
        <f t="shared" si="3"/>
        <v>5.2</v>
      </c>
    </row>
    <row r="32" spans="1:8" ht="15.75" customHeight="1" x14ac:dyDescent="0.25">
      <c r="A32" s="61" t="s">
        <v>126</v>
      </c>
      <c r="B32" s="16">
        <f>'Imputed and missing data hidden'!BR32</f>
        <v>11</v>
      </c>
      <c r="C32" s="103">
        <f t="shared" si="0"/>
        <v>7.3333333333333339</v>
      </c>
      <c r="D32" s="187">
        <f>'Indicator Date hidden2'!BO33</f>
        <v>0.43859649122807015</v>
      </c>
      <c r="E32" s="103">
        <f t="shared" si="1"/>
        <v>0.57192982456140307</v>
      </c>
      <c r="F32" s="103">
        <f>'Indicator Geographical level'!BW35</f>
        <v>1.2592592592592593</v>
      </c>
      <c r="G32" s="103">
        <f t="shared" si="2"/>
        <v>6.7592592592592595</v>
      </c>
      <c r="H32" s="103">
        <f t="shared" si="3"/>
        <v>5.5</v>
      </c>
    </row>
    <row r="33" spans="1:8" ht="15.75" customHeight="1" x14ac:dyDescent="0.25">
      <c r="A33" s="61" t="s">
        <v>128</v>
      </c>
      <c r="B33" s="16">
        <f>'Imputed and missing data hidden'!BR33</f>
        <v>10</v>
      </c>
      <c r="C33" s="103">
        <f t="shared" si="0"/>
        <v>6.666666666666667</v>
      </c>
      <c r="D33" s="187">
        <f>'Indicator Date hidden2'!BO34</f>
        <v>0.43103448275862066</v>
      </c>
      <c r="E33" s="103">
        <f t="shared" si="1"/>
        <v>0.42068965517241352</v>
      </c>
      <c r="F33" s="103">
        <f>'Indicator Geographical level'!BW36</f>
        <v>1.2962962962962963</v>
      </c>
      <c r="G33" s="103">
        <f t="shared" si="2"/>
        <v>6.2962962962962967</v>
      </c>
      <c r="H33" s="103">
        <f t="shared" si="3"/>
        <v>5</v>
      </c>
    </row>
    <row r="34" spans="1:8" ht="15.75" customHeight="1" x14ac:dyDescent="0.25">
      <c r="A34" s="61" t="s">
        <v>130</v>
      </c>
      <c r="B34" s="16">
        <f>'Imputed and missing data hidden'!BR34</f>
        <v>11</v>
      </c>
      <c r="C34" s="103">
        <f t="shared" si="0"/>
        <v>7.3333333333333339</v>
      </c>
      <c r="D34" s="187">
        <f>'Indicator Date hidden2'!BO35</f>
        <v>0.43859649122807015</v>
      </c>
      <c r="E34" s="103">
        <f t="shared" si="1"/>
        <v>0.57192982456140307</v>
      </c>
      <c r="F34" s="103">
        <f>'Indicator Geographical level'!BW37</f>
        <v>1.2592592592592593</v>
      </c>
      <c r="G34" s="103">
        <f t="shared" si="2"/>
        <v>6.7592592592592595</v>
      </c>
      <c r="H34" s="103">
        <f t="shared" si="3"/>
        <v>5.5</v>
      </c>
    </row>
    <row r="35" spans="1:8" ht="15.75" customHeight="1" x14ac:dyDescent="0.25">
      <c r="A35" s="61" t="s">
        <v>132</v>
      </c>
      <c r="B35" s="16">
        <f>'Imputed and missing data hidden'!BR35</f>
        <v>15</v>
      </c>
      <c r="C35" s="103">
        <f t="shared" si="0"/>
        <v>10</v>
      </c>
      <c r="D35" s="187">
        <f>'Indicator Date hidden2'!BO36</f>
        <v>0.45454545454545453</v>
      </c>
      <c r="E35" s="103">
        <f t="shared" si="1"/>
        <v>0.89090909090909065</v>
      </c>
      <c r="F35" s="103">
        <f>'Indicator Geographical level'!BW38</f>
        <v>1.1851851851851851</v>
      </c>
      <c r="G35" s="103">
        <f t="shared" si="2"/>
        <v>7.685185185185186</v>
      </c>
      <c r="H35" s="103">
        <f t="shared" si="3"/>
        <v>7.7</v>
      </c>
    </row>
    <row r="36" spans="1:8" ht="15.75" customHeight="1" x14ac:dyDescent="0.25">
      <c r="A36" s="61" t="s">
        <v>134</v>
      </c>
      <c r="B36" s="16">
        <f>'Imputed and missing data hidden'!BR36</f>
        <v>15</v>
      </c>
      <c r="C36" s="103">
        <f t="shared" si="0"/>
        <v>10</v>
      </c>
      <c r="D36" s="187">
        <f>'Indicator Date hidden2'!BO37</f>
        <v>0.45454545454545453</v>
      </c>
      <c r="E36" s="103">
        <f t="shared" si="1"/>
        <v>0.89090909090909065</v>
      </c>
      <c r="F36" s="103">
        <f>'Indicator Geographical level'!BW39</f>
        <v>1.1851851851851851</v>
      </c>
      <c r="G36" s="103">
        <f t="shared" si="2"/>
        <v>7.685185185185186</v>
      </c>
      <c r="H36" s="103">
        <f t="shared" si="3"/>
        <v>7.7</v>
      </c>
    </row>
    <row r="37" spans="1:8" ht="15.75" customHeight="1" x14ac:dyDescent="0.25">
      <c r="A37" s="61" t="s">
        <v>136</v>
      </c>
      <c r="B37" s="16">
        <f>'Imputed and missing data hidden'!BR37</f>
        <v>15</v>
      </c>
      <c r="C37" s="103">
        <f t="shared" si="0"/>
        <v>10</v>
      </c>
      <c r="D37" s="187">
        <f>'Indicator Date hidden2'!BO38</f>
        <v>0.48148148148148145</v>
      </c>
      <c r="E37" s="103">
        <f t="shared" si="1"/>
        <v>1.4296296296296287</v>
      </c>
      <c r="F37" s="103">
        <f>'Indicator Geographical level'!BW40</f>
        <v>1.1481481481481481</v>
      </c>
      <c r="G37" s="103">
        <f t="shared" si="2"/>
        <v>8.1481481481481488</v>
      </c>
      <c r="H37" s="103">
        <f t="shared" si="3"/>
        <v>7.9</v>
      </c>
    </row>
    <row r="38" spans="1:8" ht="15.75" customHeight="1" x14ac:dyDescent="0.25">
      <c r="A38" s="61" t="s">
        <v>139</v>
      </c>
      <c r="B38" s="16">
        <f>'Imputed and missing data hidden'!BR38</f>
        <v>12</v>
      </c>
      <c r="C38" s="103">
        <f t="shared" si="0"/>
        <v>8</v>
      </c>
      <c r="D38" s="187">
        <f>'Indicator Date hidden2'!BO39</f>
        <v>0.84615384615384615</v>
      </c>
      <c r="E38" s="103">
        <f t="shared" si="1"/>
        <v>8.7230769230769223</v>
      </c>
      <c r="F38" s="103">
        <f>'Indicator Geographical level'!BW41</f>
        <v>1.8</v>
      </c>
      <c r="G38" s="103">
        <f t="shared" si="2"/>
        <v>0</v>
      </c>
      <c r="H38" s="103">
        <f t="shared" si="3"/>
        <v>6.8</v>
      </c>
    </row>
    <row r="39" spans="1:8" ht="15.75" customHeight="1" x14ac:dyDescent="0.25">
      <c r="A39" s="61" t="s">
        <v>141</v>
      </c>
      <c r="B39" s="16">
        <f>'Imputed and missing data hidden'!BR39</f>
        <v>12</v>
      </c>
      <c r="C39" s="103">
        <f t="shared" si="0"/>
        <v>8</v>
      </c>
      <c r="D39" s="187">
        <f>'Indicator Date hidden2'!BO40</f>
        <v>0.84615384615384615</v>
      </c>
      <c r="E39" s="103">
        <f t="shared" si="1"/>
        <v>8.7230769230769223</v>
      </c>
      <c r="F39" s="103">
        <f>'Indicator Geographical level'!BW42</f>
        <v>1.8</v>
      </c>
      <c r="G39" s="103">
        <f t="shared" si="2"/>
        <v>0</v>
      </c>
      <c r="H39" s="103">
        <f t="shared" si="3"/>
        <v>6.8</v>
      </c>
    </row>
    <row r="40" spans="1:8" ht="15.75" customHeight="1" x14ac:dyDescent="0.25">
      <c r="A40" s="61" t="s">
        <v>143</v>
      </c>
      <c r="B40" s="16">
        <f>'Imputed and missing data hidden'!BR40</f>
        <v>12</v>
      </c>
      <c r="C40" s="103">
        <f t="shared" si="0"/>
        <v>8</v>
      </c>
      <c r="D40" s="187">
        <f>'Indicator Date hidden2'!BO41</f>
        <v>0.84615384615384615</v>
      </c>
      <c r="E40" s="103">
        <f t="shared" si="1"/>
        <v>8.7230769230769223</v>
      </c>
      <c r="F40" s="103">
        <f>'Indicator Geographical level'!BW43</f>
        <v>1.8</v>
      </c>
      <c r="G40" s="103">
        <f t="shared" si="2"/>
        <v>0</v>
      </c>
      <c r="H40" s="103">
        <f t="shared" si="3"/>
        <v>6.8</v>
      </c>
    </row>
    <row r="41" spans="1:8" ht="15.75" customHeight="1" x14ac:dyDescent="0.25">
      <c r="A41" s="61" t="s">
        <v>145</v>
      </c>
      <c r="B41" s="16">
        <f>'Imputed and missing data hidden'!BR41</f>
        <v>12</v>
      </c>
      <c r="C41" s="103">
        <f t="shared" si="0"/>
        <v>8</v>
      </c>
      <c r="D41" s="187">
        <f>'Indicator Date hidden2'!BO42</f>
        <v>0.84615384615384615</v>
      </c>
      <c r="E41" s="103">
        <f t="shared" si="1"/>
        <v>8.7230769230769223</v>
      </c>
      <c r="F41" s="103">
        <f>'Indicator Geographical level'!BW44</f>
        <v>1.8</v>
      </c>
      <c r="G41" s="103">
        <f t="shared" si="2"/>
        <v>0</v>
      </c>
      <c r="H41" s="103">
        <f t="shared" si="3"/>
        <v>6.8</v>
      </c>
    </row>
    <row r="42" spans="1:8" ht="15.75" customHeight="1" x14ac:dyDescent="0.25">
      <c r="A42" s="61" t="s">
        <v>147</v>
      </c>
      <c r="B42" s="16">
        <f>'Imputed and missing data hidden'!BR42</f>
        <v>12</v>
      </c>
      <c r="C42" s="103">
        <f t="shared" si="0"/>
        <v>8</v>
      </c>
      <c r="D42" s="187">
        <f>'Indicator Date hidden2'!BO43</f>
        <v>0.84615384615384615</v>
      </c>
      <c r="E42" s="103">
        <f t="shared" si="1"/>
        <v>8.7230769230769223</v>
      </c>
      <c r="F42" s="103">
        <f>'Indicator Geographical level'!BW45</f>
        <v>1.8</v>
      </c>
      <c r="G42" s="103">
        <f t="shared" si="2"/>
        <v>0</v>
      </c>
      <c r="H42" s="103">
        <f t="shared" si="3"/>
        <v>6.8</v>
      </c>
    </row>
    <row r="43" spans="1:8" ht="15.75" customHeight="1" x14ac:dyDescent="0.25">
      <c r="A43" s="61" t="s">
        <v>149</v>
      </c>
      <c r="B43" s="16">
        <f>'Imputed and missing data hidden'!BR43</f>
        <v>12</v>
      </c>
      <c r="C43" s="103">
        <f t="shared" si="0"/>
        <v>8</v>
      </c>
      <c r="D43" s="187">
        <f>'Indicator Date hidden2'!BO44</f>
        <v>0.84615384615384615</v>
      </c>
      <c r="E43" s="103">
        <f t="shared" si="1"/>
        <v>8.7230769230769223</v>
      </c>
      <c r="F43" s="103">
        <f>'Indicator Geographical level'!BW46</f>
        <v>1.8</v>
      </c>
      <c r="G43" s="103">
        <f t="shared" si="2"/>
        <v>0</v>
      </c>
      <c r="H43" s="103">
        <f t="shared" si="3"/>
        <v>6.8</v>
      </c>
    </row>
    <row r="44" spans="1:8" ht="15.75" customHeight="1" x14ac:dyDescent="0.25">
      <c r="A44" s="61" t="s">
        <v>151</v>
      </c>
      <c r="B44" s="16">
        <f>'Imputed and missing data hidden'!BR44</f>
        <v>12</v>
      </c>
      <c r="C44" s="103">
        <f t="shared" si="0"/>
        <v>8</v>
      </c>
      <c r="D44" s="187">
        <f>'Indicator Date hidden2'!BO45</f>
        <v>0.84615384615384615</v>
      </c>
      <c r="E44" s="103">
        <f t="shared" si="1"/>
        <v>8.7230769230769223</v>
      </c>
      <c r="F44" s="103">
        <f>'Indicator Geographical level'!BW47</f>
        <v>1.8</v>
      </c>
      <c r="G44" s="103">
        <f t="shared" si="2"/>
        <v>0</v>
      </c>
      <c r="H44" s="103">
        <f t="shared" si="3"/>
        <v>6.8</v>
      </c>
    </row>
    <row r="45" spans="1:8" ht="15.75" customHeight="1" x14ac:dyDescent="0.25">
      <c r="A45" s="61" t="s">
        <v>153</v>
      </c>
      <c r="B45" s="16">
        <f>'Imputed and missing data hidden'!BR45</f>
        <v>12</v>
      </c>
      <c r="C45" s="103">
        <f t="shared" si="0"/>
        <v>8</v>
      </c>
      <c r="D45" s="187">
        <f>'Indicator Date hidden2'!BO46</f>
        <v>0.84615384615384615</v>
      </c>
      <c r="E45" s="103">
        <f t="shared" si="1"/>
        <v>8.7230769230769223</v>
      </c>
      <c r="F45" s="103">
        <f>'Indicator Geographical level'!BW48</f>
        <v>1.8</v>
      </c>
      <c r="G45" s="103">
        <f t="shared" si="2"/>
        <v>0</v>
      </c>
      <c r="H45" s="103">
        <f t="shared" si="3"/>
        <v>6.8</v>
      </c>
    </row>
    <row r="46" spans="1:8" ht="15.75" customHeight="1" x14ac:dyDescent="0.25">
      <c r="A46" s="16"/>
      <c r="B46" s="16"/>
      <c r="D46" s="16"/>
      <c r="F46" s="16"/>
    </row>
    <row r="47" spans="1:8" ht="15.75" customHeight="1" x14ac:dyDescent="0.25">
      <c r="A47" s="16" t="s">
        <v>215</v>
      </c>
      <c r="B47" s="16">
        <f>MIN(B2:B45)</f>
        <v>2</v>
      </c>
      <c r="D47" s="247">
        <f>MIN(D2:D45)</f>
        <v>0.42105263157894735</v>
      </c>
      <c r="F47" s="103">
        <f>MIN(F2:F45)</f>
        <v>1.1481481481481481</v>
      </c>
    </row>
    <row r="48" spans="1:8" ht="15.75" customHeight="1" x14ac:dyDescent="0.25">
      <c r="A48" s="16" t="s">
        <v>214</v>
      </c>
      <c r="B48" s="16">
        <f>MAX(B2:B45)</f>
        <v>15</v>
      </c>
      <c r="D48" s="247">
        <f>MAX(D2:D45)</f>
        <v>0.84615384615384615</v>
      </c>
      <c r="F48" s="103">
        <f>MAX(F2:F45)</f>
        <v>1.8</v>
      </c>
    </row>
    <row r="49" spans="1:6" ht="15.75" customHeight="1" x14ac:dyDescent="0.25">
      <c r="A49" s="16"/>
      <c r="B49" s="16"/>
      <c r="D49" s="16"/>
      <c r="F49" s="16"/>
    </row>
    <row r="50" spans="1:6" ht="15.75" customHeight="1" x14ac:dyDescent="0.25">
      <c r="A50" s="248" t="s">
        <v>215</v>
      </c>
      <c r="B50" s="248">
        <v>0</v>
      </c>
      <c r="C50" s="249"/>
      <c r="D50" s="248">
        <v>0.41</v>
      </c>
      <c r="E50" s="249"/>
      <c r="F50" s="248">
        <v>1</v>
      </c>
    </row>
    <row r="51" spans="1:6" ht="15.75" customHeight="1" x14ac:dyDescent="0.25">
      <c r="A51" s="248" t="s">
        <v>214</v>
      </c>
      <c r="B51" s="248">
        <v>15</v>
      </c>
      <c r="C51" s="249"/>
      <c r="D51" s="248">
        <v>0.91</v>
      </c>
      <c r="E51" s="249"/>
      <c r="F51" s="248">
        <v>1.8</v>
      </c>
    </row>
    <row r="52" spans="1:6" ht="15.75" customHeight="1" x14ac:dyDescent="0.25">
      <c r="A52" s="16"/>
      <c r="B52" s="16"/>
      <c r="D52" s="16"/>
      <c r="F52" s="16"/>
    </row>
    <row r="53" spans="1:6" ht="15.75" customHeight="1" x14ac:dyDescent="0.25">
      <c r="A53" s="16"/>
      <c r="B53" s="16"/>
      <c r="D53" s="16"/>
      <c r="F53" s="16"/>
    </row>
    <row r="54" spans="1:6" ht="15.75" customHeight="1" x14ac:dyDescent="0.25">
      <c r="A54" s="16"/>
      <c r="B54" s="16"/>
      <c r="D54" s="16"/>
      <c r="F54" s="16"/>
    </row>
    <row r="55" spans="1:6" ht="15.75" customHeight="1" x14ac:dyDescent="0.25">
      <c r="A55" s="16"/>
      <c r="B55" s="16"/>
      <c r="D55" s="16"/>
      <c r="F55" s="16"/>
    </row>
    <row r="56" spans="1:6" ht="15.75" customHeight="1" x14ac:dyDescent="0.25">
      <c r="A56" s="16"/>
      <c r="B56" s="16"/>
      <c r="D56" s="16"/>
      <c r="F56" s="16"/>
    </row>
    <row r="57" spans="1:6" ht="15.75" customHeight="1" x14ac:dyDescent="0.25">
      <c r="A57" s="16"/>
      <c r="B57" s="16"/>
      <c r="D57" s="16"/>
      <c r="F57" s="16"/>
    </row>
    <row r="58" spans="1:6" ht="15.75" customHeight="1" x14ac:dyDescent="0.25">
      <c r="A58" s="16"/>
      <c r="B58" s="16"/>
      <c r="D58" s="16"/>
      <c r="F58" s="16"/>
    </row>
    <row r="59" spans="1:6" ht="15.75" customHeight="1" x14ac:dyDescent="0.25">
      <c r="A59" s="16"/>
      <c r="B59" s="16"/>
      <c r="D59" s="16"/>
      <c r="F59" s="16"/>
    </row>
    <row r="60" spans="1:6" ht="15.75" customHeight="1" x14ac:dyDescent="0.25">
      <c r="A60" s="16"/>
      <c r="B60" s="16"/>
      <c r="D60" s="16"/>
      <c r="F60" s="16"/>
    </row>
    <row r="61" spans="1:6" ht="15.75" customHeight="1" x14ac:dyDescent="0.25">
      <c r="A61" s="16"/>
      <c r="B61" s="16"/>
      <c r="D61" s="16"/>
      <c r="F61" s="16"/>
    </row>
    <row r="62" spans="1:6" ht="15.75" customHeight="1" x14ac:dyDescent="0.25">
      <c r="A62" s="16"/>
      <c r="B62" s="16"/>
      <c r="D62" s="16"/>
      <c r="F62" s="16"/>
    </row>
    <row r="63" spans="1:6" ht="15.75" customHeight="1" x14ac:dyDescent="0.25">
      <c r="A63" s="16"/>
      <c r="B63" s="16"/>
      <c r="D63" s="16"/>
      <c r="F63" s="16"/>
    </row>
    <row r="64" spans="1:6" ht="15.75" customHeight="1" x14ac:dyDescent="0.25">
      <c r="A64" s="16"/>
      <c r="B64" s="16"/>
      <c r="D64" s="16"/>
      <c r="F64" s="16"/>
    </row>
    <row r="65" spans="1:6" ht="15.75" customHeight="1" x14ac:dyDescent="0.25">
      <c r="A65" s="16"/>
      <c r="B65" s="16"/>
      <c r="D65" s="16"/>
      <c r="F65" s="16"/>
    </row>
    <row r="66" spans="1:6" ht="15.75" customHeight="1" x14ac:dyDescent="0.25">
      <c r="A66" s="16"/>
      <c r="B66" s="16"/>
      <c r="D66" s="16"/>
      <c r="F66" s="16"/>
    </row>
    <row r="67" spans="1:6" ht="15.75" customHeight="1" x14ac:dyDescent="0.25">
      <c r="A67" s="16"/>
      <c r="B67" s="16"/>
      <c r="D67" s="16"/>
      <c r="F67" s="16"/>
    </row>
    <row r="68" spans="1:6" ht="15.75" customHeight="1" x14ac:dyDescent="0.25">
      <c r="A68" s="16"/>
      <c r="B68" s="16"/>
      <c r="D68" s="16"/>
      <c r="F68" s="16"/>
    </row>
    <row r="69" spans="1:6" ht="15.75" customHeight="1" x14ac:dyDescent="0.25">
      <c r="A69" s="16"/>
      <c r="B69" s="16"/>
      <c r="D69" s="16"/>
      <c r="F69" s="16"/>
    </row>
    <row r="70" spans="1:6" ht="15.75" customHeight="1" x14ac:dyDescent="0.25">
      <c r="A70" s="16"/>
      <c r="B70" s="16"/>
      <c r="D70" s="16"/>
      <c r="F70" s="16"/>
    </row>
    <row r="71" spans="1:6" ht="15.75" customHeight="1" x14ac:dyDescent="0.25">
      <c r="A71" s="16"/>
      <c r="B71" s="16"/>
      <c r="D71" s="16"/>
      <c r="F71" s="16"/>
    </row>
    <row r="72" spans="1:6" ht="15.75" customHeight="1" x14ac:dyDescent="0.25">
      <c r="A72" s="16"/>
      <c r="B72" s="16"/>
      <c r="D72" s="16"/>
      <c r="F72" s="16"/>
    </row>
    <row r="73" spans="1:6" ht="15.75" customHeight="1" x14ac:dyDescent="0.25">
      <c r="A73" s="16"/>
      <c r="B73" s="16"/>
      <c r="D73" s="16"/>
      <c r="F73" s="16"/>
    </row>
    <row r="74" spans="1:6" ht="15.75" customHeight="1" x14ac:dyDescent="0.25">
      <c r="A74" s="16"/>
      <c r="B74" s="16"/>
      <c r="D74" s="16"/>
      <c r="F74" s="16"/>
    </row>
    <row r="75" spans="1:6" ht="15.75" customHeight="1" x14ac:dyDescent="0.25">
      <c r="A75" s="16"/>
      <c r="B75" s="16"/>
      <c r="D75" s="16"/>
      <c r="F75" s="16"/>
    </row>
    <row r="76" spans="1:6" ht="15.75" customHeight="1" x14ac:dyDescent="0.25">
      <c r="A76" s="16"/>
      <c r="B76" s="16"/>
      <c r="D76" s="16"/>
      <c r="F76" s="16"/>
    </row>
    <row r="77" spans="1:6" ht="15.75" customHeight="1" x14ac:dyDescent="0.25">
      <c r="A77" s="16"/>
      <c r="B77" s="16"/>
      <c r="D77" s="16"/>
      <c r="F77" s="16"/>
    </row>
    <row r="78" spans="1:6" ht="15.75" customHeight="1" x14ac:dyDescent="0.25">
      <c r="A78" s="16"/>
      <c r="B78" s="16"/>
      <c r="D78" s="16"/>
      <c r="F78" s="16"/>
    </row>
    <row r="79" spans="1:6" ht="15.75" customHeight="1" x14ac:dyDescent="0.25">
      <c r="A79" s="16"/>
      <c r="B79" s="16"/>
      <c r="D79" s="16"/>
      <c r="F79" s="16"/>
    </row>
    <row r="80" spans="1:6" ht="15.75" customHeight="1" x14ac:dyDescent="0.25">
      <c r="A80" s="16"/>
      <c r="B80" s="16"/>
      <c r="D80" s="16"/>
      <c r="F80" s="16"/>
    </row>
    <row r="81" spans="1:6" ht="15.75" customHeight="1" x14ac:dyDescent="0.25">
      <c r="A81" s="16"/>
      <c r="B81" s="16"/>
      <c r="D81" s="16"/>
      <c r="F81" s="16"/>
    </row>
    <row r="82" spans="1:6" ht="15.75" customHeight="1" x14ac:dyDescent="0.25">
      <c r="A82" s="16"/>
      <c r="B82" s="16"/>
      <c r="D82" s="16"/>
      <c r="F82" s="16"/>
    </row>
    <row r="83" spans="1:6" ht="15.75" customHeight="1" x14ac:dyDescent="0.25">
      <c r="A83" s="16"/>
      <c r="B83" s="16"/>
      <c r="D83" s="16"/>
      <c r="F83" s="16"/>
    </row>
    <row r="84" spans="1:6" ht="15.75" customHeight="1" x14ac:dyDescent="0.25">
      <c r="A84" s="16"/>
      <c r="B84" s="16"/>
      <c r="D84" s="16"/>
      <c r="F84" s="16"/>
    </row>
    <row r="85" spans="1:6" ht="15.75" customHeight="1" x14ac:dyDescent="0.25">
      <c r="A85" s="16"/>
      <c r="B85" s="16"/>
      <c r="D85" s="16"/>
      <c r="F85" s="16"/>
    </row>
    <row r="86" spans="1:6" ht="15.75" customHeight="1" x14ac:dyDescent="0.25">
      <c r="A86" s="16"/>
      <c r="B86" s="16"/>
      <c r="D86" s="16"/>
      <c r="F86" s="16"/>
    </row>
    <row r="87" spans="1:6" ht="15.75" customHeight="1" x14ac:dyDescent="0.25">
      <c r="A87" s="16"/>
      <c r="B87" s="16"/>
      <c r="D87" s="16"/>
      <c r="F87" s="16"/>
    </row>
    <row r="88" spans="1:6" ht="15.75" customHeight="1" x14ac:dyDescent="0.25">
      <c r="A88" s="16"/>
      <c r="B88" s="16"/>
      <c r="D88" s="16"/>
      <c r="F88" s="16"/>
    </row>
    <row r="89" spans="1:6" ht="15.75" customHeight="1" x14ac:dyDescent="0.25">
      <c r="A89" s="16"/>
      <c r="B89" s="16"/>
      <c r="D89" s="16"/>
      <c r="F89" s="16"/>
    </row>
    <row r="90" spans="1:6" ht="15.75" customHeight="1" x14ac:dyDescent="0.25">
      <c r="A90" s="16"/>
      <c r="B90" s="16"/>
      <c r="D90" s="16"/>
      <c r="F90" s="16"/>
    </row>
    <row r="91" spans="1:6" ht="15.75" customHeight="1" x14ac:dyDescent="0.25">
      <c r="A91" s="16"/>
      <c r="B91" s="16"/>
      <c r="D91" s="16"/>
      <c r="F91" s="16"/>
    </row>
    <row r="92" spans="1:6" ht="15.75" customHeight="1" x14ac:dyDescent="0.25">
      <c r="A92" s="16"/>
      <c r="B92" s="16"/>
      <c r="D92" s="16"/>
      <c r="F92" s="16"/>
    </row>
    <row r="93" spans="1:6" ht="15.75" customHeight="1" x14ac:dyDescent="0.25">
      <c r="A93" s="16"/>
      <c r="B93" s="16"/>
      <c r="D93" s="16"/>
      <c r="F93" s="16"/>
    </row>
    <row r="94" spans="1:6" ht="15.75" customHeight="1" x14ac:dyDescent="0.25">
      <c r="A94" s="16"/>
      <c r="B94" s="16"/>
      <c r="D94" s="16"/>
      <c r="F94" s="16"/>
    </row>
    <row r="95" spans="1:6" ht="15.75" customHeight="1" x14ac:dyDescent="0.25">
      <c r="A95" s="16"/>
      <c r="B95" s="16"/>
      <c r="D95" s="16"/>
      <c r="F95" s="16"/>
    </row>
    <row r="96" spans="1:6" ht="15.75" customHeight="1" x14ac:dyDescent="0.25">
      <c r="A96" s="16"/>
      <c r="B96" s="16"/>
      <c r="D96" s="16"/>
      <c r="F96" s="16"/>
    </row>
    <row r="97" spans="1:6" ht="15.75" customHeight="1" x14ac:dyDescent="0.25">
      <c r="A97" s="16"/>
      <c r="B97" s="16"/>
      <c r="D97" s="16"/>
      <c r="F97" s="16"/>
    </row>
    <row r="98" spans="1:6" ht="15.75" customHeight="1" x14ac:dyDescent="0.25">
      <c r="A98" s="16"/>
      <c r="B98" s="16"/>
      <c r="D98" s="16"/>
      <c r="F98" s="16"/>
    </row>
    <row r="99" spans="1:6" ht="15.75" customHeight="1" x14ac:dyDescent="0.25">
      <c r="A99" s="16"/>
      <c r="B99" s="16"/>
      <c r="D99" s="16"/>
      <c r="F99" s="16"/>
    </row>
    <row r="100" spans="1:6" ht="15.75" customHeight="1" x14ac:dyDescent="0.25">
      <c r="A100" s="16"/>
      <c r="B100" s="16"/>
      <c r="D100" s="16"/>
      <c r="F100" s="16"/>
    </row>
    <row r="101" spans="1:6" ht="15.75" customHeight="1" x14ac:dyDescent="0.25">
      <c r="A101" s="16"/>
      <c r="B101" s="16"/>
      <c r="D101" s="16"/>
      <c r="F101" s="16"/>
    </row>
    <row r="102" spans="1:6" ht="15.75" customHeight="1" x14ac:dyDescent="0.25">
      <c r="A102" s="16"/>
      <c r="B102" s="16"/>
      <c r="D102" s="16"/>
      <c r="F102" s="16"/>
    </row>
    <row r="103" spans="1:6" ht="15.75" customHeight="1" x14ac:dyDescent="0.25">
      <c r="A103" s="16"/>
      <c r="B103" s="16"/>
      <c r="D103" s="16"/>
      <c r="F103" s="16"/>
    </row>
    <row r="104" spans="1:6" ht="15.75" customHeight="1" x14ac:dyDescent="0.25">
      <c r="A104" s="16"/>
      <c r="B104" s="16"/>
      <c r="D104" s="16"/>
      <c r="F104" s="16"/>
    </row>
    <row r="105" spans="1:6" ht="15.75" customHeight="1" x14ac:dyDescent="0.25">
      <c r="A105" s="16"/>
      <c r="B105" s="16"/>
      <c r="D105" s="16"/>
      <c r="F105" s="16"/>
    </row>
    <row r="106" spans="1:6" ht="15.75" customHeight="1" x14ac:dyDescent="0.25">
      <c r="A106" s="16"/>
      <c r="B106" s="16"/>
      <c r="D106" s="16"/>
      <c r="F106" s="16"/>
    </row>
    <row r="107" spans="1:6" ht="15.75" customHeight="1" x14ac:dyDescent="0.25">
      <c r="A107" s="16"/>
      <c r="B107" s="16"/>
      <c r="D107" s="16"/>
      <c r="F107" s="16"/>
    </row>
    <row r="108" spans="1:6" ht="15.75" customHeight="1" x14ac:dyDescent="0.25">
      <c r="A108" s="16"/>
      <c r="B108" s="16"/>
      <c r="D108" s="16"/>
      <c r="F108" s="16"/>
    </row>
    <row r="109" spans="1:6" ht="15.75" customHeight="1" x14ac:dyDescent="0.25">
      <c r="A109" s="16"/>
      <c r="B109" s="16"/>
      <c r="D109" s="16"/>
      <c r="F109" s="16"/>
    </row>
    <row r="110" spans="1:6" ht="15.75" customHeight="1" x14ac:dyDescent="0.25">
      <c r="A110" s="16"/>
      <c r="B110" s="16"/>
      <c r="D110" s="16"/>
      <c r="F110" s="16"/>
    </row>
    <row r="111" spans="1:6" ht="15.75" customHeight="1" x14ac:dyDescent="0.25">
      <c r="A111" s="16"/>
      <c r="B111" s="16"/>
      <c r="D111" s="16"/>
      <c r="F111" s="16"/>
    </row>
    <row r="112" spans="1:6" ht="15.75" customHeight="1" x14ac:dyDescent="0.25">
      <c r="A112" s="16"/>
      <c r="B112" s="16"/>
      <c r="D112" s="16"/>
      <c r="F112" s="16"/>
    </row>
    <row r="113" spans="1:6" ht="15.75" customHeight="1" x14ac:dyDescent="0.25">
      <c r="A113" s="16"/>
      <c r="B113" s="16"/>
      <c r="D113" s="16"/>
      <c r="F113" s="16"/>
    </row>
    <row r="114" spans="1:6" ht="15.75" customHeight="1" x14ac:dyDescent="0.25">
      <c r="A114" s="16"/>
      <c r="B114" s="16"/>
      <c r="D114" s="16"/>
      <c r="F114" s="16"/>
    </row>
    <row r="115" spans="1:6" ht="15.75" customHeight="1" x14ac:dyDescent="0.25">
      <c r="A115" s="16"/>
      <c r="B115" s="16"/>
      <c r="D115" s="16"/>
      <c r="F115" s="16"/>
    </row>
    <row r="116" spans="1:6" ht="15.75" customHeight="1" x14ac:dyDescent="0.25">
      <c r="A116" s="16"/>
      <c r="B116" s="16"/>
      <c r="D116" s="16"/>
      <c r="F116" s="16"/>
    </row>
    <row r="117" spans="1:6" ht="15.75" customHeight="1" x14ac:dyDescent="0.25">
      <c r="A117" s="16"/>
      <c r="B117" s="16"/>
      <c r="D117" s="16"/>
      <c r="F117" s="16"/>
    </row>
    <row r="118" spans="1:6" ht="15.75" customHeight="1" x14ac:dyDescent="0.25">
      <c r="A118" s="16"/>
      <c r="B118" s="16"/>
      <c r="D118" s="16"/>
      <c r="F118" s="16"/>
    </row>
    <row r="119" spans="1:6" ht="15.75" customHeight="1" x14ac:dyDescent="0.25">
      <c r="A119" s="16"/>
      <c r="B119" s="16"/>
      <c r="D119" s="16"/>
      <c r="F119" s="16"/>
    </row>
    <row r="120" spans="1:6" ht="15.75" customHeight="1" x14ac:dyDescent="0.25">
      <c r="A120" s="16"/>
      <c r="B120" s="16"/>
      <c r="D120" s="16"/>
      <c r="F120" s="16"/>
    </row>
    <row r="121" spans="1:6" ht="15.75" customHeight="1" x14ac:dyDescent="0.25">
      <c r="A121" s="16"/>
      <c r="B121" s="16"/>
      <c r="D121" s="16"/>
      <c r="F121" s="16"/>
    </row>
    <row r="122" spans="1:6" ht="15.75" customHeight="1" x14ac:dyDescent="0.25">
      <c r="A122" s="16"/>
      <c r="B122" s="16"/>
      <c r="D122" s="16"/>
      <c r="F122" s="16"/>
    </row>
    <row r="123" spans="1:6" ht="15.75" customHeight="1" x14ac:dyDescent="0.25">
      <c r="A123" s="16"/>
      <c r="B123" s="16"/>
      <c r="D123" s="16"/>
      <c r="F123" s="16"/>
    </row>
    <row r="124" spans="1:6" ht="15.75" customHeight="1" x14ac:dyDescent="0.25">
      <c r="A124" s="16"/>
      <c r="B124" s="16"/>
      <c r="D124" s="16"/>
      <c r="F124" s="16"/>
    </row>
    <row r="125" spans="1:6" ht="15.75" customHeight="1" x14ac:dyDescent="0.25">
      <c r="A125" s="16"/>
      <c r="B125" s="16"/>
      <c r="D125" s="16"/>
      <c r="F125" s="16"/>
    </row>
    <row r="126" spans="1:6" ht="15.75" customHeight="1" x14ac:dyDescent="0.25">
      <c r="A126" s="16"/>
      <c r="B126" s="16"/>
      <c r="D126" s="16"/>
      <c r="F126" s="16"/>
    </row>
    <row r="127" spans="1:6" ht="15.75" customHeight="1" x14ac:dyDescent="0.25">
      <c r="A127" s="16"/>
      <c r="B127" s="16"/>
      <c r="D127" s="16"/>
      <c r="F127" s="16"/>
    </row>
    <row r="128" spans="1:6" ht="15.75" customHeight="1" x14ac:dyDescent="0.25">
      <c r="A128" s="16"/>
      <c r="B128" s="16"/>
      <c r="D128" s="16"/>
      <c r="F128" s="16"/>
    </row>
    <row r="129" spans="1:6" ht="15.75" customHeight="1" x14ac:dyDescent="0.25">
      <c r="A129" s="16"/>
      <c r="B129" s="16"/>
      <c r="D129" s="16"/>
      <c r="F129" s="16"/>
    </row>
    <row r="130" spans="1:6" ht="15.75" customHeight="1" x14ac:dyDescent="0.25">
      <c r="A130" s="16"/>
      <c r="B130" s="16"/>
      <c r="D130" s="16"/>
      <c r="F130" s="16"/>
    </row>
    <row r="131" spans="1:6" ht="15.75" customHeight="1" x14ac:dyDescent="0.25">
      <c r="A131" s="16"/>
      <c r="B131" s="16"/>
      <c r="D131" s="16"/>
      <c r="F131" s="16"/>
    </row>
    <row r="132" spans="1:6" ht="15.75" customHeight="1" x14ac:dyDescent="0.25">
      <c r="A132" s="16"/>
      <c r="B132" s="16"/>
      <c r="D132" s="16"/>
      <c r="F132" s="16"/>
    </row>
    <row r="133" spans="1:6" ht="15.75" customHeight="1" x14ac:dyDescent="0.25">
      <c r="A133" s="16"/>
      <c r="B133" s="16"/>
      <c r="D133" s="16"/>
      <c r="F133" s="16"/>
    </row>
    <row r="134" spans="1:6" ht="15.75" customHeight="1" x14ac:dyDescent="0.25">
      <c r="A134" s="16"/>
      <c r="B134" s="16"/>
      <c r="D134" s="16"/>
      <c r="F134" s="16"/>
    </row>
    <row r="135" spans="1:6" ht="15.75" customHeight="1" x14ac:dyDescent="0.25">
      <c r="A135" s="16"/>
      <c r="B135" s="16"/>
      <c r="D135" s="16"/>
      <c r="F135" s="16"/>
    </row>
    <row r="136" spans="1:6" ht="15.75" customHeight="1" x14ac:dyDescent="0.25">
      <c r="A136" s="16"/>
      <c r="B136" s="16"/>
      <c r="D136" s="16"/>
      <c r="F136" s="16"/>
    </row>
    <row r="137" spans="1:6" ht="15.75" customHeight="1" x14ac:dyDescent="0.25">
      <c r="A137" s="16"/>
      <c r="B137" s="16"/>
      <c r="D137" s="16"/>
      <c r="F137" s="16"/>
    </row>
    <row r="138" spans="1:6" ht="15.75" customHeight="1" x14ac:dyDescent="0.25">
      <c r="A138" s="16"/>
      <c r="B138" s="16"/>
      <c r="D138" s="16"/>
      <c r="F138" s="16"/>
    </row>
    <row r="139" spans="1:6" ht="15.75" customHeight="1" x14ac:dyDescent="0.25">
      <c r="A139" s="16"/>
      <c r="B139" s="16"/>
      <c r="D139" s="16"/>
      <c r="F139" s="16"/>
    </row>
    <row r="140" spans="1:6" ht="15.75" customHeight="1" x14ac:dyDescent="0.25">
      <c r="A140" s="16"/>
      <c r="B140" s="16"/>
      <c r="D140" s="16"/>
      <c r="F140" s="16"/>
    </row>
    <row r="141" spans="1:6" ht="15.75" customHeight="1" x14ac:dyDescent="0.25">
      <c r="A141" s="16"/>
      <c r="B141" s="16"/>
      <c r="D141" s="16"/>
      <c r="F141" s="16"/>
    </row>
    <row r="142" spans="1:6" ht="15.75" customHeight="1" x14ac:dyDescent="0.25">
      <c r="A142" s="16"/>
      <c r="B142" s="16"/>
      <c r="D142" s="16"/>
      <c r="F142" s="16"/>
    </row>
    <row r="143" spans="1:6" ht="15.75" customHeight="1" x14ac:dyDescent="0.25">
      <c r="A143" s="16"/>
      <c r="B143" s="16"/>
      <c r="D143" s="16"/>
      <c r="F143" s="16"/>
    </row>
    <row r="144" spans="1:6" ht="15.75" customHeight="1" x14ac:dyDescent="0.25">
      <c r="A144" s="16"/>
      <c r="B144" s="16"/>
      <c r="D144" s="16"/>
      <c r="F144" s="16"/>
    </row>
    <row r="145" spans="1:6" ht="15.75" customHeight="1" x14ac:dyDescent="0.25">
      <c r="A145" s="16"/>
      <c r="B145" s="16"/>
      <c r="D145" s="16"/>
      <c r="F145" s="16"/>
    </row>
    <row r="146" spans="1:6" ht="15.75" customHeight="1" x14ac:dyDescent="0.25">
      <c r="A146" s="16"/>
      <c r="B146" s="16"/>
      <c r="D146" s="16"/>
      <c r="F146" s="16"/>
    </row>
    <row r="147" spans="1:6" ht="15.75" customHeight="1" x14ac:dyDescent="0.25">
      <c r="A147" s="16"/>
      <c r="B147" s="16"/>
      <c r="D147" s="16"/>
      <c r="F147" s="16"/>
    </row>
    <row r="148" spans="1:6" ht="15.75" customHeight="1" x14ac:dyDescent="0.25">
      <c r="A148" s="16"/>
      <c r="B148" s="16"/>
      <c r="D148" s="16"/>
      <c r="F148" s="16"/>
    </row>
    <row r="149" spans="1:6" ht="15.75" customHeight="1" x14ac:dyDescent="0.25">
      <c r="A149" s="16"/>
      <c r="B149" s="16"/>
      <c r="D149" s="16"/>
      <c r="F149" s="16"/>
    </row>
    <row r="150" spans="1:6" ht="15.75" customHeight="1" x14ac:dyDescent="0.25">
      <c r="A150" s="16"/>
      <c r="B150" s="16"/>
      <c r="D150" s="16"/>
      <c r="F150" s="16"/>
    </row>
    <row r="151" spans="1:6" ht="15.75" customHeight="1" x14ac:dyDescent="0.25">
      <c r="A151" s="16"/>
      <c r="B151" s="16"/>
      <c r="D151" s="16"/>
      <c r="F151" s="16"/>
    </row>
    <row r="152" spans="1:6" ht="15.75" customHeight="1" x14ac:dyDescent="0.25">
      <c r="A152" s="16"/>
      <c r="B152" s="16"/>
      <c r="D152" s="16"/>
      <c r="F152" s="16"/>
    </row>
    <row r="153" spans="1:6" ht="15.75" customHeight="1" x14ac:dyDescent="0.25">
      <c r="A153" s="16"/>
      <c r="B153" s="16"/>
      <c r="D153" s="16"/>
      <c r="F153" s="16"/>
    </row>
    <row r="154" spans="1:6" ht="15.75" customHeight="1" x14ac:dyDescent="0.25">
      <c r="A154" s="16"/>
      <c r="B154" s="16"/>
      <c r="D154" s="16"/>
      <c r="F154" s="16"/>
    </row>
    <row r="155" spans="1:6" ht="15.75" customHeight="1" x14ac:dyDescent="0.25">
      <c r="A155" s="16"/>
      <c r="B155" s="16"/>
      <c r="D155" s="16"/>
      <c r="F155" s="16"/>
    </row>
    <row r="156" spans="1:6" ht="15.75" customHeight="1" x14ac:dyDescent="0.25">
      <c r="A156" s="16"/>
      <c r="B156" s="16"/>
      <c r="D156" s="16"/>
      <c r="F156" s="16"/>
    </row>
    <row r="157" spans="1:6" ht="15.75" customHeight="1" x14ac:dyDescent="0.25">
      <c r="A157" s="16"/>
      <c r="B157" s="16"/>
      <c r="D157" s="16"/>
      <c r="F157" s="16"/>
    </row>
    <row r="158" spans="1:6" ht="15.75" customHeight="1" x14ac:dyDescent="0.25">
      <c r="A158" s="16"/>
      <c r="B158" s="16"/>
      <c r="D158" s="16"/>
      <c r="F158" s="16"/>
    </row>
    <row r="159" spans="1:6" ht="15.75" customHeight="1" x14ac:dyDescent="0.25">
      <c r="A159" s="16"/>
      <c r="B159" s="16"/>
      <c r="D159" s="16"/>
      <c r="F159" s="16"/>
    </row>
    <row r="160" spans="1:6" ht="15.75" customHeight="1" x14ac:dyDescent="0.25">
      <c r="A160" s="16"/>
      <c r="B160" s="16"/>
      <c r="D160" s="16"/>
      <c r="F160" s="16"/>
    </row>
    <row r="161" spans="1:6" ht="15.75" customHeight="1" x14ac:dyDescent="0.25">
      <c r="A161" s="16"/>
      <c r="B161" s="16"/>
      <c r="D161" s="16"/>
      <c r="F161" s="16"/>
    </row>
    <row r="162" spans="1:6" ht="15.75" customHeight="1" x14ac:dyDescent="0.25">
      <c r="A162" s="16"/>
      <c r="B162" s="16"/>
      <c r="D162" s="16"/>
      <c r="F162" s="16"/>
    </row>
    <row r="163" spans="1:6" ht="15.75" customHeight="1" x14ac:dyDescent="0.25">
      <c r="A163" s="16"/>
      <c r="B163" s="16"/>
      <c r="D163" s="16"/>
      <c r="F163" s="16"/>
    </row>
    <row r="164" spans="1:6" ht="15.75" customHeight="1" x14ac:dyDescent="0.25">
      <c r="A164" s="16"/>
      <c r="B164" s="16"/>
      <c r="D164" s="16"/>
      <c r="F164" s="16"/>
    </row>
    <row r="165" spans="1:6" ht="15.75" customHeight="1" x14ac:dyDescent="0.25">
      <c r="A165" s="16"/>
      <c r="B165" s="16"/>
      <c r="D165" s="16"/>
      <c r="F165" s="16"/>
    </row>
    <row r="166" spans="1:6" ht="15.75" customHeight="1" x14ac:dyDescent="0.25">
      <c r="A166" s="16"/>
      <c r="B166" s="16"/>
      <c r="D166" s="16"/>
      <c r="F166" s="16"/>
    </row>
    <row r="167" spans="1:6" ht="15.75" customHeight="1" x14ac:dyDescent="0.25">
      <c r="A167" s="16"/>
      <c r="B167" s="16"/>
      <c r="D167" s="16"/>
      <c r="F167" s="16"/>
    </row>
    <row r="168" spans="1:6" ht="15.75" customHeight="1" x14ac:dyDescent="0.25">
      <c r="A168" s="16"/>
      <c r="B168" s="16"/>
      <c r="D168" s="16"/>
      <c r="F168" s="16"/>
    </row>
    <row r="169" spans="1:6" ht="15.75" customHeight="1" x14ac:dyDescent="0.25">
      <c r="A169" s="16"/>
      <c r="B169" s="16"/>
      <c r="D169" s="16"/>
      <c r="F169" s="16"/>
    </row>
    <row r="170" spans="1:6" ht="15.75" customHeight="1" x14ac:dyDescent="0.25">
      <c r="A170" s="16"/>
      <c r="B170" s="16"/>
      <c r="D170" s="16"/>
      <c r="F170" s="16"/>
    </row>
    <row r="171" spans="1:6" ht="15.75" customHeight="1" x14ac:dyDescent="0.25">
      <c r="A171" s="16"/>
      <c r="B171" s="16"/>
      <c r="D171" s="16"/>
      <c r="F171" s="16"/>
    </row>
    <row r="172" spans="1:6" ht="15.75" customHeight="1" x14ac:dyDescent="0.25">
      <c r="A172" s="16"/>
      <c r="B172" s="16"/>
      <c r="D172" s="16"/>
      <c r="F172" s="16"/>
    </row>
    <row r="173" spans="1:6" ht="15.75" customHeight="1" x14ac:dyDescent="0.25">
      <c r="A173" s="16"/>
      <c r="B173" s="16"/>
      <c r="D173" s="16"/>
      <c r="F173" s="16"/>
    </row>
    <row r="174" spans="1:6" ht="15.75" customHeight="1" x14ac:dyDescent="0.25">
      <c r="A174" s="16"/>
      <c r="B174" s="16"/>
      <c r="D174" s="16"/>
      <c r="F174" s="16"/>
    </row>
    <row r="175" spans="1:6" ht="15.75" customHeight="1" x14ac:dyDescent="0.25">
      <c r="A175" s="16"/>
      <c r="B175" s="16"/>
      <c r="D175" s="16"/>
      <c r="F175" s="16"/>
    </row>
    <row r="176" spans="1:6" ht="15.75" customHeight="1" x14ac:dyDescent="0.25">
      <c r="A176" s="16"/>
      <c r="B176" s="16"/>
      <c r="D176" s="16"/>
      <c r="F176" s="16"/>
    </row>
    <row r="177" spans="1:6" ht="15.75" customHeight="1" x14ac:dyDescent="0.25">
      <c r="A177" s="16"/>
      <c r="B177" s="16"/>
      <c r="D177" s="16"/>
      <c r="F177" s="16"/>
    </row>
    <row r="178" spans="1:6" ht="15.75" customHeight="1" x14ac:dyDescent="0.25">
      <c r="A178" s="16"/>
      <c r="B178" s="16"/>
      <c r="D178" s="16"/>
      <c r="F178" s="16"/>
    </row>
    <row r="179" spans="1:6" ht="15.75" customHeight="1" x14ac:dyDescent="0.25">
      <c r="A179" s="16"/>
      <c r="B179" s="16"/>
      <c r="D179" s="16"/>
      <c r="F179" s="16"/>
    </row>
    <row r="180" spans="1:6" ht="15.75" customHeight="1" x14ac:dyDescent="0.25">
      <c r="A180" s="16"/>
      <c r="B180" s="16"/>
      <c r="D180" s="16"/>
      <c r="F180" s="16"/>
    </row>
    <row r="181" spans="1:6" ht="15.75" customHeight="1" x14ac:dyDescent="0.25">
      <c r="A181" s="16"/>
      <c r="B181" s="16"/>
      <c r="D181" s="16"/>
      <c r="F181" s="16"/>
    </row>
    <row r="182" spans="1:6" ht="15.75" customHeight="1" x14ac:dyDescent="0.25">
      <c r="A182" s="16"/>
      <c r="B182" s="16"/>
      <c r="D182" s="16"/>
      <c r="F182" s="16"/>
    </row>
    <row r="183" spans="1:6" ht="15.75" customHeight="1" x14ac:dyDescent="0.25">
      <c r="A183" s="16"/>
      <c r="B183" s="16"/>
      <c r="D183" s="16"/>
      <c r="F183" s="16"/>
    </row>
    <row r="184" spans="1:6" ht="15.75" customHeight="1" x14ac:dyDescent="0.25">
      <c r="A184" s="16"/>
      <c r="B184" s="16"/>
      <c r="D184" s="16"/>
      <c r="F184" s="16"/>
    </row>
    <row r="185" spans="1:6" ht="15.75" customHeight="1" x14ac:dyDescent="0.25">
      <c r="A185" s="16"/>
      <c r="B185" s="16"/>
      <c r="D185" s="16"/>
      <c r="F185" s="16"/>
    </row>
    <row r="186" spans="1:6" ht="15.75" customHeight="1" x14ac:dyDescent="0.25">
      <c r="A186" s="16"/>
      <c r="B186" s="16"/>
      <c r="D186" s="16"/>
      <c r="F186" s="16"/>
    </row>
    <row r="187" spans="1:6" ht="15.75" customHeight="1" x14ac:dyDescent="0.25">
      <c r="A187" s="16"/>
      <c r="B187" s="16"/>
      <c r="D187" s="16"/>
      <c r="F187" s="16"/>
    </row>
    <row r="188" spans="1:6" ht="15.75" customHeight="1" x14ac:dyDescent="0.25">
      <c r="A188" s="16"/>
      <c r="B188" s="16"/>
      <c r="D188" s="16"/>
      <c r="F188" s="16"/>
    </row>
    <row r="189" spans="1:6" ht="15.75" customHeight="1" x14ac:dyDescent="0.25">
      <c r="A189" s="16"/>
      <c r="B189" s="16"/>
      <c r="D189" s="16"/>
      <c r="F189" s="16"/>
    </row>
    <row r="190" spans="1:6" ht="15.75" customHeight="1" x14ac:dyDescent="0.25">
      <c r="A190" s="16"/>
      <c r="B190" s="16"/>
      <c r="D190" s="16"/>
      <c r="F190" s="16"/>
    </row>
    <row r="191" spans="1:6" ht="15.75" customHeight="1" x14ac:dyDescent="0.25">
      <c r="A191" s="16"/>
      <c r="B191" s="16"/>
      <c r="D191" s="16"/>
      <c r="F191" s="16"/>
    </row>
    <row r="192" spans="1:6" ht="15.75" customHeight="1" x14ac:dyDescent="0.25">
      <c r="A192" s="16"/>
      <c r="B192" s="16"/>
      <c r="D192" s="16"/>
      <c r="F192" s="16"/>
    </row>
    <row r="193" spans="1:6" ht="15.75" customHeight="1" x14ac:dyDescent="0.25">
      <c r="A193" s="16"/>
      <c r="B193" s="16"/>
      <c r="D193" s="16"/>
      <c r="F193" s="16"/>
    </row>
    <row r="194" spans="1:6" ht="15.75" customHeight="1" x14ac:dyDescent="0.25">
      <c r="A194" s="16"/>
      <c r="B194" s="16"/>
      <c r="D194" s="16"/>
      <c r="F194" s="16"/>
    </row>
    <row r="195" spans="1:6" ht="15.75" customHeight="1" x14ac:dyDescent="0.25">
      <c r="A195" s="16"/>
      <c r="B195" s="16"/>
      <c r="D195" s="16"/>
      <c r="F195" s="16"/>
    </row>
    <row r="196" spans="1:6" ht="15.75" customHeight="1" x14ac:dyDescent="0.25">
      <c r="A196" s="16"/>
      <c r="B196" s="16"/>
      <c r="D196" s="16"/>
      <c r="F196" s="16"/>
    </row>
    <row r="197" spans="1:6" ht="15.75" customHeight="1" x14ac:dyDescent="0.25">
      <c r="A197" s="16"/>
      <c r="B197" s="16"/>
      <c r="D197" s="16"/>
      <c r="F197" s="16"/>
    </row>
    <row r="198" spans="1:6" ht="15.75" customHeight="1" x14ac:dyDescent="0.25">
      <c r="A198" s="16"/>
      <c r="B198" s="16"/>
      <c r="D198" s="16"/>
      <c r="F198" s="16"/>
    </row>
    <row r="199" spans="1:6" ht="15.75" customHeight="1" x14ac:dyDescent="0.25">
      <c r="A199" s="16"/>
      <c r="B199" s="16"/>
      <c r="D199" s="16"/>
      <c r="F199" s="16"/>
    </row>
    <row r="200" spans="1:6" ht="15.75" customHeight="1" x14ac:dyDescent="0.25">
      <c r="A200" s="16"/>
      <c r="B200" s="16"/>
      <c r="D200" s="16"/>
      <c r="F200" s="16"/>
    </row>
    <row r="201" spans="1:6" ht="15.75" customHeight="1" x14ac:dyDescent="0.25">
      <c r="A201" s="16"/>
      <c r="B201" s="16"/>
      <c r="D201" s="16"/>
      <c r="F201" s="16"/>
    </row>
    <row r="202" spans="1:6" ht="15.75" customHeight="1" x14ac:dyDescent="0.25">
      <c r="A202" s="16"/>
      <c r="B202" s="16"/>
      <c r="D202" s="16"/>
      <c r="F202" s="16"/>
    </row>
    <row r="203" spans="1:6" ht="15.75" customHeight="1" x14ac:dyDescent="0.25">
      <c r="A203" s="16"/>
      <c r="B203" s="16"/>
      <c r="D203" s="16"/>
      <c r="F203" s="16"/>
    </row>
    <row r="204" spans="1:6" ht="15.75" customHeight="1" x14ac:dyDescent="0.25">
      <c r="A204" s="16"/>
      <c r="B204" s="16"/>
      <c r="D204" s="16"/>
      <c r="F204" s="16"/>
    </row>
    <row r="205" spans="1:6" ht="15.75" customHeight="1" x14ac:dyDescent="0.25">
      <c r="A205" s="16"/>
      <c r="B205" s="16"/>
      <c r="D205" s="16"/>
      <c r="F205" s="16"/>
    </row>
    <row r="206" spans="1:6" ht="15.75" customHeight="1" x14ac:dyDescent="0.25">
      <c r="A206" s="16"/>
      <c r="B206" s="16"/>
      <c r="D206" s="16"/>
      <c r="F206" s="16"/>
    </row>
    <row r="207" spans="1:6" ht="15.75" customHeight="1" x14ac:dyDescent="0.25">
      <c r="A207" s="16"/>
      <c r="B207" s="16"/>
      <c r="D207" s="16"/>
      <c r="F207" s="16"/>
    </row>
    <row r="208" spans="1:6" ht="15.75" customHeight="1" x14ac:dyDescent="0.25">
      <c r="A208" s="16"/>
      <c r="B208" s="16"/>
      <c r="D208" s="16"/>
      <c r="F208" s="16"/>
    </row>
    <row r="209" spans="1:6" ht="15.75" customHeight="1" x14ac:dyDescent="0.25">
      <c r="A209" s="16"/>
      <c r="B209" s="16"/>
      <c r="D209" s="16"/>
      <c r="F209" s="16"/>
    </row>
    <row r="210" spans="1:6" ht="15.75" customHeight="1" x14ac:dyDescent="0.25">
      <c r="A210" s="16"/>
      <c r="B210" s="16"/>
      <c r="D210" s="16"/>
      <c r="F210" s="16"/>
    </row>
    <row r="211" spans="1:6" ht="15.75" customHeight="1" x14ac:dyDescent="0.25">
      <c r="A211" s="16"/>
      <c r="B211" s="16"/>
      <c r="D211" s="16"/>
      <c r="F211" s="16"/>
    </row>
    <row r="212" spans="1:6" ht="15.75" customHeight="1" x14ac:dyDescent="0.25">
      <c r="A212" s="16"/>
      <c r="B212" s="16"/>
      <c r="D212" s="16"/>
      <c r="F212" s="16"/>
    </row>
    <row r="213" spans="1:6" ht="15.75" customHeight="1" x14ac:dyDescent="0.25">
      <c r="A213" s="16"/>
      <c r="B213" s="16"/>
      <c r="D213" s="16"/>
      <c r="F213" s="16"/>
    </row>
    <row r="214" spans="1:6" ht="15.75" customHeight="1" x14ac:dyDescent="0.25">
      <c r="A214" s="16"/>
      <c r="B214" s="16"/>
      <c r="D214" s="16"/>
      <c r="F214" s="16"/>
    </row>
    <row r="215" spans="1:6" ht="15.75" customHeight="1" x14ac:dyDescent="0.25">
      <c r="A215" s="16"/>
      <c r="B215" s="16"/>
      <c r="D215" s="16"/>
      <c r="F215" s="16"/>
    </row>
    <row r="216" spans="1:6" ht="15.75" customHeight="1" x14ac:dyDescent="0.25">
      <c r="A216" s="16"/>
      <c r="B216" s="16"/>
      <c r="D216" s="16"/>
      <c r="F216" s="16"/>
    </row>
    <row r="217" spans="1:6" ht="15.75" customHeight="1" x14ac:dyDescent="0.25">
      <c r="A217" s="16"/>
      <c r="B217" s="16"/>
      <c r="D217" s="16"/>
      <c r="F217" s="16"/>
    </row>
    <row r="218" spans="1:6" ht="15.75" customHeight="1" x14ac:dyDescent="0.25">
      <c r="A218" s="16"/>
      <c r="B218" s="16"/>
      <c r="D218" s="16"/>
      <c r="F218" s="16"/>
    </row>
    <row r="219" spans="1:6" ht="15.75" customHeight="1" x14ac:dyDescent="0.25">
      <c r="A219" s="16"/>
      <c r="B219" s="16"/>
      <c r="D219" s="16"/>
      <c r="F219" s="16"/>
    </row>
    <row r="220" spans="1:6" ht="15.75" customHeight="1" x14ac:dyDescent="0.25">
      <c r="A220" s="16"/>
      <c r="B220" s="16"/>
      <c r="D220" s="16"/>
      <c r="F220" s="16"/>
    </row>
    <row r="221" spans="1:6" ht="15.75" customHeight="1" x14ac:dyDescent="0.25">
      <c r="A221" s="16"/>
      <c r="B221" s="16"/>
      <c r="D221" s="16"/>
      <c r="F221" s="16"/>
    </row>
    <row r="222" spans="1:6" ht="15.75" customHeight="1" x14ac:dyDescent="0.25">
      <c r="A222" s="16"/>
      <c r="B222" s="16"/>
      <c r="D222" s="16"/>
      <c r="F222" s="16"/>
    </row>
    <row r="223" spans="1:6" ht="15.75" customHeight="1" x14ac:dyDescent="0.25">
      <c r="A223" s="16"/>
      <c r="B223" s="16"/>
      <c r="D223" s="16"/>
      <c r="F223" s="16"/>
    </row>
    <row r="224" spans="1:6" ht="15.75" customHeight="1" x14ac:dyDescent="0.25">
      <c r="A224" s="16"/>
      <c r="B224" s="16"/>
      <c r="D224" s="16"/>
      <c r="F224" s="16"/>
    </row>
    <row r="225" spans="1:6" ht="15.75" customHeight="1" x14ac:dyDescent="0.25">
      <c r="A225" s="16"/>
      <c r="B225" s="16"/>
      <c r="D225" s="16"/>
      <c r="F225" s="16"/>
    </row>
    <row r="226" spans="1:6" ht="15.75" customHeight="1" x14ac:dyDescent="0.25">
      <c r="A226" s="16"/>
      <c r="B226" s="16"/>
      <c r="D226" s="16"/>
      <c r="F226" s="16"/>
    </row>
    <row r="227" spans="1:6" ht="15.75" customHeight="1" x14ac:dyDescent="0.25">
      <c r="A227" s="16"/>
      <c r="B227" s="16"/>
      <c r="D227" s="16"/>
      <c r="F227" s="16"/>
    </row>
    <row r="228" spans="1:6" ht="15.75" customHeight="1" x14ac:dyDescent="0.25">
      <c r="A228" s="16"/>
      <c r="B228" s="16"/>
      <c r="D228" s="16"/>
      <c r="F228" s="16"/>
    </row>
    <row r="229" spans="1:6" ht="15.75" customHeight="1" x14ac:dyDescent="0.25">
      <c r="A229" s="16"/>
      <c r="B229" s="16"/>
      <c r="D229" s="16"/>
      <c r="F229" s="16"/>
    </row>
    <row r="230" spans="1:6" ht="15.75" customHeight="1" x14ac:dyDescent="0.25">
      <c r="A230" s="16"/>
      <c r="B230" s="16"/>
      <c r="D230" s="16"/>
      <c r="F230" s="16"/>
    </row>
    <row r="231" spans="1:6" ht="15.75" customHeight="1" x14ac:dyDescent="0.25">
      <c r="A231" s="16"/>
      <c r="B231" s="16"/>
      <c r="D231" s="16"/>
      <c r="F231" s="16"/>
    </row>
    <row r="232" spans="1:6" ht="15.75" customHeight="1" x14ac:dyDescent="0.25">
      <c r="A232" s="16"/>
      <c r="B232" s="16"/>
      <c r="D232" s="16"/>
      <c r="F232" s="16"/>
    </row>
    <row r="233" spans="1:6" ht="15.75" customHeight="1" x14ac:dyDescent="0.25">
      <c r="A233" s="16"/>
      <c r="B233" s="16"/>
      <c r="D233" s="16"/>
      <c r="F233" s="16"/>
    </row>
    <row r="234" spans="1:6" ht="15.75" customHeight="1" x14ac:dyDescent="0.25">
      <c r="A234" s="16"/>
      <c r="B234" s="16"/>
      <c r="D234" s="16"/>
      <c r="F234" s="16"/>
    </row>
    <row r="235" spans="1:6" ht="15.75" customHeight="1" x14ac:dyDescent="0.25">
      <c r="A235" s="16"/>
      <c r="B235" s="16"/>
      <c r="D235" s="16"/>
      <c r="F235" s="16"/>
    </row>
    <row r="236" spans="1:6" ht="15.75" customHeight="1" x14ac:dyDescent="0.25">
      <c r="A236" s="16"/>
      <c r="B236" s="16"/>
      <c r="D236" s="16"/>
      <c r="F236" s="16"/>
    </row>
    <row r="237" spans="1:6" ht="15.75" customHeight="1" x14ac:dyDescent="0.25">
      <c r="A237" s="16"/>
      <c r="B237" s="16"/>
      <c r="D237" s="16"/>
      <c r="F237" s="16"/>
    </row>
    <row r="238" spans="1:6" ht="15.75" customHeight="1" x14ac:dyDescent="0.25">
      <c r="A238" s="16"/>
      <c r="B238" s="16"/>
      <c r="D238" s="16"/>
      <c r="F238" s="16"/>
    </row>
    <row r="239" spans="1:6" ht="15.75" customHeight="1" x14ac:dyDescent="0.25">
      <c r="A239" s="16"/>
      <c r="B239" s="16"/>
      <c r="D239" s="16"/>
      <c r="F239" s="16"/>
    </row>
    <row r="240" spans="1:6" ht="15.75" customHeight="1" x14ac:dyDescent="0.25">
      <c r="A240" s="16"/>
      <c r="B240" s="16"/>
      <c r="D240" s="16"/>
      <c r="F240" s="16"/>
    </row>
    <row r="241" spans="1:6" ht="15.75" customHeight="1" x14ac:dyDescent="0.25">
      <c r="A241" s="16"/>
      <c r="B241" s="16"/>
      <c r="D241" s="16"/>
      <c r="F241" s="16"/>
    </row>
    <row r="242" spans="1:6" ht="15.75" customHeight="1" x14ac:dyDescent="0.25">
      <c r="A242" s="16"/>
      <c r="B242" s="16"/>
      <c r="D242" s="16"/>
      <c r="F242" s="16"/>
    </row>
    <row r="243" spans="1:6" ht="15.75" customHeight="1" x14ac:dyDescent="0.25">
      <c r="A243" s="16"/>
      <c r="B243" s="16"/>
      <c r="D243" s="16"/>
      <c r="F243" s="16"/>
    </row>
    <row r="244" spans="1:6" ht="15.75" customHeight="1" x14ac:dyDescent="0.25">
      <c r="A244" s="16"/>
      <c r="B244" s="16"/>
      <c r="D244" s="16"/>
      <c r="F244" s="16"/>
    </row>
    <row r="245" spans="1:6" ht="15.75" customHeight="1" x14ac:dyDescent="0.25">
      <c r="A245" s="16"/>
      <c r="B245" s="16"/>
      <c r="D245" s="16"/>
      <c r="F245" s="16"/>
    </row>
    <row r="246" spans="1:6" ht="15.75" customHeight="1" x14ac:dyDescent="0.25">
      <c r="A246" s="16"/>
      <c r="B246" s="16"/>
      <c r="D246" s="16"/>
      <c r="F246" s="16"/>
    </row>
    <row r="247" spans="1:6" ht="15.75" customHeight="1" x14ac:dyDescent="0.25">
      <c r="A247" s="16"/>
      <c r="B247" s="16"/>
      <c r="D247" s="16"/>
      <c r="F247" s="16"/>
    </row>
    <row r="248" spans="1:6" ht="15.75" customHeight="1" x14ac:dyDescent="0.25">
      <c r="A248" s="16"/>
      <c r="B248" s="16"/>
      <c r="D248" s="16"/>
      <c r="F248" s="16"/>
    </row>
    <row r="249" spans="1:6" ht="15.75" customHeight="1" x14ac:dyDescent="0.25">
      <c r="A249" s="16"/>
      <c r="B249" s="16"/>
      <c r="D249" s="16"/>
      <c r="F249" s="16"/>
    </row>
    <row r="250" spans="1:6" ht="15.75" customHeight="1" x14ac:dyDescent="0.25">
      <c r="A250" s="16"/>
      <c r="B250" s="16"/>
      <c r="D250" s="16"/>
      <c r="F250" s="16"/>
    </row>
    <row r="251" spans="1:6" ht="15.75" customHeight="1" x14ac:dyDescent="0.25">
      <c r="A251" s="16"/>
      <c r="B251" s="16"/>
      <c r="D251" s="16"/>
      <c r="F251" s="16"/>
    </row>
    <row r="252" spans="1:6" ht="15.75" customHeight="1" x14ac:dyDescent="0.2"/>
    <row r="253" spans="1:6" ht="15.75" customHeight="1" x14ac:dyDescent="0.2"/>
    <row r="254" spans="1:6" ht="15.75" customHeight="1" x14ac:dyDescent="0.2"/>
    <row r="255" spans="1:6" ht="15.75" customHeight="1" x14ac:dyDescent="0.2"/>
    <row r="256" spans="1: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autoFilter ref="A1:H1" xr:uid="{00000000-0009-0000-0000-000012000000}"/>
  <pageMargins left="0.7" right="0.7" top="0.75" bottom="0.75" header="0" footer="0"/>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V1000"/>
  <sheetViews>
    <sheetView showGridLines="0" workbookViewId="0">
      <selection activeCell="B8" sqref="B8"/>
    </sheetView>
  </sheetViews>
  <sheetFormatPr defaultColWidth="12.625" defaultRowHeight="15" customHeight="1" x14ac:dyDescent="0.2"/>
  <cols>
    <col min="1" max="1" width="61.625" customWidth="1"/>
    <col min="2" max="2" width="21" customWidth="1"/>
    <col min="3" max="22" width="7.625" customWidth="1"/>
  </cols>
  <sheetData>
    <row r="1" spans="1:22" ht="29.25" customHeight="1" x14ac:dyDescent="0.35">
      <c r="A1" s="14" t="s">
        <v>3</v>
      </c>
      <c r="B1" s="348" t="s">
        <v>4</v>
      </c>
    </row>
    <row r="2" spans="1:22" ht="16.5" customHeight="1" x14ac:dyDescent="0.25">
      <c r="A2" s="15"/>
      <c r="B2" s="349"/>
      <c r="C2" s="16"/>
      <c r="D2" s="16"/>
      <c r="E2" s="16"/>
      <c r="F2" s="16"/>
      <c r="G2" s="16"/>
      <c r="H2" s="16"/>
      <c r="I2" s="16"/>
      <c r="J2" s="16"/>
      <c r="K2" s="16"/>
      <c r="L2" s="16"/>
      <c r="M2" s="16"/>
      <c r="N2" s="16"/>
      <c r="O2" s="16"/>
      <c r="P2" s="16"/>
      <c r="Q2" s="16"/>
      <c r="R2" s="16"/>
      <c r="S2" s="16"/>
      <c r="T2" s="16"/>
      <c r="U2" s="16"/>
      <c r="V2" s="16"/>
    </row>
    <row r="3" spans="1:22" ht="10.5" customHeight="1" x14ac:dyDescent="0.25">
      <c r="A3" s="17"/>
      <c r="B3" s="18"/>
      <c r="C3" s="16"/>
      <c r="D3" s="16"/>
      <c r="E3" s="16"/>
      <c r="F3" s="16"/>
      <c r="G3" s="16"/>
      <c r="H3" s="16"/>
      <c r="I3" s="16"/>
      <c r="J3" s="16"/>
      <c r="K3" s="16"/>
      <c r="L3" s="16"/>
      <c r="M3" s="16"/>
      <c r="N3" s="16"/>
      <c r="O3" s="16"/>
      <c r="P3" s="16"/>
      <c r="Q3" s="16"/>
      <c r="R3" s="16"/>
      <c r="S3" s="16"/>
      <c r="T3" s="16"/>
      <c r="U3" s="16"/>
      <c r="V3" s="16"/>
    </row>
    <row r="4" spans="1:22" ht="14.25" x14ac:dyDescent="0.2">
      <c r="A4" s="252" t="s">
        <v>776</v>
      </c>
      <c r="B4" s="19"/>
    </row>
    <row r="5" spans="1:22" ht="18.75" customHeight="1" x14ac:dyDescent="0.2">
      <c r="A5" s="20" t="s">
        <v>5</v>
      </c>
      <c r="B5" s="250" t="s">
        <v>649</v>
      </c>
    </row>
    <row r="6" spans="1:22" ht="18.75" customHeight="1" x14ac:dyDescent="0.2">
      <c r="A6" s="20" t="s">
        <v>6</v>
      </c>
      <c r="B6" s="250" t="s">
        <v>7</v>
      </c>
    </row>
    <row r="7" spans="1:22" ht="18.75" customHeight="1" x14ac:dyDescent="0.2">
      <c r="A7" s="20" t="s">
        <v>8</v>
      </c>
      <c r="B7" s="250" t="s">
        <v>9</v>
      </c>
    </row>
    <row r="8" spans="1:22" ht="18.75" customHeight="1" x14ac:dyDescent="0.2">
      <c r="A8" s="20" t="s">
        <v>10</v>
      </c>
      <c r="B8" s="250" t="s">
        <v>11</v>
      </c>
    </row>
    <row r="9" spans="1:22" ht="18.75" customHeight="1" x14ac:dyDescent="0.25">
      <c r="A9" s="20" t="s">
        <v>12</v>
      </c>
      <c r="B9" s="250" t="s">
        <v>12</v>
      </c>
      <c r="C9" s="16"/>
      <c r="D9" s="16"/>
      <c r="E9" s="16"/>
      <c r="F9" s="16"/>
      <c r="G9" s="16"/>
      <c r="H9" s="16"/>
      <c r="I9" s="16"/>
      <c r="J9" s="16"/>
      <c r="K9" s="16"/>
      <c r="L9" s="16"/>
      <c r="M9" s="16"/>
      <c r="N9" s="16"/>
      <c r="O9" s="16"/>
      <c r="P9" s="16"/>
      <c r="Q9" s="16"/>
      <c r="R9" s="16"/>
      <c r="S9" s="16"/>
      <c r="T9" s="16"/>
      <c r="U9" s="16"/>
      <c r="V9" s="16"/>
    </row>
    <row r="10" spans="1:22" ht="18.75" customHeight="1" x14ac:dyDescent="0.25">
      <c r="A10" s="20" t="s">
        <v>13</v>
      </c>
      <c r="B10" s="250" t="s">
        <v>13</v>
      </c>
      <c r="C10" s="16"/>
      <c r="D10" s="16"/>
      <c r="E10" s="16"/>
      <c r="F10" s="16"/>
      <c r="G10" s="16"/>
      <c r="H10" s="16"/>
      <c r="I10" s="16"/>
      <c r="J10" s="16"/>
      <c r="K10" s="16"/>
      <c r="L10" s="16"/>
      <c r="M10" s="16"/>
      <c r="N10" s="16"/>
      <c r="O10" s="16"/>
      <c r="P10" s="16"/>
      <c r="Q10" s="16"/>
      <c r="R10" s="16"/>
      <c r="S10" s="16"/>
      <c r="T10" s="16"/>
      <c r="U10" s="16"/>
      <c r="V10" s="16"/>
    </row>
    <row r="11" spans="1:22" ht="18.75" customHeight="1" x14ac:dyDescent="0.25">
      <c r="A11" s="20" t="s">
        <v>14</v>
      </c>
      <c r="B11" s="250" t="s">
        <v>14</v>
      </c>
      <c r="C11" s="16"/>
      <c r="D11" s="16"/>
      <c r="E11" s="16"/>
      <c r="F11" s="16"/>
      <c r="G11" s="16"/>
      <c r="H11" s="16"/>
      <c r="I11" s="16"/>
      <c r="J11" s="16"/>
      <c r="K11" s="16"/>
      <c r="L11" s="16"/>
      <c r="M11" s="16"/>
      <c r="N11" s="16"/>
      <c r="O11" s="16"/>
      <c r="P11" s="16"/>
      <c r="Q11" s="16"/>
      <c r="R11" s="16"/>
      <c r="S11" s="16"/>
      <c r="T11" s="16"/>
      <c r="U11" s="16"/>
      <c r="V11" s="16"/>
    </row>
    <row r="12" spans="1:22" ht="18.75" customHeight="1" x14ac:dyDescent="0.25">
      <c r="A12" s="20" t="s">
        <v>15</v>
      </c>
      <c r="B12" s="250" t="s">
        <v>15</v>
      </c>
      <c r="C12" s="16"/>
      <c r="D12" s="16"/>
      <c r="E12" s="16"/>
      <c r="F12" s="16"/>
      <c r="G12" s="16"/>
      <c r="H12" s="16"/>
      <c r="I12" s="16"/>
      <c r="J12" s="16"/>
      <c r="K12" s="16"/>
      <c r="L12" s="16"/>
      <c r="M12" s="16"/>
      <c r="N12" s="16"/>
      <c r="O12" s="16"/>
      <c r="P12" s="16"/>
      <c r="Q12" s="16"/>
      <c r="R12" s="16"/>
      <c r="S12" s="16"/>
      <c r="T12" s="16"/>
      <c r="U12" s="16"/>
      <c r="V12" s="16"/>
    </row>
    <row r="13" spans="1:22" ht="18.75" customHeight="1" x14ac:dyDescent="0.25">
      <c r="A13" s="20" t="s">
        <v>16</v>
      </c>
      <c r="B13" s="250" t="s">
        <v>17</v>
      </c>
      <c r="C13" s="16"/>
      <c r="D13" s="16"/>
      <c r="E13" s="16"/>
      <c r="F13" s="16"/>
      <c r="G13" s="16"/>
      <c r="H13" s="16"/>
      <c r="I13" s="16"/>
      <c r="J13" s="16"/>
      <c r="K13" s="16"/>
      <c r="L13" s="16"/>
      <c r="M13" s="16"/>
      <c r="N13" s="16"/>
      <c r="O13" s="16"/>
      <c r="P13" s="16"/>
      <c r="Q13" s="16"/>
      <c r="R13" s="16"/>
      <c r="S13" s="16"/>
      <c r="T13" s="16"/>
      <c r="U13" s="16"/>
      <c r="V13" s="16"/>
    </row>
    <row r="14" spans="1:22" ht="18.75" customHeight="1" x14ac:dyDescent="0.25">
      <c r="A14" s="20" t="s">
        <v>18</v>
      </c>
      <c r="B14" s="250" t="s">
        <v>18</v>
      </c>
      <c r="C14" s="16"/>
      <c r="D14" s="16"/>
      <c r="E14" s="16"/>
      <c r="F14" s="16"/>
      <c r="G14" s="16"/>
      <c r="H14" s="16"/>
      <c r="I14" s="16"/>
      <c r="J14" s="16"/>
      <c r="K14" s="16"/>
      <c r="L14" s="16"/>
      <c r="M14" s="16"/>
      <c r="N14" s="16"/>
      <c r="O14" s="16"/>
      <c r="P14" s="16"/>
      <c r="Q14" s="16"/>
      <c r="R14" s="16"/>
      <c r="S14" s="16"/>
      <c r="T14" s="16"/>
      <c r="U14" s="16"/>
      <c r="V14" s="16"/>
    </row>
    <row r="15" spans="1:22" ht="18.75" customHeight="1" x14ac:dyDescent="0.25">
      <c r="A15" s="251" t="s">
        <v>771</v>
      </c>
      <c r="B15" s="250" t="s">
        <v>772</v>
      </c>
      <c r="C15" s="16"/>
      <c r="D15" s="16"/>
      <c r="E15" s="16"/>
      <c r="F15" s="16"/>
      <c r="G15" s="16"/>
      <c r="H15" s="16"/>
      <c r="I15" s="16"/>
      <c r="J15" s="16"/>
      <c r="K15" s="16"/>
      <c r="L15" s="16"/>
      <c r="M15" s="16"/>
      <c r="N15" s="16"/>
      <c r="O15" s="16"/>
      <c r="P15" s="16"/>
      <c r="Q15" s="16"/>
      <c r="R15" s="16"/>
      <c r="S15" s="16"/>
      <c r="T15" s="16"/>
      <c r="U15" s="16"/>
      <c r="V15" s="16"/>
    </row>
    <row r="16" spans="1:22" ht="18.75" customHeight="1" x14ac:dyDescent="0.2"/>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1">
    <mergeCell ref="B1:B2"/>
  </mergeCells>
  <hyperlinks>
    <hyperlink ref="A4" location="About!A1" display="(About)" xr:uid="{00000000-0004-0000-0100-000000000000}"/>
    <hyperlink ref="B5" location="'INFORM SEE 2021 results'!A1" display="INFORM SEE 2021 (a-z)" xr:uid="{00000000-0004-0000-0100-000001000000}"/>
    <hyperlink ref="B6" location="'Hazard &amp; Exposure'!A1" display="Hazard &amp; Exposure" xr:uid="{00000000-0004-0000-0100-000002000000}"/>
    <hyperlink ref="B7" location="Vulnerability!A1" display="Vulnerability" xr:uid="{00000000-0004-0000-0100-000003000000}"/>
    <hyperlink ref="B8" location="'Lack of Coping Capacity'!A1" display="Lack of Coping Capacity" xr:uid="{00000000-0004-0000-0100-000004000000}"/>
    <hyperlink ref="B9" location="'Indicator Data'!A1" display="Indicator Data" xr:uid="{00000000-0004-0000-0100-000005000000}"/>
    <hyperlink ref="B10" location="'Indicator Metadata'!A1" display="Indicator Metadata" xr:uid="{00000000-0004-0000-0100-000006000000}"/>
    <hyperlink ref="B11" location="'Indicator Date'!A1" display="Indicator Date" xr:uid="{00000000-0004-0000-0100-000007000000}"/>
    <hyperlink ref="B12" location="'Indicator Source'!A1" display="Indicator Source" xr:uid="{00000000-0004-0000-0100-000008000000}"/>
    <hyperlink ref="B13" location="'Indicator Geographical level'!A1" display="Indicator Geographical level" xr:uid="{00000000-0004-0000-0100-000009000000}"/>
    <hyperlink ref="B14" location="'Indicator Data imputation'!A1" display="Indicator Data imputation" xr:uid="{00000000-0004-0000-0100-00000A000000}"/>
    <hyperlink ref="B15" location="'INFORM Reliability Index'!A1" display="INFORM Reliability Index" xr:uid="{00000000-0004-0000-0100-00000B000000}"/>
  </hyperlinks>
  <pageMargins left="0.7" right="0.7" top="0.75" bottom="0.75" header="0" footer="0"/>
  <pageSetup orientation="landscape"/>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C21A01"/>
    <pageSetUpPr fitToPage="1"/>
  </sheetPr>
  <dimension ref="A1:AP1000"/>
  <sheetViews>
    <sheetView showGridLines="0" tabSelected="1" zoomScale="96" zoomScaleNormal="96" workbookViewId="0">
      <pane xSplit="3" ySplit="3" topLeftCell="R4" activePane="bottomRight" state="frozen"/>
      <selection pane="topRight" activeCell="D1" sqref="D1"/>
      <selection pane="bottomLeft" activeCell="A4" sqref="A4"/>
      <selection pane="bottomRight" activeCell="C28" sqref="C28"/>
    </sheetView>
  </sheetViews>
  <sheetFormatPr defaultColWidth="12.625" defaultRowHeight="15" customHeight="1" x14ac:dyDescent="0.2"/>
  <cols>
    <col min="1" max="1" width="13.125" customWidth="1"/>
    <col min="2" max="2" width="16" customWidth="1"/>
    <col min="3" max="3" width="11" customWidth="1"/>
    <col min="4" max="35" width="6.875" customWidth="1"/>
    <col min="36" max="36" width="11.125" customWidth="1"/>
    <col min="37" max="37" width="10.125" customWidth="1"/>
    <col min="38" max="38" width="6.75" customWidth="1"/>
    <col min="39" max="39" width="5.875" customWidth="1"/>
    <col min="40" max="40" width="7.25" customWidth="1"/>
    <col min="41" max="42" width="5.875" customWidth="1"/>
  </cols>
  <sheetData>
    <row r="1" spans="1:42" ht="15.75" customHeight="1" x14ac:dyDescent="0.3">
      <c r="A1" s="21"/>
      <c r="B1" s="21"/>
      <c r="C1" s="21"/>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c r="AK1" s="21"/>
      <c r="AL1" s="21"/>
      <c r="AM1" s="21"/>
      <c r="AN1" s="21"/>
      <c r="AO1" s="21"/>
      <c r="AP1" s="21"/>
    </row>
    <row r="2" spans="1:42" ht="113.25" customHeight="1" thickBot="1" x14ac:dyDescent="0.25">
      <c r="A2" s="22" t="s">
        <v>19</v>
      </c>
      <c r="B2" s="22" t="s">
        <v>20</v>
      </c>
      <c r="C2" s="23" t="s">
        <v>21</v>
      </c>
      <c r="D2" s="24" t="s">
        <v>22</v>
      </c>
      <c r="E2" s="24" t="s">
        <v>23</v>
      </c>
      <c r="F2" s="24" t="s">
        <v>24</v>
      </c>
      <c r="G2" s="24" t="s">
        <v>25</v>
      </c>
      <c r="H2" s="24" t="s">
        <v>26</v>
      </c>
      <c r="I2" s="24" t="s">
        <v>27</v>
      </c>
      <c r="J2" s="25" t="s">
        <v>28</v>
      </c>
      <c r="K2" s="24" t="s">
        <v>29</v>
      </c>
      <c r="L2" s="24" t="s">
        <v>460</v>
      </c>
      <c r="M2" s="25" t="s">
        <v>30</v>
      </c>
      <c r="N2" s="26" t="s">
        <v>31</v>
      </c>
      <c r="O2" s="27" t="s">
        <v>32</v>
      </c>
      <c r="P2" s="27" t="s">
        <v>33</v>
      </c>
      <c r="Q2" s="27" t="s">
        <v>34</v>
      </c>
      <c r="R2" s="28" t="s">
        <v>35</v>
      </c>
      <c r="S2" s="27" t="s">
        <v>36</v>
      </c>
      <c r="T2" s="27" t="s">
        <v>37</v>
      </c>
      <c r="U2" s="27" t="s">
        <v>38</v>
      </c>
      <c r="V2" s="27" t="s">
        <v>39</v>
      </c>
      <c r="W2" s="27" t="s">
        <v>40</v>
      </c>
      <c r="X2" s="27" t="s">
        <v>41</v>
      </c>
      <c r="Y2" s="28" t="s">
        <v>42</v>
      </c>
      <c r="Z2" s="29" t="s">
        <v>43</v>
      </c>
      <c r="AA2" s="30" t="s">
        <v>44</v>
      </c>
      <c r="AB2" s="30" t="s">
        <v>45</v>
      </c>
      <c r="AC2" s="30" t="s">
        <v>46</v>
      </c>
      <c r="AD2" s="31" t="s">
        <v>47</v>
      </c>
      <c r="AE2" s="30" t="s">
        <v>48</v>
      </c>
      <c r="AF2" s="30" t="s">
        <v>49</v>
      </c>
      <c r="AG2" s="31" t="s">
        <v>50</v>
      </c>
      <c r="AH2" s="32" t="s">
        <v>51</v>
      </c>
      <c r="AI2" s="33" t="s">
        <v>52</v>
      </c>
      <c r="AJ2" s="34" t="s">
        <v>53</v>
      </c>
      <c r="AK2" s="35" t="s">
        <v>54</v>
      </c>
      <c r="AL2" s="36" t="s">
        <v>773</v>
      </c>
      <c r="AM2" s="37" t="s">
        <v>774</v>
      </c>
      <c r="AN2" s="37" t="s">
        <v>775</v>
      </c>
      <c r="AO2" s="37" t="s">
        <v>55</v>
      </c>
      <c r="AP2" s="37" t="s">
        <v>56</v>
      </c>
    </row>
    <row r="3" spans="1:42" ht="15" customHeight="1" thickTop="1" x14ac:dyDescent="0.2">
      <c r="A3" s="38" t="s">
        <v>57</v>
      </c>
      <c r="B3" s="38" t="s">
        <v>57</v>
      </c>
      <c r="C3" s="39" t="s">
        <v>57</v>
      </c>
      <c r="D3" s="40" t="s">
        <v>58</v>
      </c>
      <c r="E3" s="40" t="s">
        <v>58</v>
      </c>
      <c r="F3" s="40" t="s">
        <v>58</v>
      </c>
      <c r="G3" s="40" t="s">
        <v>58</v>
      </c>
      <c r="H3" s="40" t="s">
        <v>58</v>
      </c>
      <c r="I3" s="40" t="s">
        <v>58</v>
      </c>
      <c r="J3" s="40" t="s">
        <v>58</v>
      </c>
      <c r="K3" s="40" t="s">
        <v>58</v>
      </c>
      <c r="L3" s="40" t="s">
        <v>58</v>
      </c>
      <c r="M3" s="40" t="s">
        <v>58</v>
      </c>
      <c r="N3" s="40" t="s">
        <v>58</v>
      </c>
      <c r="O3" s="40" t="s">
        <v>58</v>
      </c>
      <c r="P3" s="40" t="s">
        <v>58</v>
      </c>
      <c r="Q3" s="40" t="s">
        <v>58</v>
      </c>
      <c r="R3" s="40" t="s">
        <v>58</v>
      </c>
      <c r="S3" s="40" t="s">
        <v>58</v>
      </c>
      <c r="T3" s="40" t="s">
        <v>58</v>
      </c>
      <c r="U3" s="40" t="s">
        <v>58</v>
      </c>
      <c r="V3" s="40" t="s">
        <v>58</v>
      </c>
      <c r="W3" s="40" t="s">
        <v>58</v>
      </c>
      <c r="X3" s="40" t="s">
        <v>58</v>
      </c>
      <c r="Y3" s="40" t="s">
        <v>58</v>
      </c>
      <c r="Z3" s="40" t="s">
        <v>58</v>
      </c>
      <c r="AA3" s="40" t="s">
        <v>58</v>
      </c>
      <c r="AB3" s="40" t="s">
        <v>58</v>
      </c>
      <c r="AC3" s="40" t="s">
        <v>58</v>
      </c>
      <c r="AD3" s="40" t="s">
        <v>58</v>
      </c>
      <c r="AE3" s="40" t="s">
        <v>58</v>
      </c>
      <c r="AF3" s="40" t="s">
        <v>58</v>
      </c>
      <c r="AG3" s="40" t="s">
        <v>58</v>
      </c>
      <c r="AH3" s="40" t="s">
        <v>58</v>
      </c>
      <c r="AI3" s="40" t="s">
        <v>58</v>
      </c>
      <c r="AJ3" s="41" t="s">
        <v>59</v>
      </c>
      <c r="AK3" s="40" t="s">
        <v>60</v>
      </c>
      <c r="AL3" s="40" t="s">
        <v>58</v>
      </c>
      <c r="AM3" s="40" t="s">
        <v>763</v>
      </c>
      <c r="AN3" s="40" t="s">
        <v>61</v>
      </c>
      <c r="AO3" s="40" t="s">
        <v>62</v>
      </c>
      <c r="AP3" s="40" t="s">
        <v>62</v>
      </c>
    </row>
    <row r="4" spans="1:42" ht="14.25" x14ac:dyDescent="0.2">
      <c r="A4" s="42" t="s">
        <v>63</v>
      </c>
      <c r="B4" s="10" t="s">
        <v>64</v>
      </c>
      <c r="C4" s="43" t="s">
        <v>65</v>
      </c>
      <c r="D4" s="283">
        <f>'Hazard &amp; Exposure'!AF3</f>
        <v>8.8000000000000007</v>
      </c>
      <c r="E4" s="283">
        <f>'Hazard &amp; Exposure'!AG3</f>
        <v>8.9</v>
      </c>
      <c r="F4" s="283">
        <f>'Hazard &amp; Exposure'!AH3</f>
        <v>9.1</v>
      </c>
      <c r="G4" s="283">
        <f>'Hazard &amp; Exposure'!AJ3</f>
        <v>6.7</v>
      </c>
      <c r="H4" s="283">
        <f>'Hazard &amp; Exposure'!AM3</f>
        <v>1.9</v>
      </c>
      <c r="I4" s="283">
        <f>'Hazard &amp; Exposure'!BK3</f>
        <v>4.5999999999999996</v>
      </c>
      <c r="J4" s="284">
        <f>'Hazard &amp; Exposure'!BL3</f>
        <v>7.4</v>
      </c>
      <c r="K4" s="283">
        <f>'Hazard &amp; Exposure'!BO3</f>
        <v>7.5</v>
      </c>
      <c r="L4" s="283">
        <f>'Hazard &amp; Exposure'!BR3</f>
        <v>0</v>
      </c>
      <c r="M4" s="284">
        <f>'Hazard &amp; Exposure'!BS3</f>
        <v>4.8</v>
      </c>
      <c r="N4" s="284">
        <f t="shared" ref="N4:N47" si="0">ROUND((10-GEOMEAN(((10-J4)/10*9+1),((10-M4)/10*9+1)))/9*10,1)</f>
        <v>6.3</v>
      </c>
      <c r="O4" s="285">
        <f>Vulnerability!G3</f>
        <v>6.5</v>
      </c>
      <c r="P4" s="285">
        <f>Vulnerability!J3</f>
        <v>8.1999999999999993</v>
      </c>
      <c r="Q4" s="285">
        <f>Vulnerability!N3</f>
        <v>6.1</v>
      </c>
      <c r="R4" s="284">
        <f>Vulnerability!O3</f>
        <v>6.8</v>
      </c>
      <c r="S4" s="285">
        <f>Vulnerability!R3</f>
        <v>2.7</v>
      </c>
      <c r="T4" s="285">
        <f>Vulnerability!V3</f>
        <v>2.6</v>
      </c>
      <c r="U4" s="285">
        <f>Vulnerability!Y3</f>
        <v>8.1999999999999993</v>
      </c>
      <c r="V4" s="285">
        <f>Vulnerability!AF3</f>
        <v>0</v>
      </c>
      <c r="W4" s="285">
        <f>Vulnerability!AL3</f>
        <v>2.9</v>
      </c>
      <c r="X4" s="285">
        <f>Vulnerability!AJ3</f>
        <v>4.8</v>
      </c>
      <c r="Y4" s="284">
        <f>Vulnerability!AM3</f>
        <v>4.0999999999999996</v>
      </c>
      <c r="Z4" s="284">
        <f t="shared" ref="Z4:Z47" si="1">ROUND((10-GEOMEAN(((10-R4)/10*9+1),((10-Y4)/10*9+1)))/9*10,1)</f>
        <v>5.6</v>
      </c>
      <c r="AA4" s="286">
        <f>'Lack of Coping Capacity'!E3</f>
        <v>8.5</v>
      </c>
      <c r="AB4" s="286">
        <f>'Lack of Coping Capacity'!K3</f>
        <v>8.4</v>
      </c>
      <c r="AC4" s="286">
        <f>'Lack of Coping Capacity'!N3</f>
        <v>6.7</v>
      </c>
      <c r="AD4" s="284">
        <f>'Lack of Coping Capacity'!O3</f>
        <v>7.9</v>
      </c>
      <c r="AE4" s="286">
        <f>'Lack of Coping Capacity'!R3</f>
        <v>8.9</v>
      </c>
      <c r="AF4" s="286">
        <f>'Lack of Coping Capacity'!Z3</f>
        <v>4.5999999999999996</v>
      </c>
      <c r="AG4" s="284">
        <f>'Lack of Coping Capacity'!AA3</f>
        <v>6.8</v>
      </c>
      <c r="AH4" s="287">
        <f t="shared" ref="AH4:AH47" si="2">ROUND((10-GEOMEAN(((10-AD4)/10*9+1),((10-AG4)/10*9+1)))/9*10,1)</f>
        <v>7.4</v>
      </c>
      <c r="AI4" s="288">
        <f t="shared" ref="AI4:AI47" si="3">ROUND(N4^(1/3)*Z4^(1/3)*AH4^(1/3),1)</f>
        <v>6.4</v>
      </c>
      <c r="AJ4" s="284" t="str">
        <f>IF(AI4&gt;=6.2,"Very High",IF(AI4&gt;=5.7,"High",IF(AI4&gt;=5,"Medium",IF(AI4&gt;=4.4,"Low","Very Low"))))</f>
        <v>Very High</v>
      </c>
      <c r="AK4" s="44">
        <f t="shared" ref="AK4:AK47" si="4">_xlfn.RANK.EQ(AI4,AI$4:AI$47)</f>
        <v>7</v>
      </c>
      <c r="AL4" s="45">
        <f>VLOOKUP($C4,'Lack of Reliability Index'!$A$2:$H$45,8,FALSE)</f>
        <v>3.8</v>
      </c>
      <c r="AM4" s="46">
        <f>'Imputed and missing data hidden'!BR2</f>
        <v>3</v>
      </c>
      <c r="AN4" s="47">
        <f>AM4/68</f>
        <v>4.4117647058823532E-2</v>
      </c>
      <c r="AO4" s="48">
        <f>'Indicator Date hidden2'!BO3</f>
        <v>0.64516129032258063</v>
      </c>
      <c r="AP4" s="48">
        <f>'Indicator Geographical level'!BW5</f>
        <v>1.4444444444444444</v>
      </c>
    </row>
    <row r="5" spans="1:42" ht="14.25" x14ac:dyDescent="0.2">
      <c r="A5" s="42" t="s">
        <v>63</v>
      </c>
      <c r="B5" s="10" t="s">
        <v>66</v>
      </c>
      <c r="C5" s="43" t="s">
        <v>67</v>
      </c>
      <c r="D5" s="283">
        <f>'Hazard &amp; Exposure'!AF4</f>
        <v>8.6999999999999993</v>
      </c>
      <c r="E5" s="283">
        <f>'Hazard &amp; Exposure'!AG4</f>
        <v>5.2</v>
      </c>
      <c r="F5" s="283">
        <f>'Hazard &amp; Exposure'!AH4</f>
        <v>9.6999999999999993</v>
      </c>
      <c r="G5" s="283">
        <f>'Hazard &amp; Exposure'!AJ4</f>
        <v>1.7</v>
      </c>
      <c r="H5" s="283">
        <f>'Hazard &amp; Exposure'!AM4</f>
        <v>7.6</v>
      </c>
      <c r="I5" s="283">
        <f>'Hazard &amp; Exposure'!BK4</f>
        <v>5.0999999999999996</v>
      </c>
      <c r="J5" s="284">
        <f>'Hazard &amp; Exposure'!BL4</f>
        <v>7.1</v>
      </c>
      <c r="K5" s="283">
        <f>'Hazard &amp; Exposure'!BO4</f>
        <v>7.5</v>
      </c>
      <c r="L5" s="283">
        <f>'Hazard &amp; Exposure'!BR4</f>
        <v>0</v>
      </c>
      <c r="M5" s="284">
        <f>'Hazard &amp; Exposure'!BS4</f>
        <v>4.8</v>
      </c>
      <c r="N5" s="284">
        <f t="shared" si="0"/>
        <v>6.1</v>
      </c>
      <c r="O5" s="285">
        <f>Vulnerability!G4</f>
        <v>6.5</v>
      </c>
      <c r="P5" s="285">
        <f>Vulnerability!J4</f>
        <v>8.1999999999999993</v>
      </c>
      <c r="Q5" s="285">
        <f>Vulnerability!N4</f>
        <v>6.4</v>
      </c>
      <c r="R5" s="284">
        <f>Vulnerability!O4</f>
        <v>6.9</v>
      </c>
      <c r="S5" s="285">
        <f>Vulnerability!R4</f>
        <v>2.7</v>
      </c>
      <c r="T5" s="285">
        <f>Vulnerability!V4</f>
        <v>3.1</v>
      </c>
      <c r="U5" s="285">
        <f>Vulnerability!Y4</f>
        <v>10</v>
      </c>
      <c r="V5" s="285">
        <f>Vulnerability!AF4</f>
        <v>0.1</v>
      </c>
      <c r="W5" s="285">
        <f>Vulnerability!AL4</f>
        <v>2.9</v>
      </c>
      <c r="X5" s="285">
        <f>Vulnerability!AJ4</f>
        <v>2.8</v>
      </c>
      <c r="Y5" s="284">
        <f>Vulnerability!AM4</f>
        <v>4.9000000000000004</v>
      </c>
      <c r="Z5" s="284">
        <f t="shared" si="1"/>
        <v>6</v>
      </c>
      <c r="AA5" s="286">
        <f>'Lack of Coping Capacity'!E4</f>
        <v>8.5</v>
      </c>
      <c r="AB5" s="286">
        <f>'Lack of Coping Capacity'!K4</f>
        <v>8.4</v>
      </c>
      <c r="AC5" s="286">
        <f>'Lack of Coping Capacity'!N4</f>
        <v>7.1</v>
      </c>
      <c r="AD5" s="284">
        <f>'Lack of Coping Capacity'!O4</f>
        <v>8</v>
      </c>
      <c r="AE5" s="286">
        <f>'Lack of Coping Capacity'!R4</f>
        <v>9.1999999999999993</v>
      </c>
      <c r="AF5" s="286">
        <f>'Lack of Coping Capacity'!Z4</f>
        <v>3.9</v>
      </c>
      <c r="AG5" s="284">
        <f>'Lack of Coping Capacity'!AA4</f>
        <v>6.6</v>
      </c>
      <c r="AH5" s="287">
        <f t="shared" si="2"/>
        <v>7.4</v>
      </c>
      <c r="AI5" s="288">
        <f t="shared" si="3"/>
        <v>6.5</v>
      </c>
      <c r="AJ5" s="284" t="str">
        <f t="shared" ref="AJ5:AJ47" si="5">IF(AI5&gt;=6.2,"Very High",IF(AI5&gt;=5.7,"High",IF(AI5&gt;=5,"Medium",IF(AI5&gt;=4.4,"Low","Very Low"))))</f>
        <v>Very High</v>
      </c>
      <c r="AK5" s="44">
        <f t="shared" si="4"/>
        <v>5</v>
      </c>
      <c r="AL5" s="45">
        <f>VLOOKUP($C5,'Lack of Reliability Index'!$A$2:$H$45,8,FALSE)</f>
        <v>3.8</v>
      </c>
      <c r="AM5" s="46">
        <f>'Imputed and missing data hidden'!BR3</f>
        <v>3</v>
      </c>
      <c r="AN5" s="47">
        <f t="shared" ref="AN5:AN47" si="6">AM5/68</f>
        <v>4.4117647058823532E-2</v>
      </c>
      <c r="AO5" s="48">
        <f>'Indicator Date hidden2'!BO4</f>
        <v>0.64516129032258063</v>
      </c>
      <c r="AP5" s="48">
        <f>'Indicator Geographical level'!BW6</f>
        <v>1.4444444444444444</v>
      </c>
    </row>
    <row r="6" spans="1:42" ht="14.25" x14ac:dyDescent="0.2">
      <c r="A6" s="49" t="s">
        <v>63</v>
      </c>
      <c r="B6" s="10" t="s">
        <v>68</v>
      </c>
      <c r="C6" s="43" t="s">
        <v>69</v>
      </c>
      <c r="D6" s="283">
        <f>'Hazard &amp; Exposure'!AF5</f>
        <v>9.4</v>
      </c>
      <c r="E6" s="283">
        <f>'Hazard &amp; Exposure'!AG5</f>
        <v>7</v>
      </c>
      <c r="F6" s="283">
        <f>'Hazard &amp; Exposure'!AH5</f>
        <v>5.7</v>
      </c>
      <c r="G6" s="283">
        <f>'Hazard &amp; Exposure'!AJ5</f>
        <v>4</v>
      </c>
      <c r="H6" s="283">
        <f>'Hazard &amp; Exposure'!AM5</f>
        <v>1</v>
      </c>
      <c r="I6" s="283">
        <f>'Hazard &amp; Exposure'!BK5</f>
        <v>4.8</v>
      </c>
      <c r="J6" s="284">
        <f>'Hazard &amp; Exposure'!BL5</f>
        <v>6</v>
      </c>
      <c r="K6" s="283">
        <f>'Hazard &amp; Exposure'!BO5</f>
        <v>7.5</v>
      </c>
      <c r="L6" s="283">
        <f>'Hazard &amp; Exposure'!BR5</f>
        <v>0</v>
      </c>
      <c r="M6" s="284">
        <f>'Hazard &amp; Exposure'!BS5</f>
        <v>4.8</v>
      </c>
      <c r="N6" s="284">
        <f t="shared" si="0"/>
        <v>5.4</v>
      </c>
      <c r="O6" s="285">
        <f>Vulnerability!G5</f>
        <v>6.5</v>
      </c>
      <c r="P6" s="285">
        <f>Vulnerability!J5</f>
        <v>8.1999999999999993</v>
      </c>
      <c r="Q6" s="285">
        <f>Vulnerability!N5</f>
        <v>6.9</v>
      </c>
      <c r="R6" s="284">
        <f>Vulnerability!O5</f>
        <v>7</v>
      </c>
      <c r="S6" s="285">
        <f>Vulnerability!R5</f>
        <v>2.7</v>
      </c>
      <c r="T6" s="285">
        <f>Vulnerability!V5</f>
        <v>5.7</v>
      </c>
      <c r="U6" s="285">
        <f>Vulnerability!Y5</f>
        <v>8.3000000000000007</v>
      </c>
      <c r="V6" s="285">
        <f>Vulnerability!AF5</f>
        <v>7.5</v>
      </c>
      <c r="W6" s="285">
        <f>Vulnerability!AL5</f>
        <v>2.9</v>
      </c>
      <c r="X6" s="285">
        <f>Vulnerability!AJ5</f>
        <v>4</v>
      </c>
      <c r="Y6" s="284">
        <f>Vulnerability!AM5</f>
        <v>5.6</v>
      </c>
      <c r="Z6" s="284">
        <f t="shared" si="1"/>
        <v>6.4</v>
      </c>
      <c r="AA6" s="286">
        <f>'Lack of Coping Capacity'!E5</f>
        <v>8.5</v>
      </c>
      <c r="AB6" s="286">
        <f>'Lack of Coping Capacity'!K5</f>
        <v>8.4</v>
      </c>
      <c r="AC6" s="286">
        <f>'Lack of Coping Capacity'!N5</f>
        <v>8.3000000000000007</v>
      </c>
      <c r="AD6" s="284">
        <f>'Lack of Coping Capacity'!O5</f>
        <v>8.4</v>
      </c>
      <c r="AE6" s="286">
        <f>'Lack of Coping Capacity'!R5</f>
        <v>5.9</v>
      </c>
      <c r="AF6" s="286">
        <f>'Lack of Coping Capacity'!Z5</f>
        <v>6.3</v>
      </c>
      <c r="AG6" s="284">
        <f>'Lack of Coping Capacity'!AA5</f>
        <v>6.1</v>
      </c>
      <c r="AH6" s="287">
        <f t="shared" si="2"/>
        <v>7.4</v>
      </c>
      <c r="AI6" s="288">
        <f t="shared" si="3"/>
        <v>6.3</v>
      </c>
      <c r="AJ6" s="284" t="str">
        <f t="shared" si="5"/>
        <v>Very High</v>
      </c>
      <c r="AK6" s="44">
        <f t="shared" si="4"/>
        <v>9</v>
      </c>
      <c r="AL6" s="45">
        <f>VLOOKUP($C6,'Lack of Reliability Index'!$A$2:$H$45,8,FALSE)</f>
        <v>3.6</v>
      </c>
      <c r="AM6" s="46">
        <f>'Imputed and missing data hidden'!BR4</f>
        <v>2</v>
      </c>
      <c r="AN6" s="47">
        <f t="shared" si="6"/>
        <v>2.9411764705882353E-2</v>
      </c>
      <c r="AO6" s="48">
        <f>'Indicator Date hidden2'!BO5</f>
        <v>0.64516129032258063</v>
      </c>
      <c r="AP6" s="48">
        <f>'Indicator Geographical level'!BW7</f>
        <v>1.4444444444444444</v>
      </c>
    </row>
    <row r="7" spans="1:42" ht="14.25" x14ac:dyDescent="0.2">
      <c r="A7" s="50" t="s">
        <v>63</v>
      </c>
      <c r="B7" s="10" t="s">
        <v>70</v>
      </c>
      <c r="C7" s="43" t="s">
        <v>71</v>
      </c>
      <c r="D7" s="283">
        <f>'Hazard &amp; Exposure'!AF6</f>
        <v>9.4</v>
      </c>
      <c r="E7" s="283">
        <f>'Hazard &amp; Exposure'!AG6</f>
        <v>8.4</v>
      </c>
      <c r="F7" s="283">
        <f>'Hazard &amp; Exposure'!AH6</f>
        <v>8.9</v>
      </c>
      <c r="G7" s="283">
        <f>'Hazard &amp; Exposure'!AJ6</f>
        <v>7.8</v>
      </c>
      <c r="H7" s="283">
        <f>'Hazard &amp; Exposure'!AM6</f>
        <v>1.6</v>
      </c>
      <c r="I7" s="283">
        <f>'Hazard &amp; Exposure'!BK6</f>
        <v>4.8</v>
      </c>
      <c r="J7" s="284">
        <f>'Hazard &amp; Exposure'!BL6</f>
        <v>7.6</v>
      </c>
      <c r="K7" s="283">
        <f>'Hazard &amp; Exposure'!BO6</f>
        <v>7.5</v>
      </c>
      <c r="L7" s="283">
        <f>'Hazard &amp; Exposure'!BR6</f>
        <v>0</v>
      </c>
      <c r="M7" s="284">
        <f>'Hazard &amp; Exposure'!BS6</f>
        <v>4.8</v>
      </c>
      <c r="N7" s="284">
        <f t="shared" si="0"/>
        <v>6.4</v>
      </c>
      <c r="O7" s="285">
        <f>Vulnerability!G6</f>
        <v>6.5</v>
      </c>
      <c r="P7" s="285">
        <f>Vulnerability!J6</f>
        <v>8.1999999999999993</v>
      </c>
      <c r="Q7" s="285">
        <f>Vulnerability!N6</f>
        <v>6</v>
      </c>
      <c r="R7" s="284">
        <f>Vulnerability!O6</f>
        <v>6.8</v>
      </c>
      <c r="S7" s="285">
        <f>Vulnerability!R6</f>
        <v>2.7</v>
      </c>
      <c r="T7" s="285">
        <f>Vulnerability!V6</f>
        <v>4.5999999999999996</v>
      </c>
      <c r="U7" s="285">
        <f>Vulnerability!Y6</f>
        <v>9</v>
      </c>
      <c r="V7" s="285">
        <f>Vulnerability!AF6</f>
        <v>1.7</v>
      </c>
      <c r="W7" s="285">
        <f>Vulnerability!AL6</f>
        <v>2.9</v>
      </c>
      <c r="X7" s="285">
        <f>Vulnerability!AJ6</f>
        <v>3.6</v>
      </c>
      <c r="Y7" s="284">
        <f>Vulnerability!AM6</f>
        <v>4.7</v>
      </c>
      <c r="Z7" s="284">
        <f t="shared" si="1"/>
        <v>5.9</v>
      </c>
      <c r="AA7" s="286">
        <f>'Lack of Coping Capacity'!E6</f>
        <v>8.5</v>
      </c>
      <c r="AB7" s="286">
        <f>'Lack of Coping Capacity'!K6</f>
        <v>8.4</v>
      </c>
      <c r="AC7" s="286">
        <f>'Lack of Coping Capacity'!N6</f>
        <v>8.4</v>
      </c>
      <c r="AD7" s="284">
        <f>'Lack of Coping Capacity'!O6</f>
        <v>8.4</v>
      </c>
      <c r="AE7" s="286">
        <f>'Lack of Coping Capacity'!R6</f>
        <v>8.6</v>
      </c>
      <c r="AF7" s="286">
        <f>'Lack of Coping Capacity'!Z6</f>
        <v>4.9000000000000004</v>
      </c>
      <c r="AG7" s="284">
        <f>'Lack of Coping Capacity'!AA6</f>
        <v>6.8</v>
      </c>
      <c r="AH7" s="287">
        <f t="shared" si="2"/>
        <v>7.7</v>
      </c>
      <c r="AI7" s="288">
        <f t="shared" si="3"/>
        <v>6.6</v>
      </c>
      <c r="AJ7" s="284" t="str">
        <f t="shared" si="5"/>
        <v>Very High</v>
      </c>
      <c r="AK7" s="44">
        <f t="shared" si="4"/>
        <v>4</v>
      </c>
      <c r="AL7" s="45">
        <f>VLOOKUP($C7,'Lack of Reliability Index'!$A$2:$H$45,8,FALSE)</f>
        <v>3.8</v>
      </c>
      <c r="AM7" s="46">
        <f>'Imputed and missing data hidden'!BR5</f>
        <v>3</v>
      </c>
      <c r="AN7" s="47">
        <f t="shared" si="6"/>
        <v>4.4117647058823532E-2</v>
      </c>
      <c r="AO7" s="48">
        <f>'Indicator Date hidden2'!BO6</f>
        <v>0.64516129032258063</v>
      </c>
      <c r="AP7" s="48">
        <f>'Indicator Geographical level'!BW8</f>
        <v>1.4444444444444444</v>
      </c>
    </row>
    <row r="8" spans="1:42" ht="14.25" x14ac:dyDescent="0.2">
      <c r="A8" s="50" t="s">
        <v>63</v>
      </c>
      <c r="B8" s="10" t="s">
        <v>72</v>
      </c>
      <c r="C8" s="43" t="s">
        <v>73</v>
      </c>
      <c r="D8" s="283">
        <f>'Hazard &amp; Exposure'!AF7</f>
        <v>9.4</v>
      </c>
      <c r="E8" s="283">
        <f>'Hazard &amp; Exposure'!AG7</f>
        <v>9.1</v>
      </c>
      <c r="F8" s="283">
        <f>'Hazard &amp; Exposure'!AH7</f>
        <v>6.4</v>
      </c>
      <c r="G8" s="283">
        <f>'Hazard &amp; Exposure'!AJ7</f>
        <v>3.8</v>
      </c>
      <c r="H8" s="283">
        <f>'Hazard &amp; Exposure'!AM7</f>
        <v>1.3</v>
      </c>
      <c r="I8" s="283">
        <f>'Hazard &amp; Exposure'!BK7</f>
        <v>4.8</v>
      </c>
      <c r="J8" s="284">
        <f>'Hazard &amp; Exposure'!BL7</f>
        <v>6.7</v>
      </c>
      <c r="K8" s="283">
        <f>'Hazard &amp; Exposure'!BO7</f>
        <v>7.5</v>
      </c>
      <c r="L8" s="283">
        <f>'Hazard &amp; Exposure'!BR7</f>
        <v>0</v>
      </c>
      <c r="M8" s="284">
        <f>'Hazard &amp; Exposure'!BS7</f>
        <v>4.8</v>
      </c>
      <c r="N8" s="284">
        <f t="shared" si="0"/>
        <v>5.8</v>
      </c>
      <c r="O8" s="285">
        <f>Vulnerability!G7</f>
        <v>6.5</v>
      </c>
      <c r="P8" s="285">
        <f>Vulnerability!J7</f>
        <v>8.1999999999999993</v>
      </c>
      <c r="Q8" s="285">
        <f>Vulnerability!N7</f>
        <v>6.3</v>
      </c>
      <c r="R8" s="284">
        <f>Vulnerability!O7</f>
        <v>6.9</v>
      </c>
      <c r="S8" s="285">
        <f>Vulnerability!R7</f>
        <v>2.7</v>
      </c>
      <c r="T8" s="285">
        <f>Vulnerability!V7</f>
        <v>2.9</v>
      </c>
      <c r="U8" s="285">
        <f>Vulnerability!Y7</f>
        <v>8.6</v>
      </c>
      <c r="V8" s="285">
        <f>Vulnerability!AF7</f>
        <v>2.5</v>
      </c>
      <c r="W8" s="285">
        <f>Vulnerability!AL7</f>
        <v>2.9</v>
      </c>
      <c r="X8" s="285">
        <f>Vulnerability!AJ7</f>
        <v>4.4000000000000004</v>
      </c>
      <c r="Y8" s="284">
        <f>Vulnerability!AM7</f>
        <v>4.5</v>
      </c>
      <c r="Z8" s="284">
        <f t="shared" si="1"/>
        <v>5.8</v>
      </c>
      <c r="AA8" s="286">
        <f>'Lack of Coping Capacity'!E7</f>
        <v>8.5</v>
      </c>
      <c r="AB8" s="286">
        <f>'Lack of Coping Capacity'!K7</f>
        <v>8.4</v>
      </c>
      <c r="AC8" s="286">
        <f>'Lack of Coping Capacity'!N7</f>
        <v>8.4</v>
      </c>
      <c r="AD8" s="284">
        <f>'Lack of Coping Capacity'!O7</f>
        <v>8.4</v>
      </c>
      <c r="AE8" s="286">
        <f>'Lack of Coping Capacity'!R7</f>
        <v>6.9</v>
      </c>
      <c r="AF8" s="286">
        <f>'Lack of Coping Capacity'!Z7</f>
        <v>6.5</v>
      </c>
      <c r="AG8" s="284">
        <f>'Lack of Coping Capacity'!AA7</f>
        <v>6.7</v>
      </c>
      <c r="AH8" s="287">
        <f t="shared" si="2"/>
        <v>7.7</v>
      </c>
      <c r="AI8" s="288">
        <f t="shared" si="3"/>
        <v>6.4</v>
      </c>
      <c r="AJ8" s="284" t="str">
        <f t="shared" si="5"/>
        <v>Very High</v>
      </c>
      <c r="AK8" s="44">
        <f t="shared" si="4"/>
        <v>7</v>
      </c>
      <c r="AL8" s="45">
        <f>VLOOKUP($C8,'Lack of Reliability Index'!$A$2:$H$45,8,FALSE)</f>
        <v>3.8</v>
      </c>
      <c r="AM8" s="46">
        <f>'Imputed and missing data hidden'!BR6</f>
        <v>3</v>
      </c>
      <c r="AN8" s="47">
        <f t="shared" si="6"/>
        <v>4.4117647058823532E-2</v>
      </c>
      <c r="AO8" s="48">
        <f>'Indicator Date hidden2'!BO7</f>
        <v>0.64516129032258063</v>
      </c>
      <c r="AP8" s="48">
        <f>'Indicator Geographical level'!BW9</f>
        <v>1.4444444444444444</v>
      </c>
    </row>
    <row r="9" spans="1:42" ht="14.25" x14ac:dyDescent="0.2">
      <c r="A9" s="50" t="s">
        <v>63</v>
      </c>
      <c r="B9" s="10" t="s">
        <v>74</v>
      </c>
      <c r="C9" s="43" t="s">
        <v>75</v>
      </c>
      <c r="D9" s="283">
        <f>'Hazard &amp; Exposure'!AF8</f>
        <v>8.5</v>
      </c>
      <c r="E9" s="283">
        <f>'Hazard &amp; Exposure'!AG8</f>
        <v>8.1</v>
      </c>
      <c r="F9" s="283">
        <f>'Hazard &amp; Exposure'!AH8</f>
        <v>8.8000000000000007</v>
      </c>
      <c r="G9" s="283">
        <f>'Hazard &amp; Exposure'!AJ8</f>
        <v>2.5</v>
      </c>
      <c r="H9" s="283">
        <f>'Hazard &amp; Exposure'!AM8</f>
        <v>0.5</v>
      </c>
      <c r="I9" s="283">
        <f>'Hazard &amp; Exposure'!BK8</f>
        <v>4.5</v>
      </c>
      <c r="J9" s="284">
        <f>'Hazard &amp; Exposure'!BL8</f>
        <v>6.4</v>
      </c>
      <c r="K9" s="283">
        <f>'Hazard &amp; Exposure'!BO8</f>
        <v>7.5</v>
      </c>
      <c r="L9" s="283">
        <f>'Hazard &amp; Exposure'!BR8</f>
        <v>0</v>
      </c>
      <c r="M9" s="284">
        <f>'Hazard &amp; Exposure'!BS8</f>
        <v>4.8</v>
      </c>
      <c r="N9" s="284">
        <f t="shared" si="0"/>
        <v>5.7</v>
      </c>
      <c r="O9" s="285">
        <f>Vulnerability!G8</f>
        <v>6.5</v>
      </c>
      <c r="P9" s="285">
        <f>Vulnerability!J8</f>
        <v>8.1999999999999993</v>
      </c>
      <c r="Q9" s="285">
        <f>Vulnerability!N8</f>
        <v>6.1</v>
      </c>
      <c r="R9" s="284">
        <f>Vulnerability!O8</f>
        <v>6.8</v>
      </c>
      <c r="S9" s="285">
        <f>Vulnerability!R8</f>
        <v>2.7</v>
      </c>
      <c r="T9" s="285">
        <f>Vulnerability!V8</f>
        <v>4.7</v>
      </c>
      <c r="U9" s="285">
        <f>Vulnerability!Y8</f>
        <v>7</v>
      </c>
      <c r="V9" s="285">
        <f>Vulnerability!AF8</f>
        <v>5</v>
      </c>
      <c r="W9" s="285">
        <f>Vulnerability!AL8</f>
        <v>2.9</v>
      </c>
      <c r="X9" s="285">
        <f>Vulnerability!AJ8</f>
        <v>4.8</v>
      </c>
      <c r="Y9" s="284">
        <f>Vulnerability!AM8</f>
        <v>4.7</v>
      </c>
      <c r="Z9" s="284">
        <f t="shared" si="1"/>
        <v>5.9</v>
      </c>
      <c r="AA9" s="286">
        <f>'Lack of Coping Capacity'!E8</f>
        <v>8.5</v>
      </c>
      <c r="AB9" s="286">
        <f>'Lack of Coping Capacity'!K8</f>
        <v>8.4</v>
      </c>
      <c r="AC9" s="286">
        <f>'Lack of Coping Capacity'!N8</f>
        <v>4.9000000000000004</v>
      </c>
      <c r="AD9" s="284">
        <f>'Lack of Coping Capacity'!O8</f>
        <v>7.3</v>
      </c>
      <c r="AE9" s="286">
        <f>'Lack of Coping Capacity'!R8</f>
        <v>9.9</v>
      </c>
      <c r="AF9" s="286">
        <f>'Lack of Coping Capacity'!Z8</f>
        <v>2</v>
      </c>
      <c r="AG9" s="284">
        <f>'Lack of Coping Capacity'!AA8</f>
        <v>6</v>
      </c>
      <c r="AH9" s="287">
        <f t="shared" si="2"/>
        <v>6.7</v>
      </c>
      <c r="AI9" s="288">
        <f t="shared" si="3"/>
        <v>6.1</v>
      </c>
      <c r="AJ9" s="284" t="str">
        <f t="shared" si="5"/>
        <v>High</v>
      </c>
      <c r="AK9" s="44">
        <f t="shared" si="4"/>
        <v>10</v>
      </c>
      <c r="AL9" s="45">
        <f>VLOOKUP($C9,'Lack of Reliability Index'!$A$2:$H$45,8,FALSE)</f>
        <v>3.8</v>
      </c>
      <c r="AM9" s="46">
        <f>'Imputed and missing data hidden'!BR7</f>
        <v>3</v>
      </c>
      <c r="AN9" s="47">
        <f t="shared" si="6"/>
        <v>4.4117647058823532E-2</v>
      </c>
      <c r="AO9" s="48">
        <f>'Indicator Date hidden2'!BO8</f>
        <v>0.64516129032258063</v>
      </c>
      <c r="AP9" s="48">
        <f>'Indicator Geographical level'!BW10</f>
        <v>1.4444444444444444</v>
      </c>
    </row>
    <row r="10" spans="1:42" ht="14.25" x14ac:dyDescent="0.2">
      <c r="A10" s="50" t="s">
        <v>63</v>
      </c>
      <c r="B10" s="10" t="s">
        <v>76</v>
      </c>
      <c r="C10" s="43" t="s">
        <v>77</v>
      </c>
      <c r="D10" s="283">
        <f>'Hazard &amp; Exposure'!AF9</f>
        <v>6.1</v>
      </c>
      <c r="E10" s="283">
        <f>'Hazard &amp; Exposure'!AG9</f>
        <v>5.0999999999999996</v>
      </c>
      <c r="F10" s="283">
        <f>'Hazard &amp; Exposure'!AH9</f>
        <v>7.7</v>
      </c>
      <c r="G10" s="283">
        <f>'Hazard &amp; Exposure'!AJ9</f>
        <v>4.0999999999999996</v>
      </c>
      <c r="H10" s="283">
        <f>'Hazard &amp; Exposure'!AM9</f>
        <v>0.5</v>
      </c>
      <c r="I10" s="283">
        <f>'Hazard &amp; Exposure'!BK9</f>
        <v>4.5</v>
      </c>
      <c r="J10" s="284">
        <f>'Hazard &amp; Exposure'!BL9</f>
        <v>5</v>
      </c>
      <c r="K10" s="283">
        <f>'Hazard &amp; Exposure'!BO9</f>
        <v>7.5</v>
      </c>
      <c r="L10" s="283">
        <f>'Hazard &amp; Exposure'!BR9</f>
        <v>0</v>
      </c>
      <c r="M10" s="284">
        <f>'Hazard &amp; Exposure'!BS9</f>
        <v>4.8</v>
      </c>
      <c r="N10" s="284">
        <f t="shared" si="0"/>
        <v>4.9000000000000004</v>
      </c>
      <c r="O10" s="285">
        <f>Vulnerability!G9</f>
        <v>6.5</v>
      </c>
      <c r="P10" s="285">
        <f>Vulnerability!J9</f>
        <v>8.1999999999999993</v>
      </c>
      <c r="Q10" s="285">
        <f>Vulnerability!N9</f>
        <v>6.1</v>
      </c>
      <c r="R10" s="284">
        <f>Vulnerability!O9</f>
        <v>6.8</v>
      </c>
      <c r="S10" s="285">
        <f>Vulnerability!R9</f>
        <v>2.7</v>
      </c>
      <c r="T10" s="285">
        <f>Vulnerability!V9</f>
        <v>3.1</v>
      </c>
      <c r="U10" s="285">
        <f>Vulnerability!Y9</f>
        <v>6.6</v>
      </c>
      <c r="V10" s="285">
        <f>Vulnerability!AF9</f>
        <v>2.2999999999999998</v>
      </c>
      <c r="W10" s="285">
        <f>Vulnerability!AL9</f>
        <v>2.9</v>
      </c>
      <c r="X10" s="285">
        <f>Vulnerability!AJ9</f>
        <v>4.3</v>
      </c>
      <c r="Y10" s="284">
        <f>Vulnerability!AM9</f>
        <v>3.8</v>
      </c>
      <c r="Z10" s="284">
        <f t="shared" si="1"/>
        <v>5.5</v>
      </c>
      <c r="AA10" s="286">
        <f>'Lack of Coping Capacity'!E9</f>
        <v>8.5</v>
      </c>
      <c r="AB10" s="286">
        <f>'Lack of Coping Capacity'!K9</f>
        <v>8.4</v>
      </c>
      <c r="AC10" s="286">
        <f>'Lack of Coping Capacity'!N9</f>
        <v>7.8</v>
      </c>
      <c r="AD10" s="284">
        <f>'Lack of Coping Capacity'!O9</f>
        <v>8.1999999999999993</v>
      </c>
      <c r="AE10" s="286">
        <f>'Lack of Coping Capacity'!R9</f>
        <v>9.6</v>
      </c>
      <c r="AF10" s="286">
        <f>'Lack of Coping Capacity'!Z9</f>
        <v>4.8</v>
      </c>
      <c r="AG10" s="284">
        <f>'Lack of Coping Capacity'!AA9</f>
        <v>7.2</v>
      </c>
      <c r="AH10" s="287">
        <f t="shared" si="2"/>
        <v>7.7</v>
      </c>
      <c r="AI10" s="288">
        <f t="shared" si="3"/>
        <v>5.9</v>
      </c>
      <c r="AJ10" s="284" t="str">
        <f t="shared" si="5"/>
        <v>High</v>
      </c>
      <c r="AK10" s="44">
        <f t="shared" si="4"/>
        <v>12</v>
      </c>
      <c r="AL10" s="45">
        <f>VLOOKUP($C10,'Lack of Reliability Index'!$A$2:$H$45,8,FALSE)</f>
        <v>3.8</v>
      </c>
      <c r="AM10" s="46">
        <f>'Imputed and missing data hidden'!BR8</f>
        <v>3</v>
      </c>
      <c r="AN10" s="47">
        <f t="shared" si="6"/>
        <v>4.4117647058823532E-2</v>
      </c>
      <c r="AO10" s="48">
        <f>'Indicator Date hidden2'!BO9</f>
        <v>0.64516129032258063</v>
      </c>
      <c r="AP10" s="48">
        <f>'Indicator Geographical level'!BW11</f>
        <v>1.4444444444444444</v>
      </c>
    </row>
    <row r="11" spans="1:42" ht="14.25" x14ac:dyDescent="0.2">
      <c r="A11" s="50" t="s">
        <v>63</v>
      </c>
      <c r="B11" s="10" t="s">
        <v>78</v>
      </c>
      <c r="C11" s="43" t="s">
        <v>79</v>
      </c>
      <c r="D11" s="283">
        <f>'Hazard &amp; Exposure'!AF10</f>
        <v>5.2</v>
      </c>
      <c r="E11" s="283">
        <f>'Hazard &amp; Exposure'!AG10</f>
        <v>4.5</v>
      </c>
      <c r="F11" s="283">
        <f>'Hazard &amp; Exposure'!AH10</f>
        <v>7.5</v>
      </c>
      <c r="G11" s="283">
        <f>'Hazard &amp; Exposure'!AJ10</f>
        <v>1.7</v>
      </c>
      <c r="H11" s="283">
        <f>'Hazard &amp; Exposure'!AM10</f>
        <v>1.4</v>
      </c>
      <c r="I11" s="283">
        <f>'Hazard &amp; Exposure'!BK10</f>
        <v>5.0999999999999996</v>
      </c>
      <c r="J11" s="284">
        <f>'Hazard &amp; Exposure'!BL10</f>
        <v>4.5999999999999996</v>
      </c>
      <c r="K11" s="283">
        <f>'Hazard &amp; Exposure'!BO10</f>
        <v>7.5</v>
      </c>
      <c r="L11" s="283">
        <f>'Hazard &amp; Exposure'!BR10</f>
        <v>0</v>
      </c>
      <c r="M11" s="284">
        <f>'Hazard &amp; Exposure'!BS10</f>
        <v>4.8</v>
      </c>
      <c r="N11" s="284">
        <f t="shared" si="0"/>
        <v>4.7</v>
      </c>
      <c r="O11" s="285">
        <f>Vulnerability!G10</f>
        <v>6.5</v>
      </c>
      <c r="P11" s="285">
        <f>Vulnerability!J10</f>
        <v>8.1999999999999993</v>
      </c>
      <c r="Q11" s="285">
        <f>Vulnerability!N10</f>
        <v>6.1</v>
      </c>
      <c r="R11" s="284">
        <f>Vulnerability!O10</f>
        <v>6.8</v>
      </c>
      <c r="S11" s="285">
        <f>Vulnerability!R10</f>
        <v>2.7</v>
      </c>
      <c r="T11" s="285">
        <f>Vulnerability!V10</f>
        <v>4.2</v>
      </c>
      <c r="U11" s="285">
        <f>Vulnerability!Y10</f>
        <v>9.6</v>
      </c>
      <c r="V11" s="285">
        <f>Vulnerability!AF10</f>
        <v>3.4</v>
      </c>
      <c r="W11" s="285">
        <f>Vulnerability!AL10</f>
        <v>2.9</v>
      </c>
      <c r="X11" s="285">
        <f>Vulnerability!AJ10</f>
        <v>2.7</v>
      </c>
      <c r="Y11" s="284">
        <f>Vulnerability!AM10</f>
        <v>5.0999999999999996</v>
      </c>
      <c r="Z11" s="284">
        <f t="shared" si="1"/>
        <v>6</v>
      </c>
      <c r="AA11" s="286">
        <f>'Lack of Coping Capacity'!E10</f>
        <v>8.5</v>
      </c>
      <c r="AB11" s="286">
        <f>'Lack of Coping Capacity'!K10</f>
        <v>8.4</v>
      </c>
      <c r="AC11" s="286">
        <f>'Lack of Coping Capacity'!N10</f>
        <v>6</v>
      </c>
      <c r="AD11" s="284">
        <f>'Lack of Coping Capacity'!O10</f>
        <v>7.6</v>
      </c>
      <c r="AE11" s="286">
        <f>'Lack of Coping Capacity'!R10</f>
        <v>9.1999999999999993</v>
      </c>
      <c r="AF11" s="286">
        <f>'Lack of Coping Capacity'!Z10</f>
        <v>3.2</v>
      </c>
      <c r="AG11" s="284">
        <f>'Lack of Coping Capacity'!AA10</f>
        <v>6.2</v>
      </c>
      <c r="AH11" s="287">
        <f t="shared" si="2"/>
        <v>7</v>
      </c>
      <c r="AI11" s="288">
        <f t="shared" si="3"/>
        <v>5.8</v>
      </c>
      <c r="AJ11" s="284" t="str">
        <f t="shared" si="5"/>
        <v>High</v>
      </c>
      <c r="AK11" s="44">
        <f t="shared" si="4"/>
        <v>14</v>
      </c>
      <c r="AL11" s="45">
        <f>VLOOKUP($C11,'Lack of Reliability Index'!$A$2:$H$45,8,FALSE)</f>
        <v>3.8</v>
      </c>
      <c r="AM11" s="46">
        <f>'Imputed and missing data hidden'!BR9</f>
        <v>3</v>
      </c>
      <c r="AN11" s="47">
        <f t="shared" si="6"/>
        <v>4.4117647058823532E-2</v>
      </c>
      <c r="AO11" s="48">
        <f>'Indicator Date hidden2'!BO10</f>
        <v>0.64516129032258063</v>
      </c>
      <c r="AP11" s="48">
        <f>'Indicator Geographical level'!BW12</f>
        <v>1.4444444444444444</v>
      </c>
    </row>
    <row r="12" spans="1:42" ht="14.25" x14ac:dyDescent="0.2">
      <c r="A12" s="50" t="s">
        <v>63</v>
      </c>
      <c r="B12" s="10" t="s">
        <v>80</v>
      </c>
      <c r="C12" s="43" t="s">
        <v>81</v>
      </c>
      <c r="D12" s="283">
        <f>'Hazard &amp; Exposure'!AF11</f>
        <v>8.8000000000000007</v>
      </c>
      <c r="E12" s="283">
        <f>'Hazard &amp; Exposure'!AG11</f>
        <v>9.5</v>
      </c>
      <c r="F12" s="283">
        <f>'Hazard &amp; Exposure'!AH11</f>
        <v>9.3000000000000007</v>
      </c>
      <c r="G12" s="283">
        <f>'Hazard &amp; Exposure'!AJ11</f>
        <v>1.7</v>
      </c>
      <c r="H12" s="283">
        <f>'Hazard &amp; Exposure'!AM11</f>
        <v>7.6</v>
      </c>
      <c r="I12" s="283">
        <f>'Hazard &amp; Exposure'!BK11</f>
        <v>4.9000000000000004</v>
      </c>
      <c r="J12" s="284">
        <f>'Hazard &amp; Exposure'!BL11</f>
        <v>7.8</v>
      </c>
      <c r="K12" s="283">
        <f>'Hazard &amp; Exposure'!BO11</f>
        <v>7.5</v>
      </c>
      <c r="L12" s="283">
        <f>'Hazard &amp; Exposure'!BR11</f>
        <v>0</v>
      </c>
      <c r="M12" s="284">
        <f>'Hazard &amp; Exposure'!BS11</f>
        <v>4.8</v>
      </c>
      <c r="N12" s="284">
        <f t="shared" si="0"/>
        <v>6.5</v>
      </c>
      <c r="O12" s="285">
        <f>Vulnerability!G11</f>
        <v>6.5</v>
      </c>
      <c r="P12" s="285">
        <f>Vulnerability!J11</f>
        <v>8.1999999999999993</v>
      </c>
      <c r="Q12" s="285">
        <f>Vulnerability!N11</f>
        <v>7.4</v>
      </c>
      <c r="R12" s="284">
        <f>Vulnerability!O11</f>
        <v>7.2</v>
      </c>
      <c r="S12" s="285">
        <f>Vulnerability!R11</f>
        <v>2.7</v>
      </c>
      <c r="T12" s="285">
        <f>Vulnerability!V11</f>
        <v>9.6999999999999993</v>
      </c>
      <c r="U12" s="285">
        <f>Vulnerability!Y11</f>
        <v>7.4</v>
      </c>
      <c r="V12" s="285">
        <f>Vulnerability!AF11</f>
        <v>7.3</v>
      </c>
      <c r="W12" s="285">
        <f>Vulnerability!AL11</f>
        <v>2.9</v>
      </c>
      <c r="X12" s="285">
        <f>Vulnerability!AJ11</f>
        <v>3.9</v>
      </c>
      <c r="Y12" s="284">
        <f>Vulnerability!AM11</f>
        <v>6.5</v>
      </c>
      <c r="Z12" s="284">
        <f t="shared" si="1"/>
        <v>6.9</v>
      </c>
      <c r="AA12" s="286">
        <f>'Lack of Coping Capacity'!E11</f>
        <v>8.5</v>
      </c>
      <c r="AB12" s="286">
        <f>'Lack of Coping Capacity'!K11</f>
        <v>8.4</v>
      </c>
      <c r="AC12" s="286">
        <f>'Lack of Coping Capacity'!N11</f>
        <v>7.1</v>
      </c>
      <c r="AD12" s="284">
        <f>'Lack of Coping Capacity'!O11</f>
        <v>8</v>
      </c>
      <c r="AE12" s="286">
        <f>'Lack of Coping Capacity'!R11</f>
        <v>7.1</v>
      </c>
      <c r="AF12" s="286">
        <f>'Lack of Coping Capacity'!Z11</f>
        <v>5.6</v>
      </c>
      <c r="AG12" s="284">
        <f>'Lack of Coping Capacity'!AA11</f>
        <v>6.4</v>
      </c>
      <c r="AH12" s="287">
        <f t="shared" si="2"/>
        <v>7.3</v>
      </c>
      <c r="AI12" s="288">
        <f t="shared" si="3"/>
        <v>6.9</v>
      </c>
      <c r="AJ12" s="284" t="str">
        <f t="shared" si="5"/>
        <v>Very High</v>
      </c>
      <c r="AK12" s="44">
        <f t="shared" si="4"/>
        <v>2</v>
      </c>
      <c r="AL12" s="45">
        <f>VLOOKUP($C12,'Lack of Reliability Index'!$A$2:$H$45,8,FALSE)</f>
        <v>3.6</v>
      </c>
      <c r="AM12" s="46">
        <f>'Imputed and missing data hidden'!BR10</f>
        <v>2</v>
      </c>
      <c r="AN12" s="47">
        <f t="shared" si="6"/>
        <v>2.9411764705882353E-2</v>
      </c>
      <c r="AO12" s="48">
        <f>'Indicator Date hidden2'!BO11</f>
        <v>0.64516129032258063</v>
      </c>
      <c r="AP12" s="48">
        <f>'Indicator Geographical level'!BW13</f>
        <v>1.4444444444444444</v>
      </c>
    </row>
    <row r="13" spans="1:42" ht="14.25" x14ac:dyDescent="0.2">
      <c r="A13" s="50" t="s">
        <v>63</v>
      </c>
      <c r="B13" s="10" t="s">
        <v>82</v>
      </c>
      <c r="C13" s="43" t="s">
        <v>83</v>
      </c>
      <c r="D13" s="283">
        <f>'Hazard &amp; Exposure'!AF12</f>
        <v>6.4</v>
      </c>
      <c r="E13" s="283">
        <f>'Hazard &amp; Exposure'!AG12</f>
        <v>9.1</v>
      </c>
      <c r="F13" s="283">
        <f>'Hazard &amp; Exposure'!AH12</f>
        <v>8.3000000000000007</v>
      </c>
      <c r="G13" s="283">
        <f>'Hazard &amp; Exposure'!AJ12</f>
        <v>4.3</v>
      </c>
      <c r="H13" s="283">
        <f>'Hazard &amp; Exposure'!AM12</f>
        <v>2.1</v>
      </c>
      <c r="I13" s="283">
        <f>'Hazard &amp; Exposure'!BK12</f>
        <v>4.7</v>
      </c>
      <c r="J13" s="284">
        <f>'Hazard &amp; Exposure'!BL12</f>
        <v>6.4</v>
      </c>
      <c r="K13" s="283">
        <f>'Hazard &amp; Exposure'!BO12</f>
        <v>7.5</v>
      </c>
      <c r="L13" s="283">
        <f>'Hazard &amp; Exposure'!BR12</f>
        <v>4.3</v>
      </c>
      <c r="M13" s="284">
        <f>'Hazard &amp; Exposure'!BS12</f>
        <v>6.2</v>
      </c>
      <c r="N13" s="284">
        <f t="shared" si="0"/>
        <v>6.3</v>
      </c>
      <c r="O13" s="285">
        <f>Vulnerability!G12</f>
        <v>6.5</v>
      </c>
      <c r="P13" s="285">
        <f>Vulnerability!J12</f>
        <v>8.1999999999999993</v>
      </c>
      <c r="Q13" s="285">
        <f>Vulnerability!N12</f>
        <v>6.3</v>
      </c>
      <c r="R13" s="284">
        <f>Vulnerability!O12</f>
        <v>6.9</v>
      </c>
      <c r="S13" s="285">
        <f>Vulnerability!R12</f>
        <v>2.7</v>
      </c>
      <c r="T13" s="285">
        <f>Vulnerability!V12</f>
        <v>7</v>
      </c>
      <c r="U13" s="285">
        <f>Vulnerability!Y12</f>
        <v>8.6</v>
      </c>
      <c r="V13" s="285">
        <f>Vulnerability!AF12</f>
        <v>3.6</v>
      </c>
      <c r="W13" s="285">
        <f>Vulnerability!AL12</f>
        <v>2.9</v>
      </c>
      <c r="X13" s="285">
        <f>Vulnerability!AJ12</f>
        <v>3.9</v>
      </c>
      <c r="Y13" s="284">
        <f>Vulnerability!AM12</f>
        <v>5.3</v>
      </c>
      <c r="Z13" s="284">
        <f t="shared" si="1"/>
        <v>6.2</v>
      </c>
      <c r="AA13" s="286">
        <f>'Lack of Coping Capacity'!E12</f>
        <v>8.5</v>
      </c>
      <c r="AB13" s="286">
        <f>'Lack of Coping Capacity'!K12</f>
        <v>8.4</v>
      </c>
      <c r="AC13" s="286">
        <f>'Lack of Coping Capacity'!N12</f>
        <v>7.7</v>
      </c>
      <c r="AD13" s="284">
        <f>'Lack of Coping Capacity'!O12</f>
        <v>8.1999999999999993</v>
      </c>
      <c r="AE13" s="286">
        <f>'Lack of Coping Capacity'!R12</f>
        <v>9.4</v>
      </c>
      <c r="AF13" s="286">
        <f>'Lack of Coping Capacity'!Z12</f>
        <v>5.7</v>
      </c>
      <c r="AG13" s="284">
        <f>'Lack of Coping Capacity'!AA12</f>
        <v>7.6</v>
      </c>
      <c r="AH13" s="287">
        <f t="shared" si="2"/>
        <v>7.9</v>
      </c>
      <c r="AI13" s="288">
        <f t="shared" si="3"/>
        <v>6.8</v>
      </c>
      <c r="AJ13" s="284" t="str">
        <f t="shared" si="5"/>
        <v>Very High</v>
      </c>
      <c r="AK13" s="44">
        <f t="shared" si="4"/>
        <v>3</v>
      </c>
      <c r="AL13" s="45">
        <f>VLOOKUP($C13,'Lack of Reliability Index'!$A$2:$H$45,8,FALSE)</f>
        <v>3.8</v>
      </c>
      <c r="AM13" s="46">
        <f>'Imputed and missing data hidden'!BR11</f>
        <v>3</v>
      </c>
      <c r="AN13" s="47">
        <f t="shared" si="6"/>
        <v>4.4117647058823532E-2</v>
      </c>
      <c r="AO13" s="48">
        <f>'Indicator Date hidden2'!BO12</f>
        <v>0.64516129032258063</v>
      </c>
      <c r="AP13" s="48">
        <f>'Indicator Geographical level'!BW14</f>
        <v>1.4444444444444444</v>
      </c>
    </row>
    <row r="14" spans="1:42" ht="14.25" x14ac:dyDescent="0.2">
      <c r="A14" s="50" t="s">
        <v>63</v>
      </c>
      <c r="B14" s="10" t="s">
        <v>84</v>
      </c>
      <c r="C14" s="43" t="s">
        <v>85</v>
      </c>
      <c r="D14" s="283">
        <f>'Hazard &amp; Exposure'!AF13</f>
        <v>9.9</v>
      </c>
      <c r="E14" s="283">
        <f>'Hazard &amp; Exposure'!AG13</f>
        <v>4.5</v>
      </c>
      <c r="F14" s="283">
        <f>'Hazard &amp; Exposure'!AH13</f>
        <v>7.6</v>
      </c>
      <c r="G14" s="283">
        <f>'Hazard &amp; Exposure'!AJ13</f>
        <v>1.7</v>
      </c>
      <c r="H14" s="283">
        <f>'Hazard &amp; Exposure'!AM13</f>
        <v>1.2</v>
      </c>
      <c r="I14" s="283">
        <f>'Hazard &amp; Exposure'!BK13</f>
        <v>5.0999999999999996</v>
      </c>
      <c r="J14" s="284">
        <f>'Hazard &amp; Exposure'!BL13</f>
        <v>6.1</v>
      </c>
      <c r="K14" s="283">
        <f>'Hazard &amp; Exposure'!BO13</f>
        <v>7.5</v>
      </c>
      <c r="L14" s="283">
        <f>'Hazard &amp; Exposure'!BR13</f>
        <v>8.9</v>
      </c>
      <c r="M14" s="284">
        <f>'Hazard &amp; Exposure'!BS13</f>
        <v>8.3000000000000007</v>
      </c>
      <c r="N14" s="284">
        <f t="shared" si="0"/>
        <v>7.4</v>
      </c>
      <c r="O14" s="285">
        <f>Vulnerability!G13</f>
        <v>6.5</v>
      </c>
      <c r="P14" s="285">
        <f>Vulnerability!J13</f>
        <v>8.1999999999999993</v>
      </c>
      <c r="Q14" s="285">
        <f>Vulnerability!N13</f>
        <v>7</v>
      </c>
      <c r="R14" s="284">
        <f>Vulnerability!O13</f>
        <v>7.1</v>
      </c>
      <c r="S14" s="285">
        <f>Vulnerability!R13</f>
        <v>2.7</v>
      </c>
      <c r="T14" s="285">
        <f>Vulnerability!V13</f>
        <v>8.5</v>
      </c>
      <c r="U14" s="285">
        <f>Vulnerability!Y13</f>
        <v>8.4</v>
      </c>
      <c r="V14" s="285">
        <f>Vulnerability!AF13</f>
        <v>3</v>
      </c>
      <c r="W14" s="285">
        <f>Vulnerability!AL13</f>
        <v>2.9</v>
      </c>
      <c r="X14" s="285">
        <f>Vulnerability!AJ13</f>
        <v>2.2999999999999998</v>
      </c>
      <c r="Y14" s="284">
        <f>Vulnerability!AM13</f>
        <v>5.4</v>
      </c>
      <c r="Z14" s="284">
        <f t="shared" si="1"/>
        <v>6.3</v>
      </c>
      <c r="AA14" s="286">
        <f>'Lack of Coping Capacity'!E13</f>
        <v>8.5</v>
      </c>
      <c r="AB14" s="286">
        <f>'Lack of Coping Capacity'!K13</f>
        <v>8.4</v>
      </c>
      <c r="AC14" s="286">
        <f>'Lack of Coping Capacity'!N13</f>
        <v>9.3000000000000007</v>
      </c>
      <c r="AD14" s="284">
        <f>'Lack of Coping Capacity'!O13</f>
        <v>8.6999999999999993</v>
      </c>
      <c r="AE14" s="286">
        <f>'Lack of Coping Capacity'!R13</f>
        <v>6.6</v>
      </c>
      <c r="AF14" s="286">
        <f>'Lack of Coping Capacity'!Z13</f>
        <v>6.1</v>
      </c>
      <c r="AG14" s="284">
        <f>'Lack of Coping Capacity'!AA13</f>
        <v>6.4</v>
      </c>
      <c r="AH14" s="287">
        <f t="shared" si="2"/>
        <v>7.7</v>
      </c>
      <c r="AI14" s="288">
        <f t="shared" si="3"/>
        <v>7.1</v>
      </c>
      <c r="AJ14" s="284" t="str">
        <f t="shared" si="5"/>
        <v>Very High</v>
      </c>
      <c r="AK14" s="44">
        <f t="shared" si="4"/>
        <v>1</v>
      </c>
      <c r="AL14" s="45">
        <f>VLOOKUP($C14,'Lack of Reliability Index'!$A$2:$H$45,8,FALSE)</f>
        <v>3.6</v>
      </c>
      <c r="AM14" s="46">
        <f>'Imputed and missing data hidden'!BR12</f>
        <v>2</v>
      </c>
      <c r="AN14" s="47">
        <f t="shared" si="6"/>
        <v>2.9411764705882353E-2</v>
      </c>
      <c r="AO14" s="48">
        <f>'Indicator Date hidden2'!BO13</f>
        <v>0.64516129032258063</v>
      </c>
      <c r="AP14" s="48">
        <f>'Indicator Geographical level'!BW15</f>
        <v>1.4444444444444444</v>
      </c>
    </row>
    <row r="15" spans="1:42" ht="14.25" x14ac:dyDescent="0.2">
      <c r="A15" s="50" t="s">
        <v>63</v>
      </c>
      <c r="B15" s="10" t="s">
        <v>86</v>
      </c>
      <c r="C15" s="51" t="s">
        <v>87</v>
      </c>
      <c r="D15" s="294">
        <f>'Hazard &amp; Exposure'!AF14</f>
        <v>8.9</v>
      </c>
      <c r="E15" s="294">
        <f>'Hazard &amp; Exposure'!AG14</f>
        <v>6.2</v>
      </c>
      <c r="F15" s="294">
        <f>'Hazard &amp; Exposure'!AH14</f>
        <v>8</v>
      </c>
      <c r="G15" s="294">
        <f>'Hazard &amp; Exposure'!AJ14</f>
        <v>5.7</v>
      </c>
      <c r="H15" s="294">
        <f>'Hazard &amp; Exposure'!AM14</f>
        <v>0.5</v>
      </c>
      <c r="I15" s="294">
        <f>'Hazard &amp; Exposure'!BK14</f>
        <v>4.5</v>
      </c>
      <c r="J15" s="292">
        <f>'Hazard &amp; Exposure'!BL14</f>
        <v>6.3</v>
      </c>
      <c r="K15" s="294">
        <f>'Hazard &amp; Exposure'!BO14</f>
        <v>7.5</v>
      </c>
      <c r="L15" s="294">
        <f>'Hazard &amp; Exposure'!BR14</f>
        <v>1.9</v>
      </c>
      <c r="M15" s="292">
        <f>'Hazard &amp; Exposure'!BS14</f>
        <v>5.3</v>
      </c>
      <c r="N15" s="292">
        <f t="shared" si="0"/>
        <v>5.8</v>
      </c>
      <c r="O15" s="302">
        <f>Vulnerability!G14</f>
        <v>6.5</v>
      </c>
      <c r="P15" s="302">
        <f>Vulnerability!J14</f>
        <v>8.1999999999999993</v>
      </c>
      <c r="Q15" s="302">
        <f>Vulnerability!N14</f>
        <v>7</v>
      </c>
      <c r="R15" s="292">
        <f>Vulnerability!O14</f>
        <v>7.1</v>
      </c>
      <c r="S15" s="302">
        <f>Vulnerability!R14</f>
        <v>2.7</v>
      </c>
      <c r="T15" s="302">
        <f>Vulnerability!V14</f>
        <v>3.3</v>
      </c>
      <c r="U15" s="302">
        <f>Vulnerability!Y14</f>
        <v>7.6</v>
      </c>
      <c r="V15" s="302">
        <f>Vulnerability!AF14</f>
        <v>3.4</v>
      </c>
      <c r="W15" s="302">
        <f>Vulnerability!AL14</f>
        <v>2.9</v>
      </c>
      <c r="X15" s="302">
        <f>Vulnerability!AJ14</f>
        <v>5.2</v>
      </c>
      <c r="Y15" s="292">
        <f>Vulnerability!AM14</f>
        <v>4.5</v>
      </c>
      <c r="Z15" s="292">
        <f t="shared" si="1"/>
        <v>6</v>
      </c>
      <c r="AA15" s="303">
        <f>'Lack of Coping Capacity'!E14</f>
        <v>8.5</v>
      </c>
      <c r="AB15" s="303">
        <f>'Lack of Coping Capacity'!K14</f>
        <v>8.4</v>
      </c>
      <c r="AC15" s="303">
        <f>'Lack of Coping Capacity'!N14</f>
        <v>8.3000000000000007</v>
      </c>
      <c r="AD15" s="292">
        <f>'Lack of Coping Capacity'!O14</f>
        <v>8.4</v>
      </c>
      <c r="AE15" s="303">
        <f>'Lack of Coping Capacity'!R14</f>
        <v>9</v>
      </c>
      <c r="AF15" s="303">
        <f>'Lack of Coping Capacity'!Z14</f>
        <v>5.2</v>
      </c>
      <c r="AG15" s="292">
        <f>'Lack of Coping Capacity'!AA14</f>
        <v>7.1</v>
      </c>
      <c r="AH15" s="304">
        <f t="shared" si="2"/>
        <v>7.8</v>
      </c>
      <c r="AI15" s="305">
        <f t="shared" si="3"/>
        <v>6.5</v>
      </c>
      <c r="AJ15" s="292" t="str">
        <f t="shared" si="5"/>
        <v>Very High</v>
      </c>
      <c r="AK15" s="306">
        <f t="shared" si="4"/>
        <v>5</v>
      </c>
      <c r="AL15" s="307">
        <f>VLOOKUP($C15,'Lack of Reliability Index'!$A$2:$H$45,8,FALSE)</f>
        <v>3.8</v>
      </c>
      <c r="AM15" s="308">
        <f>'Imputed and missing data hidden'!BR13</f>
        <v>3</v>
      </c>
      <c r="AN15" s="309">
        <f t="shared" si="6"/>
        <v>4.4117647058823532E-2</v>
      </c>
      <c r="AO15" s="310">
        <f>'Indicator Date hidden2'!BO14</f>
        <v>0.64516129032258063</v>
      </c>
      <c r="AP15" s="310">
        <f>'Indicator Geographical level'!BW16</f>
        <v>1.4444444444444444</v>
      </c>
    </row>
    <row r="16" spans="1:42" ht="14.25" x14ac:dyDescent="0.2">
      <c r="A16" s="52" t="s">
        <v>88</v>
      </c>
      <c r="B16" s="53" t="s">
        <v>89</v>
      </c>
      <c r="C16" s="54" t="s">
        <v>90</v>
      </c>
      <c r="D16" s="293">
        <f>'Hazard &amp; Exposure'!AF15</f>
        <v>4</v>
      </c>
      <c r="E16" s="293">
        <f>'Hazard &amp; Exposure'!AG15</f>
        <v>1.2</v>
      </c>
      <c r="F16" s="293">
        <f>'Hazard &amp; Exposure'!AH15</f>
        <v>6.5</v>
      </c>
      <c r="G16" s="293">
        <f>'Hazard &amp; Exposure'!AJ15</f>
        <v>0</v>
      </c>
      <c r="H16" s="293">
        <f>'Hazard &amp; Exposure'!AM15</f>
        <v>0.7</v>
      </c>
      <c r="I16" s="293">
        <f>'Hazard &amp; Exposure'!BK15</f>
        <v>4.3</v>
      </c>
      <c r="J16" s="291">
        <f>'Hazard &amp; Exposure'!BL15</f>
        <v>3.1</v>
      </c>
      <c r="K16" s="293">
        <f>'Hazard &amp; Exposure'!BO15</f>
        <v>6.6</v>
      </c>
      <c r="L16" s="293">
        <f>'Hazard &amp; Exposure'!BR15</f>
        <v>0</v>
      </c>
      <c r="M16" s="291">
        <f>'Hazard &amp; Exposure'!BS15</f>
        <v>4</v>
      </c>
      <c r="N16" s="291">
        <f t="shared" si="0"/>
        <v>3.6</v>
      </c>
      <c r="O16" s="295">
        <f>Vulnerability!G15</f>
        <v>4.7</v>
      </c>
      <c r="P16" s="295">
        <f>Vulnerability!J15</f>
        <v>6.8</v>
      </c>
      <c r="Q16" s="295">
        <f>Vulnerability!N15</f>
        <v>7.8</v>
      </c>
      <c r="R16" s="291">
        <f>Vulnerability!O15</f>
        <v>6</v>
      </c>
      <c r="S16" s="295">
        <f>Vulnerability!R15</f>
        <v>10</v>
      </c>
      <c r="T16" s="295">
        <f>Vulnerability!V15</f>
        <v>5.9</v>
      </c>
      <c r="U16" s="295">
        <f>Vulnerability!Y15</f>
        <v>5.0999999999999996</v>
      </c>
      <c r="V16" s="295">
        <f>Vulnerability!AF15</f>
        <v>0</v>
      </c>
      <c r="W16" s="295">
        <f>Vulnerability!AL15</f>
        <v>0.4</v>
      </c>
      <c r="X16" s="295">
        <f>Vulnerability!AJ15</f>
        <v>7.8</v>
      </c>
      <c r="Y16" s="291">
        <f>Vulnerability!AM15</f>
        <v>6.2</v>
      </c>
      <c r="Z16" s="291">
        <f t="shared" si="1"/>
        <v>6.1</v>
      </c>
      <c r="AA16" s="290">
        <f>'Lack of Coping Capacity'!E15</f>
        <v>0.1</v>
      </c>
      <c r="AB16" s="290">
        <f>'Lack of Coping Capacity'!K15</f>
        <v>3.9</v>
      </c>
      <c r="AC16" s="290">
        <f>'Lack of Coping Capacity'!N15</f>
        <v>0</v>
      </c>
      <c r="AD16" s="291">
        <f>'Lack of Coping Capacity'!O15</f>
        <v>1.3</v>
      </c>
      <c r="AE16" s="290">
        <f>'Lack of Coping Capacity'!R15</f>
        <v>4.8</v>
      </c>
      <c r="AF16" s="290">
        <f>'Lack of Coping Capacity'!Z15</f>
        <v>5.7</v>
      </c>
      <c r="AG16" s="291">
        <f>'Lack of Coping Capacity'!AA15</f>
        <v>5.3</v>
      </c>
      <c r="AH16" s="296">
        <f t="shared" si="2"/>
        <v>3.6</v>
      </c>
      <c r="AI16" s="297">
        <f t="shared" si="3"/>
        <v>4.3</v>
      </c>
      <c r="AJ16" s="291" t="str">
        <f t="shared" si="5"/>
        <v>Very Low</v>
      </c>
      <c r="AK16" s="298">
        <f t="shared" si="4"/>
        <v>34</v>
      </c>
      <c r="AL16" s="299">
        <f>VLOOKUP($C16,'Lack of Reliability Index'!$A$2:$H$45,8,FALSE)</f>
        <v>5.0999999999999996</v>
      </c>
      <c r="AM16" s="300">
        <f>'Imputed and missing data hidden'!BR14</f>
        <v>10</v>
      </c>
      <c r="AN16" s="325">
        <f t="shared" si="6"/>
        <v>0.14705882352941177</v>
      </c>
      <c r="AO16" s="301">
        <f>'Indicator Date hidden2'!BO15</f>
        <v>0.46551724137931033</v>
      </c>
      <c r="AP16" s="301">
        <f>'Indicator Geographical level'!BW17</f>
        <v>1.2962962962962963</v>
      </c>
    </row>
    <row r="17" spans="1:42" ht="14.25" x14ac:dyDescent="0.2">
      <c r="A17" s="50" t="s">
        <v>88</v>
      </c>
      <c r="B17" s="55" t="s">
        <v>91</v>
      </c>
      <c r="C17" s="54" t="s">
        <v>92</v>
      </c>
      <c r="D17" s="283">
        <f>'Hazard &amp; Exposure'!AF16</f>
        <v>3.3</v>
      </c>
      <c r="E17" s="283">
        <f>'Hazard &amp; Exposure'!AG16</f>
        <v>0.1</v>
      </c>
      <c r="F17" s="283">
        <f>'Hazard &amp; Exposure'!AH16</f>
        <v>7.6</v>
      </c>
      <c r="G17" s="283">
        <f>'Hazard &amp; Exposure'!AJ16</f>
        <v>8.3000000000000007</v>
      </c>
      <c r="H17" s="283">
        <f>'Hazard &amp; Exposure'!AM16</f>
        <v>9.1999999999999993</v>
      </c>
      <c r="I17" s="283">
        <f>'Hazard &amp; Exposure'!BK16</f>
        <v>3.2</v>
      </c>
      <c r="J17" s="284">
        <f>'Hazard &amp; Exposure'!BL16</f>
        <v>6.3</v>
      </c>
      <c r="K17" s="283">
        <f>'Hazard &amp; Exposure'!BO16</f>
        <v>6.6</v>
      </c>
      <c r="L17" s="283">
        <f>'Hazard &amp; Exposure'!BR16</f>
        <v>0</v>
      </c>
      <c r="M17" s="284">
        <f>'Hazard &amp; Exposure'!BS16</f>
        <v>4</v>
      </c>
      <c r="N17" s="284">
        <f t="shared" si="0"/>
        <v>5.3</v>
      </c>
      <c r="O17" s="285">
        <f>Vulnerability!G16</f>
        <v>4.7</v>
      </c>
      <c r="P17" s="285">
        <f>Vulnerability!J16</f>
        <v>6.8</v>
      </c>
      <c r="Q17" s="285">
        <f>Vulnerability!N16</f>
        <v>6.8</v>
      </c>
      <c r="R17" s="284">
        <f>Vulnerability!O16</f>
        <v>5.8</v>
      </c>
      <c r="S17" s="285">
        <f>Vulnerability!R16</f>
        <v>4.5</v>
      </c>
      <c r="T17" s="285">
        <f>Vulnerability!V16</f>
        <v>5.6</v>
      </c>
      <c r="U17" s="285">
        <f>Vulnerability!Y16</f>
        <v>5.0999999999999996</v>
      </c>
      <c r="V17" s="285" t="str">
        <f>Vulnerability!AF16</f>
        <v>x</v>
      </c>
      <c r="W17" s="285">
        <f>Vulnerability!AL16</f>
        <v>0.4</v>
      </c>
      <c r="X17" s="285">
        <f>Vulnerability!AJ16</f>
        <v>5.2</v>
      </c>
      <c r="Y17" s="284">
        <f>Vulnerability!AM16</f>
        <v>3.3</v>
      </c>
      <c r="Z17" s="284">
        <f t="shared" si="1"/>
        <v>4.7</v>
      </c>
      <c r="AA17" s="286">
        <f>'Lack of Coping Capacity'!E16</f>
        <v>0.1</v>
      </c>
      <c r="AB17" s="286">
        <f>'Lack of Coping Capacity'!K16</f>
        <v>3.9</v>
      </c>
      <c r="AC17" s="286">
        <f>'Lack of Coping Capacity'!N16</f>
        <v>6.3</v>
      </c>
      <c r="AD17" s="284">
        <f>'Lack of Coping Capacity'!O16</f>
        <v>3.4</v>
      </c>
      <c r="AE17" s="286">
        <f>'Lack of Coping Capacity'!R16</f>
        <v>3.9</v>
      </c>
      <c r="AF17" s="286">
        <f>'Lack of Coping Capacity'!Z16</f>
        <v>6.5</v>
      </c>
      <c r="AG17" s="284">
        <f>'Lack of Coping Capacity'!AA16</f>
        <v>5.2</v>
      </c>
      <c r="AH17" s="287">
        <f t="shared" si="2"/>
        <v>4.4000000000000004</v>
      </c>
      <c r="AI17" s="288">
        <f t="shared" si="3"/>
        <v>4.8</v>
      </c>
      <c r="AJ17" s="284" t="str">
        <f t="shared" si="5"/>
        <v>Low</v>
      </c>
      <c r="AK17" s="44">
        <f t="shared" si="4"/>
        <v>24</v>
      </c>
      <c r="AL17" s="45">
        <f>VLOOKUP($C17,'Lack of Reliability Index'!$A$2:$H$45,8,FALSE)</f>
        <v>5</v>
      </c>
      <c r="AM17" s="46">
        <f>'Imputed and missing data hidden'!BR15</f>
        <v>10</v>
      </c>
      <c r="AN17" s="47">
        <f t="shared" si="6"/>
        <v>0.14705882352941177</v>
      </c>
      <c r="AO17" s="48">
        <f>'Indicator Date hidden2'!BO16</f>
        <v>0.43103448275862066</v>
      </c>
      <c r="AP17" s="48">
        <f>'Indicator Geographical level'!BW18</f>
        <v>1.2962962962962963</v>
      </c>
    </row>
    <row r="18" spans="1:42" ht="14.25" x14ac:dyDescent="0.2">
      <c r="A18" s="50" t="s">
        <v>88</v>
      </c>
      <c r="B18" s="10" t="s">
        <v>93</v>
      </c>
      <c r="C18" s="54" t="s">
        <v>94</v>
      </c>
      <c r="D18" s="283">
        <f>'Hazard &amp; Exposure'!AF17</f>
        <v>5.2</v>
      </c>
      <c r="E18" s="283">
        <f>'Hazard &amp; Exposure'!AG17</f>
        <v>9.3000000000000007</v>
      </c>
      <c r="F18" s="283">
        <f>'Hazard &amp; Exposure'!AH17</f>
        <v>2.9</v>
      </c>
      <c r="G18" s="283">
        <f>'Hazard &amp; Exposure'!AJ17</f>
        <v>0</v>
      </c>
      <c r="H18" s="283">
        <f>'Hazard &amp; Exposure'!AM17</f>
        <v>7.6</v>
      </c>
      <c r="I18" s="283">
        <f>'Hazard &amp; Exposure'!BK17</f>
        <v>4.9000000000000004</v>
      </c>
      <c r="J18" s="284">
        <f>'Hazard &amp; Exposure'!BL17</f>
        <v>5.8</v>
      </c>
      <c r="K18" s="283">
        <f>'Hazard &amp; Exposure'!BO17</f>
        <v>6.6</v>
      </c>
      <c r="L18" s="283">
        <f>'Hazard &amp; Exposure'!BR17</f>
        <v>0</v>
      </c>
      <c r="M18" s="284">
        <f>'Hazard &amp; Exposure'!BS17</f>
        <v>4</v>
      </c>
      <c r="N18" s="284">
        <f t="shared" si="0"/>
        <v>5</v>
      </c>
      <c r="O18" s="285">
        <f>Vulnerability!G17</f>
        <v>4.7</v>
      </c>
      <c r="P18" s="285">
        <f>Vulnerability!J17</f>
        <v>6.8</v>
      </c>
      <c r="Q18" s="285">
        <f>Vulnerability!N17</f>
        <v>8.9</v>
      </c>
      <c r="R18" s="284">
        <f>Vulnerability!O17</f>
        <v>6.3</v>
      </c>
      <c r="S18" s="285">
        <f>Vulnerability!R17</f>
        <v>7.8</v>
      </c>
      <c r="T18" s="285">
        <f>Vulnerability!V17</f>
        <v>5.6</v>
      </c>
      <c r="U18" s="285">
        <f>Vulnerability!Y17</f>
        <v>5.0999999999999996</v>
      </c>
      <c r="V18" s="285" t="str">
        <f>Vulnerability!AF17</f>
        <v>x</v>
      </c>
      <c r="W18" s="285">
        <f>Vulnerability!AL17</f>
        <v>0.4</v>
      </c>
      <c r="X18" s="285">
        <f>Vulnerability!AJ17</f>
        <v>8</v>
      </c>
      <c r="Y18" s="284">
        <f>Vulnerability!AM17</f>
        <v>4.8</v>
      </c>
      <c r="Z18" s="284">
        <f t="shared" si="1"/>
        <v>5.6</v>
      </c>
      <c r="AA18" s="286">
        <f>'Lack of Coping Capacity'!E17</f>
        <v>0.1</v>
      </c>
      <c r="AB18" s="286">
        <f>'Lack of Coping Capacity'!K17</f>
        <v>3.9</v>
      </c>
      <c r="AC18" s="286">
        <f>'Lack of Coping Capacity'!N17</f>
        <v>6.4</v>
      </c>
      <c r="AD18" s="284">
        <f>'Lack of Coping Capacity'!O17</f>
        <v>3.5</v>
      </c>
      <c r="AE18" s="286">
        <f>'Lack of Coping Capacity'!R17</f>
        <v>0.9</v>
      </c>
      <c r="AF18" s="286">
        <f>'Lack of Coping Capacity'!Z17</f>
        <v>1.6</v>
      </c>
      <c r="AG18" s="284">
        <f>'Lack of Coping Capacity'!AA17</f>
        <v>1.3</v>
      </c>
      <c r="AH18" s="287">
        <f t="shared" si="2"/>
        <v>2.5</v>
      </c>
      <c r="AI18" s="288">
        <f t="shared" si="3"/>
        <v>4.0999999999999996</v>
      </c>
      <c r="AJ18" s="284" t="str">
        <f t="shared" si="5"/>
        <v>Very Low</v>
      </c>
      <c r="AK18" s="44">
        <f t="shared" si="4"/>
        <v>39</v>
      </c>
      <c r="AL18" s="45">
        <f>VLOOKUP($C18,'Lack of Reliability Index'!$A$2:$H$45,8,FALSE)</f>
        <v>5.7</v>
      </c>
      <c r="AM18" s="46">
        <f>'Imputed and missing data hidden'!BR16</f>
        <v>12</v>
      </c>
      <c r="AN18" s="47">
        <f t="shared" si="6"/>
        <v>0.17647058823529413</v>
      </c>
      <c r="AO18" s="48">
        <f>'Indicator Date hidden2'!BO17</f>
        <v>0.43103448275862066</v>
      </c>
      <c r="AP18" s="48">
        <f>'Indicator Geographical level'!BW19</f>
        <v>1.2962962962962963</v>
      </c>
    </row>
    <row r="19" spans="1:42" ht="14.25" x14ac:dyDescent="0.2">
      <c r="A19" s="50" t="s">
        <v>88</v>
      </c>
      <c r="B19" s="10" t="s">
        <v>95</v>
      </c>
      <c r="C19" s="54" t="s">
        <v>96</v>
      </c>
      <c r="D19" s="283">
        <f>'Hazard &amp; Exposure'!AF18</f>
        <v>4.7</v>
      </c>
      <c r="E19" s="283">
        <f>'Hazard &amp; Exposure'!AG18</f>
        <v>9.3000000000000007</v>
      </c>
      <c r="F19" s="283">
        <f>'Hazard &amp; Exposure'!AH18</f>
        <v>5.6</v>
      </c>
      <c r="G19" s="283">
        <f>'Hazard &amp; Exposure'!AJ18</f>
        <v>1.7</v>
      </c>
      <c r="H19" s="283">
        <f>'Hazard &amp; Exposure'!AM18</f>
        <v>1.8</v>
      </c>
      <c r="I19" s="283">
        <f>'Hazard &amp; Exposure'!BK18</f>
        <v>4.2</v>
      </c>
      <c r="J19" s="284">
        <f>'Hazard &amp; Exposure'!BL18</f>
        <v>5.3</v>
      </c>
      <c r="K19" s="283">
        <f>'Hazard &amp; Exposure'!BO18</f>
        <v>6.6</v>
      </c>
      <c r="L19" s="283">
        <f>'Hazard &amp; Exposure'!BR18</f>
        <v>7.9</v>
      </c>
      <c r="M19" s="284">
        <f>'Hazard &amp; Exposure'!BS18</f>
        <v>7.3</v>
      </c>
      <c r="N19" s="284">
        <f t="shared" si="0"/>
        <v>6.4</v>
      </c>
      <c r="O19" s="285">
        <f>Vulnerability!G18</f>
        <v>4.7</v>
      </c>
      <c r="P19" s="285">
        <f>Vulnerability!J18</f>
        <v>6.8</v>
      </c>
      <c r="Q19" s="285">
        <f>Vulnerability!N18</f>
        <v>7.4</v>
      </c>
      <c r="R19" s="284">
        <f>Vulnerability!O18</f>
        <v>5.9</v>
      </c>
      <c r="S19" s="285">
        <f>Vulnerability!R18</f>
        <v>0</v>
      </c>
      <c r="T19" s="285">
        <f>Vulnerability!V18</f>
        <v>5.5</v>
      </c>
      <c r="U19" s="285">
        <f>Vulnerability!Y18</f>
        <v>5.0999999999999996</v>
      </c>
      <c r="V19" s="285" t="str">
        <f>Vulnerability!AF18</f>
        <v>x</v>
      </c>
      <c r="W19" s="285">
        <f>Vulnerability!AL18</f>
        <v>0.4</v>
      </c>
      <c r="X19" s="285">
        <f>Vulnerability!AJ18</f>
        <v>5.6</v>
      </c>
      <c r="Y19" s="284">
        <f>Vulnerability!AM18</f>
        <v>2.6</v>
      </c>
      <c r="Z19" s="284">
        <f t="shared" si="1"/>
        <v>4.5</v>
      </c>
      <c r="AA19" s="286">
        <f>'Lack of Coping Capacity'!E18</f>
        <v>0.1</v>
      </c>
      <c r="AB19" s="286">
        <f>'Lack of Coping Capacity'!K18</f>
        <v>3.9</v>
      </c>
      <c r="AC19" s="286">
        <f>'Lack of Coping Capacity'!N18</f>
        <v>6.5</v>
      </c>
      <c r="AD19" s="284">
        <f>'Lack of Coping Capacity'!O18</f>
        <v>3.5</v>
      </c>
      <c r="AE19" s="286">
        <f>'Lack of Coping Capacity'!R18</f>
        <v>0.1</v>
      </c>
      <c r="AF19" s="286">
        <f>'Lack of Coping Capacity'!Z18</f>
        <v>5.5</v>
      </c>
      <c r="AG19" s="284">
        <f>'Lack of Coping Capacity'!AA18</f>
        <v>2.8</v>
      </c>
      <c r="AH19" s="287">
        <f t="shared" si="2"/>
        <v>3.2</v>
      </c>
      <c r="AI19" s="288">
        <f t="shared" si="3"/>
        <v>4.5</v>
      </c>
      <c r="AJ19" s="284" t="str">
        <f t="shared" si="5"/>
        <v>Low</v>
      </c>
      <c r="AK19" s="44">
        <f t="shared" si="4"/>
        <v>30</v>
      </c>
      <c r="AL19" s="45">
        <f>VLOOKUP($C19,'Lack of Reliability Index'!$A$2:$H$45,8,FALSE)</f>
        <v>4.7</v>
      </c>
      <c r="AM19" s="46">
        <f>'Imputed and missing data hidden'!BR17</f>
        <v>9</v>
      </c>
      <c r="AN19" s="47">
        <f t="shared" si="6"/>
        <v>0.13235294117647059</v>
      </c>
      <c r="AO19" s="48">
        <f>'Indicator Date hidden2'!BO18</f>
        <v>0.43103448275862066</v>
      </c>
      <c r="AP19" s="48">
        <f>'Indicator Geographical level'!BW20</f>
        <v>1.2962962962962963</v>
      </c>
    </row>
    <row r="20" spans="1:42" ht="14.25" x14ac:dyDescent="0.2">
      <c r="A20" s="50" t="s">
        <v>88</v>
      </c>
      <c r="B20" s="10" t="s">
        <v>97</v>
      </c>
      <c r="C20" s="54" t="s">
        <v>98</v>
      </c>
      <c r="D20" s="283">
        <f>'Hazard &amp; Exposure'!AF19</f>
        <v>3.5</v>
      </c>
      <c r="E20" s="283">
        <f>'Hazard &amp; Exposure'!AG19</f>
        <v>0.1</v>
      </c>
      <c r="F20" s="283">
        <f>'Hazard &amp; Exposure'!AH19</f>
        <v>7.5</v>
      </c>
      <c r="G20" s="283">
        <f>'Hazard &amp; Exposure'!AJ19</f>
        <v>5</v>
      </c>
      <c r="H20" s="283">
        <f>'Hazard &amp; Exposure'!AM19</f>
        <v>1.4</v>
      </c>
      <c r="I20" s="283">
        <f>'Hazard &amp; Exposure'!BK19</f>
        <v>3.8</v>
      </c>
      <c r="J20" s="284">
        <f>'Hazard &amp; Exposure'!BL19</f>
        <v>4</v>
      </c>
      <c r="K20" s="283">
        <f>'Hazard &amp; Exposure'!BO19</f>
        <v>6.6</v>
      </c>
      <c r="L20" s="283">
        <f>'Hazard &amp; Exposure'!BR19</f>
        <v>0</v>
      </c>
      <c r="M20" s="284">
        <f>'Hazard &amp; Exposure'!BS19</f>
        <v>4</v>
      </c>
      <c r="N20" s="284">
        <f t="shared" si="0"/>
        <v>4</v>
      </c>
      <c r="O20" s="285">
        <f>Vulnerability!G19</f>
        <v>4.7</v>
      </c>
      <c r="P20" s="285">
        <f>Vulnerability!J19</f>
        <v>6.8</v>
      </c>
      <c r="Q20" s="285">
        <f>Vulnerability!N19</f>
        <v>6.8</v>
      </c>
      <c r="R20" s="284">
        <f>Vulnerability!O19</f>
        <v>5.8</v>
      </c>
      <c r="S20" s="285">
        <f>Vulnerability!R19</f>
        <v>6.3</v>
      </c>
      <c r="T20" s="285">
        <f>Vulnerability!V19</f>
        <v>5.5</v>
      </c>
      <c r="U20" s="285">
        <f>Vulnerability!Y19</f>
        <v>5.0999999999999996</v>
      </c>
      <c r="V20" s="285" t="str">
        <f>Vulnerability!AF19</f>
        <v>x</v>
      </c>
      <c r="W20" s="285">
        <f>Vulnerability!AL19</f>
        <v>0.4</v>
      </c>
      <c r="X20" s="285">
        <f>Vulnerability!AJ19</f>
        <v>6.9</v>
      </c>
      <c r="Y20" s="284">
        <f>Vulnerability!AM19</f>
        <v>4.0999999999999996</v>
      </c>
      <c r="Z20" s="284">
        <f t="shared" si="1"/>
        <v>5</v>
      </c>
      <c r="AA20" s="286">
        <f>'Lack of Coping Capacity'!E19</f>
        <v>0.1</v>
      </c>
      <c r="AB20" s="286">
        <f>'Lack of Coping Capacity'!K19</f>
        <v>3.9</v>
      </c>
      <c r="AC20" s="286">
        <f>'Lack of Coping Capacity'!N19</f>
        <v>0</v>
      </c>
      <c r="AD20" s="284">
        <f>'Lack of Coping Capacity'!O19</f>
        <v>1.3</v>
      </c>
      <c r="AE20" s="286">
        <f>'Lack of Coping Capacity'!R19</f>
        <v>1.5</v>
      </c>
      <c r="AF20" s="286">
        <f>'Lack of Coping Capacity'!Z19</f>
        <v>8.8000000000000007</v>
      </c>
      <c r="AG20" s="284">
        <f>'Lack of Coping Capacity'!AA19</f>
        <v>5.2</v>
      </c>
      <c r="AH20" s="287">
        <f t="shared" si="2"/>
        <v>3.5</v>
      </c>
      <c r="AI20" s="288">
        <f t="shared" si="3"/>
        <v>4.0999999999999996</v>
      </c>
      <c r="AJ20" s="284" t="str">
        <f t="shared" si="5"/>
        <v>Very Low</v>
      </c>
      <c r="AK20" s="44">
        <f t="shared" si="4"/>
        <v>39</v>
      </c>
      <c r="AL20" s="45">
        <f>VLOOKUP($C20,'Lack of Reliability Index'!$A$2:$H$45,8,FALSE)</f>
        <v>5.5</v>
      </c>
      <c r="AM20" s="46">
        <f>'Imputed and missing data hidden'!BR18</f>
        <v>11</v>
      </c>
      <c r="AN20" s="47">
        <f t="shared" si="6"/>
        <v>0.16176470588235295</v>
      </c>
      <c r="AO20" s="48">
        <f>'Indicator Date hidden2'!BO19</f>
        <v>0.43859649122807015</v>
      </c>
      <c r="AP20" s="48">
        <f>'Indicator Geographical level'!BW21</f>
        <v>1.2592592592592593</v>
      </c>
    </row>
    <row r="21" spans="1:42" ht="15.75" customHeight="1" x14ac:dyDescent="0.2">
      <c r="A21" s="50" t="s">
        <v>88</v>
      </c>
      <c r="B21" s="10" t="s">
        <v>99</v>
      </c>
      <c r="C21" s="54" t="s">
        <v>100</v>
      </c>
      <c r="D21" s="283">
        <f>'Hazard &amp; Exposure'!AF20</f>
        <v>4.0999999999999996</v>
      </c>
      <c r="E21" s="283">
        <f>'Hazard &amp; Exposure'!AG20</f>
        <v>0.1</v>
      </c>
      <c r="F21" s="283">
        <f>'Hazard &amp; Exposure'!AH20</f>
        <v>7.3</v>
      </c>
      <c r="G21" s="283">
        <f>'Hazard &amp; Exposure'!AJ20</f>
        <v>0</v>
      </c>
      <c r="H21" s="283">
        <f>'Hazard &amp; Exposure'!AM20</f>
        <v>1.9</v>
      </c>
      <c r="I21" s="283">
        <f>'Hazard &amp; Exposure'!BK20</f>
        <v>4.9000000000000004</v>
      </c>
      <c r="J21" s="284">
        <f>'Hazard &amp; Exposure'!BL20</f>
        <v>3.5</v>
      </c>
      <c r="K21" s="283">
        <f>'Hazard &amp; Exposure'!BO20</f>
        <v>6.6</v>
      </c>
      <c r="L21" s="283">
        <f>'Hazard &amp; Exposure'!BR20</f>
        <v>0</v>
      </c>
      <c r="M21" s="284">
        <f>'Hazard &amp; Exposure'!BS20</f>
        <v>4</v>
      </c>
      <c r="N21" s="284">
        <f t="shared" si="0"/>
        <v>3.8</v>
      </c>
      <c r="O21" s="285">
        <f>Vulnerability!G20</f>
        <v>4.7</v>
      </c>
      <c r="P21" s="285">
        <f>Vulnerability!J20</f>
        <v>6.8</v>
      </c>
      <c r="Q21" s="285">
        <f>Vulnerability!N20</f>
        <v>7.2</v>
      </c>
      <c r="R21" s="284">
        <f>Vulnerability!O20</f>
        <v>5.9</v>
      </c>
      <c r="S21" s="285">
        <f>Vulnerability!R20</f>
        <v>3.9</v>
      </c>
      <c r="T21" s="285">
        <f>Vulnerability!V20</f>
        <v>5.4</v>
      </c>
      <c r="U21" s="285">
        <f>Vulnerability!Y20</f>
        <v>5.0999999999999996</v>
      </c>
      <c r="V21" s="285" t="str">
        <f>Vulnerability!AF20</f>
        <v>x</v>
      </c>
      <c r="W21" s="285">
        <f>Vulnerability!AL20</f>
        <v>0.4</v>
      </c>
      <c r="X21" s="285">
        <f>Vulnerability!AJ20</f>
        <v>6.1</v>
      </c>
      <c r="Y21" s="284">
        <f>Vulnerability!AM20</f>
        <v>3.3</v>
      </c>
      <c r="Z21" s="284">
        <f t="shared" si="1"/>
        <v>4.7</v>
      </c>
      <c r="AA21" s="286">
        <f>'Lack of Coping Capacity'!E20</f>
        <v>0.1</v>
      </c>
      <c r="AB21" s="286">
        <f>'Lack of Coping Capacity'!K20</f>
        <v>3.9</v>
      </c>
      <c r="AC21" s="286">
        <f>'Lack of Coping Capacity'!N20</f>
        <v>0.4</v>
      </c>
      <c r="AD21" s="284">
        <f>'Lack of Coping Capacity'!O20</f>
        <v>1.5</v>
      </c>
      <c r="AE21" s="286">
        <f>'Lack of Coping Capacity'!R20</f>
        <v>7.5</v>
      </c>
      <c r="AF21" s="286">
        <f>'Lack of Coping Capacity'!Z20</f>
        <v>2.7</v>
      </c>
      <c r="AG21" s="284">
        <f>'Lack of Coping Capacity'!AA20</f>
        <v>5.0999999999999996</v>
      </c>
      <c r="AH21" s="287">
        <f t="shared" si="2"/>
        <v>3.5</v>
      </c>
      <c r="AI21" s="288">
        <f t="shared" si="3"/>
        <v>4</v>
      </c>
      <c r="AJ21" s="284" t="str">
        <f t="shared" si="5"/>
        <v>Very Low</v>
      </c>
      <c r="AK21" s="44">
        <f t="shared" si="4"/>
        <v>42</v>
      </c>
      <c r="AL21" s="45">
        <f>VLOOKUP($C21,'Lack of Reliability Index'!$A$2:$H$45,8,FALSE)</f>
        <v>4.7</v>
      </c>
      <c r="AM21" s="46">
        <f>'Imputed and missing data hidden'!BR19</f>
        <v>9</v>
      </c>
      <c r="AN21" s="47">
        <f t="shared" si="6"/>
        <v>0.13235294117647059</v>
      </c>
      <c r="AO21" s="48">
        <f>'Indicator Date hidden2'!BO20</f>
        <v>0.43103448275862066</v>
      </c>
      <c r="AP21" s="48">
        <f>'Indicator Geographical level'!BW22</f>
        <v>1.2962962962962963</v>
      </c>
    </row>
    <row r="22" spans="1:42" ht="15.75" customHeight="1" x14ac:dyDescent="0.2">
      <c r="A22" s="50" t="s">
        <v>88</v>
      </c>
      <c r="B22" s="10" t="s">
        <v>101</v>
      </c>
      <c r="C22" s="54" t="s">
        <v>102</v>
      </c>
      <c r="D22" s="283">
        <f>'Hazard &amp; Exposure'!AF21</f>
        <v>4.3</v>
      </c>
      <c r="E22" s="283">
        <f>'Hazard &amp; Exposure'!AG21</f>
        <v>7.2</v>
      </c>
      <c r="F22" s="283">
        <f>'Hazard &amp; Exposure'!AH21</f>
        <v>4.5999999999999996</v>
      </c>
      <c r="G22" s="283">
        <f>'Hazard &amp; Exposure'!AJ21</f>
        <v>3.3</v>
      </c>
      <c r="H22" s="283">
        <f>'Hazard &amp; Exposure'!AM21</f>
        <v>9.6</v>
      </c>
      <c r="I22" s="283">
        <f>'Hazard &amp; Exposure'!BK21</f>
        <v>3.7</v>
      </c>
      <c r="J22" s="284">
        <f>'Hazard &amp; Exposure'!BL21</f>
        <v>6.1</v>
      </c>
      <c r="K22" s="283">
        <f>'Hazard &amp; Exposure'!BO21</f>
        <v>6.6</v>
      </c>
      <c r="L22" s="283">
        <f>'Hazard &amp; Exposure'!BR21</f>
        <v>0</v>
      </c>
      <c r="M22" s="284">
        <f>'Hazard &amp; Exposure'!BS21</f>
        <v>4</v>
      </c>
      <c r="N22" s="284">
        <f t="shared" si="0"/>
        <v>5.0999999999999996</v>
      </c>
      <c r="O22" s="285">
        <f>Vulnerability!G21</f>
        <v>4.7</v>
      </c>
      <c r="P22" s="285">
        <f>Vulnerability!J21</f>
        <v>6.8</v>
      </c>
      <c r="Q22" s="285">
        <f>Vulnerability!N21</f>
        <v>6.8</v>
      </c>
      <c r="R22" s="284">
        <f>Vulnerability!O21</f>
        <v>5.8</v>
      </c>
      <c r="S22" s="285">
        <f>Vulnerability!R21</f>
        <v>7.4</v>
      </c>
      <c r="T22" s="285">
        <f>Vulnerability!V21</f>
        <v>5.7</v>
      </c>
      <c r="U22" s="285">
        <f>Vulnerability!Y21</f>
        <v>5.0999999999999996</v>
      </c>
      <c r="V22" s="285" t="str">
        <f>Vulnerability!AF21</f>
        <v>x</v>
      </c>
      <c r="W22" s="285">
        <f>Vulnerability!AL21</f>
        <v>0.4</v>
      </c>
      <c r="X22" s="285">
        <f>Vulnerability!AJ21</f>
        <v>5</v>
      </c>
      <c r="Y22" s="284">
        <f>Vulnerability!AM21</f>
        <v>4</v>
      </c>
      <c r="Z22" s="284">
        <f t="shared" si="1"/>
        <v>5</v>
      </c>
      <c r="AA22" s="286">
        <f>'Lack of Coping Capacity'!E21</f>
        <v>0.1</v>
      </c>
      <c r="AB22" s="286">
        <f>'Lack of Coping Capacity'!K21</f>
        <v>3.9</v>
      </c>
      <c r="AC22" s="286">
        <f>'Lack of Coping Capacity'!N21</f>
        <v>3.4</v>
      </c>
      <c r="AD22" s="284">
        <f>'Lack of Coping Capacity'!O21</f>
        <v>2.5</v>
      </c>
      <c r="AE22" s="286">
        <f>'Lack of Coping Capacity'!R21</f>
        <v>4.7</v>
      </c>
      <c r="AF22" s="286">
        <f>'Lack of Coping Capacity'!Z21</f>
        <v>8</v>
      </c>
      <c r="AG22" s="284">
        <f>'Lack of Coping Capacity'!AA21</f>
        <v>6.4</v>
      </c>
      <c r="AH22" s="287">
        <f t="shared" si="2"/>
        <v>4.7</v>
      </c>
      <c r="AI22" s="288">
        <f t="shared" si="3"/>
        <v>4.9000000000000004</v>
      </c>
      <c r="AJ22" s="284" t="str">
        <f t="shared" si="5"/>
        <v>Low</v>
      </c>
      <c r="AK22" s="44">
        <f t="shared" si="4"/>
        <v>21</v>
      </c>
      <c r="AL22" s="45">
        <f>VLOOKUP($C22,'Lack of Reliability Index'!$A$2:$H$45,8,FALSE)</f>
        <v>4.7</v>
      </c>
      <c r="AM22" s="46">
        <f>'Imputed and missing data hidden'!BR20</f>
        <v>10</v>
      </c>
      <c r="AN22" s="47">
        <f t="shared" si="6"/>
        <v>0.14705882352941177</v>
      </c>
      <c r="AO22" s="48">
        <f>'Indicator Date hidden2'!BO21</f>
        <v>0.42105263157894735</v>
      </c>
      <c r="AP22" s="48">
        <f>'Indicator Geographical level'!BW23</f>
        <v>1.3461538461538463</v>
      </c>
    </row>
    <row r="23" spans="1:42" ht="15.75" customHeight="1" x14ac:dyDescent="0.2">
      <c r="A23" s="50" t="s">
        <v>88</v>
      </c>
      <c r="B23" s="10" t="s">
        <v>103</v>
      </c>
      <c r="C23" s="54" t="s">
        <v>104</v>
      </c>
      <c r="D23" s="283">
        <f>'Hazard &amp; Exposure'!AF22</f>
        <v>3.4</v>
      </c>
      <c r="E23" s="283">
        <f>'Hazard &amp; Exposure'!AG22</f>
        <v>0.1</v>
      </c>
      <c r="F23" s="283">
        <f>'Hazard &amp; Exposure'!AH22</f>
        <v>7.9</v>
      </c>
      <c r="G23" s="283">
        <f>'Hazard &amp; Exposure'!AJ22</f>
        <v>8.3000000000000007</v>
      </c>
      <c r="H23" s="283">
        <f>'Hazard &amp; Exposure'!AM22</f>
        <v>2.6</v>
      </c>
      <c r="I23" s="283">
        <f>'Hazard &amp; Exposure'!BK22</f>
        <v>2.8</v>
      </c>
      <c r="J23" s="284">
        <f>'Hazard &amp; Exposure'!BL22</f>
        <v>5</v>
      </c>
      <c r="K23" s="283">
        <f>'Hazard &amp; Exposure'!BO22</f>
        <v>6.6</v>
      </c>
      <c r="L23" s="283">
        <f>'Hazard &amp; Exposure'!BR22</f>
        <v>0</v>
      </c>
      <c r="M23" s="284">
        <f>'Hazard &amp; Exposure'!BS22</f>
        <v>4</v>
      </c>
      <c r="N23" s="284">
        <f t="shared" si="0"/>
        <v>4.5</v>
      </c>
      <c r="O23" s="285">
        <f>Vulnerability!G22</f>
        <v>4.7</v>
      </c>
      <c r="P23" s="285">
        <f>Vulnerability!J22</f>
        <v>6.8</v>
      </c>
      <c r="Q23" s="285">
        <f>Vulnerability!N22</f>
        <v>6.8</v>
      </c>
      <c r="R23" s="284">
        <f>Vulnerability!O22</f>
        <v>5.8</v>
      </c>
      <c r="S23" s="285">
        <f>Vulnerability!R22</f>
        <v>2</v>
      </c>
      <c r="T23" s="285">
        <f>Vulnerability!V22</f>
        <v>5.8</v>
      </c>
      <c r="U23" s="285">
        <f>Vulnerability!Y22</f>
        <v>5.0999999999999996</v>
      </c>
      <c r="V23" s="285">
        <f>Vulnerability!AF22</f>
        <v>0.2</v>
      </c>
      <c r="W23" s="285">
        <f>Vulnerability!AL22</f>
        <v>0.4</v>
      </c>
      <c r="X23" s="285">
        <f>Vulnerability!AJ22</f>
        <v>8.6</v>
      </c>
      <c r="Y23" s="284">
        <f>Vulnerability!AM22</f>
        <v>4.5</v>
      </c>
      <c r="Z23" s="284">
        <f t="shared" si="1"/>
        <v>5.2</v>
      </c>
      <c r="AA23" s="286">
        <f>'Lack of Coping Capacity'!E22</f>
        <v>0.1</v>
      </c>
      <c r="AB23" s="286">
        <f>'Lack of Coping Capacity'!K22</f>
        <v>3.9</v>
      </c>
      <c r="AC23" s="286">
        <f>'Lack of Coping Capacity'!N22</f>
        <v>1.5</v>
      </c>
      <c r="AD23" s="284">
        <f>'Lack of Coping Capacity'!O22</f>
        <v>1.8</v>
      </c>
      <c r="AE23" s="286">
        <f>'Lack of Coping Capacity'!R22</f>
        <v>1.9</v>
      </c>
      <c r="AF23" s="286">
        <f>'Lack of Coping Capacity'!Z22</f>
        <v>8.6</v>
      </c>
      <c r="AG23" s="284">
        <f>'Lack of Coping Capacity'!AA22</f>
        <v>5.3</v>
      </c>
      <c r="AH23" s="287">
        <f t="shared" si="2"/>
        <v>3.8</v>
      </c>
      <c r="AI23" s="288">
        <f t="shared" si="3"/>
        <v>4.5</v>
      </c>
      <c r="AJ23" s="284" t="str">
        <f t="shared" si="5"/>
        <v>Low</v>
      </c>
      <c r="AK23" s="44">
        <f t="shared" si="4"/>
        <v>30</v>
      </c>
      <c r="AL23" s="45">
        <f>VLOOKUP($C23,'Lack of Reliability Index'!$A$2:$H$45,8,FALSE)</f>
        <v>4.5</v>
      </c>
      <c r="AM23" s="46">
        <f>'Imputed and missing data hidden'!BR21</f>
        <v>8</v>
      </c>
      <c r="AN23" s="47">
        <f t="shared" si="6"/>
        <v>0.11764705882352941</v>
      </c>
      <c r="AO23" s="48">
        <f>'Indicator Date hidden2'!BO22</f>
        <v>0.49152542372881358</v>
      </c>
      <c r="AP23" s="48">
        <f>'Indicator Geographical level'!BW24</f>
        <v>1.3333333333333333</v>
      </c>
    </row>
    <row r="24" spans="1:42" ht="15.75" customHeight="1" x14ac:dyDescent="0.2">
      <c r="A24" s="50" t="s">
        <v>88</v>
      </c>
      <c r="B24" s="10" t="s">
        <v>105</v>
      </c>
      <c r="C24" s="54" t="s">
        <v>106</v>
      </c>
      <c r="D24" s="283">
        <f>'Hazard &amp; Exposure'!AF23</f>
        <v>4.0999999999999996</v>
      </c>
      <c r="E24" s="283">
        <f>'Hazard &amp; Exposure'!AG23</f>
        <v>0.1</v>
      </c>
      <c r="F24" s="283">
        <f>'Hazard &amp; Exposure'!AH23</f>
        <v>8.4</v>
      </c>
      <c r="G24" s="283">
        <f>'Hazard &amp; Exposure'!AJ23</f>
        <v>1.7</v>
      </c>
      <c r="H24" s="283">
        <f>'Hazard &amp; Exposure'!AM23</f>
        <v>1.6</v>
      </c>
      <c r="I24" s="283">
        <f>'Hazard &amp; Exposure'!BK23</f>
        <v>3</v>
      </c>
      <c r="J24" s="284">
        <f>'Hazard &amp; Exposure'!BL23</f>
        <v>3.8</v>
      </c>
      <c r="K24" s="283">
        <f>'Hazard &amp; Exposure'!BO23</f>
        <v>6.6</v>
      </c>
      <c r="L24" s="283">
        <f>'Hazard &amp; Exposure'!BR23</f>
        <v>0</v>
      </c>
      <c r="M24" s="284">
        <f>'Hazard &amp; Exposure'!BS23</f>
        <v>4</v>
      </c>
      <c r="N24" s="284">
        <f t="shared" si="0"/>
        <v>3.9</v>
      </c>
      <c r="O24" s="285">
        <f>Vulnerability!G23</f>
        <v>4.7</v>
      </c>
      <c r="P24" s="285">
        <f>Vulnerability!J23</f>
        <v>6.8</v>
      </c>
      <c r="Q24" s="285">
        <f>Vulnerability!N23</f>
        <v>7.5</v>
      </c>
      <c r="R24" s="284">
        <f>Vulnerability!O23</f>
        <v>5.9</v>
      </c>
      <c r="S24" s="285">
        <f>Vulnerability!R23</f>
        <v>10</v>
      </c>
      <c r="T24" s="285">
        <f>Vulnerability!V23</f>
        <v>5.4</v>
      </c>
      <c r="U24" s="285">
        <f>Vulnerability!Y23</f>
        <v>5.0999999999999996</v>
      </c>
      <c r="V24" s="285">
        <f>Vulnerability!AF23</f>
        <v>0</v>
      </c>
      <c r="W24" s="285">
        <f>Vulnerability!AL23</f>
        <v>0.4</v>
      </c>
      <c r="X24" s="285">
        <f>Vulnerability!AJ23</f>
        <v>6.3</v>
      </c>
      <c r="Y24" s="284">
        <f>Vulnerability!AM23</f>
        <v>5.8</v>
      </c>
      <c r="Z24" s="284">
        <f t="shared" si="1"/>
        <v>5.9</v>
      </c>
      <c r="AA24" s="286">
        <f>'Lack of Coping Capacity'!E23</f>
        <v>0.1</v>
      </c>
      <c r="AB24" s="286">
        <f>'Lack of Coping Capacity'!K23</f>
        <v>3.9</v>
      </c>
      <c r="AC24" s="286">
        <f>'Lack of Coping Capacity'!N23</f>
        <v>0</v>
      </c>
      <c r="AD24" s="284">
        <f>'Lack of Coping Capacity'!O23</f>
        <v>1.3</v>
      </c>
      <c r="AE24" s="286">
        <f>'Lack of Coping Capacity'!R23</f>
        <v>7.6</v>
      </c>
      <c r="AF24" s="286">
        <f>'Lack of Coping Capacity'!Z23</f>
        <v>6.4</v>
      </c>
      <c r="AG24" s="284">
        <f>'Lack of Coping Capacity'!AA23</f>
        <v>7</v>
      </c>
      <c r="AH24" s="287">
        <f t="shared" si="2"/>
        <v>4.8</v>
      </c>
      <c r="AI24" s="288">
        <f t="shared" si="3"/>
        <v>4.8</v>
      </c>
      <c r="AJ24" s="284" t="str">
        <f t="shared" si="5"/>
        <v>Low</v>
      </c>
      <c r="AK24" s="44">
        <f t="shared" si="4"/>
        <v>24</v>
      </c>
      <c r="AL24" s="45">
        <f>VLOOKUP($C24,'Lack of Reliability Index'!$A$2:$H$45,8,FALSE)</f>
        <v>5.0999999999999996</v>
      </c>
      <c r="AM24" s="46">
        <f>'Imputed and missing data hidden'!BR22</f>
        <v>10</v>
      </c>
      <c r="AN24" s="47">
        <f t="shared" si="6"/>
        <v>0.14705882352941177</v>
      </c>
      <c r="AO24" s="48">
        <f>'Indicator Date hidden2'!BO23</f>
        <v>0.46551724137931033</v>
      </c>
      <c r="AP24" s="48">
        <f>'Indicator Geographical level'!BW25</f>
        <v>1.2962962962962963</v>
      </c>
    </row>
    <row r="25" spans="1:42" ht="15.75" customHeight="1" x14ac:dyDescent="0.2">
      <c r="A25" s="50" t="s">
        <v>88</v>
      </c>
      <c r="B25" s="10" t="s">
        <v>107</v>
      </c>
      <c r="C25" s="54" t="s">
        <v>108</v>
      </c>
      <c r="D25" s="283">
        <f>'Hazard &amp; Exposure'!AF24</f>
        <v>3</v>
      </c>
      <c r="E25" s="283">
        <f>'Hazard &amp; Exposure'!AG24</f>
        <v>0.1</v>
      </c>
      <c r="F25" s="283">
        <f>'Hazard &amp; Exposure'!AH24</f>
        <v>7.6</v>
      </c>
      <c r="G25" s="283">
        <f>'Hazard &amp; Exposure'!AJ24</f>
        <v>0</v>
      </c>
      <c r="H25" s="283">
        <f>'Hazard &amp; Exposure'!AM24</f>
        <v>1.8</v>
      </c>
      <c r="I25" s="283">
        <f>'Hazard &amp; Exposure'!BK24</f>
        <v>3.2</v>
      </c>
      <c r="J25" s="284">
        <f>'Hazard &amp; Exposure'!BL24</f>
        <v>3.1</v>
      </c>
      <c r="K25" s="283">
        <f>'Hazard &amp; Exposure'!BO24</f>
        <v>6.6</v>
      </c>
      <c r="L25" s="283">
        <f>'Hazard &amp; Exposure'!BR24</f>
        <v>0</v>
      </c>
      <c r="M25" s="284">
        <f>'Hazard &amp; Exposure'!BS24</f>
        <v>4</v>
      </c>
      <c r="N25" s="284">
        <f t="shared" si="0"/>
        <v>3.6</v>
      </c>
      <c r="O25" s="285">
        <f>Vulnerability!G24</f>
        <v>4.7</v>
      </c>
      <c r="P25" s="285">
        <f>Vulnerability!J24</f>
        <v>6.8</v>
      </c>
      <c r="Q25" s="285">
        <f>Vulnerability!N24</f>
        <v>6.8</v>
      </c>
      <c r="R25" s="284">
        <f>Vulnerability!O24</f>
        <v>5.8</v>
      </c>
      <c r="S25" s="285">
        <f>Vulnerability!R24</f>
        <v>3.6</v>
      </c>
      <c r="T25" s="285">
        <f>Vulnerability!V24</f>
        <v>5.7</v>
      </c>
      <c r="U25" s="285">
        <f>Vulnerability!Y24</f>
        <v>5.0999999999999996</v>
      </c>
      <c r="V25" s="285" t="str">
        <f>Vulnerability!AF24</f>
        <v>x</v>
      </c>
      <c r="W25" s="285">
        <f>Vulnerability!AL24</f>
        <v>0.4</v>
      </c>
      <c r="X25" s="285">
        <f>Vulnerability!AJ24</f>
        <v>8</v>
      </c>
      <c r="Y25" s="284">
        <f>Vulnerability!AM24</f>
        <v>3.9</v>
      </c>
      <c r="Z25" s="284">
        <f t="shared" si="1"/>
        <v>4.9000000000000004</v>
      </c>
      <c r="AA25" s="286">
        <f>'Lack of Coping Capacity'!E24</f>
        <v>0.1</v>
      </c>
      <c r="AB25" s="286">
        <f>'Lack of Coping Capacity'!K24</f>
        <v>3.9</v>
      </c>
      <c r="AC25" s="286">
        <f>'Lack of Coping Capacity'!N24</f>
        <v>5.2</v>
      </c>
      <c r="AD25" s="284">
        <f>'Lack of Coping Capacity'!O24</f>
        <v>3.1</v>
      </c>
      <c r="AE25" s="286">
        <f>'Lack of Coping Capacity'!R24</f>
        <v>5.4</v>
      </c>
      <c r="AF25" s="286">
        <f>'Lack of Coping Capacity'!Z24</f>
        <v>2</v>
      </c>
      <c r="AG25" s="284">
        <f>'Lack of Coping Capacity'!AA24</f>
        <v>3.7</v>
      </c>
      <c r="AH25" s="287">
        <f t="shared" si="2"/>
        <v>3.4</v>
      </c>
      <c r="AI25" s="288">
        <f t="shared" si="3"/>
        <v>3.9</v>
      </c>
      <c r="AJ25" s="284" t="str">
        <f t="shared" si="5"/>
        <v>Very Low</v>
      </c>
      <c r="AK25" s="44">
        <f t="shared" si="4"/>
        <v>43</v>
      </c>
      <c r="AL25" s="45">
        <f>VLOOKUP($C25,'Lack of Reliability Index'!$A$2:$H$45,8,FALSE)</f>
        <v>5</v>
      </c>
      <c r="AM25" s="46">
        <f>'Imputed and missing data hidden'!BR23</f>
        <v>10</v>
      </c>
      <c r="AN25" s="47">
        <f t="shared" si="6"/>
        <v>0.14705882352941177</v>
      </c>
      <c r="AO25" s="48">
        <f>'Indicator Date hidden2'!BO24</f>
        <v>0.43103448275862066</v>
      </c>
      <c r="AP25" s="48">
        <f>'Indicator Geographical level'!BW26</f>
        <v>1.2962962962962963</v>
      </c>
    </row>
    <row r="26" spans="1:42" ht="15.75" customHeight="1" x14ac:dyDescent="0.2">
      <c r="A26" s="50" t="s">
        <v>88</v>
      </c>
      <c r="B26" s="10" t="s">
        <v>109</v>
      </c>
      <c r="C26" s="54" t="s">
        <v>110</v>
      </c>
      <c r="D26" s="283">
        <f>'Hazard &amp; Exposure'!AF25</f>
        <v>4.3</v>
      </c>
      <c r="E26" s="283">
        <f>'Hazard &amp; Exposure'!AG25</f>
        <v>8.5</v>
      </c>
      <c r="F26" s="283">
        <f>'Hazard &amp; Exposure'!AH25</f>
        <v>3.1</v>
      </c>
      <c r="G26" s="283">
        <f>'Hazard &amp; Exposure'!AJ25</f>
        <v>1.7</v>
      </c>
      <c r="H26" s="283">
        <f>'Hazard &amp; Exposure'!AM25</f>
        <v>3.4</v>
      </c>
      <c r="I26" s="283">
        <f>'Hazard &amp; Exposure'!BK25</f>
        <v>3.4</v>
      </c>
      <c r="J26" s="284">
        <f>'Hazard &amp; Exposure'!BL25</f>
        <v>4.5999999999999996</v>
      </c>
      <c r="K26" s="283">
        <f>'Hazard &amp; Exposure'!BO25</f>
        <v>6.6</v>
      </c>
      <c r="L26" s="283">
        <f>'Hazard &amp; Exposure'!BR25</f>
        <v>0</v>
      </c>
      <c r="M26" s="284">
        <f>'Hazard &amp; Exposure'!BS25</f>
        <v>4</v>
      </c>
      <c r="N26" s="284">
        <f t="shared" si="0"/>
        <v>4.3</v>
      </c>
      <c r="O26" s="285">
        <f>Vulnerability!G25</f>
        <v>4.7</v>
      </c>
      <c r="P26" s="285">
        <f>Vulnerability!J25</f>
        <v>6.8</v>
      </c>
      <c r="Q26" s="285">
        <f>Vulnerability!N25</f>
        <v>7.7</v>
      </c>
      <c r="R26" s="284">
        <f>Vulnerability!O25</f>
        <v>6</v>
      </c>
      <c r="S26" s="285">
        <f>Vulnerability!R25</f>
        <v>0</v>
      </c>
      <c r="T26" s="285">
        <f>Vulnerability!V25</f>
        <v>5.4</v>
      </c>
      <c r="U26" s="285">
        <f>Vulnerability!Y25</f>
        <v>5.0999999999999996</v>
      </c>
      <c r="V26" s="285" t="str">
        <f>Vulnerability!AF25</f>
        <v>x</v>
      </c>
      <c r="W26" s="285">
        <f>Vulnerability!AL25</f>
        <v>0.4</v>
      </c>
      <c r="X26" s="285">
        <f>Vulnerability!AJ25</f>
        <v>6.8</v>
      </c>
      <c r="Y26" s="284">
        <f>Vulnerability!AM25</f>
        <v>2.9</v>
      </c>
      <c r="Z26" s="284">
        <f t="shared" si="1"/>
        <v>4.5999999999999996</v>
      </c>
      <c r="AA26" s="286">
        <f>'Lack of Coping Capacity'!E25</f>
        <v>0.1</v>
      </c>
      <c r="AB26" s="286">
        <f>'Lack of Coping Capacity'!K25</f>
        <v>3.9</v>
      </c>
      <c r="AC26" s="286">
        <f>'Lack of Coping Capacity'!N25</f>
        <v>0</v>
      </c>
      <c r="AD26" s="284">
        <f>'Lack of Coping Capacity'!O25</f>
        <v>1.3</v>
      </c>
      <c r="AE26" s="286">
        <f>'Lack of Coping Capacity'!R25</f>
        <v>5.7</v>
      </c>
      <c r="AF26" s="286">
        <f>'Lack of Coping Capacity'!Z25</f>
        <v>5.9</v>
      </c>
      <c r="AG26" s="284">
        <f>'Lack of Coping Capacity'!AA25</f>
        <v>5.8</v>
      </c>
      <c r="AH26" s="287">
        <f t="shared" si="2"/>
        <v>3.9</v>
      </c>
      <c r="AI26" s="288">
        <f t="shared" si="3"/>
        <v>4.3</v>
      </c>
      <c r="AJ26" s="284" t="str">
        <f t="shared" si="5"/>
        <v>Very Low</v>
      </c>
      <c r="AK26" s="44">
        <f t="shared" si="4"/>
        <v>34</v>
      </c>
      <c r="AL26" s="45">
        <f>VLOOKUP($C26,'Lack of Reliability Index'!$A$2:$H$45,8,FALSE)</f>
        <v>5</v>
      </c>
      <c r="AM26" s="46">
        <f>'Imputed and missing data hidden'!BR24</f>
        <v>10</v>
      </c>
      <c r="AN26" s="47">
        <f t="shared" si="6"/>
        <v>0.14705882352941177</v>
      </c>
      <c r="AO26" s="48">
        <f>'Indicator Date hidden2'!BO25</f>
        <v>0.43103448275862066</v>
      </c>
      <c r="AP26" s="48">
        <f>'Indicator Geographical level'!BW27</f>
        <v>1.2962962962962963</v>
      </c>
    </row>
    <row r="27" spans="1:42" ht="15.75" customHeight="1" x14ac:dyDescent="0.2">
      <c r="A27" s="50" t="s">
        <v>88</v>
      </c>
      <c r="B27" s="10" t="s">
        <v>111</v>
      </c>
      <c r="C27" s="54" t="s">
        <v>112</v>
      </c>
      <c r="D27" s="283">
        <f>'Hazard &amp; Exposure'!AF26</f>
        <v>5.0999999999999996</v>
      </c>
      <c r="E27" s="283">
        <f>'Hazard &amp; Exposure'!AG26</f>
        <v>0</v>
      </c>
      <c r="F27" s="283">
        <f>'Hazard &amp; Exposure'!AH26</f>
        <v>4.8</v>
      </c>
      <c r="G27" s="283">
        <f>'Hazard &amp; Exposure'!AJ26</f>
        <v>3.3</v>
      </c>
      <c r="H27" s="283">
        <f>'Hazard &amp; Exposure'!AM26</f>
        <v>7.6</v>
      </c>
      <c r="I27" s="283">
        <f>'Hazard &amp; Exposure'!BK26</f>
        <v>3.9</v>
      </c>
      <c r="J27" s="284">
        <f>'Hazard &amp; Exposure'!BL26</f>
        <v>4.5</v>
      </c>
      <c r="K27" s="283">
        <f>'Hazard &amp; Exposure'!BO26</f>
        <v>6.6</v>
      </c>
      <c r="L27" s="283">
        <f>'Hazard &amp; Exposure'!BR26</f>
        <v>1.9</v>
      </c>
      <c r="M27" s="284">
        <f>'Hazard &amp; Exposure'!BS26</f>
        <v>4.7</v>
      </c>
      <c r="N27" s="284">
        <f t="shared" si="0"/>
        <v>4.5999999999999996</v>
      </c>
      <c r="O27" s="285">
        <f>Vulnerability!G26</f>
        <v>4.7</v>
      </c>
      <c r="P27" s="285">
        <f>Vulnerability!J26</f>
        <v>6.8</v>
      </c>
      <c r="Q27" s="285">
        <f>Vulnerability!N26</f>
        <v>7.3</v>
      </c>
      <c r="R27" s="284">
        <f>Vulnerability!O26</f>
        <v>5.9</v>
      </c>
      <c r="S27" s="285">
        <f>Vulnerability!R26</f>
        <v>1.5</v>
      </c>
      <c r="T27" s="285">
        <f>Vulnerability!V26</f>
        <v>5.6</v>
      </c>
      <c r="U27" s="285">
        <f>Vulnerability!Y26</f>
        <v>5.0999999999999996</v>
      </c>
      <c r="V27" s="285" t="str">
        <f>Vulnerability!AF26</f>
        <v>x</v>
      </c>
      <c r="W27" s="285">
        <f>Vulnerability!AL26</f>
        <v>0.4</v>
      </c>
      <c r="X27" s="285">
        <f>Vulnerability!AJ26</f>
        <v>8.5</v>
      </c>
      <c r="Y27" s="284">
        <f>Vulnerability!AM26</f>
        <v>3.8</v>
      </c>
      <c r="Z27" s="284">
        <f t="shared" si="1"/>
        <v>4.9000000000000004</v>
      </c>
      <c r="AA27" s="286">
        <f>'Lack of Coping Capacity'!E26</f>
        <v>0.1</v>
      </c>
      <c r="AB27" s="286">
        <f>'Lack of Coping Capacity'!K26</f>
        <v>3.9</v>
      </c>
      <c r="AC27" s="286">
        <f>'Lack of Coping Capacity'!N26</f>
        <v>5.5</v>
      </c>
      <c r="AD27" s="284">
        <f>'Lack of Coping Capacity'!O26</f>
        <v>3.2</v>
      </c>
      <c r="AE27" s="286">
        <f>'Lack of Coping Capacity'!R26</f>
        <v>7.8</v>
      </c>
      <c r="AF27" s="286">
        <f>'Lack of Coping Capacity'!Z26</f>
        <v>4.4000000000000004</v>
      </c>
      <c r="AG27" s="284">
        <f>'Lack of Coping Capacity'!AA26</f>
        <v>6.1</v>
      </c>
      <c r="AH27" s="287">
        <f t="shared" si="2"/>
        <v>4.8</v>
      </c>
      <c r="AI27" s="288">
        <f t="shared" si="3"/>
        <v>4.8</v>
      </c>
      <c r="AJ27" s="284" t="str">
        <f t="shared" si="5"/>
        <v>Low</v>
      </c>
      <c r="AK27" s="44">
        <f t="shared" si="4"/>
        <v>24</v>
      </c>
      <c r="AL27" s="45">
        <f>VLOOKUP($C27,'Lack of Reliability Index'!$A$2:$H$45,8,FALSE)</f>
        <v>4.7</v>
      </c>
      <c r="AM27" s="46">
        <f>'Imputed and missing data hidden'!BR25</f>
        <v>9</v>
      </c>
      <c r="AN27" s="47">
        <f t="shared" si="6"/>
        <v>0.13235294117647059</v>
      </c>
      <c r="AO27" s="48">
        <f>'Indicator Date hidden2'!BO26</f>
        <v>0.43103448275862066</v>
      </c>
      <c r="AP27" s="48">
        <f>'Indicator Geographical level'!BW28</f>
        <v>1.2962962962962963</v>
      </c>
    </row>
    <row r="28" spans="1:42" ht="15.75" customHeight="1" x14ac:dyDescent="0.2">
      <c r="A28" s="50" t="s">
        <v>88</v>
      </c>
      <c r="B28" s="10" t="s">
        <v>113</v>
      </c>
      <c r="C28" s="54" t="s">
        <v>114</v>
      </c>
      <c r="D28" s="283">
        <f>'Hazard &amp; Exposure'!AF27</f>
        <v>1.3</v>
      </c>
      <c r="E28" s="283">
        <f>'Hazard &amp; Exposure'!AG27</f>
        <v>0.2</v>
      </c>
      <c r="F28" s="283">
        <f>'Hazard &amp; Exposure'!AH27</f>
        <v>2</v>
      </c>
      <c r="G28" s="283">
        <f>'Hazard &amp; Exposure'!AJ27</f>
        <v>0</v>
      </c>
      <c r="H28" s="283">
        <f>'Hazard &amp; Exposure'!AM27</f>
        <v>0.5</v>
      </c>
      <c r="I28" s="283">
        <f>'Hazard &amp; Exposure'!BK27</f>
        <v>3.5</v>
      </c>
      <c r="J28" s="284">
        <f>'Hazard &amp; Exposure'!BL27</f>
        <v>1.3</v>
      </c>
      <c r="K28" s="283">
        <f>'Hazard &amp; Exposure'!BO27</f>
        <v>6.6</v>
      </c>
      <c r="L28" s="283">
        <f>'Hazard &amp; Exposure'!BR27</f>
        <v>0</v>
      </c>
      <c r="M28" s="284">
        <f>'Hazard &amp; Exposure'!BS27</f>
        <v>4</v>
      </c>
      <c r="N28" s="284">
        <f t="shared" si="0"/>
        <v>2.8</v>
      </c>
      <c r="O28" s="285">
        <f>Vulnerability!G27</f>
        <v>4.7</v>
      </c>
      <c r="P28" s="285">
        <f>Vulnerability!J27</f>
        <v>6.8</v>
      </c>
      <c r="Q28" s="285">
        <f>Vulnerability!N27</f>
        <v>9.1</v>
      </c>
      <c r="R28" s="284">
        <f>Vulnerability!O27</f>
        <v>6.3</v>
      </c>
      <c r="S28" s="285">
        <f>Vulnerability!R27</f>
        <v>6.1</v>
      </c>
      <c r="T28" s="285">
        <f>Vulnerability!V27</f>
        <v>5.9</v>
      </c>
      <c r="U28" s="285">
        <f>Vulnerability!Y27</f>
        <v>5.0999999999999996</v>
      </c>
      <c r="V28" s="285">
        <f>Vulnerability!AF27</f>
        <v>0</v>
      </c>
      <c r="W28" s="285">
        <f>Vulnerability!AL27</f>
        <v>0.4</v>
      </c>
      <c r="X28" s="285">
        <f>Vulnerability!AJ27</f>
        <v>4.0999999999999996</v>
      </c>
      <c r="Y28" s="284">
        <f>Vulnerability!AM27</f>
        <v>4</v>
      </c>
      <c r="Z28" s="284">
        <f t="shared" si="1"/>
        <v>5.3</v>
      </c>
      <c r="AA28" s="286">
        <f>'Lack of Coping Capacity'!E27</f>
        <v>0.1</v>
      </c>
      <c r="AB28" s="286">
        <f>'Lack of Coping Capacity'!K27</f>
        <v>3.9</v>
      </c>
      <c r="AC28" s="286">
        <f>'Lack of Coping Capacity'!N27</f>
        <v>2.8</v>
      </c>
      <c r="AD28" s="284">
        <f>'Lack of Coping Capacity'!O27</f>
        <v>2.2999999999999998</v>
      </c>
      <c r="AE28" s="286">
        <f>'Lack of Coping Capacity'!R27</f>
        <v>6.5</v>
      </c>
      <c r="AF28" s="286">
        <f>'Lack of Coping Capacity'!Z27</f>
        <v>5.7</v>
      </c>
      <c r="AG28" s="284">
        <f>'Lack of Coping Capacity'!AA27</f>
        <v>6.1</v>
      </c>
      <c r="AH28" s="287">
        <f t="shared" si="2"/>
        <v>4.5</v>
      </c>
      <c r="AI28" s="288">
        <f t="shared" si="3"/>
        <v>4.0999999999999996</v>
      </c>
      <c r="AJ28" s="284" t="str">
        <f t="shared" si="5"/>
        <v>Very Low</v>
      </c>
      <c r="AK28" s="44">
        <f t="shared" si="4"/>
        <v>39</v>
      </c>
      <c r="AL28" s="45">
        <f>VLOOKUP($C28,'Lack of Reliability Index'!$A$2:$H$45,8,FALSE)</f>
        <v>5.2</v>
      </c>
      <c r="AM28" s="46">
        <f>'Imputed and missing data hidden'!BR26</f>
        <v>11</v>
      </c>
      <c r="AN28" s="47">
        <f t="shared" si="6"/>
        <v>0.16176470588235295</v>
      </c>
      <c r="AO28" s="48">
        <f>'Indicator Date hidden2'!BO27</f>
        <v>0.4576271186440678</v>
      </c>
      <c r="AP28" s="48">
        <f>'Indicator Geographical level'!BW29</f>
        <v>1.3333333333333333</v>
      </c>
    </row>
    <row r="29" spans="1:42" ht="15.75" customHeight="1" x14ac:dyDescent="0.2">
      <c r="A29" s="50" t="s">
        <v>88</v>
      </c>
      <c r="B29" s="10" t="s">
        <v>115</v>
      </c>
      <c r="C29" s="54" t="s">
        <v>116</v>
      </c>
      <c r="D29" s="283">
        <f>'Hazard &amp; Exposure'!AF28</f>
        <v>4.5999999999999996</v>
      </c>
      <c r="E29" s="283">
        <f>'Hazard &amp; Exposure'!AG28</f>
        <v>9</v>
      </c>
      <c r="F29" s="283">
        <f>'Hazard &amp; Exposure'!AH28</f>
        <v>4.7</v>
      </c>
      <c r="G29" s="283">
        <f>'Hazard &amp; Exposure'!AJ28</f>
        <v>3.2</v>
      </c>
      <c r="H29" s="283">
        <f>'Hazard &amp; Exposure'!AM28</f>
        <v>2.9</v>
      </c>
      <c r="I29" s="283">
        <f>'Hazard &amp; Exposure'!BK28</f>
        <v>3.4</v>
      </c>
      <c r="J29" s="284">
        <f>'Hazard &amp; Exposure'!BL28</f>
        <v>5.2</v>
      </c>
      <c r="K29" s="283">
        <f>'Hazard &amp; Exposure'!BO28</f>
        <v>6.6</v>
      </c>
      <c r="L29" s="283">
        <f>'Hazard &amp; Exposure'!BR28</f>
        <v>0</v>
      </c>
      <c r="M29" s="284">
        <f>'Hazard &amp; Exposure'!BS28</f>
        <v>4</v>
      </c>
      <c r="N29" s="284">
        <f t="shared" si="0"/>
        <v>4.5999999999999996</v>
      </c>
      <c r="O29" s="285">
        <f>Vulnerability!G28</f>
        <v>4.7</v>
      </c>
      <c r="P29" s="285">
        <f>Vulnerability!J28</f>
        <v>6.8</v>
      </c>
      <c r="Q29" s="285">
        <f>Vulnerability!N28</f>
        <v>7.3</v>
      </c>
      <c r="R29" s="284">
        <f>Vulnerability!O28</f>
        <v>5.9</v>
      </c>
      <c r="S29" s="285">
        <f>Vulnerability!R28</f>
        <v>1.4</v>
      </c>
      <c r="T29" s="285">
        <f>Vulnerability!V28</f>
        <v>5.4</v>
      </c>
      <c r="U29" s="285">
        <f>Vulnerability!Y28</f>
        <v>5.0999999999999996</v>
      </c>
      <c r="V29" s="285" t="str">
        <f>Vulnerability!AF28</f>
        <v>x</v>
      </c>
      <c r="W29" s="285">
        <f>Vulnerability!AL28</f>
        <v>0.4</v>
      </c>
      <c r="X29" s="285">
        <f>Vulnerability!AJ28</f>
        <v>7.4</v>
      </c>
      <c r="Y29" s="284">
        <f>Vulnerability!AM28</f>
        <v>3.3</v>
      </c>
      <c r="Z29" s="284">
        <f t="shared" si="1"/>
        <v>4.7</v>
      </c>
      <c r="AA29" s="286">
        <f>'Lack of Coping Capacity'!E28</f>
        <v>0.1</v>
      </c>
      <c r="AB29" s="286">
        <f>'Lack of Coping Capacity'!K28</f>
        <v>3.9</v>
      </c>
      <c r="AC29" s="286">
        <f>'Lack of Coping Capacity'!N28</f>
        <v>9.1999999999999993</v>
      </c>
      <c r="AD29" s="284">
        <f>'Lack of Coping Capacity'!O28</f>
        <v>4.4000000000000004</v>
      </c>
      <c r="AE29" s="286">
        <f>'Lack of Coping Capacity'!R28</f>
        <v>4.8</v>
      </c>
      <c r="AF29" s="286">
        <f>'Lack of Coping Capacity'!Z28</f>
        <v>3.5</v>
      </c>
      <c r="AG29" s="284">
        <f>'Lack of Coping Capacity'!AA28</f>
        <v>4.2</v>
      </c>
      <c r="AH29" s="287">
        <f t="shared" si="2"/>
        <v>4.3</v>
      </c>
      <c r="AI29" s="288">
        <f t="shared" si="3"/>
        <v>4.5</v>
      </c>
      <c r="AJ29" s="284" t="str">
        <f t="shared" si="5"/>
        <v>Low</v>
      </c>
      <c r="AK29" s="44">
        <f t="shared" si="4"/>
        <v>30</v>
      </c>
      <c r="AL29" s="45">
        <f>VLOOKUP($C29,'Lack of Reliability Index'!$A$2:$H$45,8,FALSE)</f>
        <v>4.5999999999999996</v>
      </c>
      <c r="AM29" s="46">
        <f>'Imputed and missing data hidden'!BR27</f>
        <v>9</v>
      </c>
      <c r="AN29" s="47">
        <f t="shared" si="6"/>
        <v>0.13235294117647059</v>
      </c>
      <c r="AO29" s="48">
        <f>'Indicator Date hidden2'!BO28</f>
        <v>0.4576271186440678</v>
      </c>
      <c r="AP29" s="48">
        <f>'Indicator Geographical level'!BW30</f>
        <v>1.3333333333333333</v>
      </c>
    </row>
    <row r="30" spans="1:42" ht="15.75" customHeight="1" x14ac:dyDescent="0.2">
      <c r="A30" s="50" t="s">
        <v>88</v>
      </c>
      <c r="B30" s="10" t="s">
        <v>117</v>
      </c>
      <c r="C30" s="54" t="s">
        <v>118</v>
      </c>
      <c r="D30" s="283">
        <f>'Hazard &amp; Exposure'!AF29</f>
        <v>4.3</v>
      </c>
      <c r="E30" s="283">
        <f>'Hazard &amp; Exposure'!AG29</f>
        <v>0.3</v>
      </c>
      <c r="F30" s="283">
        <f>'Hazard &amp; Exposure'!AH29</f>
        <v>7.5</v>
      </c>
      <c r="G30" s="283">
        <f>'Hazard &amp; Exposure'!AJ29</f>
        <v>0</v>
      </c>
      <c r="H30" s="283">
        <f>'Hazard &amp; Exposure'!AM29</f>
        <v>0</v>
      </c>
      <c r="I30" s="283">
        <f>'Hazard &amp; Exposure'!BK29</f>
        <v>3.6</v>
      </c>
      <c r="J30" s="284">
        <f>'Hazard &amp; Exposure'!BL29</f>
        <v>3.2</v>
      </c>
      <c r="K30" s="283">
        <f>'Hazard &amp; Exposure'!BO29</f>
        <v>6.6</v>
      </c>
      <c r="L30" s="283">
        <f>'Hazard &amp; Exposure'!BR29</f>
        <v>0</v>
      </c>
      <c r="M30" s="284">
        <f>'Hazard &amp; Exposure'!BS29</f>
        <v>4</v>
      </c>
      <c r="N30" s="284">
        <f t="shared" si="0"/>
        <v>3.6</v>
      </c>
      <c r="O30" s="285">
        <f>Vulnerability!G29</f>
        <v>4.7</v>
      </c>
      <c r="P30" s="285">
        <f>Vulnerability!J29</f>
        <v>6.8</v>
      </c>
      <c r="Q30" s="285">
        <f>Vulnerability!N29</f>
        <v>6.9</v>
      </c>
      <c r="R30" s="284">
        <f>Vulnerability!O29</f>
        <v>5.8</v>
      </c>
      <c r="S30" s="285">
        <f>Vulnerability!R29</f>
        <v>0</v>
      </c>
      <c r="T30" s="285">
        <f>Vulnerability!V29</f>
        <v>5.4</v>
      </c>
      <c r="U30" s="285">
        <f>Vulnerability!Y29</f>
        <v>5.0999999999999996</v>
      </c>
      <c r="V30" s="285" t="str">
        <f>Vulnerability!AF29</f>
        <v>x</v>
      </c>
      <c r="W30" s="285">
        <f>Vulnerability!AL29</f>
        <v>0.4</v>
      </c>
      <c r="X30" s="285">
        <f>Vulnerability!AJ29</f>
        <v>5.6</v>
      </c>
      <c r="Y30" s="284">
        <f>Vulnerability!AM29</f>
        <v>2.6</v>
      </c>
      <c r="Z30" s="284">
        <f t="shared" si="1"/>
        <v>4.4000000000000004</v>
      </c>
      <c r="AA30" s="286">
        <f>'Lack of Coping Capacity'!E29</f>
        <v>0.1</v>
      </c>
      <c r="AB30" s="286">
        <f>'Lack of Coping Capacity'!K29</f>
        <v>3.9</v>
      </c>
      <c r="AC30" s="286">
        <f>'Lack of Coping Capacity'!N29</f>
        <v>5.3</v>
      </c>
      <c r="AD30" s="284">
        <f>'Lack of Coping Capacity'!O29</f>
        <v>3.1</v>
      </c>
      <c r="AE30" s="286">
        <f>'Lack of Coping Capacity'!R29</f>
        <v>8.6999999999999993</v>
      </c>
      <c r="AF30" s="286">
        <f>'Lack of Coping Capacity'!Z29</f>
        <v>7.3</v>
      </c>
      <c r="AG30" s="284">
        <f>'Lack of Coping Capacity'!AA29</f>
        <v>8</v>
      </c>
      <c r="AH30" s="287">
        <f t="shared" si="2"/>
        <v>6.1</v>
      </c>
      <c r="AI30" s="288">
        <f t="shared" si="3"/>
        <v>4.5999999999999996</v>
      </c>
      <c r="AJ30" s="284" t="str">
        <f t="shared" si="5"/>
        <v>Low</v>
      </c>
      <c r="AK30" s="44">
        <f t="shared" si="4"/>
        <v>28</v>
      </c>
      <c r="AL30" s="45">
        <f>VLOOKUP($C30,'Lack of Reliability Index'!$A$2:$H$45,8,FALSE)</f>
        <v>4.7</v>
      </c>
      <c r="AM30" s="46">
        <f>'Imputed and missing data hidden'!BR28</f>
        <v>9</v>
      </c>
      <c r="AN30" s="47">
        <f t="shared" si="6"/>
        <v>0.13235294117647059</v>
      </c>
      <c r="AO30" s="48">
        <f>'Indicator Date hidden2'!BO29</f>
        <v>0.43103448275862066</v>
      </c>
      <c r="AP30" s="48">
        <f>'Indicator Geographical level'!BW31</f>
        <v>1.2962962962962963</v>
      </c>
    </row>
    <row r="31" spans="1:42" ht="15.75" customHeight="1" x14ac:dyDescent="0.2">
      <c r="A31" s="50" t="s">
        <v>88</v>
      </c>
      <c r="B31" s="10" t="s">
        <v>119</v>
      </c>
      <c r="C31" s="54" t="s">
        <v>120</v>
      </c>
      <c r="D31" s="283">
        <f>'Hazard &amp; Exposure'!AF30</f>
        <v>5.9</v>
      </c>
      <c r="E31" s="283">
        <f>'Hazard &amp; Exposure'!AG30</f>
        <v>8.6</v>
      </c>
      <c r="F31" s="283">
        <f>'Hazard &amp; Exposure'!AH30</f>
        <v>8.4</v>
      </c>
      <c r="G31" s="283">
        <f>'Hazard &amp; Exposure'!AJ30</f>
        <v>5</v>
      </c>
      <c r="H31" s="283">
        <f>'Hazard &amp; Exposure'!AM30</f>
        <v>7.6</v>
      </c>
      <c r="I31" s="283">
        <f>'Hazard &amp; Exposure'!BK30</f>
        <v>4.9000000000000004</v>
      </c>
      <c r="J31" s="284">
        <f>'Hazard &amp; Exposure'!BL30</f>
        <v>7</v>
      </c>
      <c r="K31" s="283">
        <f>'Hazard &amp; Exposure'!BO30</f>
        <v>6.6</v>
      </c>
      <c r="L31" s="283">
        <f>'Hazard &amp; Exposure'!BR30</f>
        <v>10</v>
      </c>
      <c r="M31" s="284">
        <f>'Hazard &amp; Exposure'!BS30</f>
        <v>8.9</v>
      </c>
      <c r="N31" s="284">
        <f t="shared" si="0"/>
        <v>8.1</v>
      </c>
      <c r="O31" s="285">
        <f>Vulnerability!G30</f>
        <v>4.7</v>
      </c>
      <c r="P31" s="285">
        <f>Vulnerability!J30</f>
        <v>6.8</v>
      </c>
      <c r="Q31" s="285">
        <f>Vulnerability!N30</f>
        <v>6.9</v>
      </c>
      <c r="R31" s="284">
        <f>Vulnerability!O30</f>
        <v>5.8</v>
      </c>
      <c r="S31" s="285">
        <f>Vulnerability!R30</f>
        <v>2.1</v>
      </c>
      <c r="T31" s="285">
        <f>Vulnerability!V30</f>
        <v>5.5</v>
      </c>
      <c r="U31" s="285">
        <f>Vulnerability!Y30</f>
        <v>5.0999999999999996</v>
      </c>
      <c r="V31" s="285">
        <f>Vulnerability!AF30</f>
        <v>0</v>
      </c>
      <c r="W31" s="285">
        <f>Vulnerability!AL30</f>
        <v>0.4</v>
      </c>
      <c r="X31" s="285">
        <f>Vulnerability!AJ30</f>
        <v>6.2</v>
      </c>
      <c r="Y31" s="284">
        <f>Vulnerability!AM30</f>
        <v>3.6</v>
      </c>
      <c r="Z31" s="284">
        <f t="shared" si="1"/>
        <v>4.8</v>
      </c>
      <c r="AA31" s="286">
        <f>'Lack of Coping Capacity'!E30</f>
        <v>0.1</v>
      </c>
      <c r="AB31" s="286">
        <f>'Lack of Coping Capacity'!K30</f>
        <v>3.9</v>
      </c>
      <c r="AC31" s="286">
        <f>'Lack of Coping Capacity'!N30</f>
        <v>5.2</v>
      </c>
      <c r="AD31" s="284">
        <f>'Lack of Coping Capacity'!O30</f>
        <v>3.1</v>
      </c>
      <c r="AE31" s="286">
        <f>'Lack of Coping Capacity'!R30</f>
        <v>4.9000000000000004</v>
      </c>
      <c r="AF31" s="286">
        <f>'Lack of Coping Capacity'!Z30</f>
        <v>3.5</v>
      </c>
      <c r="AG31" s="284">
        <f>'Lack of Coping Capacity'!AA30</f>
        <v>4.2</v>
      </c>
      <c r="AH31" s="287">
        <f t="shared" si="2"/>
        <v>3.7</v>
      </c>
      <c r="AI31" s="288">
        <f t="shared" si="3"/>
        <v>5.2</v>
      </c>
      <c r="AJ31" s="284" t="str">
        <f t="shared" si="5"/>
        <v>Medium</v>
      </c>
      <c r="AK31" s="44">
        <f t="shared" si="4"/>
        <v>19</v>
      </c>
      <c r="AL31" s="45">
        <f>VLOOKUP($C31,'Lack of Reliability Index'!$A$2:$H$45,8,FALSE)</f>
        <v>4.9000000000000004</v>
      </c>
      <c r="AM31" s="46">
        <f>'Imputed and missing data hidden'!BR29</f>
        <v>10</v>
      </c>
      <c r="AN31" s="47">
        <f t="shared" si="6"/>
        <v>0.14705882352941177</v>
      </c>
      <c r="AO31" s="48">
        <f>'Indicator Date hidden2'!BO30</f>
        <v>0.4576271186440678</v>
      </c>
      <c r="AP31" s="48">
        <f>'Indicator Geographical level'!BW32</f>
        <v>1.3333333333333333</v>
      </c>
    </row>
    <row r="32" spans="1:42" ht="15.75" customHeight="1" x14ac:dyDescent="0.2">
      <c r="A32" s="50" t="s">
        <v>88</v>
      </c>
      <c r="B32" s="10" t="s">
        <v>121</v>
      </c>
      <c r="C32" s="54" t="s">
        <v>122</v>
      </c>
      <c r="D32" s="283">
        <f>'Hazard &amp; Exposure'!AF31</f>
        <v>4.5</v>
      </c>
      <c r="E32" s="283">
        <f>'Hazard &amp; Exposure'!AG31</f>
        <v>0.1</v>
      </c>
      <c r="F32" s="283">
        <f>'Hazard &amp; Exposure'!AH31</f>
        <v>6.1</v>
      </c>
      <c r="G32" s="283">
        <f>'Hazard &amp; Exposure'!AJ31</f>
        <v>0</v>
      </c>
      <c r="H32" s="283">
        <f>'Hazard &amp; Exposure'!AM31</f>
        <v>0.8</v>
      </c>
      <c r="I32" s="283">
        <f>'Hazard &amp; Exposure'!BK31</f>
        <v>4.3</v>
      </c>
      <c r="J32" s="284">
        <f>'Hazard &amp; Exposure'!BL31</f>
        <v>3</v>
      </c>
      <c r="K32" s="283">
        <f>'Hazard &amp; Exposure'!BO31</f>
        <v>6.6</v>
      </c>
      <c r="L32" s="283">
        <f>'Hazard &amp; Exposure'!BR31</f>
        <v>0</v>
      </c>
      <c r="M32" s="284">
        <f>'Hazard &amp; Exposure'!BS31</f>
        <v>4</v>
      </c>
      <c r="N32" s="284">
        <f t="shared" si="0"/>
        <v>3.5</v>
      </c>
      <c r="O32" s="285">
        <f>Vulnerability!G31</f>
        <v>4.7</v>
      </c>
      <c r="P32" s="285">
        <f>Vulnerability!J31</f>
        <v>6.8</v>
      </c>
      <c r="Q32" s="285">
        <f>Vulnerability!N31</f>
        <v>9.1</v>
      </c>
      <c r="R32" s="284">
        <f>Vulnerability!O31</f>
        <v>6.3</v>
      </c>
      <c r="S32" s="285">
        <f>Vulnerability!R31</f>
        <v>2.9</v>
      </c>
      <c r="T32" s="285">
        <f>Vulnerability!V31</f>
        <v>5.5</v>
      </c>
      <c r="U32" s="285">
        <f>Vulnerability!Y31</f>
        <v>5.0999999999999996</v>
      </c>
      <c r="V32" s="285">
        <f>Vulnerability!AF31</f>
        <v>0</v>
      </c>
      <c r="W32" s="285">
        <f>Vulnerability!AL31</f>
        <v>0.4</v>
      </c>
      <c r="X32" s="285">
        <f>Vulnerability!AJ31</f>
        <v>4.5999999999999996</v>
      </c>
      <c r="Y32" s="284">
        <f>Vulnerability!AM31</f>
        <v>3.4</v>
      </c>
      <c r="Z32" s="284">
        <f t="shared" si="1"/>
        <v>5</v>
      </c>
      <c r="AA32" s="286">
        <f>'Lack of Coping Capacity'!E31</f>
        <v>0.1</v>
      </c>
      <c r="AB32" s="286">
        <f>'Lack of Coping Capacity'!K31</f>
        <v>3.9</v>
      </c>
      <c r="AC32" s="286">
        <f>'Lack of Coping Capacity'!N31</f>
        <v>8.3000000000000007</v>
      </c>
      <c r="AD32" s="284">
        <f>'Lack of Coping Capacity'!O31</f>
        <v>4.0999999999999996</v>
      </c>
      <c r="AE32" s="286">
        <f>'Lack of Coping Capacity'!R31</f>
        <v>6.1</v>
      </c>
      <c r="AF32" s="286">
        <f>'Lack of Coping Capacity'!Z31</f>
        <v>7.8</v>
      </c>
      <c r="AG32" s="284">
        <f>'Lack of Coping Capacity'!AA31</f>
        <v>7</v>
      </c>
      <c r="AH32" s="287">
        <f t="shared" si="2"/>
        <v>5.7</v>
      </c>
      <c r="AI32" s="288">
        <f t="shared" si="3"/>
        <v>4.5999999999999996</v>
      </c>
      <c r="AJ32" s="284" t="str">
        <f t="shared" si="5"/>
        <v>Low</v>
      </c>
      <c r="AK32" s="44">
        <f t="shared" si="4"/>
        <v>28</v>
      </c>
      <c r="AL32" s="45">
        <f>VLOOKUP($C32,'Lack of Reliability Index'!$A$2:$H$45,8,FALSE)</f>
        <v>4.5</v>
      </c>
      <c r="AM32" s="46">
        <f>'Imputed and missing data hidden'!BR30</f>
        <v>8</v>
      </c>
      <c r="AN32" s="47">
        <f t="shared" si="6"/>
        <v>0.11764705882352941</v>
      </c>
      <c r="AO32" s="48">
        <f>'Indicator Date hidden2'!BO31</f>
        <v>0.4576271186440678</v>
      </c>
      <c r="AP32" s="48">
        <f>'Indicator Geographical level'!BW33</f>
        <v>1.2962962962962963</v>
      </c>
    </row>
    <row r="33" spans="1:42" ht="15.75" customHeight="1" x14ac:dyDescent="0.2">
      <c r="A33" s="50" t="s">
        <v>88</v>
      </c>
      <c r="B33" s="10" t="s">
        <v>123</v>
      </c>
      <c r="C33" s="54" t="s">
        <v>124</v>
      </c>
      <c r="D33" s="283">
        <f>'Hazard &amp; Exposure'!AF32</f>
        <v>2.9</v>
      </c>
      <c r="E33" s="283">
        <f>'Hazard &amp; Exposure'!AG32</f>
        <v>0.1</v>
      </c>
      <c r="F33" s="283">
        <f>'Hazard &amp; Exposure'!AH32</f>
        <v>6.4</v>
      </c>
      <c r="G33" s="283">
        <f>'Hazard &amp; Exposure'!AJ32</f>
        <v>0</v>
      </c>
      <c r="H33" s="283">
        <f>'Hazard &amp; Exposure'!AM32</f>
        <v>0.4</v>
      </c>
      <c r="I33" s="283">
        <f>'Hazard &amp; Exposure'!BK32</f>
        <v>2.7</v>
      </c>
      <c r="J33" s="284">
        <f>'Hazard &amp; Exposure'!BL32</f>
        <v>2.4</v>
      </c>
      <c r="K33" s="283">
        <f>'Hazard &amp; Exposure'!BO32</f>
        <v>6.6</v>
      </c>
      <c r="L33" s="283">
        <f>'Hazard &amp; Exposure'!BR32</f>
        <v>0</v>
      </c>
      <c r="M33" s="284">
        <f>'Hazard &amp; Exposure'!BS32</f>
        <v>4</v>
      </c>
      <c r="N33" s="284">
        <f t="shared" si="0"/>
        <v>3.2</v>
      </c>
      <c r="O33" s="285">
        <f>Vulnerability!G32</f>
        <v>4.7</v>
      </c>
      <c r="P33" s="285">
        <f>Vulnerability!J32</f>
        <v>6.8</v>
      </c>
      <c r="Q33" s="285">
        <f>Vulnerability!N32</f>
        <v>7.3</v>
      </c>
      <c r="R33" s="284">
        <f>Vulnerability!O32</f>
        <v>5.9</v>
      </c>
      <c r="S33" s="285">
        <f>Vulnerability!R32</f>
        <v>0</v>
      </c>
      <c r="T33" s="285">
        <f>Vulnerability!V32</f>
        <v>5.4</v>
      </c>
      <c r="U33" s="285">
        <f>Vulnerability!Y32</f>
        <v>5.0999999999999996</v>
      </c>
      <c r="V33" s="285" t="str">
        <f>Vulnerability!AF32</f>
        <v>x</v>
      </c>
      <c r="W33" s="285">
        <f>Vulnerability!AL32</f>
        <v>0.4</v>
      </c>
      <c r="X33" s="285">
        <f>Vulnerability!AJ32</f>
        <v>5</v>
      </c>
      <c r="Y33" s="284">
        <f>Vulnerability!AM32</f>
        <v>2.4</v>
      </c>
      <c r="Z33" s="284">
        <f t="shared" si="1"/>
        <v>4.4000000000000004</v>
      </c>
      <c r="AA33" s="286">
        <f>'Lack of Coping Capacity'!E32</f>
        <v>0.1</v>
      </c>
      <c r="AB33" s="286">
        <f>'Lack of Coping Capacity'!K32</f>
        <v>3.9</v>
      </c>
      <c r="AC33" s="286">
        <f>'Lack of Coping Capacity'!N32</f>
        <v>10</v>
      </c>
      <c r="AD33" s="284">
        <f>'Lack of Coping Capacity'!O32</f>
        <v>4.7</v>
      </c>
      <c r="AE33" s="286">
        <f>'Lack of Coping Capacity'!R32</f>
        <v>7.4</v>
      </c>
      <c r="AF33" s="286">
        <f>'Lack of Coping Capacity'!Z32</f>
        <v>4.5999999999999996</v>
      </c>
      <c r="AG33" s="284">
        <f>'Lack of Coping Capacity'!AA32</f>
        <v>6</v>
      </c>
      <c r="AH33" s="287">
        <f t="shared" si="2"/>
        <v>5.4</v>
      </c>
      <c r="AI33" s="288">
        <f t="shared" si="3"/>
        <v>4.2</v>
      </c>
      <c r="AJ33" s="284" t="str">
        <f t="shared" si="5"/>
        <v>Very Low</v>
      </c>
      <c r="AK33" s="44">
        <f t="shared" si="4"/>
        <v>37</v>
      </c>
      <c r="AL33" s="45">
        <f>VLOOKUP($C33,'Lack of Reliability Index'!$A$2:$H$45,8,FALSE)</f>
        <v>5.2</v>
      </c>
      <c r="AM33" s="46">
        <f>'Imputed and missing data hidden'!BR31</f>
        <v>10</v>
      </c>
      <c r="AN33" s="47">
        <f t="shared" si="6"/>
        <v>0.14705882352941177</v>
      </c>
      <c r="AO33" s="48">
        <f>'Indicator Date hidden2'!BO32</f>
        <v>0.43859649122807015</v>
      </c>
      <c r="AP33" s="48">
        <f>'Indicator Geographical level'!BW34</f>
        <v>1.2592592592592593</v>
      </c>
    </row>
    <row r="34" spans="1:42" ht="15.75" customHeight="1" x14ac:dyDescent="0.2">
      <c r="A34" s="50" t="s">
        <v>88</v>
      </c>
      <c r="B34" s="10" t="s">
        <v>125</v>
      </c>
      <c r="C34" s="54" t="s">
        <v>126</v>
      </c>
      <c r="D34" s="283">
        <f>'Hazard &amp; Exposure'!AF33</f>
        <v>3</v>
      </c>
      <c r="E34" s="283">
        <f>'Hazard &amp; Exposure'!AG33</f>
        <v>0.1</v>
      </c>
      <c r="F34" s="283">
        <f>'Hazard &amp; Exposure'!AH33</f>
        <v>6.6</v>
      </c>
      <c r="G34" s="283">
        <f>'Hazard &amp; Exposure'!AJ33</f>
        <v>1.7</v>
      </c>
      <c r="H34" s="283">
        <f>'Hazard &amp; Exposure'!AM33</f>
        <v>0.9</v>
      </c>
      <c r="I34" s="283">
        <f>'Hazard &amp; Exposure'!BK33</f>
        <v>3</v>
      </c>
      <c r="J34" s="284">
        <f>'Hazard &amp; Exposure'!BL33</f>
        <v>2.9</v>
      </c>
      <c r="K34" s="283">
        <f>'Hazard &amp; Exposure'!BO33</f>
        <v>6.6</v>
      </c>
      <c r="L34" s="283">
        <f>'Hazard &amp; Exposure'!BR33</f>
        <v>0</v>
      </c>
      <c r="M34" s="284">
        <f>'Hazard &amp; Exposure'!BS33</f>
        <v>4</v>
      </c>
      <c r="N34" s="284">
        <f t="shared" si="0"/>
        <v>3.5</v>
      </c>
      <c r="O34" s="285">
        <f>Vulnerability!G33</f>
        <v>4.7</v>
      </c>
      <c r="P34" s="285">
        <f>Vulnerability!J33</f>
        <v>6.8</v>
      </c>
      <c r="Q34" s="285">
        <f>Vulnerability!N33</f>
        <v>6.8</v>
      </c>
      <c r="R34" s="284">
        <f>Vulnerability!O33</f>
        <v>5.8</v>
      </c>
      <c r="S34" s="285">
        <f>Vulnerability!R33</f>
        <v>10</v>
      </c>
      <c r="T34" s="285">
        <f>Vulnerability!V33</f>
        <v>5.4</v>
      </c>
      <c r="U34" s="285">
        <f>Vulnerability!Y33</f>
        <v>5.0999999999999996</v>
      </c>
      <c r="V34" s="285" t="str">
        <f>Vulnerability!AF33</f>
        <v>x</v>
      </c>
      <c r="W34" s="285">
        <f>Vulnerability!AL33</f>
        <v>0.4</v>
      </c>
      <c r="X34" s="285">
        <f>Vulnerability!AJ33</f>
        <v>7.7</v>
      </c>
      <c r="Y34" s="284">
        <f>Vulnerability!AM33</f>
        <v>5.7</v>
      </c>
      <c r="Z34" s="284">
        <f t="shared" si="1"/>
        <v>5.8</v>
      </c>
      <c r="AA34" s="286">
        <f>'Lack of Coping Capacity'!E33</f>
        <v>0.1</v>
      </c>
      <c r="AB34" s="286">
        <f>'Lack of Coping Capacity'!K33</f>
        <v>3.9</v>
      </c>
      <c r="AC34" s="286">
        <f>'Lack of Coping Capacity'!N33</f>
        <v>6.1</v>
      </c>
      <c r="AD34" s="284">
        <f>'Lack of Coping Capacity'!O33</f>
        <v>3.4</v>
      </c>
      <c r="AE34" s="286">
        <f>'Lack of Coping Capacity'!R33</f>
        <v>0</v>
      </c>
      <c r="AF34" s="286">
        <f>'Lack of Coping Capacity'!Z33</f>
        <v>9.6</v>
      </c>
      <c r="AG34" s="284">
        <f>'Lack of Coping Capacity'!AA33</f>
        <v>4.8</v>
      </c>
      <c r="AH34" s="287">
        <f t="shared" si="2"/>
        <v>4.0999999999999996</v>
      </c>
      <c r="AI34" s="288">
        <f t="shared" si="3"/>
        <v>4.4000000000000004</v>
      </c>
      <c r="AJ34" s="284" t="str">
        <f t="shared" si="5"/>
        <v>Low</v>
      </c>
      <c r="AK34" s="44">
        <f t="shared" si="4"/>
        <v>33</v>
      </c>
      <c r="AL34" s="45">
        <f>VLOOKUP($C34,'Lack of Reliability Index'!$A$2:$H$45,8,FALSE)</f>
        <v>5.5</v>
      </c>
      <c r="AM34" s="46">
        <f>'Imputed and missing data hidden'!BR32</f>
        <v>11</v>
      </c>
      <c r="AN34" s="47">
        <f t="shared" si="6"/>
        <v>0.16176470588235295</v>
      </c>
      <c r="AO34" s="48">
        <f>'Indicator Date hidden2'!BO33</f>
        <v>0.43859649122807015</v>
      </c>
      <c r="AP34" s="48">
        <f>'Indicator Geographical level'!BW35</f>
        <v>1.2592592592592593</v>
      </c>
    </row>
    <row r="35" spans="1:42" ht="15.75" customHeight="1" x14ac:dyDescent="0.2">
      <c r="A35" s="50" t="s">
        <v>88</v>
      </c>
      <c r="B35" s="10" t="s">
        <v>127</v>
      </c>
      <c r="C35" s="54" t="s">
        <v>128</v>
      </c>
      <c r="D35" s="283">
        <f>'Hazard &amp; Exposure'!AF34</f>
        <v>2.6</v>
      </c>
      <c r="E35" s="283">
        <f>'Hazard &amp; Exposure'!AG34</f>
        <v>2.5</v>
      </c>
      <c r="F35" s="283">
        <f>'Hazard &amp; Exposure'!AH34</f>
        <v>6.2</v>
      </c>
      <c r="G35" s="283">
        <f>'Hazard &amp; Exposure'!AJ34</f>
        <v>1.7</v>
      </c>
      <c r="H35" s="283">
        <f>'Hazard &amp; Exposure'!AM34</f>
        <v>2.1</v>
      </c>
      <c r="I35" s="283">
        <f>'Hazard &amp; Exposure'!BK34</f>
        <v>3.9</v>
      </c>
      <c r="J35" s="284">
        <f>'Hazard &amp; Exposure'!BL34</f>
        <v>3.3</v>
      </c>
      <c r="K35" s="283">
        <f>'Hazard &amp; Exposure'!BO34</f>
        <v>6.6</v>
      </c>
      <c r="L35" s="283">
        <f>'Hazard &amp; Exposure'!BR34</f>
        <v>0</v>
      </c>
      <c r="M35" s="284">
        <f>'Hazard &amp; Exposure'!BS34</f>
        <v>4</v>
      </c>
      <c r="N35" s="284">
        <f t="shared" si="0"/>
        <v>3.7</v>
      </c>
      <c r="O35" s="285">
        <f>Vulnerability!G34</f>
        <v>4.7</v>
      </c>
      <c r="P35" s="285">
        <f>Vulnerability!J34</f>
        <v>6.8</v>
      </c>
      <c r="Q35" s="285">
        <f>Vulnerability!N34</f>
        <v>6.8</v>
      </c>
      <c r="R35" s="284">
        <f>Vulnerability!O34</f>
        <v>5.8</v>
      </c>
      <c r="S35" s="285">
        <f>Vulnerability!R34</f>
        <v>5.3</v>
      </c>
      <c r="T35" s="285">
        <f>Vulnerability!V34</f>
        <v>5.5</v>
      </c>
      <c r="U35" s="285">
        <f>Vulnerability!Y34</f>
        <v>5.0999999999999996</v>
      </c>
      <c r="V35" s="285" t="str">
        <f>Vulnerability!AF34</f>
        <v>x</v>
      </c>
      <c r="W35" s="285">
        <f>Vulnerability!AL34</f>
        <v>0.4</v>
      </c>
      <c r="X35" s="285">
        <f>Vulnerability!AJ34</f>
        <v>4.9000000000000004</v>
      </c>
      <c r="Y35" s="284">
        <f>Vulnerability!AM34</f>
        <v>3.3</v>
      </c>
      <c r="Z35" s="284">
        <f t="shared" si="1"/>
        <v>4.7</v>
      </c>
      <c r="AA35" s="286">
        <f>'Lack of Coping Capacity'!E34</f>
        <v>0.1</v>
      </c>
      <c r="AB35" s="286">
        <f>'Lack of Coping Capacity'!K34</f>
        <v>3.9</v>
      </c>
      <c r="AC35" s="286">
        <f>'Lack of Coping Capacity'!N34</f>
        <v>8.8000000000000007</v>
      </c>
      <c r="AD35" s="284">
        <f>'Lack of Coping Capacity'!O34</f>
        <v>4.3</v>
      </c>
      <c r="AE35" s="286">
        <f>'Lack of Coping Capacity'!R34</f>
        <v>0</v>
      </c>
      <c r="AF35" s="286">
        <f>'Lack of Coping Capacity'!Z34</f>
        <v>8.6</v>
      </c>
      <c r="AG35" s="284">
        <f>'Lack of Coping Capacity'!AA34</f>
        <v>4.3</v>
      </c>
      <c r="AH35" s="287">
        <f t="shared" si="2"/>
        <v>4.3</v>
      </c>
      <c r="AI35" s="288">
        <f t="shared" si="3"/>
        <v>4.2</v>
      </c>
      <c r="AJ35" s="284" t="str">
        <f t="shared" si="5"/>
        <v>Very Low</v>
      </c>
      <c r="AK35" s="44">
        <f t="shared" si="4"/>
        <v>37</v>
      </c>
      <c r="AL35" s="45">
        <f>VLOOKUP($C35,'Lack of Reliability Index'!$A$2:$H$45,8,FALSE)</f>
        <v>5</v>
      </c>
      <c r="AM35" s="46">
        <f>'Imputed and missing data hidden'!BR33</f>
        <v>10</v>
      </c>
      <c r="AN35" s="47">
        <f t="shared" si="6"/>
        <v>0.14705882352941177</v>
      </c>
      <c r="AO35" s="48">
        <f>'Indicator Date hidden2'!BO34</f>
        <v>0.43103448275862066</v>
      </c>
      <c r="AP35" s="48">
        <f>'Indicator Geographical level'!BW36</f>
        <v>1.2962962962962963</v>
      </c>
    </row>
    <row r="36" spans="1:42" ht="15.75" customHeight="1" x14ac:dyDescent="0.2">
      <c r="A36" s="50" t="s">
        <v>88</v>
      </c>
      <c r="B36" s="10" t="s">
        <v>129</v>
      </c>
      <c r="C36" s="54" t="s">
        <v>130</v>
      </c>
      <c r="D36" s="283">
        <f>'Hazard &amp; Exposure'!AF35</f>
        <v>3.2</v>
      </c>
      <c r="E36" s="283">
        <f>'Hazard &amp; Exposure'!AG35</f>
        <v>0.1</v>
      </c>
      <c r="F36" s="283">
        <f>'Hazard &amp; Exposure'!AH35</f>
        <v>0.7</v>
      </c>
      <c r="G36" s="283">
        <f>'Hazard &amp; Exposure'!AJ35</f>
        <v>1.7</v>
      </c>
      <c r="H36" s="283">
        <f>'Hazard &amp; Exposure'!AM35</f>
        <v>0.6</v>
      </c>
      <c r="I36" s="283">
        <f>'Hazard &amp; Exposure'!BK35</f>
        <v>4</v>
      </c>
      <c r="J36" s="284">
        <f>'Hazard &amp; Exposure'!BL35</f>
        <v>1.8</v>
      </c>
      <c r="K36" s="283">
        <f>'Hazard &amp; Exposure'!BO35</f>
        <v>6.6</v>
      </c>
      <c r="L36" s="283">
        <f>'Hazard &amp; Exposure'!BR35</f>
        <v>0</v>
      </c>
      <c r="M36" s="284">
        <f>'Hazard &amp; Exposure'!BS35</f>
        <v>4</v>
      </c>
      <c r="N36" s="284">
        <f t="shared" si="0"/>
        <v>3</v>
      </c>
      <c r="O36" s="285">
        <f>Vulnerability!G35</f>
        <v>4.7</v>
      </c>
      <c r="P36" s="285">
        <f>Vulnerability!J35</f>
        <v>6.8</v>
      </c>
      <c r="Q36" s="285">
        <f>Vulnerability!N35</f>
        <v>7.1</v>
      </c>
      <c r="R36" s="284">
        <f>Vulnerability!O35</f>
        <v>5.8</v>
      </c>
      <c r="S36" s="285">
        <f>Vulnerability!R35</f>
        <v>10</v>
      </c>
      <c r="T36" s="285">
        <f>Vulnerability!V35</f>
        <v>5.4</v>
      </c>
      <c r="U36" s="285">
        <f>Vulnerability!Y35</f>
        <v>5.0999999999999996</v>
      </c>
      <c r="V36" s="285" t="str">
        <f>Vulnerability!AF35</f>
        <v>x</v>
      </c>
      <c r="W36" s="285">
        <f>Vulnerability!AL35</f>
        <v>0.4</v>
      </c>
      <c r="X36" s="285">
        <f>Vulnerability!AJ35</f>
        <v>6.9</v>
      </c>
      <c r="Y36" s="284">
        <f>Vulnerability!AM35</f>
        <v>5.6</v>
      </c>
      <c r="Z36" s="284">
        <f t="shared" si="1"/>
        <v>5.7</v>
      </c>
      <c r="AA36" s="286">
        <f>'Lack of Coping Capacity'!E35</f>
        <v>0.1</v>
      </c>
      <c r="AB36" s="286">
        <f>'Lack of Coping Capacity'!K35</f>
        <v>3.9</v>
      </c>
      <c r="AC36" s="286">
        <f>'Lack of Coping Capacity'!N35</f>
        <v>10</v>
      </c>
      <c r="AD36" s="284">
        <f>'Lack of Coping Capacity'!O35</f>
        <v>4.7</v>
      </c>
      <c r="AE36" s="286">
        <f>'Lack of Coping Capacity'!R35</f>
        <v>8.1999999999999993</v>
      </c>
      <c r="AF36" s="286">
        <f>'Lack of Coping Capacity'!Z35</f>
        <v>8.4</v>
      </c>
      <c r="AG36" s="284">
        <f>'Lack of Coping Capacity'!AA35</f>
        <v>8.3000000000000007</v>
      </c>
      <c r="AH36" s="287">
        <f t="shared" si="2"/>
        <v>6.9</v>
      </c>
      <c r="AI36" s="288">
        <f t="shared" si="3"/>
        <v>4.9000000000000004</v>
      </c>
      <c r="AJ36" s="284" t="str">
        <f t="shared" si="5"/>
        <v>Low</v>
      </c>
      <c r="AK36" s="44">
        <f t="shared" si="4"/>
        <v>21</v>
      </c>
      <c r="AL36" s="45">
        <f>VLOOKUP($C36,'Lack of Reliability Index'!$A$2:$H$45,8,FALSE)</f>
        <v>5.5</v>
      </c>
      <c r="AM36" s="46">
        <f>'Imputed and missing data hidden'!BR34</f>
        <v>11</v>
      </c>
      <c r="AN36" s="47">
        <f t="shared" si="6"/>
        <v>0.16176470588235295</v>
      </c>
      <c r="AO36" s="48">
        <f>'Indicator Date hidden2'!BO35</f>
        <v>0.43859649122807015</v>
      </c>
      <c r="AP36" s="48">
        <f>'Indicator Geographical level'!BW37</f>
        <v>1.2592592592592593</v>
      </c>
    </row>
    <row r="37" spans="1:42" ht="15.75" customHeight="1" x14ac:dyDescent="0.2">
      <c r="A37" s="50" t="s">
        <v>88</v>
      </c>
      <c r="B37" s="10" t="s">
        <v>131</v>
      </c>
      <c r="C37" s="54" t="s">
        <v>132</v>
      </c>
      <c r="D37" s="283">
        <f>'Hazard &amp; Exposure'!AF36</f>
        <v>4.9000000000000004</v>
      </c>
      <c r="E37" s="283">
        <f>'Hazard &amp; Exposure'!AG36</f>
        <v>0.1</v>
      </c>
      <c r="F37" s="283">
        <f>'Hazard &amp; Exposure'!AH36</f>
        <v>8.6999999999999993</v>
      </c>
      <c r="G37" s="283" t="str">
        <f>'Hazard &amp; Exposure'!AJ36</f>
        <v>x</v>
      </c>
      <c r="H37" s="283">
        <f>'Hazard &amp; Exposure'!AM36</f>
        <v>0</v>
      </c>
      <c r="I37" s="283">
        <f>'Hazard &amp; Exposure'!BK36</f>
        <v>3.3</v>
      </c>
      <c r="J37" s="284">
        <f>'Hazard &amp; Exposure'!BL36</f>
        <v>5.0999999999999996</v>
      </c>
      <c r="K37" s="283">
        <f>'Hazard &amp; Exposure'!BO36</f>
        <v>6.6</v>
      </c>
      <c r="L37" s="283">
        <f>'Hazard &amp; Exposure'!BR36</f>
        <v>0</v>
      </c>
      <c r="M37" s="284">
        <f>'Hazard &amp; Exposure'!BS36</f>
        <v>4</v>
      </c>
      <c r="N37" s="284">
        <f t="shared" si="0"/>
        <v>4.5999999999999996</v>
      </c>
      <c r="O37" s="285">
        <f>Vulnerability!G36</f>
        <v>4.7</v>
      </c>
      <c r="P37" s="285">
        <f>Vulnerability!J36</f>
        <v>6.8</v>
      </c>
      <c r="Q37" s="285">
        <f>Vulnerability!N36</f>
        <v>8.5</v>
      </c>
      <c r="R37" s="284">
        <f>Vulnerability!O36</f>
        <v>6.2</v>
      </c>
      <c r="S37" s="285">
        <f>Vulnerability!R36</f>
        <v>0</v>
      </c>
      <c r="T37" s="285">
        <f>Vulnerability!V36</f>
        <v>5.4</v>
      </c>
      <c r="U37" s="285">
        <f>Vulnerability!Y36</f>
        <v>5.0999999999999996</v>
      </c>
      <c r="V37" s="285" t="str">
        <f>Vulnerability!AF36</f>
        <v>x</v>
      </c>
      <c r="W37" s="285">
        <f>Vulnerability!AL36</f>
        <v>0.4</v>
      </c>
      <c r="X37" s="285">
        <f>Vulnerability!AJ36</f>
        <v>3.3</v>
      </c>
      <c r="Y37" s="284">
        <f>Vulnerability!AM36</f>
        <v>2</v>
      </c>
      <c r="Z37" s="284">
        <f t="shared" si="1"/>
        <v>4.4000000000000004</v>
      </c>
      <c r="AA37" s="286">
        <f>'Lack of Coping Capacity'!E36</f>
        <v>0.1</v>
      </c>
      <c r="AB37" s="286">
        <f>'Lack of Coping Capacity'!K36</f>
        <v>3.9</v>
      </c>
      <c r="AC37" s="286">
        <f>'Lack of Coping Capacity'!N36</f>
        <v>10</v>
      </c>
      <c r="AD37" s="284">
        <f>'Lack of Coping Capacity'!O36</f>
        <v>4.7</v>
      </c>
      <c r="AE37" s="286">
        <f>'Lack of Coping Capacity'!R36</f>
        <v>8.6</v>
      </c>
      <c r="AF37" s="286">
        <f>'Lack of Coping Capacity'!Z36</f>
        <v>4.7</v>
      </c>
      <c r="AG37" s="284">
        <f>'Lack of Coping Capacity'!AA36</f>
        <v>6.7</v>
      </c>
      <c r="AH37" s="287">
        <f t="shared" si="2"/>
        <v>5.8</v>
      </c>
      <c r="AI37" s="288">
        <f t="shared" si="3"/>
        <v>4.9000000000000004</v>
      </c>
      <c r="AJ37" s="284" t="str">
        <f t="shared" si="5"/>
        <v>Low</v>
      </c>
      <c r="AK37" s="44">
        <f t="shared" si="4"/>
        <v>21</v>
      </c>
      <c r="AL37" s="45">
        <f>VLOOKUP($C37,'Lack of Reliability Index'!$A$2:$H$45,8,FALSE)</f>
        <v>7.7</v>
      </c>
      <c r="AM37" s="46">
        <f>'Imputed and missing data hidden'!BR35</f>
        <v>15</v>
      </c>
      <c r="AN37" s="47">
        <f t="shared" si="6"/>
        <v>0.22058823529411764</v>
      </c>
      <c r="AO37" s="48">
        <f>'Indicator Date hidden2'!BO36</f>
        <v>0.45454545454545453</v>
      </c>
      <c r="AP37" s="48">
        <f>'Indicator Geographical level'!BW38</f>
        <v>1.1851851851851851</v>
      </c>
    </row>
    <row r="38" spans="1:42" ht="15.75" customHeight="1" x14ac:dyDescent="0.2">
      <c r="A38" s="50" t="s">
        <v>88</v>
      </c>
      <c r="B38" s="10" t="s">
        <v>133</v>
      </c>
      <c r="C38" s="54" t="s">
        <v>134</v>
      </c>
      <c r="D38" s="283">
        <f>'Hazard &amp; Exposure'!AF37</f>
        <v>0.3</v>
      </c>
      <c r="E38" s="283">
        <f>'Hazard &amp; Exposure'!AG37</f>
        <v>0.1</v>
      </c>
      <c r="F38" s="283">
        <f>'Hazard &amp; Exposure'!AH37</f>
        <v>0</v>
      </c>
      <c r="G38" s="283" t="str">
        <f>'Hazard &amp; Exposure'!AJ37</f>
        <v>x</v>
      </c>
      <c r="H38" s="283">
        <f>'Hazard &amp; Exposure'!AM37</f>
        <v>1.7</v>
      </c>
      <c r="I38" s="283">
        <f>'Hazard &amp; Exposure'!BK37</f>
        <v>2.9</v>
      </c>
      <c r="J38" s="284">
        <f>'Hazard &amp; Exposure'!BL37</f>
        <v>0.9</v>
      </c>
      <c r="K38" s="283">
        <f>'Hazard &amp; Exposure'!BO37</f>
        <v>6.6</v>
      </c>
      <c r="L38" s="283">
        <f>'Hazard &amp; Exposure'!BR37</f>
        <v>0</v>
      </c>
      <c r="M38" s="284">
        <f>'Hazard &amp; Exposure'!BS37</f>
        <v>4</v>
      </c>
      <c r="N38" s="284">
        <f t="shared" si="0"/>
        <v>2.6</v>
      </c>
      <c r="O38" s="285">
        <f>Vulnerability!G37</f>
        <v>4.7</v>
      </c>
      <c r="P38" s="285">
        <f>Vulnerability!J37</f>
        <v>6.8</v>
      </c>
      <c r="Q38" s="285">
        <f>Vulnerability!N37</f>
        <v>7.3</v>
      </c>
      <c r="R38" s="284">
        <f>Vulnerability!O37</f>
        <v>5.9</v>
      </c>
      <c r="S38" s="285">
        <f>Vulnerability!R37</f>
        <v>0</v>
      </c>
      <c r="T38" s="285">
        <f>Vulnerability!V37</f>
        <v>5.4</v>
      </c>
      <c r="U38" s="285">
        <f>Vulnerability!Y37</f>
        <v>5.0999999999999996</v>
      </c>
      <c r="V38" s="285" t="str">
        <f>Vulnerability!AF37</f>
        <v>x</v>
      </c>
      <c r="W38" s="285">
        <f>Vulnerability!AL37</f>
        <v>0.4</v>
      </c>
      <c r="X38" s="285">
        <f>Vulnerability!AJ37</f>
        <v>6.5</v>
      </c>
      <c r="Y38" s="284">
        <f>Vulnerability!AM37</f>
        <v>2.8</v>
      </c>
      <c r="Z38" s="284">
        <f t="shared" si="1"/>
        <v>4.5</v>
      </c>
      <c r="AA38" s="286">
        <f>'Lack of Coping Capacity'!E37</f>
        <v>0.1</v>
      </c>
      <c r="AB38" s="286">
        <f>'Lack of Coping Capacity'!K37</f>
        <v>3.9</v>
      </c>
      <c r="AC38" s="286">
        <f>'Lack of Coping Capacity'!N37</f>
        <v>10</v>
      </c>
      <c r="AD38" s="284">
        <f>'Lack of Coping Capacity'!O37</f>
        <v>4.7</v>
      </c>
      <c r="AE38" s="286">
        <f>'Lack of Coping Capacity'!R37</f>
        <v>0.1</v>
      </c>
      <c r="AF38" s="286">
        <f>'Lack of Coping Capacity'!Z37</f>
        <v>1.4</v>
      </c>
      <c r="AG38" s="284">
        <f>'Lack of Coping Capacity'!AA37</f>
        <v>0.8</v>
      </c>
      <c r="AH38" s="287">
        <f t="shared" si="2"/>
        <v>3</v>
      </c>
      <c r="AI38" s="288">
        <f t="shared" si="3"/>
        <v>3.3</v>
      </c>
      <c r="AJ38" s="284" t="str">
        <f t="shared" si="5"/>
        <v>Very Low</v>
      </c>
      <c r="AK38" s="44">
        <f t="shared" si="4"/>
        <v>44</v>
      </c>
      <c r="AL38" s="45">
        <f>VLOOKUP($C38,'Lack of Reliability Index'!$A$2:$H$45,8,FALSE)</f>
        <v>7.7</v>
      </c>
      <c r="AM38" s="46">
        <f>'Imputed and missing data hidden'!BR36</f>
        <v>15</v>
      </c>
      <c r="AN38" s="47">
        <f t="shared" si="6"/>
        <v>0.22058823529411764</v>
      </c>
      <c r="AO38" s="48">
        <f>'Indicator Date hidden2'!BO37</f>
        <v>0.45454545454545453</v>
      </c>
      <c r="AP38" s="48">
        <f>'Indicator Geographical level'!BW39</f>
        <v>1.1851851851851851</v>
      </c>
    </row>
    <row r="39" spans="1:42" ht="15.75" customHeight="1" x14ac:dyDescent="0.2">
      <c r="A39" s="56" t="s">
        <v>88</v>
      </c>
      <c r="B39" s="57" t="s">
        <v>135</v>
      </c>
      <c r="C39" s="58" t="s">
        <v>136</v>
      </c>
      <c r="D39" s="311">
        <f>'Hazard &amp; Exposure'!AF38</f>
        <v>4.7</v>
      </c>
      <c r="E39" s="311">
        <f>'Hazard &amp; Exposure'!AG38</f>
        <v>0.1</v>
      </c>
      <c r="F39" s="311">
        <f>'Hazard &amp; Exposure'!AH38</f>
        <v>2.9</v>
      </c>
      <c r="G39" s="311" t="str">
        <f>'Hazard &amp; Exposure'!AJ38</f>
        <v>x</v>
      </c>
      <c r="H39" s="311">
        <f>'Hazard &amp; Exposure'!AM38</f>
        <v>0</v>
      </c>
      <c r="I39" s="311">
        <f>'Hazard &amp; Exposure'!BK38</f>
        <v>2.7</v>
      </c>
      <c r="J39" s="312">
        <f>'Hazard &amp; Exposure'!BL38</f>
        <v>2.8</v>
      </c>
      <c r="K39" s="311">
        <f>'Hazard &amp; Exposure'!BO38</f>
        <v>6.6</v>
      </c>
      <c r="L39" s="311">
        <f>'Hazard &amp; Exposure'!BR38</f>
        <v>4.4000000000000004</v>
      </c>
      <c r="M39" s="312">
        <f>'Hazard &amp; Exposure'!BS38</f>
        <v>5.6</v>
      </c>
      <c r="N39" s="312">
        <f t="shared" si="0"/>
        <v>4.3</v>
      </c>
      <c r="O39" s="313">
        <f>Vulnerability!G38</f>
        <v>4.7</v>
      </c>
      <c r="P39" s="313">
        <f>Vulnerability!J38</f>
        <v>6.8</v>
      </c>
      <c r="Q39" s="313">
        <f>Vulnerability!N38</f>
        <v>8.4</v>
      </c>
      <c r="R39" s="312">
        <f>Vulnerability!O38</f>
        <v>6.2</v>
      </c>
      <c r="S39" s="313">
        <f>Vulnerability!R38</f>
        <v>9.5</v>
      </c>
      <c r="T39" s="313">
        <f>Vulnerability!V38</f>
        <v>5.8</v>
      </c>
      <c r="U39" s="313">
        <f>Vulnerability!Y38</f>
        <v>5.0999999999999996</v>
      </c>
      <c r="V39" s="313">
        <f>Vulnerability!AF38</f>
        <v>0</v>
      </c>
      <c r="W39" s="313">
        <f>Vulnerability!AL38</f>
        <v>0.4</v>
      </c>
      <c r="X39" s="313">
        <f>Vulnerability!AJ38</f>
        <v>3.1</v>
      </c>
      <c r="Y39" s="312">
        <f>Vulnerability!AM38</f>
        <v>5.0999999999999996</v>
      </c>
      <c r="Z39" s="312">
        <f t="shared" si="1"/>
        <v>5.7</v>
      </c>
      <c r="AA39" s="289">
        <f>'Lack of Coping Capacity'!E38</f>
        <v>0.1</v>
      </c>
      <c r="AB39" s="289">
        <f>'Lack of Coping Capacity'!K38</f>
        <v>3.9</v>
      </c>
      <c r="AC39" s="289">
        <f>'Lack of Coping Capacity'!N38</f>
        <v>6.8</v>
      </c>
      <c r="AD39" s="312">
        <f>'Lack of Coping Capacity'!O38</f>
        <v>3.6</v>
      </c>
      <c r="AE39" s="289">
        <f>'Lack of Coping Capacity'!R38</f>
        <v>3.1</v>
      </c>
      <c r="AF39" s="289">
        <f>'Lack of Coping Capacity'!Z38</f>
        <v>2.4</v>
      </c>
      <c r="AG39" s="312">
        <f>'Lack of Coping Capacity'!AA38</f>
        <v>2.8</v>
      </c>
      <c r="AH39" s="314">
        <f t="shared" si="2"/>
        <v>3.2</v>
      </c>
      <c r="AI39" s="315">
        <f t="shared" si="3"/>
        <v>4.3</v>
      </c>
      <c r="AJ39" s="312" t="str">
        <f t="shared" si="5"/>
        <v>Very Low</v>
      </c>
      <c r="AK39" s="298">
        <f t="shared" si="4"/>
        <v>34</v>
      </c>
      <c r="AL39" s="299">
        <f>VLOOKUP($C39,'Lack of Reliability Index'!$A$2:$H$45,8,FALSE)</f>
        <v>7.9</v>
      </c>
      <c r="AM39" s="300">
        <f>'Imputed and missing data hidden'!BR37</f>
        <v>15</v>
      </c>
      <c r="AN39" s="309">
        <f t="shared" si="6"/>
        <v>0.22058823529411764</v>
      </c>
      <c r="AO39" s="301">
        <f>'Indicator Date hidden2'!BO38</f>
        <v>0.48148148148148145</v>
      </c>
      <c r="AP39" s="301">
        <f>'Indicator Geographical level'!BW40</f>
        <v>1.1481481481481481</v>
      </c>
    </row>
    <row r="40" spans="1:42" ht="15.75" customHeight="1" x14ac:dyDescent="0.2">
      <c r="A40" s="52" t="s">
        <v>137</v>
      </c>
      <c r="B40" s="53" t="s">
        <v>138</v>
      </c>
      <c r="C40" s="59" t="s">
        <v>139</v>
      </c>
      <c r="D40" s="316">
        <f>'Hazard &amp; Exposure'!AF39</f>
        <v>5.8</v>
      </c>
      <c r="E40" s="316">
        <f>'Hazard &amp; Exposure'!AG39</f>
        <v>5.4</v>
      </c>
      <c r="F40" s="316">
        <f>'Hazard &amp; Exposure'!AH39</f>
        <v>5</v>
      </c>
      <c r="G40" s="316">
        <f>'Hazard &amp; Exposure'!AJ39</f>
        <v>10</v>
      </c>
      <c r="H40" s="316" t="str">
        <f>'Hazard &amp; Exposure'!AM39</f>
        <v>x</v>
      </c>
      <c r="I40" s="316">
        <f>'Hazard &amp; Exposure'!BK39</f>
        <v>5.3</v>
      </c>
      <c r="J40" s="317">
        <f>'Hazard &amp; Exposure'!BL39</f>
        <v>5.4</v>
      </c>
      <c r="K40" s="316">
        <f>'Hazard &amp; Exposure'!BO39</f>
        <v>4.0999999999999996</v>
      </c>
      <c r="L40" s="316">
        <f>'Hazard &amp; Exposure'!BR39</f>
        <v>0</v>
      </c>
      <c r="M40" s="317">
        <f>'Hazard &amp; Exposure'!BS39</f>
        <v>2.2999999999999998</v>
      </c>
      <c r="N40" s="317">
        <f t="shared" si="0"/>
        <v>4</v>
      </c>
      <c r="O40" s="318">
        <f>Vulnerability!G39</f>
        <v>8</v>
      </c>
      <c r="P40" s="318">
        <f>Vulnerability!J39</f>
        <v>4</v>
      </c>
      <c r="Q40" s="318">
        <f>Vulnerability!N39</f>
        <v>2.2000000000000002</v>
      </c>
      <c r="R40" s="317">
        <f>Vulnerability!O39</f>
        <v>5.6</v>
      </c>
      <c r="S40" s="318">
        <f>Vulnerability!R39</f>
        <v>0</v>
      </c>
      <c r="T40" s="318">
        <f>Vulnerability!V39</f>
        <v>5.9</v>
      </c>
      <c r="U40" s="318">
        <f>Vulnerability!Y39</f>
        <v>1.7</v>
      </c>
      <c r="V40" s="318" t="str">
        <f>Vulnerability!AF39</f>
        <v>x</v>
      </c>
      <c r="W40" s="318">
        <f>Vulnerability!AL39</f>
        <v>8.3000000000000007</v>
      </c>
      <c r="X40" s="318">
        <f>Vulnerability!AJ39</f>
        <v>2.4</v>
      </c>
      <c r="Y40" s="317">
        <f>Vulnerability!AM39</f>
        <v>3.3</v>
      </c>
      <c r="Z40" s="317">
        <f t="shared" si="1"/>
        <v>4.5999999999999996</v>
      </c>
      <c r="AA40" s="319">
        <f>'Lack of Coping Capacity'!E39</f>
        <v>6.2</v>
      </c>
      <c r="AB40" s="319" t="str">
        <f>'Lack of Coping Capacity'!K39</f>
        <v>x</v>
      </c>
      <c r="AC40" s="319">
        <f>'Lack of Coping Capacity'!N39</f>
        <v>7.3</v>
      </c>
      <c r="AD40" s="317">
        <f>'Lack of Coping Capacity'!O39</f>
        <v>6.8</v>
      </c>
      <c r="AE40" s="319">
        <f>'Lack of Coping Capacity'!R39</f>
        <v>9.3000000000000007</v>
      </c>
      <c r="AF40" s="319">
        <f>'Lack of Coping Capacity'!Z39</f>
        <v>5.2</v>
      </c>
      <c r="AG40" s="317">
        <f>'Lack of Coping Capacity'!AA39</f>
        <v>7.3</v>
      </c>
      <c r="AH40" s="320">
        <f t="shared" si="2"/>
        <v>7.1</v>
      </c>
      <c r="AI40" s="321">
        <f t="shared" si="3"/>
        <v>5.0999999999999996</v>
      </c>
      <c r="AJ40" s="317" t="str">
        <f t="shared" si="5"/>
        <v>Medium</v>
      </c>
      <c r="AK40" s="322">
        <f t="shared" si="4"/>
        <v>20</v>
      </c>
      <c r="AL40" s="323">
        <f>VLOOKUP($C40,'Lack of Reliability Index'!$A$2:$H$45,8,FALSE)</f>
        <v>6.8</v>
      </c>
      <c r="AM40" s="324">
        <f>'Imputed and missing data hidden'!BR38</f>
        <v>12</v>
      </c>
      <c r="AN40" s="47">
        <f t="shared" si="6"/>
        <v>0.17647058823529413</v>
      </c>
      <c r="AO40" s="326">
        <f>'Indicator Date hidden2'!BO39</f>
        <v>0.84615384615384615</v>
      </c>
      <c r="AP40" s="326">
        <f>'Indicator Geographical level'!BW41</f>
        <v>1.8</v>
      </c>
    </row>
    <row r="41" spans="1:42" ht="15.75" customHeight="1" x14ac:dyDescent="0.2">
      <c r="A41" s="50" t="s">
        <v>137</v>
      </c>
      <c r="B41" s="10" t="s">
        <v>140</v>
      </c>
      <c r="C41" s="54" t="s">
        <v>141</v>
      </c>
      <c r="D41" s="283">
        <f>'Hazard &amp; Exposure'!AF40</f>
        <v>5.9</v>
      </c>
      <c r="E41" s="283">
        <f>'Hazard &amp; Exposure'!AG40</f>
        <v>4.0999999999999996</v>
      </c>
      <c r="F41" s="283">
        <f>'Hazard &amp; Exposure'!AH40</f>
        <v>6.3</v>
      </c>
      <c r="G41" s="283">
        <f>'Hazard &amp; Exposure'!AJ40</f>
        <v>10</v>
      </c>
      <c r="H41" s="283" t="str">
        <f>'Hazard &amp; Exposure'!AM40</f>
        <v>x</v>
      </c>
      <c r="I41" s="283">
        <f>'Hazard &amp; Exposure'!BK40</f>
        <v>6.3</v>
      </c>
      <c r="J41" s="284">
        <f>'Hazard &amp; Exposure'!BL40</f>
        <v>5.7</v>
      </c>
      <c r="K41" s="283">
        <f>'Hazard &amp; Exposure'!BO40</f>
        <v>4.0999999999999996</v>
      </c>
      <c r="L41" s="283">
        <f>'Hazard &amp; Exposure'!BR40</f>
        <v>0</v>
      </c>
      <c r="M41" s="284">
        <f>'Hazard &amp; Exposure'!BS40</f>
        <v>2.2999999999999998</v>
      </c>
      <c r="N41" s="284">
        <f t="shared" si="0"/>
        <v>4.2</v>
      </c>
      <c r="O41" s="285">
        <f>Vulnerability!G40</f>
        <v>7.9</v>
      </c>
      <c r="P41" s="285">
        <f>Vulnerability!J40</f>
        <v>4</v>
      </c>
      <c r="Q41" s="285">
        <f>Vulnerability!N40</f>
        <v>8.8000000000000007</v>
      </c>
      <c r="R41" s="284">
        <f>Vulnerability!O40</f>
        <v>7.2</v>
      </c>
      <c r="S41" s="285">
        <f>Vulnerability!R40</f>
        <v>0</v>
      </c>
      <c r="T41" s="285">
        <f>Vulnerability!V40</f>
        <v>5.7</v>
      </c>
      <c r="U41" s="285">
        <f>Vulnerability!Y40</f>
        <v>1</v>
      </c>
      <c r="V41" s="285" t="str">
        <f>Vulnerability!AF40</f>
        <v>x</v>
      </c>
      <c r="W41" s="285">
        <f>Vulnerability!AL40</f>
        <v>8.3000000000000007</v>
      </c>
      <c r="X41" s="285">
        <f>Vulnerability!AJ40</f>
        <v>2.4</v>
      </c>
      <c r="Y41" s="284">
        <f>Vulnerability!AM40</f>
        <v>3.2</v>
      </c>
      <c r="Z41" s="284">
        <f t="shared" si="1"/>
        <v>5.5</v>
      </c>
      <c r="AA41" s="286">
        <f>'Lack of Coping Capacity'!E40</f>
        <v>6.2</v>
      </c>
      <c r="AB41" s="286" t="str">
        <f>'Lack of Coping Capacity'!K40</f>
        <v>x</v>
      </c>
      <c r="AC41" s="286">
        <f>'Lack of Coping Capacity'!N40</f>
        <v>8.4</v>
      </c>
      <c r="AD41" s="284">
        <f>'Lack of Coping Capacity'!O40</f>
        <v>7.3</v>
      </c>
      <c r="AE41" s="286">
        <f>'Lack of Coping Capacity'!R40</f>
        <v>8</v>
      </c>
      <c r="AF41" s="286">
        <f>'Lack of Coping Capacity'!Z40</f>
        <v>6.2</v>
      </c>
      <c r="AG41" s="284">
        <f>'Lack of Coping Capacity'!AA40</f>
        <v>7.1</v>
      </c>
      <c r="AH41" s="287">
        <f t="shared" si="2"/>
        <v>7.2</v>
      </c>
      <c r="AI41" s="288">
        <f t="shared" si="3"/>
        <v>5.5</v>
      </c>
      <c r="AJ41" s="284" t="str">
        <f t="shared" si="5"/>
        <v>Medium</v>
      </c>
      <c r="AK41" s="298">
        <f t="shared" si="4"/>
        <v>16</v>
      </c>
      <c r="AL41" s="299">
        <f>VLOOKUP($C41,'Lack of Reliability Index'!$A$2:$H$45,8,FALSE)</f>
        <v>6.8</v>
      </c>
      <c r="AM41" s="300">
        <f>'Imputed and missing data hidden'!BR39</f>
        <v>12</v>
      </c>
      <c r="AN41" s="47">
        <f t="shared" si="6"/>
        <v>0.17647058823529413</v>
      </c>
      <c r="AO41" s="301">
        <f>'Indicator Date hidden2'!BO40</f>
        <v>0.84615384615384615</v>
      </c>
      <c r="AP41" s="301">
        <f>'Indicator Geographical level'!BW42</f>
        <v>1.8</v>
      </c>
    </row>
    <row r="42" spans="1:42" ht="15.75" customHeight="1" x14ac:dyDescent="0.2">
      <c r="A42" s="50" t="s">
        <v>137</v>
      </c>
      <c r="B42" s="10" t="s">
        <v>142</v>
      </c>
      <c r="C42" s="54" t="s">
        <v>143</v>
      </c>
      <c r="D42" s="283">
        <f>'Hazard &amp; Exposure'!AF41</f>
        <v>6.2</v>
      </c>
      <c r="E42" s="283">
        <f>'Hazard &amp; Exposure'!AG41</f>
        <v>4.0999999999999996</v>
      </c>
      <c r="F42" s="283">
        <f>'Hazard &amp; Exposure'!AH41</f>
        <v>2.2999999999999998</v>
      </c>
      <c r="G42" s="283">
        <f>'Hazard &amp; Exposure'!AJ41</f>
        <v>10</v>
      </c>
      <c r="H42" s="283" t="str">
        <f>'Hazard &amp; Exposure'!AM41</f>
        <v>x</v>
      </c>
      <c r="I42" s="283">
        <f>'Hazard &amp; Exposure'!BK41</f>
        <v>5</v>
      </c>
      <c r="J42" s="284">
        <f>'Hazard &amp; Exposure'!BL41</f>
        <v>4.5</v>
      </c>
      <c r="K42" s="283">
        <f>'Hazard &amp; Exposure'!BO41</f>
        <v>4.0999999999999996</v>
      </c>
      <c r="L42" s="283">
        <f>'Hazard &amp; Exposure'!BR41</f>
        <v>0</v>
      </c>
      <c r="M42" s="284">
        <f>'Hazard &amp; Exposure'!BS41</f>
        <v>2.2999999999999998</v>
      </c>
      <c r="N42" s="284">
        <f t="shared" si="0"/>
        <v>3.5</v>
      </c>
      <c r="O42" s="285">
        <f>Vulnerability!G41</f>
        <v>7.9</v>
      </c>
      <c r="P42" s="285">
        <f>Vulnerability!J41</f>
        <v>4</v>
      </c>
      <c r="Q42" s="285">
        <f>Vulnerability!N41</f>
        <v>3.4</v>
      </c>
      <c r="R42" s="284">
        <f>Vulnerability!O41</f>
        <v>5.8</v>
      </c>
      <c r="S42" s="285">
        <f>Vulnerability!R41</f>
        <v>0</v>
      </c>
      <c r="T42" s="285">
        <f>Vulnerability!V41</f>
        <v>5.9</v>
      </c>
      <c r="U42" s="285">
        <f>Vulnerability!Y41</f>
        <v>1.4</v>
      </c>
      <c r="V42" s="285" t="str">
        <f>Vulnerability!AF41</f>
        <v>x</v>
      </c>
      <c r="W42" s="285">
        <f>Vulnerability!AL41</f>
        <v>8.3000000000000007</v>
      </c>
      <c r="X42" s="285">
        <f>Vulnerability!AJ41</f>
        <v>2.4</v>
      </c>
      <c r="Y42" s="284">
        <f>Vulnerability!AM41</f>
        <v>3.3</v>
      </c>
      <c r="Z42" s="284">
        <f t="shared" si="1"/>
        <v>4.7</v>
      </c>
      <c r="AA42" s="286">
        <f>'Lack of Coping Capacity'!E41</f>
        <v>6.2</v>
      </c>
      <c r="AB42" s="286" t="str">
        <f>'Lack of Coping Capacity'!K41</f>
        <v>x</v>
      </c>
      <c r="AC42" s="286">
        <f>'Lack of Coping Capacity'!N41</f>
        <v>7.5</v>
      </c>
      <c r="AD42" s="284">
        <f>'Lack of Coping Capacity'!O41</f>
        <v>6.9</v>
      </c>
      <c r="AE42" s="286">
        <f>'Lack of Coping Capacity'!R41</f>
        <v>9.3000000000000007</v>
      </c>
      <c r="AF42" s="286">
        <f>'Lack of Coping Capacity'!Z41</f>
        <v>2.7</v>
      </c>
      <c r="AG42" s="284">
        <f>'Lack of Coping Capacity'!AA41</f>
        <v>6</v>
      </c>
      <c r="AH42" s="287">
        <f t="shared" si="2"/>
        <v>6.5</v>
      </c>
      <c r="AI42" s="288">
        <f t="shared" si="3"/>
        <v>4.7</v>
      </c>
      <c r="AJ42" s="284" t="str">
        <f t="shared" si="5"/>
        <v>Low</v>
      </c>
      <c r="AK42" s="298">
        <f t="shared" si="4"/>
        <v>27</v>
      </c>
      <c r="AL42" s="299">
        <f>VLOOKUP($C42,'Lack of Reliability Index'!$A$2:$H$45,8,FALSE)</f>
        <v>6.8</v>
      </c>
      <c r="AM42" s="300">
        <f>'Imputed and missing data hidden'!BR40</f>
        <v>12</v>
      </c>
      <c r="AN42" s="47">
        <f t="shared" si="6"/>
        <v>0.17647058823529413</v>
      </c>
      <c r="AO42" s="301">
        <f>'Indicator Date hidden2'!BO41</f>
        <v>0.84615384615384615</v>
      </c>
      <c r="AP42" s="301">
        <f>'Indicator Geographical level'!BW43</f>
        <v>1.8</v>
      </c>
    </row>
    <row r="43" spans="1:42" ht="15.75" customHeight="1" x14ac:dyDescent="0.2">
      <c r="A43" s="50" t="s">
        <v>137</v>
      </c>
      <c r="B43" s="10" t="s">
        <v>144</v>
      </c>
      <c r="C43" s="54" t="s">
        <v>145</v>
      </c>
      <c r="D43" s="283">
        <f>'Hazard &amp; Exposure'!AF42</f>
        <v>8.6</v>
      </c>
      <c r="E43" s="283">
        <f>'Hazard &amp; Exposure'!AG42</f>
        <v>5.8</v>
      </c>
      <c r="F43" s="283">
        <f>'Hazard &amp; Exposure'!AH42</f>
        <v>7</v>
      </c>
      <c r="G43" s="283">
        <f>'Hazard &amp; Exposure'!AJ42</f>
        <v>0</v>
      </c>
      <c r="H43" s="283" t="str">
        <f>'Hazard &amp; Exposure'!AM42</f>
        <v>x</v>
      </c>
      <c r="I43" s="283">
        <f>'Hazard &amp; Exposure'!BK42</f>
        <v>5.3</v>
      </c>
      <c r="J43" s="284">
        <f>'Hazard &amp; Exposure'!BL42</f>
        <v>6.9</v>
      </c>
      <c r="K43" s="283">
        <f>'Hazard &amp; Exposure'!BO42</f>
        <v>4.0999999999999996</v>
      </c>
      <c r="L43" s="283">
        <f>'Hazard &amp; Exposure'!BR42</f>
        <v>0</v>
      </c>
      <c r="M43" s="284">
        <f>'Hazard &amp; Exposure'!BS42</f>
        <v>2.2999999999999998</v>
      </c>
      <c r="N43" s="284">
        <f t="shared" si="0"/>
        <v>5</v>
      </c>
      <c r="O43" s="285">
        <f>Vulnerability!G42</f>
        <v>8</v>
      </c>
      <c r="P43" s="285">
        <f>Vulnerability!J42</f>
        <v>4</v>
      </c>
      <c r="Q43" s="285">
        <f>Vulnerability!N42</f>
        <v>6.5</v>
      </c>
      <c r="R43" s="284">
        <f>Vulnerability!O42</f>
        <v>6.6</v>
      </c>
      <c r="S43" s="285">
        <f>Vulnerability!R42</f>
        <v>0</v>
      </c>
      <c r="T43" s="285">
        <f>Vulnerability!V42</f>
        <v>5.5</v>
      </c>
      <c r="U43" s="285">
        <f>Vulnerability!Y42</f>
        <v>2</v>
      </c>
      <c r="V43" s="285" t="str">
        <f>Vulnerability!AF42</f>
        <v>x</v>
      </c>
      <c r="W43" s="285">
        <f>Vulnerability!AL42</f>
        <v>8.3000000000000007</v>
      </c>
      <c r="X43" s="285">
        <f>Vulnerability!AJ42</f>
        <v>2.4</v>
      </c>
      <c r="Y43" s="284">
        <f>Vulnerability!AM42</f>
        <v>3.3</v>
      </c>
      <c r="Z43" s="284">
        <f t="shared" si="1"/>
        <v>5.2</v>
      </c>
      <c r="AA43" s="286">
        <f>'Lack of Coping Capacity'!E42</f>
        <v>6.2</v>
      </c>
      <c r="AB43" s="286" t="str">
        <f>'Lack of Coping Capacity'!K42</f>
        <v>x</v>
      </c>
      <c r="AC43" s="286">
        <f>'Lack of Coping Capacity'!N42</f>
        <v>9.1999999999999993</v>
      </c>
      <c r="AD43" s="284">
        <f>'Lack of Coping Capacity'!O42</f>
        <v>7.7</v>
      </c>
      <c r="AE43" s="286">
        <f>'Lack of Coping Capacity'!R42</f>
        <v>9.1999999999999993</v>
      </c>
      <c r="AF43" s="286">
        <f>'Lack of Coping Capacity'!Z42</f>
        <v>7.2</v>
      </c>
      <c r="AG43" s="284">
        <f>'Lack of Coping Capacity'!AA42</f>
        <v>8.1999999999999993</v>
      </c>
      <c r="AH43" s="287">
        <f t="shared" si="2"/>
        <v>8</v>
      </c>
      <c r="AI43" s="288">
        <f t="shared" si="3"/>
        <v>5.9</v>
      </c>
      <c r="AJ43" s="284" t="str">
        <f t="shared" si="5"/>
        <v>High</v>
      </c>
      <c r="AK43" s="298">
        <f t="shared" si="4"/>
        <v>12</v>
      </c>
      <c r="AL43" s="299">
        <f>VLOOKUP($C43,'Lack of Reliability Index'!$A$2:$H$45,8,FALSE)</f>
        <v>6.8</v>
      </c>
      <c r="AM43" s="300">
        <f>'Imputed and missing data hidden'!BR41</f>
        <v>12</v>
      </c>
      <c r="AN43" s="47">
        <f t="shared" si="6"/>
        <v>0.17647058823529413</v>
      </c>
      <c r="AO43" s="301">
        <f>'Indicator Date hidden2'!BO42</f>
        <v>0.84615384615384615</v>
      </c>
      <c r="AP43" s="301">
        <f>'Indicator Geographical level'!BW44</f>
        <v>1.8</v>
      </c>
    </row>
    <row r="44" spans="1:42" ht="15.75" customHeight="1" x14ac:dyDescent="0.2">
      <c r="A44" s="50" t="s">
        <v>137</v>
      </c>
      <c r="B44" s="10" t="s">
        <v>146</v>
      </c>
      <c r="C44" s="54" t="s">
        <v>147</v>
      </c>
      <c r="D44" s="283">
        <f>'Hazard &amp; Exposure'!AF43</f>
        <v>7.3</v>
      </c>
      <c r="E44" s="283">
        <f>'Hazard &amp; Exposure'!AG43</f>
        <v>8.6</v>
      </c>
      <c r="F44" s="283">
        <f>'Hazard &amp; Exposure'!AH43</f>
        <v>4.5</v>
      </c>
      <c r="G44" s="283">
        <f>'Hazard &amp; Exposure'!AJ43</f>
        <v>1.7</v>
      </c>
      <c r="H44" s="283" t="str">
        <f>'Hazard &amp; Exposure'!AM43</f>
        <v>x</v>
      </c>
      <c r="I44" s="283">
        <f>'Hazard &amp; Exposure'!BK43</f>
        <v>6.6</v>
      </c>
      <c r="J44" s="284">
        <f>'Hazard &amp; Exposure'!BL43</f>
        <v>7</v>
      </c>
      <c r="K44" s="283">
        <f>'Hazard &amp; Exposure'!BO43</f>
        <v>4.0999999999999996</v>
      </c>
      <c r="L44" s="283">
        <f>'Hazard &amp; Exposure'!BR43</f>
        <v>4.2</v>
      </c>
      <c r="M44" s="284">
        <f>'Hazard &amp; Exposure'!BS43</f>
        <v>4.2</v>
      </c>
      <c r="N44" s="284">
        <f t="shared" si="0"/>
        <v>5.8</v>
      </c>
      <c r="O44" s="285">
        <f>Vulnerability!G43</f>
        <v>8</v>
      </c>
      <c r="P44" s="285">
        <f>Vulnerability!J43</f>
        <v>4</v>
      </c>
      <c r="Q44" s="285">
        <f>Vulnerability!N43</f>
        <v>6.1</v>
      </c>
      <c r="R44" s="284">
        <f>Vulnerability!O43</f>
        <v>6.5</v>
      </c>
      <c r="S44" s="285">
        <f>Vulnerability!R43</f>
        <v>0.1</v>
      </c>
      <c r="T44" s="285">
        <f>Vulnerability!V43</f>
        <v>9.4</v>
      </c>
      <c r="U44" s="285">
        <f>Vulnerability!Y43</f>
        <v>2.2000000000000002</v>
      </c>
      <c r="V44" s="285" t="str">
        <f>Vulnerability!AF43</f>
        <v>x</v>
      </c>
      <c r="W44" s="285">
        <f>Vulnerability!AL43</f>
        <v>8.3000000000000007</v>
      </c>
      <c r="X44" s="285">
        <f>Vulnerability!AJ43</f>
        <v>2.4</v>
      </c>
      <c r="Y44" s="284">
        <f>Vulnerability!AM43</f>
        <v>4.7</v>
      </c>
      <c r="Z44" s="284">
        <f t="shared" si="1"/>
        <v>5.7</v>
      </c>
      <c r="AA44" s="286">
        <f>'Lack of Coping Capacity'!E43</f>
        <v>6.2</v>
      </c>
      <c r="AB44" s="286" t="str">
        <f>'Lack of Coping Capacity'!K43</f>
        <v>x</v>
      </c>
      <c r="AC44" s="286">
        <f>'Lack of Coping Capacity'!N43</f>
        <v>9.1</v>
      </c>
      <c r="AD44" s="284">
        <f>'Lack of Coping Capacity'!O43</f>
        <v>7.7</v>
      </c>
      <c r="AE44" s="286">
        <f>'Lack of Coping Capacity'!R43</f>
        <v>7.2</v>
      </c>
      <c r="AF44" s="286">
        <f>'Lack of Coping Capacity'!Z43</f>
        <v>2.8</v>
      </c>
      <c r="AG44" s="284">
        <f>'Lack of Coping Capacity'!AA43</f>
        <v>5</v>
      </c>
      <c r="AH44" s="287">
        <f t="shared" si="2"/>
        <v>6.5</v>
      </c>
      <c r="AI44" s="288">
        <f t="shared" si="3"/>
        <v>6</v>
      </c>
      <c r="AJ44" s="284" t="str">
        <f t="shared" si="5"/>
        <v>High</v>
      </c>
      <c r="AK44" s="298">
        <f t="shared" si="4"/>
        <v>11</v>
      </c>
      <c r="AL44" s="299">
        <f>VLOOKUP($C44,'Lack of Reliability Index'!$A$2:$H$45,8,FALSE)</f>
        <v>6.8</v>
      </c>
      <c r="AM44" s="300">
        <f>'Imputed and missing data hidden'!BR42</f>
        <v>12</v>
      </c>
      <c r="AN44" s="47">
        <f t="shared" si="6"/>
        <v>0.17647058823529413</v>
      </c>
      <c r="AO44" s="301">
        <f>'Indicator Date hidden2'!BO43</f>
        <v>0.84615384615384615</v>
      </c>
      <c r="AP44" s="301">
        <f>'Indicator Geographical level'!BW45</f>
        <v>1.8</v>
      </c>
    </row>
    <row r="45" spans="1:42" ht="15.75" customHeight="1" x14ac:dyDescent="0.2">
      <c r="A45" s="50" t="s">
        <v>137</v>
      </c>
      <c r="B45" s="10" t="s">
        <v>148</v>
      </c>
      <c r="C45" s="54" t="s">
        <v>149</v>
      </c>
      <c r="D45" s="283">
        <f>'Hazard &amp; Exposure'!AF44</f>
        <v>5.9</v>
      </c>
      <c r="E45" s="283">
        <f>'Hazard &amp; Exposure'!AG44</f>
        <v>6.3</v>
      </c>
      <c r="F45" s="283">
        <f>'Hazard &amp; Exposure'!AH44</f>
        <v>6.5</v>
      </c>
      <c r="G45" s="283">
        <f>'Hazard &amp; Exposure'!AJ44</f>
        <v>10</v>
      </c>
      <c r="H45" s="283" t="str">
        <f>'Hazard &amp; Exposure'!AM44</f>
        <v>x</v>
      </c>
      <c r="I45" s="283">
        <f>'Hazard &amp; Exposure'!BK44</f>
        <v>5.3</v>
      </c>
      <c r="J45" s="284">
        <f>'Hazard &amp; Exposure'!BL44</f>
        <v>6</v>
      </c>
      <c r="K45" s="283">
        <f>'Hazard &amp; Exposure'!BO44</f>
        <v>4.0999999999999996</v>
      </c>
      <c r="L45" s="283">
        <f>'Hazard &amp; Exposure'!BR44</f>
        <v>0</v>
      </c>
      <c r="M45" s="284">
        <f>'Hazard &amp; Exposure'!BS44</f>
        <v>2.2999999999999998</v>
      </c>
      <c r="N45" s="284">
        <f t="shared" si="0"/>
        <v>4.4000000000000004</v>
      </c>
      <c r="O45" s="285">
        <f>Vulnerability!G44</f>
        <v>7.9</v>
      </c>
      <c r="P45" s="285">
        <f>Vulnerability!J44</f>
        <v>4</v>
      </c>
      <c r="Q45" s="285">
        <f>Vulnerability!N44</f>
        <v>2.6</v>
      </c>
      <c r="R45" s="284">
        <f>Vulnerability!O44</f>
        <v>5.6</v>
      </c>
      <c r="S45" s="285">
        <f>Vulnerability!R44</f>
        <v>0</v>
      </c>
      <c r="T45" s="285">
        <f>Vulnerability!V44</f>
        <v>3.6</v>
      </c>
      <c r="U45" s="285">
        <f>Vulnerability!Y44</f>
        <v>2.8</v>
      </c>
      <c r="V45" s="285" t="str">
        <f>Vulnerability!AF44</f>
        <v>x</v>
      </c>
      <c r="W45" s="285">
        <f>Vulnerability!AL44</f>
        <v>8.3000000000000007</v>
      </c>
      <c r="X45" s="285">
        <f>Vulnerability!AJ44</f>
        <v>2.4</v>
      </c>
      <c r="Y45" s="284">
        <f>Vulnerability!AM44</f>
        <v>3</v>
      </c>
      <c r="Z45" s="284">
        <f t="shared" si="1"/>
        <v>4.4000000000000004</v>
      </c>
      <c r="AA45" s="286">
        <f>'Lack of Coping Capacity'!E44</f>
        <v>6.2</v>
      </c>
      <c r="AB45" s="286" t="str">
        <f>'Lack of Coping Capacity'!K44</f>
        <v>x</v>
      </c>
      <c r="AC45" s="286">
        <f>'Lack of Coping Capacity'!N44</f>
        <v>7.6</v>
      </c>
      <c r="AD45" s="284">
        <f>'Lack of Coping Capacity'!O44</f>
        <v>6.9</v>
      </c>
      <c r="AE45" s="286">
        <f>'Lack of Coping Capacity'!R44</f>
        <v>10</v>
      </c>
      <c r="AF45" s="286">
        <f>'Lack of Coping Capacity'!Z44</f>
        <v>6</v>
      </c>
      <c r="AG45" s="284">
        <f>'Lack of Coping Capacity'!AA44</f>
        <v>8</v>
      </c>
      <c r="AH45" s="287">
        <f t="shared" si="2"/>
        <v>7.5</v>
      </c>
      <c r="AI45" s="288">
        <f t="shared" si="3"/>
        <v>5.3</v>
      </c>
      <c r="AJ45" s="284" t="str">
        <f t="shared" si="5"/>
        <v>Medium</v>
      </c>
      <c r="AK45" s="298">
        <f t="shared" si="4"/>
        <v>18</v>
      </c>
      <c r="AL45" s="299">
        <f>VLOOKUP($C45,'Lack of Reliability Index'!$A$2:$H$45,8,FALSE)</f>
        <v>6.8</v>
      </c>
      <c r="AM45" s="300">
        <f>'Imputed and missing data hidden'!BR43</f>
        <v>12</v>
      </c>
      <c r="AN45" s="47">
        <f t="shared" si="6"/>
        <v>0.17647058823529413</v>
      </c>
      <c r="AO45" s="301">
        <f>'Indicator Date hidden2'!BO44</f>
        <v>0.84615384615384615</v>
      </c>
      <c r="AP45" s="301">
        <f>'Indicator Geographical level'!BW46</f>
        <v>1.8</v>
      </c>
    </row>
    <row r="46" spans="1:42" ht="15.75" customHeight="1" x14ac:dyDescent="0.2">
      <c r="A46" s="50" t="s">
        <v>137</v>
      </c>
      <c r="B46" s="10" t="s">
        <v>150</v>
      </c>
      <c r="C46" s="54" t="s">
        <v>151</v>
      </c>
      <c r="D46" s="283">
        <f>'Hazard &amp; Exposure'!AF45</f>
        <v>7.6</v>
      </c>
      <c r="E46" s="283">
        <f>'Hazard &amp; Exposure'!AG45</f>
        <v>7.3</v>
      </c>
      <c r="F46" s="283">
        <f>'Hazard &amp; Exposure'!AH45</f>
        <v>5</v>
      </c>
      <c r="G46" s="283">
        <f>'Hazard &amp; Exposure'!AJ45</f>
        <v>10</v>
      </c>
      <c r="H46" s="283" t="str">
        <f>'Hazard &amp; Exposure'!AM45</f>
        <v>x</v>
      </c>
      <c r="I46" s="283">
        <f>'Hazard &amp; Exposure'!BK45</f>
        <v>5.7</v>
      </c>
      <c r="J46" s="284">
        <f>'Hazard &amp; Exposure'!BL45</f>
        <v>6.5</v>
      </c>
      <c r="K46" s="283">
        <f>'Hazard &amp; Exposure'!BO45</f>
        <v>4.0999999999999996</v>
      </c>
      <c r="L46" s="283">
        <f>'Hazard &amp; Exposure'!BR45</f>
        <v>2</v>
      </c>
      <c r="M46" s="284">
        <f>'Hazard &amp; Exposure'!BS45</f>
        <v>3.1</v>
      </c>
      <c r="N46" s="284">
        <f t="shared" si="0"/>
        <v>5</v>
      </c>
      <c r="O46" s="285">
        <f>Vulnerability!G45</f>
        <v>8</v>
      </c>
      <c r="P46" s="285">
        <f>Vulnerability!J45</f>
        <v>4</v>
      </c>
      <c r="Q46" s="285">
        <f>Vulnerability!N45</f>
        <v>6.8</v>
      </c>
      <c r="R46" s="284">
        <f>Vulnerability!O45</f>
        <v>6.7</v>
      </c>
      <c r="S46" s="285">
        <f>Vulnerability!R45</f>
        <v>0</v>
      </c>
      <c r="T46" s="285">
        <f>Vulnerability!V45</f>
        <v>4.0999999999999996</v>
      </c>
      <c r="U46" s="285">
        <f>Vulnerability!Y45</f>
        <v>1.9</v>
      </c>
      <c r="V46" s="285" t="str">
        <f>Vulnerability!AF45</f>
        <v>x</v>
      </c>
      <c r="W46" s="285">
        <f>Vulnerability!AL45</f>
        <v>8.3000000000000007</v>
      </c>
      <c r="X46" s="285">
        <f>Vulnerability!AJ45</f>
        <v>2.4</v>
      </c>
      <c r="Y46" s="284">
        <f>Vulnerability!AM45</f>
        <v>2.9</v>
      </c>
      <c r="Z46" s="284">
        <f t="shared" si="1"/>
        <v>5.0999999999999996</v>
      </c>
      <c r="AA46" s="286">
        <f>'Lack of Coping Capacity'!E45</f>
        <v>6.2</v>
      </c>
      <c r="AB46" s="286" t="str">
        <f>'Lack of Coping Capacity'!K45</f>
        <v>x</v>
      </c>
      <c r="AC46" s="286">
        <f>'Lack of Coping Capacity'!N45</f>
        <v>7</v>
      </c>
      <c r="AD46" s="284">
        <f>'Lack of Coping Capacity'!O45</f>
        <v>6.6</v>
      </c>
      <c r="AE46" s="286">
        <f>'Lack of Coping Capacity'!R45</f>
        <v>9.5</v>
      </c>
      <c r="AF46" s="286">
        <f>'Lack of Coping Capacity'!Z45</f>
        <v>3.2</v>
      </c>
      <c r="AG46" s="284">
        <f>'Lack of Coping Capacity'!AA45</f>
        <v>6.4</v>
      </c>
      <c r="AH46" s="287">
        <f t="shared" si="2"/>
        <v>6.5</v>
      </c>
      <c r="AI46" s="288">
        <f t="shared" si="3"/>
        <v>5.5</v>
      </c>
      <c r="AJ46" s="284" t="str">
        <f t="shared" si="5"/>
        <v>Medium</v>
      </c>
      <c r="AK46" s="298">
        <f t="shared" si="4"/>
        <v>16</v>
      </c>
      <c r="AL46" s="299">
        <f>VLOOKUP($C46,'Lack of Reliability Index'!$A$2:$H$45,8,FALSE)</f>
        <v>6.8</v>
      </c>
      <c r="AM46" s="300">
        <f>'Imputed and missing data hidden'!BR44</f>
        <v>12</v>
      </c>
      <c r="AN46" s="47">
        <f t="shared" si="6"/>
        <v>0.17647058823529413</v>
      </c>
      <c r="AO46" s="301">
        <f>'Indicator Date hidden2'!BO45</f>
        <v>0.84615384615384615</v>
      </c>
      <c r="AP46" s="301">
        <f>'Indicator Geographical level'!BW47</f>
        <v>1.8</v>
      </c>
    </row>
    <row r="47" spans="1:42" ht="15.75" customHeight="1" x14ac:dyDescent="0.2">
      <c r="A47" s="60" t="s">
        <v>137</v>
      </c>
      <c r="B47" s="57" t="s">
        <v>152</v>
      </c>
      <c r="C47" s="58" t="s">
        <v>153</v>
      </c>
      <c r="D47" s="294">
        <f>'Hazard &amp; Exposure'!AF46</f>
        <v>5.7</v>
      </c>
      <c r="E47" s="294">
        <f>'Hazard &amp; Exposure'!AG46</f>
        <v>7.4</v>
      </c>
      <c r="F47" s="294">
        <f>'Hazard &amp; Exposure'!AH46</f>
        <v>5</v>
      </c>
      <c r="G47" s="294">
        <f>'Hazard &amp; Exposure'!AJ46</f>
        <v>10</v>
      </c>
      <c r="H47" s="294" t="str">
        <f>'Hazard &amp; Exposure'!AM46</f>
        <v>x</v>
      </c>
      <c r="I47" s="294">
        <f>'Hazard &amp; Exposure'!BK46</f>
        <v>5</v>
      </c>
      <c r="J47" s="292">
        <f>'Hazard &amp; Exposure'!BL46</f>
        <v>5.9</v>
      </c>
      <c r="K47" s="294">
        <f>'Hazard &amp; Exposure'!BO46</f>
        <v>4.0999999999999996</v>
      </c>
      <c r="L47" s="294">
        <f>'Hazard &amp; Exposure'!BR46</f>
        <v>1.9</v>
      </c>
      <c r="M47" s="292">
        <f>'Hazard &amp; Exposure'!BS46</f>
        <v>3.1</v>
      </c>
      <c r="N47" s="292">
        <f t="shared" si="0"/>
        <v>4.5999999999999996</v>
      </c>
      <c r="O47" s="302">
        <f>Vulnerability!G46</f>
        <v>8</v>
      </c>
      <c r="P47" s="302">
        <f>Vulnerability!J46</f>
        <v>4</v>
      </c>
      <c r="Q47" s="302">
        <f>Vulnerability!N46</f>
        <v>5</v>
      </c>
      <c r="R47" s="292">
        <f>Vulnerability!O46</f>
        <v>6.3</v>
      </c>
      <c r="S47" s="302">
        <f>Vulnerability!R46</f>
        <v>0</v>
      </c>
      <c r="T47" s="302">
        <f>Vulnerability!V46</f>
        <v>6</v>
      </c>
      <c r="U47" s="302">
        <f>Vulnerability!Y46</f>
        <v>2.8</v>
      </c>
      <c r="V47" s="302" t="str">
        <f>Vulnerability!AF46</f>
        <v>x</v>
      </c>
      <c r="W47" s="302">
        <f>Vulnerability!AL46</f>
        <v>8.3000000000000007</v>
      </c>
      <c r="X47" s="302">
        <f>Vulnerability!AJ46</f>
        <v>2.4</v>
      </c>
      <c r="Y47" s="292">
        <f>Vulnerability!AM46</f>
        <v>3.5</v>
      </c>
      <c r="Z47" s="292">
        <f t="shared" si="1"/>
        <v>5.0999999999999996</v>
      </c>
      <c r="AA47" s="303">
        <f>'Lack of Coping Capacity'!E46</f>
        <v>6.2</v>
      </c>
      <c r="AB47" s="303" t="str">
        <f>'Lack of Coping Capacity'!K46</f>
        <v>x</v>
      </c>
      <c r="AC47" s="303">
        <f>'Lack of Coping Capacity'!N46</f>
        <v>7.5</v>
      </c>
      <c r="AD47" s="292">
        <f>'Lack of Coping Capacity'!O46</f>
        <v>6.9</v>
      </c>
      <c r="AE47" s="303">
        <f>'Lack of Coping Capacity'!R46</f>
        <v>9.6</v>
      </c>
      <c r="AF47" s="303">
        <f>'Lack of Coping Capacity'!Z46</f>
        <v>6</v>
      </c>
      <c r="AG47" s="292">
        <f>'Lack of Coping Capacity'!AA46</f>
        <v>7.8</v>
      </c>
      <c r="AH47" s="304">
        <f t="shared" si="2"/>
        <v>7.4</v>
      </c>
      <c r="AI47" s="305">
        <f t="shared" si="3"/>
        <v>5.6</v>
      </c>
      <c r="AJ47" s="292" t="str">
        <f t="shared" si="5"/>
        <v>Medium</v>
      </c>
      <c r="AK47" s="306">
        <f t="shared" si="4"/>
        <v>15</v>
      </c>
      <c r="AL47" s="307">
        <f>VLOOKUP($C47,'Lack of Reliability Index'!$A$2:$H$45,8,FALSE)</f>
        <v>6.8</v>
      </c>
      <c r="AM47" s="308">
        <f>'Imputed and missing data hidden'!BR45</f>
        <v>12</v>
      </c>
      <c r="AN47" s="309">
        <f t="shared" si="6"/>
        <v>0.17647058823529413</v>
      </c>
      <c r="AO47" s="310">
        <f>'Indicator Date hidden2'!BO46</f>
        <v>0.84615384615384615</v>
      </c>
      <c r="AP47" s="310">
        <f>'Indicator Geographical level'!BW48</f>
        <v>1.8</v>
      </c>
    </row>
    <row r="48" spans="1:42" ht="15.75" customHeight="1" x14ac:dyDescent="0.25">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row>
    <row r="49" spans="1:42" ht="15.75" customHeight="1" x14ac:dyDescent="0.25">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row>
    <row r="50" spans="1:42" ht="15.75" customHeight="1" x14ac:dyDescent="0.25">
      <c r="A50" s="1"/>
      <c r="B50" s="350" t="s">
        <v>762</v>
      </c>
      <c r="C50" s="35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row>
    <row r="51" spans="1:42" ht="15.75" customHeight="1" x14ac:dyDescent="0.25">
      <c r="A51" s="1"/>
      <c r="B51" s="352"/>
      <c r="C51" s="353"/>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row>
    <row r="52" spans="1:42" ht="15.75" customHeight="1" x14ac:dyDescent="0.25">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row>
    <row r="53" spans="1:42" ht="15.75" customHeight="1" x14ac:dyDescent="0.25">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row>
    <row r="54" spans="1:42" ht="15.75" customHeight="1" x14ac:dyDescent="0.25">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row>
    <row r="55" spans="1:42" ht="15.75" customHeight="1" x14ac:dyDescent="0.25">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row>
    <row r="56" spans="1:42" ht="15.75" customHeight="1" x14ac:dyDescent="0.25">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row>
    <row r="57" spans="1:42" ht="15.75" customHeight="1" x14ac:dyDescent="0.25">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row>
    <row r="58" spans="1:42" ht="15.75" customHeight="1" x14ac:dyDescent="0.25">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row>
    <row r="59" spans="1:42" ht="15.75" customHeight="1" x14ac:dyDescent="0.25">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row>
    <row r="60" spans="1:42" ht="15.75" customHeight="1" x14ac:dyDescent="0.25">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row>
    <row r="61" spans="1:42" ht="15.75" customHeight="1" x14ac:dyDescent="0.25">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row>
    <row r="62" spans="1:42" ht="15.75" customHeight="1" x14ac:dyDescent="0.2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row>
    <row r="63" spans="1:42" ht="15.75" customHeight="1" x14ac:dyDescent="0.2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row>
    <row r="64" spans="1:42" ht="15.75" customHeight="1" x14ac:dyDescent="0.2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row>
    <row r="65" spans="1:42" ht="15.75" customHeight="1" x14ac:dyDescent="0.2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row>
    <row r="66" spans="1:42" ht="15.75" customHeight="1" x14ac:dyDescent="0.25">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row>
    <row r="67" spans="1:42" ht="15.75" customHeight="1" x14ac:dyDescent="0.25">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row>
    <row r="68" spans="1:42" ht="15.75" customHeight="1" x14ac:dyDescent="0.25">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row>
    <row r="69" spans="1:42" ht="15.75" customHeight="1" x14ac:dyDescent="0.25">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row>
    <row r="70" spans="1:42" ht="15.75" customHeight="1" x14ac:dyDescent="0.25">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row>
    <row r="71" spans="1:42" ht="15.75" customHeight="1" x14ac:dyDescent="0.25">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row>
    <row r="72" spans="1:42" ht="15.75" customHeight="1" x14ac:dyDescent="0.25">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row>
    <row r="73" spans="1:42" ht="15.75" customHeight="1" x14ac:dyDescent="0.25">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row>
    <row r="74" spans="1:42" ht="15.75" customHeight="1" x14ac:dyDescent="0.2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row>
    <row r="75" spans="1:42" ht="15.75" customHeight="1" x14ac:dyDescent="0.2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row>
    <row r="76" spans="1:42" ht="15.75" customHeight="1" x14ac:dyDescent="0.25">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row>
    <row r="77" spans="1:42" ht="15.75" customHeight="1" x14ac:dyDescent="0.25">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row>
    <row r="78" spans="1:42" ht="15.75" customHeight="1" x14ac:dyDescent="0.25">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row>
    <row r="79" spans="1:42" ht="15.75" customHeight="1" x14ac:dyDescent="0.25">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row>
    <row r="80" spans="1:42" ht="15.75" customHeight="1" x14ac:dyDescent="0.25">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row>
    <row r="81" spans="1:42" ht="15.75" customHeight="1" x14ac:dyDescent="0.25">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row>
    <row r="82" spans="1:42" ht="15.75" customHeight="1" x14ac:dyDescent="0.25">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row>
    <row r="83" spans="1:42" ht="15.75" customHeight="1" x14ac:dyDescent="0.25">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row>
    <row r="84" spans="1:42" ht="15.75" customHeight="1" x14ac:dyDescent="0.25">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row>
    <row r="85" spans="1:42" ht="15.75" customHeight="1" x14ac:dyDescent="0.25">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row>
    <row r="86" spans="1:42" ht="15.75" customHeight="1" x14ac:dyDescent="0.25">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row>
    <row r="87" spans="1:42" ht="15.75" customHeight="1" x14ac:dyDescent="0.25">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row>
    <row r="88" spans="1:42" ht="15.75" customHeight="1" x14ac:dyDescent="0.25">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row>
    <row r="89" spans="1:42" ht="15.75" customHeight="1" x14ac:dyDescent="0.25">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row>
    <row r="90" spans="1:42" ht="15.75" customHeight="1" x14ac:dyDescent="0.25">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row>
    <row r="91" spans="1:42" ht="15.75" customHeight="1" x14ac:dyDescent="0.25">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row>
    <row r="92" spans="1:42" ht="15.75" customHeight="1" x14ac:dyDescent="0.25">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row>
    <row r="93" spans="1:42" ht="15.75" customHeight="1" x14ac:dyDescent="0.25">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row>
    <row r="94" spans="1:42" ht="15.75" customHeight="1" x14ac:dyDescent="0.25">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row>
    <row r="95" spans="1:42" ht="15.75" customHeight="1" x14ac:dyDescent="0.2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row>
    <row r="96" spans="1:42" ht="15.75" customHeight="1" x14ac:dyDescent="0.25">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row>
    <row r="97" spans="1:42" ht="15.75" customHeight="1" x14ac:dyDescent="0.25">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row>
    <row r="98" spans="1:42" ht="15.75" customHeight="1" x14ac:dyDescent="0.25">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row>
    <row r="99" spans="1:42" ht="15.75" customHeight="1" x14ac:dyDescent="0.25">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row>
    <row r="100" spans="1:42" ht="15.75" customHeight="1"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row>
    <row r="101" spans="1:42" ht="15.75" customHeight="1"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row>
    <row r="102" spans="1:42" ht="15.75" customHeight="1"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row>
    <row r="103" spans="1:42" ht="15.75" customHeight="1"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row>
    <row r="104" spans="1:42" ht="15.75" customHeight="1"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row>
    <row r="105" spans="1:42" ht="15.75" customHeight="1"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row>
    <row r="106" spans="1:42" ht="15.75" customHeight="1"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row>
    <row r="107" spans="1:42" ht="15.75" customHeight="1"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row>
    <row r="108" spans="1:42" ht="15.75" customHeight="1"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row>
    <row r="109" spans="1:42" ht="15.75" customHeight="1"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row>
    <row r="110" spans="1:42" ht="15.75" customHeight="1"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row>
    <row r="111" spans="1:42" ht="15.75" customHeight="1"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row>
    <row r="112" spans="1:42" ht="15.75" customHeight="1"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row>
    <row r="113" spans="1:42" ht="15.75" customHeight="1"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row>
    <row r="114" spans="1:42" ht="15.75" customHeight="1"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row>
    <row r="115" spans="1:42" ht="15.75" customHeight="1"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row>
    <row r="116" spans="1:42" ht="15.75" customHeight="1"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row>
    <row r="117" spans="1:42" ht="15.75" customHeight="1"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row>
    <row r="118" spans="1:42" ht="15.75" customHeight="1"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row>
    <row r="119" spans="1:42" ht="15.75" customHeight="1"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row>
    <row r="120" spans="1:42" ht="15.75" customHeight="1"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row>
    <row r="121" spans="1:42" ht="15.75" customHeight="1"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row>
    <row r="122" spans="1:42" ht="15.75" customHeight="1"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row>
    <row r="123" spans="1:42" ht="15.75" customHeight="1"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row>
    <row r="124" spans="1:42" ht="15.75" customHeight="1"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row>
    <row r="125" spans="1:42" ht="15.75" customHeight="1"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row>
    <row r="126" spans="1:42" ht="15.75" customHeight="1"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row>
    <row r="127" spans="1:42" ht="15.75" customHeight="1"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row>
    <row r="128" spans="1:42" ht="15.75" customHeight="1"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row>
    <row r="129" spans="1:42" ht="15.75" customHeight="1"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row>
    <row r="130" spans="1:42" ht="15.75" customHeight="1"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row>
    <row r="131" spans="1:42" ht="15.75" customHeight="1"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row>
    <row r="132" spans="1:42" ht="15.75" customHeight="1"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row>
    <row r="133" spans="1:42" ht="15.75" customHeight="1"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row>
    <row r="134" spans="1:42" ht="15.75" customHeight="1"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row>
    <row r="135" spans="1:42" ht="15.75" customHeight="1"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row>
    <row r="136" spans="1:42" ht="15.75" customHeight="1"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row>
    <row r="137" spans="1:42" ht="15.75" customHeight="1"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row>
    <row r="138" spans="1:42" ht="15.75" customHeight="1"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row>
    <row r="139" spans="1:42" ht="15.75" customHeight="1"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row>
    <row r="140" spans="1:42" ht="15.75" customHeight="1"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row>
    <row r="141" spans="1:42" ht="15.75" customHeight="1"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row>
    <row r="142" spans="1:42" ht="15.75" customHeight="1"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row>
    <row r="143" spans="1:42" ht="15.75" customHeight="1"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row>
    <row r="144" spans="1:42" ht="15.75" customHeight="1"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row>
    <row r="145" spans="1:42" ht="15.75" customHeight="1"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row>
    <row r="146" spans="1:42" ht="15.75" customHeight="1"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row>
    <row r="147" spans="1:42" ht="15.75" customHeight="1"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row>
    <row r="148" spans="1:42" ht="15.75" customHeight="1"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row>
    <row r="149" spans="1:42" ht="15.75" customHeight="1"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row>
    <row r="150" spans="1:42" ht="15.75" customHeight="1"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row>
    <row r="151" spans="1:42" ht="15.75" customHeight="1"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row>
    <row r="152" spans="1:42" ht="15.75" customHeight="1"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row>
    <row r="153" spans="1:42" ht="15.75" customHeight="1"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row>
    <row r="154" spans="1:42" ht="15.75" customHeight="1"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row>
    <row r="155" spans="1:42" ht="15.75" customHeight="1"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row>
    <row r="156" spans="1:42" ht="15.75" customHeight="1"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row>
    <row r="157" spans="1:42" ht="15.75" customHeight="1"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row>
    <row r="158" spans="1:42" ht="15.75" customHeight="1"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row>
    <row r="159" spans="1:42" ht="15.75" customHeight="1"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row>
    <row r="160" spans="1:42" ht="15.75" customHeight="1"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row>
    <row r="161" spans="1:42" ht="15.75" customHeight="1"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row>
    <row r="162" spans="1:42" ht="15.75" customHeight="1"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row>
    <row r="163" spans="1:42" ht="15.75" customHeight="1"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row>
    <row r="164" spans="1:42" ht="15.75" customHeight="1"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row>
    <row r="165" spans="1:42" ht="15.75" customHeight="1"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row>
    <row r="166" spans="1:42" ht="15.75" customHeight="1"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row>
    <row r="167" spans="1:42" ht="15.75" customHeight="1"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row>
    <row r="168" spans="1:42" ht="15.75" customHeight="1"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row>
    <row r="169" spans="1:42" ht="15.75" customHeight="1"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row>
    <row r="170" spans="1:42" ht="15.75" customHeight="1"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row>
    <row r="171" spans="1:42" ht="15.75" customHeight="1"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row>
    <row r="172" spans="1:42" ht="15.75" customHeight="1"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row>
    <row r="173" spans="1:42" ht="15.75" customHeight="1"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row>
    <row r="174" spans="1:42" ht="15.75" customHeight="1"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row>
    <row r="175" spans="1:42" ht="15.75" customHeight="1"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row>
    <row r="176" spans="1:42" ht="15.75" customHeight="1"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row>
    <row r="177" spans="1:42" ht="15.75" customHeight="1"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row>
    <row r="178" spans="1:42" ht="15.75" customHeight="1"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row>
    <row r="179" spans="1:42" ht="15.75" customHeight="1"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row>
    <row r="180" spans="1:42" ht="15.75" customHeight="1"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row>
    <row r="181" spans="1:42" ht="15.75" customHeight="1"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row>
    <row r="182" spans="1:42" ht="15.75" customHeight="1"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row>
    <row r="183" spans="1:42" ht="15.75" customHeight="1"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row>
    <row r="184" spans="1:42" ht="15.75" customHeight="1"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row>
    <row r="185" spans="1:42" ht="15.75" customHeight="1"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row>
    <row r="186" spans="1:42" ht="15.75" customHeight="1"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row>
    <row r="187" spans="1:42" ht="15.75" customHeight="1"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row>
    <row r="188" spans="1:42" ht="15.75" customHeight="1"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row>
    <row r="189" spans="1:42" ht="15.75" customHeight="1"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row>
    <row r="190" spans="1:42" ht="15.75" customHeight="1"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row>
    <row r="191" spans="1:42" ht="15.75" customHeight="1"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row>
    <row r="192" spans="1:42" ht="15.75" customHeight="1"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row>
    <row r="193" spans="1:42" ht="15.75" customHeight="1"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row>
    <row r="194" spans="1:42" ht="15.75" customHeight="1"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row>
    <row r="195" spans="1:42" ht="15.75" customHeight="1"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row>
    <row r="196" spans="1:42" ht="15.75" customHeight="1"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row>
    <row r="197" spans="1:42" ht="15.75" customHeight="1"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row>
    <row r="198" spans="1:42" ht="15.75" customHeight="1"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row>
    <row r="199" spans="1:42" ht="15.75" customHeight="1" x14ac:dyDescent="0.2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row>
    <row r="200" spans="1:42" ht="15.75" customHeight="1" x14ac:dyDescent="0.2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row>
    <row r="201" spans="1:42" ht="15.75" customHeight="1" x14ac:dyDescent="0.2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row>
    <row r="202" spans="1:42" ht="15.75" customHeight="1" x14ac:dyDescent="0.2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row>
    <row r="203" spans="1:42" ht="15.75" customHeight="1" x14ac:dyDescent="0.2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row>
    <row r="204" spans="1:42" ht="15.75" customHeight="1" x14ac:dyDescent="0.2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row>
    <row r="205" spans="1:42" ht="15.75" customHeight="1" x14ac:dyDescent="0.2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row>
    <row r="206" spans="1:42" ht="15.75" customHeight="1" x14ac:dyDescent="0.2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row>
    <row r="207" spans="1:42" ht="15.75" customHeight="1" x14ac:dyDescent="0.2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row>
    <row r="208" spans="1:42" ht="15.75" customHeight="1" x14ac:dyDescent="0.2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row>
    <row r="209" spans="1:42" ht="15.75" customHeight="1" x14ac:dyDescent="0.2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row>
    <row r="210" spans="1:42" ht="15.75" customHeight="1" x14ac:dyDescent="0.2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row>
    <row r="211" spans="1:42" ht="15.75" customHeight="1" x14ac:dyDescent="0.2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row>
    <row r="212" spans="1:42" ht="15.75" customHeight="1" x14ac:dyDescent="0.2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row>
    <row r="213" spans="1:42" ht="15.75" customHeight="1" x14ac:dyDescent="0.2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row>
    <row r="214" spans="1:42" ht="15.75" customHeight="1" x14ac:dyDescent="0.2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row>
    <row r="215" spans="1:42" ht="15.75" customHeight="1" x14ac:dyDescent="0.2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row>
    <row r="216" spans="1:42" ht="15.75" customHeight="1" x14ac:dyDescent="0.2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row>
    <row r="217" spans="1:42" ht="15.75" customHeight="1" x14ac:dyDescent="0.2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row>
    <row r="218" spans="1:42" ht="15.75" customHeight="1" x14ac:dyDescent="0.2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row>
    <row r="219" spans="1:42" ht="15.75" customHeight="1" x14ac:dyDescent="0.2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row>
    <row r="220" spans="1:42" ht="15.75" customHeight="1" x14ac:dyDescent="0.2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row>
    <row r="221" spans="1:42" ht="15.75" customHeight="1" x14ac:dyDescent="0.2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row>
    <row r="222" spans="1:42" ht="15.75" customHeight="1" x14ac:dyDescent="0.2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row>
    <row r="223" spans="1:42" ht="15.75" customHeight="1" x14ac:dyDescent="0.2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row>
    <row r="224" spans="1:42" ht="15.75" customHeight="1" x14ac:dyDescent="0.2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row>
    <row r="225" spans="1:42" ht="15.75" customHeight="1" x14ac:dyDescent="0.2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row>
    <row r="226" spans="1:42" ht="15.75" customHeight="1" x14ac:dyDescent="0.2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row>
    <row r="227" spans="1:42" ht="15.75" customHeight="1" x14ac:dyDescent="0.2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row>
    <row r="228" spans="1:42" ht="15.75" customHeight="1" x14ac:dyDescent="0.2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row>
    <row r="229" spans="1:42" ht="15.75" customHeight="1" x14ac:dyDescent="0.2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row>
    <row r="230" spans="1:42" ht="15.75" customHeight="1" x14ac:dyDescent="0.2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row>
    <row r="231" spans="1:42" ht="15.75" customHeight="1" x14ac:dyDescent="0.2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row>
    <row r="232" spans="1:42" ht="15.75" customHeight="1" x14ac:dyDescent="0.2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row>
    <row r="233" spans="1:42" ht="15.75" customHeight="1" x14ac:dyDescent="0.2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row>
    <row r="234" spans="1:42" ht="15.75" customHeight="1" x14ac:dyDescent="0.2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row>
    <row r="235" spans="1:42" ht="15.75" customHeight="1" x14ac:dyDescent="0.2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row>
    <row r="236" spans="1:42" ht="15.75" customHeight="1" x14ac:dyDescent="0.2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row>
    <row r="237" spans="1:42" ht="15.75" customHeight="1" x14ac:dyDescent="0.2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row>
    <row r="238" spans="1:42" ht="15.75" customHeight="1" x14ac:dyDescent="0.2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row>
    <row r="239" spans="1:42" ht="15.75" customHeight="1" x14ac:dyDescent="0.2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row>
    <row r="240" spans="1:42" ht="15.75" customHeight="1" x14ac:dyDescent="0.2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row>
    <row r="241" spans="1:42" ht="15.75" customHeight="1" x14ac:dyDescent="0.2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row>
    <row r="242" spans="1:42" ht="15.75" customHeight="1" x14ac:dyDescent="0.2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row>
    <row r="243" spans="1:42" ht="15.75" customHeight="1" x14ac:dyDescent="0.2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row>
    <row r="244" spans="1:42" ht="15.75" customHeight="1" x14ac:dyDescent="0.2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row>
    <row r="245" spans="1:42" ht="15.75" customHeight="1" x14ac:dyDescent="0.2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c r="AP245" s="1"/>
    </row>
    <row r="246" spans="1:42" ht="15.75" customHeight="1" x14ac:dyDescent="0.2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c r="AP246" s="1"/>
    </row>
    <row r="247" spans="1:42" ht="15.75" customHeight="1" x14ac:dyDescent="0.2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c r="AP247" s="1"/>
    </row>
    <row r="248" spans="1:42" ht="15.75" customHeight="1" x14ac:dyDescent="0.2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c r="AP248" s="1"/>
    </row>
    <row r="249" spans="1:42" ht="15.75" customHeight="1" x14ac:dyDescent="0.2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row>
    <row r="250" spans="1:42" ht="15.75" customHeight="1" x14ac:dyDescent="0.2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row>
    <row r="251" spans="1:42" ht="15.75" customHeight="1" x14ac:dyDescent="0.2"/>
    <row r="252" spans="1:42" ht="15.75" customHeight="1" x14ac:dyDescent="0.2"/>
    <row r="253" spans="1:42" ht="15.75" customHeight="1" x14ac:dyDescent="0.2"/>
    <row r="254" spans="1:42" ht="15.75" customHeight="1" x14ac:dyDescent="0.2"/>
    <row r="255" spans="1:42" ht="15.75" customHeight="1" x14ac:dyDescent="0.2"/>
    <row r="256" spans="1:42"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1">
    <mergeCell ref="B50:C51"/>
  </mergeCells>
  <conditionalFormatting sqref="N4:N47">
    <cfRule type="cellIs" dxfId="54" priority="3" stopIfTrue="1" operator="between">
      <formula>6.7</formula>
      <formula>10</formula>
    </cfRule>
  </conditionalFormatting>
  <conditionalFormatting sqref="N4:N47">
    <cfRule type="cellIs" dxfId="53" priority="4" stopIfTrue="1" operator="between">
      <formula>5.2</formula>
      <formula>6.6</formula>
    </cfRule>
  </conditionalFormatting>
  <conditionalFormatting sqref="N4:N47">
    <cfRule type="cellIs" dxfId="52" priority="5" stopIfTrue="1" operator="between">
      <formula>4.2</formula>
      <formula>5.1</formula>
    </cfRule>
  </conditionalFormatting>
  <conditionalFormatting sqref="N4:N47">
    <cfRule type="cellIs" dxfId="51" priority="6" stopIfTrue="1" operator="between">
      <formula>3.3</formula>
      <formula>4.1</formula>
    </cfRule>
  </conditionalFormatting>
  <conditionalFormatting sqref="N4:N47">
    <cfRule type="cellIs" dxfId="50" priority="7" stopIfTrue="1" operator="between">
      <formula>0</formula>
      <formula>3.2</formula>
    </cfRule>
  </conditionalFormatting>
  <conditionalFormatting sqref="Z4:Z47">
    <cfRule type="cellIs" dxfId="49" priority="8" stopIfTrue="1" operator="between">
      <formula>6.5</formula>
      <formula>10</formula>
    </cfRule>
  </conditionalFormatting>
  <conditionalFormatting sqref="Z4:Z47">
    <cfRule type="cellIs" dxfId="48" priority="9" stopIfTrue="1" operator="between">
      <formula>5.9</formula>
      <formula>6.4</formula>
    </cfRule>
  </conditionalFormatting>
  <conditionalFormatting sqref="Z4:Z47">
    <cfRule type="cellIs" dxfId="47" priority="10" stopIfTrue="1" operator="between">
      <formula>5.4</formula>
      <formula>5.8</formula>
    </cfRule>
  </conditionalFormatting>
  <conditionalFormatting sqref="Z4:Z47">
    <cfRule type="cellIs" dxfId="46" priority="11" stopIfTrue="1" operator="between">
      <formula>4.9</formula>
      <formula>5.3</formula>
    </cfRule>
  </conditionalFormatting>
  <conditionalFormatting sqref="Z4:Z47">
    <cfRule type="cellIs" dxfId="45" priority="12" stopIfTrue="1" operator="between">
      <formula>0</formula>
      <formula>4.8</formula>
    </cfRule>
  </conditionalFormatting>
  <conditionalFormatting sqref="AH4:AH47">
    <cfRule type="cellIs" dxfId="44" priority="13" stopIfTrue="1" operator="between">
      <formula>7.2</formula>
      <formula>10</formula>
    </cfRule>
  </conditionalFormatting>
  <conditionalFormatting sqref="AH4:AH47">
    <cfRule type="cellIs" dxfId="43" priority="14" stopIfTrue="1" operator="between">
      <formula>6.2</formula>
      <formula>7.1</formula>
    </cfRule>
  </conditionalFormatting>
  <conditionalFormatting sqref="AH4:AH47">
    <cfRule type="cellIs" dxfId="42" priority="15" stopIfTrue="1" operator="between">
      <formula>4.9</formula>
      <formula>6.1</formula>
    </cfRule>
  </conditionalFormatting>
  <conditionalFormatting sqref="AH4:AH47">
    <cfRule type="cellIs" dxfId="41" priority="16" stopIfTrue="1" operator="between">
      <formula>4</formula>
      <formula>4.8</formula>
    </cfRule>
  </conditionalFormatting>
  <conditionalFormatting sqref="AH4:AH47">
    <cfRule type="cellIs" dxfId="40" priority="17" stopIfTrue="1" operator="between">
      <formula>0</formula>
      <formula>3.9</formula>
    </cfRule>
  </conditionalFormatting>
  <conditionalFormatting sqref="R4:R47">
    <cfRule type="cellIs" dxfId="39" priority="18" stopIfTrue="1" operator="between">
      <formula>7</formula>
      <formula>10</formula>
    </cfRule>
  </conditionalFormatting>
  <conditionalFormatting sqref="R4:R47">
    <cfRule type="cellIs" dxfId="38" priority="19" stopIfTrue="1" operator="between">
      <formula>6.6</formula>
      <formula>6.9</formula>
    </cfRule>
  </conditionalFormatting>
  <conditionalFormatting sqref="R4:R47">
    <cfRule type="cellIs" dxfId="37" priority="20" stopIfTrue="1" operator="between">
      <formula>6.1</formula>
      <formula>6.5</formula>
    </cfRule>
  </conditionalFormatting>
  <conditionalFormatting sqref="R4:R47">
    <cfRule type="cellIs" dxfId="36" priority="21" stopIfTrue="1" operator="between">
      <formula>5.9</formula>
      <formula>6</formula>
    </cfRule>
  </conditionalFormatting>
  <conditionalFormatting sqref="R4:R47">
    <cfRule type="cellIs" dxfId="35" priority="22" stopIfTrue="1" operator="between">
      <formula>0</formula>
      <formula>5.8</formula>
    </cfRule>
  </conditionalFormatting>
  <conditionalFormatting sqref="AG4:AG47">
    <cfRule type="cellIs" dxfId="34" priority="23" stopIfTrue="1" operator="between">
      <formula>6.6</formula>
      <formula>10</formula>
    </cfRule>
  </conditionalFormatting>
  <conditionalFormatting sqref="AG4:AG47">
    <cfRule type="cellIs" dxfId="33" priority="24" stopIfTrue="1" operator="between">
      <formula>5.3</formula>
      <formula>6.5</formula>
    </cfRule>
  </conditionalFormatting>
  <conditionalFormatting sqref="AG4:AG47">
    <cfRule type="cellIs" dxfId="32" priority="25" stopIfTrue="1" operator="between">
      <formula>4</formula>
      <formula>5.2</formula>
    </cfRule>
  </conditionalFormatting>
  <conditionalFormatting sqref="AG4:AG47">
    <cfRule type="cellIs" dxfId="31" priority="26" stopIfTrue="1" operator="between">
      <formula>2.5</formula>
      <formula>3.9</formula>
    </cfRule>
  </conditionalFormatting>
  <conditionalFormatting sqref="AG4:AG47">
    <cfRule type="cellIs" dxfId="30" priority="27" stopIfTrue="1" operator="between">
      <formula>0</formula>
      <formula>2.4</formula>
    </cfRule>
  </conditionalFormatting>
  <conditionalFormatting sqref="J4:J47">
    <cfRule type="cellIs" dxfId="29" priority="28" stopIfTrue="1" operator="between">
      <formula>7.1</formula>
      <formula>10</formula>
    </cfRule>
  </conditionalFormatting>
  <conditionalFormatting sqref="J4:J47">
    <cfRule type="cellIs" dxfId="28" priority="29" stopIfTrue="1" operator="between">
      <formula>5.8</formula>
      <formula>7</formula>
    </cfRule>
  </conditionalFormatting>
  <conditionalFormatting sqref="J4:J47">
    <cfRule type="cellIs" dxfId="27" priority="30" stopIfTrue="1" operator="between">
      <formula>3.9</formula>
      <formula>5.7</formula>
    </cfRule>
  </conditionalFormatting>
  <conditionalFormatting sqref="J4:J47">
    <cfRule type="cellIs" dxfId="26" priority="31" stopIfTrue="1" operator="between">
      <formula>1.9</formula>
      <formula>3.8</formula>
    </cfRule>
  </conditionalFormatting>
  <conditionalFormatting sqref="J4:J47">
    <cfRule type="cellIs" dxfId="25" priority="32" stopIfTrue="1" operator="between">
      <formula>0</formula>
      <formula>1.8</formula>
    </cfRule>
  </conditionalFormatting>
  <conditionalFormatting sqref="AD4:AD47">
    <cfRule type="cellIs" dxfId="24" priority="33" stopIfTrue="1" operator="between">
      <formula>7.4</formula>
      <formula>10</formula>
    </cfRule>
  </conditionalFormatting>
  <conditionalFormatting sqref="AD4:AD47">
    <cfRule type="cellIs" dxfId="23" priority="34" stopIfTrue="1" operator="between">
      <formula>4.8</formula>
      <formula>7.3</formula>
    </cfRule>
  </conditionalFormatting>
  <conditionalFormatting sqref="AD4:AD47">
    <cfRule type="cellIs" dxfId="22" priority="35" stopIfTrue="1" operator="between">
      <formula>3.7</formula>
      <formula>4.7</formula>
    </cfRule>
  </conditionalFormatting>
  <conditionalFormatting sqref="AD4:AD47">
    <cfRule type="cellIs" dxfId="21" priority="36" stopIfTrue="1" operator="between">
      <formula>2.4</formula>
      <formula>3.6</formula>
    </cfRule>
  </conditionalFormatting>
  <conditionalFormatting sqref="AD4:AD47">
    <cfRule type="cellIs" dxfId="20" priority="37" stopIfTrue="1" operator="between">
      <formula>0</formula>
      <formula>2.3</formula>
    </cfRule>
  </conditionalFormatting>
  <conditionalFormatting sqref="M4:M47">
    <cfRule type="cellIs" dxfId="19" priority="38" stopIfTrue="1" operator="between">
      <formula>6.3</formula>
      <formula>10</formula>
    </cfRule>
  </conditionalFormatting>
  <conditionalFormatting sqref="M4:M47">
    <cfRule type="cellIs" dxfId="18" priority="39" stopIfTrue="1" operator="between">
      <formula>5.4</formula>
      <formula>6.2</formula>
    </cfRule>
  </conditionalFormatting>
  <conditionalFormatting sqref="M4:M47">
    <cfRule type="cellIs" dxfId="17" priority="40" stopIfTrue="1" operator="between">
      <formula>4.3</formula>
      <formula>5.3</formula>
    </cfRule>
  </conditionalFormatting>
  <conditionalFormatting sqref="M4:M47">
    <cfRule type="cellIs" dxfId="16" priority="41" stopIfTrue="1" operator="between">
      <formula>3.2</formula>
      <formula>4.2</formula>
    </cfRule>
  </conditionalFormatting>
  <conditionalFormatting sqref="M4:M47">
    <cfRule type="cellIs" dxfId="15" priority="42" stopIfTrue="1" operator="between">
      <formula>0</formula>
      <formula>3.1</formula>
    </cfRule>
  </conditionalFormatting>
  <conditionalFormatting sqref="Y4:Y47">
    <cfRule type="cellIs" dxfId="14" priority="43" stopIfTrue="1" operator="between">
      <formula>5.2</formula>
      <formula>10</formula>
    </cfRule>
  </conditionalFormatting>
  <conditionalFormatting sqref="Y4:Y47">
    <cfRule type="cellIs" dxfId="13" priority="44" stopIfTrue="1" operator="between">
      <formula>4.2</formula>
      <formula>5.1</formula>
    </cfRule>
  </conditionalFormatting>
  <conditionalFormatting sqref="Y4:Y47">
    <cfRule type="cellIs" dxfId="12" priority="45" stopIfTrue="1" operator="between">
      <formula>3.6</formula>
      <formula>4.1</formula>
    </cfRule>
  </conditionalFormatting>
  <conditionalFormatting sqref="Y4:Y47">
    <cfRule type="cellIs" dxfId="11" priority="46" stopIfTrue="1" operator="between">
      <formula>2.9</formula>
      <formula>3.5</formula>
    </cfRule>
  </conditionalFormatting>
  <conditionalFormatting sqref="Y4:Y47">
    <cfRule type="cellIs" dxfId="10" priority="47" stopIfTrue="1" operator="between">
      <formula>0</formula>
      <formula>2.8</formula>
    </cfRule>
  </conditionalFormatting>
  <conditionalFormatting sqref="AJ4:AJ47">
    <cfRule type="cellIs" dxfId="9" priority="48" stopIfTrue="1" operator="equal">
      <formula>"Very High"</formula>
    </cfRule>
  </conditionalFormatting>
  <conditionalFormatting sqref="AJ4:AJ47">
    <cfRule type="cellIs" dxfId="8" priority="49" stopIfTrue="1" operator="equal">
      <formula>"High"</formula>
    </cfRule>
  </conditionalFormatting>
  <conditionalFormatting sqref="AJ4:AJ47">
    <cfRule type="cellIs" dxfId="7" priority="50" stopIfTrue="1" operator="equal">
      <formula>"Medium"</formula>
    </cfRule>
  </conditionalFormatting>
  <conditionalFormatting sqref="AJ4:AJ47">
    <cfRule type="cellIs" dxfId="6" priority="51" stopIfTrue="1" operator="equal">
      <formula>"Low"</formula>
    </cfRule>
  </conditionalFormatting>
  <conditionalFormatting sqref="AJ4:AJ47">
    <cfRule type="cellIs" dxfId="5" priority="52" stopIfTrue="1" operator="equal">
      <formula>"Very Low"</formula>
    </cfRule>
  </conditionalFormatting>
  <conditionalFormatting sqref="AI4:AI47">
    <cfRule type="cellIs" dxfId="4" priority="53" stopIfTrue="1" operator="between">
      <formula>6.2</formula>
      <formula>10</formula>
    </cfRule>
  </conditionalFormatting>
  <conditionalFormatting sqref="AI4:AI47">
    <cfRule type="cellIs" dxfId="3" priority="54" stopIfTrue="1" operator="between">
      <formula>5.7</formula>
      <formula>6.1</formula>
    </cfRule>
  </conditionalFormatting>
  <conditionalFormatting sqref="AI4:AI47">
    <cfRule type="cellIs" dxfId="2" priority="55" stopIfTrue="1" operator="between">
      <formula>5</formula>
      <formula>5.6</formula>
    </cfRule>
  </conditionalFormatting>
  <conditionalFormatting sqref="AI4:AI47">
    <cfRule type="cellIs" dxfId="1" priority="56" stopIfTrue="1" operator="between">
      <formula>4.4</formula>
      <formula>4.9</formula>
    </cfRule>
  </conditionalFormatting>
  <conditionalFormatting sqref="AI4:AI47">
    <cfRule type="cellIs" dxfId="0" priority="57" stopIfTrue="1" operator="between">
      <formula>0</formula>
      <formula>4.3</formula>
    </cfRule>
  </conditionalFormatting>
  <conditionalFormatting sqref="AL4:AL47">
    <cfRule type="dataBar" priority="2">
      <dataBar>
        <cfvo type="min"/>
        <cfvo type="max"/>
        <color rgb="FF996600"/>
      </dataBar>
      <extLst>
        <ext xmlns:x14="http://schemas.microsoft.com/office/spreadsheetml/2009/9/main" uri="{B025F937-C7B1-47D3-B67F-A62EFF666E3E}">
          <x14:id>{6AE7C2EF-879C-4CDC-B243-283253CDED1C}</x14:id>
        </ext>
      </extLst>
    </cfRule>
  </conditionalFormatting>
  <pageMargins left="0.70866141732283472" right="0.70866141732283472" top="0.74803149606299213" bottom="0.74803149606299213" header="0" footer="0"/>
  <pageSetup paperSize="8" orientation="landscape" r:id="rId1"/>
  <drawing r:id="rId2"/>
  <extLst>
    <ext xmlns:x14="http://schemas.microsoft.com/office/spreadsheetml/2009/9/main" uri="{78C0D931-6437-407d-A8EE-F0AAD7539E65}">
      <x14:conditionalFormattings>
        <x14:conditionalFormatting xmlns:xm="http://schemas.microsoft.com/office/excel/2006/main">
          <x14:cfRule type="dataBar" id="{6AE7C2EF-879C-4CDC-B243-283253CDED1C}">
            <x14:dataBar minLength="0" maxLength="100">
              <x14:cfvo type="autoMin"/>
              <x14:cfvo type="autoMax"/>
              <x14:negativeFillColor rgb="FFFF0000"/>
              <x14:axisColor rgb="FF000000"/>
            </x14:dataBar>
          </x14:cfRule>
          <xm:sqref>AL4:AL47</xm:sqref>
        </x14:conditionalFormatting>
        <x14:conditionalFormatting xmlns:xm="http://schemas.microsoft.com/office/excel/2006/main">
          <x14:cfRule type="iconSet" priority="1" id="{A45C0128-53CA-4F92-B030-E11A22C1E757}">
            <x14:iconSet iconSet="4Arrows" custom="1">
              <x14:cfvo type="percent">
                <xm:f>0</xm:f>
              </x14:cfvo>
              <x14:cfvo type="num">
                <xm:f>1</xm:f>
              </x14:cfvo>
              <x14:cfvo type="num">
                <xm:f>5</xm:f>
              </x14:cfvo>
              <x14:cfvo type="num">
                <xm:f>10</xm:f>
              </x14:cfvo>
              <x14:cfIcon iconSet="3TrafficLights1" iconId="2"/>
              <x14:cfIcon iconSet="3TrafficLights1" iconId="1"/>
              <x14:cfIcon iconSet="3TrafficLights1" iconId="0"/>
              <x14:cfIcon iconSet="3TrafficLights1" iconId="0"/>
            </x14:iconSet>
          </x14:cfRule>
          <xm:sqref>AM4:AM47</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5"/>
  </sheetPr>
  <dimension ref="A1:BU1000"/>
  <sheetViews>
    <sheetView showGridLines="0" zoomScale="78" zoomScaleNormal="78" workbookViewId="0">
      <pane xSplit="3" ySplit="2" topLeftCell="D3" activePane="bottomRight" state="frozen"/>
      <selection pane="topRight" activeCell="D1" sqref="D1"/>
      <selection pane="bottomLeft" activeCell="A3" sqref="A3"/>
      <selection pane="bottomRight" activeCell="AM14" sqref="AM14"/>
    </sheetView>
  </sheetViews>
  <sheetFormatPr defaultColWidth="12.625" defaultRowHeight="15" customHeight="1" x14ac:dyDescent="0.2"/>
  <cols>
    <col min="1" max="1" width="11.75" customWidth="1"/>
    <col min="2" max="2" width="28.5" customWidth="1"/>
    <col min="3" max="3" width="11.25" customWidth="1"/>
    <col min="4" max="10" width="6.875" customWidth="1"/>
    <col min="11" max="11" width="7.5" customWidth="1"/>
    <col min="12" max="12" width="7.125" customWidth="1"/>
    <col min="13" max="16" width="6.875" customWidth="1"/>
    <col min="17" max="17" width="7.5" customWidth="1"/>
    <col min="18" max="57" width="6.875" customWidth="1"/>
    <col min="58" max="58" width="7.375" customWidth="1"/>
    <col min="59" max="71" width="6.875" customWidth="1"/>
    <col min="72" max="73" width="8" customWidth="1"/>
  </cols>
  <sheetData>
    <row r="1" spans="1:73" x14ac:dyDescent="0.25">
      <c r="A1" s="62"/>
      <c r="B1" s="62"/>
      <c r="C1" s="62"/>
      <c r="D1" s="62"/>
      <c r="E1" s="62"/>
      <c r="F1" s="62"/>
      <c r="G1" s="62"/>
      <c r="H1" s="62"/>
      <c r="I1" s="62"/>
      <c r="J1" s="62"/>
      <c r="K1" s="62"/>
      <c r="L1" s="62"/>
      <c r="M1" s="62"/>
      <c r="N1" s="62"/>
      <c r="O1" s="62"/>
      <c r="P1" s="62"/>
      <c r="Q1" s="62"/>
      <c r="R1" s="62"/>
      <c r="S1" s="62"/>
      <c r="T1" s="62"/>
      <c r="U1" s="62"/>
      <c r="V1" s="62"/>
      <c r="W1" s="62"/>
      <c r="X1" s="62"/>
      <c r="Y1" s="62"/>
      <c r="Z1" s="62"/>
      <c r="AA1" s="62"/>
      <c r="AB1" s="62"/>
      <c r="AC1" s="62"/>
      <c r="AD1" s="62"/>
      <c r="AE1" s="62"/>
      <c r="AF1" s="62"/>
      <c r="AG1" s="62"/>
      <c r="AH1" s="62"/>
      <c r="AI1" s="62"/>
      <c r="AJ1" s="62"/>
      <c r="AK1" s="62"/>
      <c r="AL1" s="62"/>
      <c r="AM1" s="62"/>
      <c r="AN1" s="62"/>
      <c r="AO1" s="62"/>
      <c r="AP1" s="62"/>
      <c r="AQ1" s="62"/>
      <c r="AR1" s="62"/>
      <c r="AS1" s="62"/>
      <c r="AT1" s="62"/>
      <c r="AU1" s="62"/>
      <c r="AV1" s="62"/>
      <c r="AW1" s="62"/>
      <c r="AX1" s="62"/>
      <c r="AY1" s="62"/>
      <c r="AZ1" s="62"/>
      <c r="BA1" s="62"/>
      <c r="BB1" s="62"/>
      <c r="BC1" s="62"/>
      <c r="BD1" s="62"/>
      <c r="BE1" s="62"/>
      <c r="BF1" s="62"/>
      <c r="BG1" s="62"/>
      <c r="BH1" s="62"/>
      <c r="BI1" s="62"/>
      <c r="BJ1" s="62"/>
      <c r="BK1" s="62"/>
      <c r="BL1" s="62"/>
      <c r="BM1" s="62"/>
      <c r="BN1" s="62"/>
      <c r="BO1" s="62"/>
      <c r="BP1" s="62"/>
      <c r="BQ1" s="62"/>
      <c r="BR1" s="62"/>
      <c r="BS1" s="62"/>
      <c r="BT1" s="1"/>
      <c r="BU1" s="1"/>
    </row>
    <row r="2" spans="1:73" ht="117.75" customHeight="1" thickBot="1" x14ac:dyDescent="0.3">
      <c r="A2" s="22" t="s">
        <v>19</v>
      </c>
      <c r="B2" s="22" t="s">
        <v>20</v>
      </c>
      <c r="C2" s="23" t="s">
        <v>21</v>
      </c>
      <c r="D2" s="63" t="s">
        <v>154</v>
      </c>
      <c r="E2" s="63" t="s">
        <v>155</v>
      </c>
      <c r="F2" s="63" t="s">
        <v>156</v>
      </c>
      <c r="G2" s="63" t="s">
        <v>157</v>
      </c>
      <c r="H2" s="63" t="s">
        <v>158</v>
      </c>
      <c r="I2" s="63" t="s">
        <v>159</v>
      </c>
      <c r="J2" s="63" t="s">
        <v>160</v>
      </c>
      <c r="K2" s="64" t="s">
        <v>161</v>
      </c>
      <c r="L2" s="65" t="s">
        <v>162</v>
      </c>
      <c r="M2" s="65" t="s">
        <v>163</v>
      </c>
      <c r="N2" s="65" t="s">
        <v>164</v>
      </c>
      <c r="O2" s="65" t="s">
        <v>165</v>
      </c>
      <c r="P2" s="65" t="s">
        <v>166</v>
      </c>
      <c r="Q2" s="66" t="s">
        <v>167</v>
      </c>
      <c r="R2" s="63" t="s">
        <v>162</v>
      </c>
      <c r="S2" s="63" t="s">
        <v>168</v>
      </c>
      <c r="T2" s="63" t="s">
        <v>169</v>
      </c>
      <c r="U2" s="63" t="s">
        <v>164</v>
      </c>
      <c r="V2" s="63" t="s">
        <v>165</v>
      </c>
      <c r="W2" s="63" t="s">
        <v>166</v>
      </c>
      <c r="X2" s="63" t="s">
        <v>170</v>
      </c>
      <c r="Y2" s="64" t="s">
        <v>167</v>
      </c>
      <c r="Z2" s="64" t="s">
        <v>171</v>
      </c>
      <c r="AA2" s="64" t="s">
        <v>172</v>
      </c>
      <c r="AB2" s="64" t="s">
        <v>173</v>
      </c>
      <c r="AC2" s="64" t="s">
        <v>174</v>
      </c>
      <c r="AD2" s="64" t="s">
        <v>175</v>
      </c>
      <c r="AE2" s="64" t="s">
        <v>176</v>
      </c>
      <c r="AF2" s="67" t="s">
        <v>177</v>
      </c>
      <c r="AG2" s="67" t="s">
        <v>178</v>
      </c>
      <c r="AH2" s="67" t="s">
        <v>175</v>
      </c>
      <c r="AI2" s="64" t="s">
        <v>179</v>
      </c>
      <c r="AJ2" s="67" t="s">
        <v>180</v>
      </c>
      <c r="AK2" s="64" t="s">
        <v>181</v>
      </c>
      <c r="AL2" s="64" t="s">
        <v>182</v>
      </c>
      <c r="AM2" s="67" t="s">
        <v>183</v>
      </c>
      <c r="AN2" s="64" t="s">
        <v>184</v>
      </c>
      <c r="AO2" s="64" t="s">
        <v>185</v>
      </c>
      <c r="AP2" s="64" t="s">
        <v>186</v>
      </c>
      <c r="AQ2" s="64" t="s">
        <v>187</v>
      </c>
      <c r="AR2" s="64" t="s">
        <v>188</v>
      </c>
      <c r="AS2" s="67" t="s">
        <v>189</v>
      </c>
      <c r="AT2" s="64" t="s">
        <v>190</v>
      </c>
      <c r="AU2" s="64" t="s">
        <v>191</v>
      </c>
      <c r="AV2" s="64" t="s">
        <v>192</v>
      </c>
      <c r="AW2" s="68" t="s">
        <v>193</v>
      </c>
      <c r="AX2" s="64" t="s">
        <v>194</v>
      </c>
      <c r="AY2" s="64" t="s">
        <v>195</v>
      </c>
      <c r="AZ2" s="64" t="s">
        <v>196</v>
      </c>
      <c r="BA2" s="64" t="s">
        <v>197</v>
      </c>
      <c r="BB2" s="68" t="s">
        <v>198</v>
      </c>
      <c r="BC2" s="67" t="s">
        <v>199</v>
      </c>
      <c r="BD2" s="64" t="s">
        <v>200</v>
      </c>
      <c r="BE2" s="68" t="s">
        <v>198</v>
      </c>
      <c r="BF2" s="65" t="s">
        <v>201</v>
      </c>
      <c r="BG2" s="64" t="s">
        <v>202</v>
      </c>
      <c r="BH2" s="64" t="s">
        <v>203</v>
      </c>
      <c r="BI2" s="68" t="s">
        <v>204</v>
      </c>
      <c r="BJ2" s="67" t="s">
        <v>205</v>
      </c>
      <c r="BK2" s="201" t="s">
        <v>206</v>
      </c>
      <c r="BL2" s="69" t="s">
        <v>207</v>
      </c>
      <c r="BM2" s="64" t="s">
        <v>208</v>
      </c>
      <c r="BN2" s="64" t="s">
        <v>209</v>
      </c>
      <c r="BO2" s="67" t="s">
        <v>29</v>
      </c>
      <c r="BP2" s="64" t="s">
        <v>210</v>
      </c>
      <c r="BQ2" s="64" t="s">
        <v>211</v>
      </c>
      <c r="BR2" s="67" t="s">
        <v>212</v>
      </c>
      <c r="BS2" s="69" t="s">
        <v>213</v>
      </c>
      <c r="BT2" s="1"/>
      <c r="BU2" s="1"/>
    </row>
    <row r="3" spans="1:73" ht="15.75" thickTop="1" x14ac:dyDescent="0.25">
      <c r="A3" s="42" t="s">
        <v>63</v>
      </c>
      <c r="B3" s="10" t="s">
        <v>64</v>
      </c>
      <c r="C3" s="43" t="s">
        <v>65</v>
      </c>
      <c r="D3" s="70">
        <f>ROUND(IF('Indicator Data'!D5=0,0.1,IF(LOG('Indicator Data'!D5)&gt;D$47,10,IF(LOG('Indicator Data'!D5)&lt;D$48,0,10-(D$47-LOG('Indicator Data'!D5))/(D$47-D$48)*10))),1)</f>
        <v>6.3</v>
      </c>
      <c r="E3" s="70">
        <f>ROUND(IF('Indicator Data'!E5=0,0.1,IF(LOG('Indicator Data'!E5)&gt;E$47,10,IF(LOG('Indicator Data'!E5)&lt;E$48,0,10-(E$47-LOG('Indicator Data'!E5))/(E$47-E$48)*10))),1)</f>
        <v>8</v>
      </c>
      <c r="F3" s="70">
        <f t="shared" ref="F3:F46" si="0">ROUND((10-GEOMEAN(((10-D3)/10*9+1),((10-E3)/10*9+1)))/9*10,1)</f>
        <v>7.2</v>
      </c>
      <c r="G3" s="70">
        <f>ROUND(IF('Indicator Data'!H5="No data",0.1,IF('Indicator Data'!H5=0,0,IF(LOG('Indicator Data'!H5)&gt;G$47,10,IF(LOG('Indicator Data'!H5)&lt;G$48,0,10-(G$47-LOG('Indicator Data'!H5))/(G$47-G$48)*10)))),1)</f>
        <v>9.6999999999999993</v>
      </c>
      <c r="H3" s="70">
        <f>ROUND(IF('Indicator Data'!F5=0,0,IF(LOG('Indicator Data'!F5)&gt;H$47,10,IF(LOG('Indicator Data'!F5)&lt;H$48,0,10-(H$47-LOG('Indicator Data'!F5))/(H$47-H$48)*10))),1)</f>
        <v>9.8000000000000007</v>
      </c>
      <c r="I3" s="70">
        <f>ROUND(IF('Indicator Data'!G5=0,0,IF(LOG('Indicator Data'!G5)&gt;I$47,10,IF(LOG('Indicator Data'!G5)&lt;I$48,0,10-(I$47-LOG('Indicator Data'!G5))/(I$47-I$48)*10))),1)</f>
        <v>9.8000000000000007</v>
      </c>
      <c r="J3" s="70">
        <f t="shared" ref="J3:J46" si="1">ROUND((10-GEOMEAN(((10-H3)/10*9+1),((10-I3)/10*9+1)))/9*10,1)</f>
        <v>9.8000000000000007</v>
      </c>
      <c r="K3" s="70">
        <f>IF('Indicator Data'!J5="No data","x",ROUND(IF('Indicator Data'!J5=0,0,IF(LOG('Indicator Data'!J5)&gt;K$47,10,IF(LOG('Indicator Data'!J5)&lt;K$48,0,10-(K$47-LOG('Indicator Data'!J5))/(K$47-K$48)*10))),1))</f>
        <v>10</v>
      </c>
      <c r="L3" s="71">
        <f>'Indicator Data'!D5/'Indicator Data'!$BR5</f>
        <v>2.1021990975774942E-3</v>
      </c>
      <c r="M3" s="71">
        <f>'Indicator Data'!E5/'Indicator Data'!$BR5</f>
        <v>1.9655941020670434E-3</v>
      </c>
      <c r="N3" s="71">
        <f>IF(G3=0.1,0,'Indicator Data'!H5/'Indicator Data'!$BR5)</f>
        <v>1.0111242447764389E-2</v>
      </c>
      <c r="O3" s="71">
        <f>'Indicator Data'!F5/'Indicator Data'!$BR5</f>
        <v>2.7014182764340422E-2</v>
      </c>
      <c r="P3" s="71">
        <f>'Indicator Data'!G5/'Indicator Data'!$BR5</f>
        <v>2.1262198717713801E-2</v>
      </c>
      <c r="Q3" s="71">
        <f>IF('Indicator Data'!J5="No data","x",'Indicator Data'!J5/'Indicator Data'!$BR5)</f>
        <v>2.2767499251741814E-3</v>
      </c>
      <c r="R3" s="70">
        <f t="shared" ref="R3:S3" si="2">ROUND(IF(L3&gt;R$47,10,IF(L3&lt;R$48,0,10-(R$47-L3)/(R$47-R$48)*10)),1)</f>
        <v>9.6</v>
      </c>
      <c r="S3" s="70">
        <f t="shared" si="2"/>
        <v>10</v>
      </c>
      <c r="T3" s="70">
        <f t="shared" ref="T3:T46" si="3">ROUND(((10-GEOMEAN(((10-R3)/10*9+1),((10-S3)/10*9+1)))/9*10),1)</f>
        <v>9.8000000000000007</v>
      </c>
      <c r="U3" s="70">
        <f t="shared" ref="U3:U46" si="4">ROUND(IF(N3=0,0.1,IF(N3&gt;U$47,10,IF(N3&lt;U$48,0,10-(U$47-N3)/(U$47-U$48)*10))),1)</f>
        <v>7.5</v>
      </c>
      <c r="V3" s="70">
        <f t="shared" ref="V3:W3" si="5">ROUND(IF(O3&gt;V$47,10,IF(O3&lt;V$48,0,10-(V$47-O3)/(V$47-V$48)*10)),1)</f>
        <v>5.8</v>
      </c>
      <c r="W3" s="70">
        <f t="shared" si="5"/>
        <v>9.1999999999999993</v>
      </c>
      <c r="X3" s="70">
        <f t="shared" ref="X3:X46" si="6">ROUND(((10-GEOMEAN(((10-V3)/10*9+1),((10-W3)/10*9+1)))/9*10),1)</f>
        <v>7.9</v>
      </c>
      <c r="Y3" s="70">
        <f>IF('Indicator Data'!J5="No data","x",ROUND(IF(Q3&gt;Y$47,10,IF(Q3&lt;Y$48,0,10-(Y$47-Q3)/(Y$47-Y$48)*10)),1))</f>
        <v>10</v>
      </c>
      <c r="Z3" s="70">
        <f t="shared" ref="Z3:AA3" si="7">ROUND(AVERAGE(D3,R3),1)</f>
        <v>8</v>
      </c>
      <c r="AA3" s="70">
        <f t="shared" si="7"/>
        <v>9</v>
      </c>
      <c r="AB3" s="70">
        <f t="shared" ref="AB3:AC3" si="8">ROUND(AVERAGE(V3,H3),1)</f>
        <v>7.8</v>
      </c>
      <c r="AC3" s="70">
        <f t="shared" si="8"/>
        <v>9.5</v>
      </c>
      <c r="AD3" s="70">
        <f t="shared" ref="AD3:AD46" si="9">ROUND((10-GEOMEAN(((10-AB3)/10*9+1),((10-AC3)/10*9+1)))/9*10,1)</f>
        <v>8.8000000000000007</v>
      </c>
      <c r="AE3" s="70">
        <f t="shared" ref="AE3:AE46" si="10">IF(K3="x","x",ROUND((10-GEOMEAN(((10-K3)/10*9+1),((10-Y3)/10*9+1)))/9*10,1))</f>
        <v>10</v>
      </c>
      <c r="AF3" s="72">
        <f>ROUND((10-GEOMEAN(((10-F3)/10*9+1),((10-T3)/10*9+1)))/9*10,1)</f>
        <v>8.8000000000000007</v>
      </c>
      <c r="AG3" s="72">
        <f t="shared" ref="AG3:AG46" si="11">ROUND(IF(AND(U3="x",G3="x"),"x",(10-GEOMEAN(((10-G3)/10*9+1),((10-U3)/10*9+1)))/9*10),1)</f>
        <v>8.9</v>
      </c>
      <c r="AH3" s="72">
        <f t="shared" ref="AH3:AH46" si="12">ROUND((10-GEOMEAN(((10-J3)/10*9+1),((10-X3)/10*9+1)))/9*10,1)</f>
        <v>9.1</v>
      </c>
      <c r="AI3" s="70">
        <f>IF('Indicator Data'!I5="No data","x",ROUND(IF('Indicator Data'!I5&gt;AI$47,10,IF('Indicator Data'!I5&lt;AI$48,0,10-(AI$47-'Indicator Data'!I5)/(AI$47-AI$48)*10)),1))</f>
        <v>3.3</v>
      </c>
      <c r="AJ3" s="72">
        <f t="shared" ref="AJ3:AJ46" si="13">IF(AND(AE3="x",AI3="x"),"x",ROUND(AVERAGE(AE3,AI3),1))</f>
        <v>6.7</v>
      </c>
      <c r="AK3" s="70">
        <f>IF('Indicator Data'!K5="No data","x",ROUND(IF('Indicator Data'!K5&gt;AK$47,10,IF('Indicator Data'!K5&lt;AK$48,0,10-(AK$47-'Indicator Data'!K5)/(AK$47-AK$48)*10)),1))</f>
        <v>0.3</v>
      </c>
      <c r="AL3" s="70">
        <f>IF('Indicator Data'!L5="No data","x",ROUND(IF('Indicator Data'!L5&gt;AL$47,10,IF('Indicator Data'!L5&lt;AL$48,0,10-(AL$47-'Indicator Data'!L5)/(AL$47-AL$48)*10)),1))</f>
        <v>3.2</v>
      </c>
      <c r="AM3" s="72">
        <f>ROUND(IF(AND(AK3="x",AL3="x"),"x",(10-GEOMEAN(((10-AK3)/10*9+1),((10-AL3)/10*9+1)))/9*10),1)</f>
        <v>1.9</v>
      </c>
      <c r="AN3" s="70">
        <f>IF('Indicator Data'!M5="No data","x",ROUND(IF('Indicator Data'!M5&gt;AN$47,10,IF('Indicator Data'!M5&lt;AN$48,0,10-(AN$47-'Indicator Data'!M5)/(AN$47-AN$48)*10)),1))</f>
        <v>0</v>
      </c>
      <c r="AO3" s="70">
        <f>IF('Indicator Data'!N5="No data","x",ROUND(IF('Indicator Data'!N5&gt;AO$47,10,IF('Indicator Data'!N5&lt;AO$48,0,10-(AO$47-'Indicator Data'!N5)/(AO$47-AO$48)*10)),1))</f>
        <v>0.6</v>
      </c>
      <c r="AP3" s="70">
        <f>IF('Indicator Data'!O5="No data","x",ROUND(IF('Indicator Data'!O5&gt;AP$47,10,IF('Indicator Data'!O5&lt;AP$48,0,10-(AP$47-'Indicator Data'!O5)/(AP$47-AP$48)*10)),1))</f>
        <v>0.7</v>
      </c>
      <c r="AQ3" s="70">
        <f>IF('Indicator Data'!P5="No data","x",ROUND(IF('Indicator Data'!P5&gt;AQ$47,10,IF('Indicator Data'!P5&lt;AQ$48,0,10-(AQ$47-'Indicator Data'!P5)/(AQ$47-AQ$48)*10)),1))</f>
        <v>1.1000000000000001</v>
      </c>
      <c r="AR3" s="70">
        <f>IF('Indicator Data'!Q5="No data","x",ROUND(IF('Indicator Data'!Q5&gt;AR$47,10,IF('Indicator Data'!Q5&lt;AR$48,0,10-(AR$47-'Indicator Data'!Q5)/(AR$47-AR$48)*10)),1))</f>
        <v>1.5</v>
      </c>
      <c r="AS3" s="72">
        <f t="shared" ref="AS3:AS46" si="14">ROUND((10-GEOMEAN(((10-AN3)/10*9+1),((10-AO3)/10*9+1),((10-AP3)/10*9+1),((10-AQ3)/10*9+1),((10-AR3)/10*9+1)))/9*10,1)</f>
        <v>0.8</v>
      </c>
      <c r="AT3" s="70">
        <f>IF('Indicator Data'!W5="no data","x",ROUND(IF('Indicator Data'!W5&gt;AT$47,0,IF('Indicator Data'!W5&lt;AT$48,10,(AT$47-'Indicator Data'!W5)/(AT$47-AT$48)*10)),1))</f>
        <v>3.3</v>
      </c>
      <c r="AU3" s="70">
        <f>IF('Indicator Data'!X5="no data","x",ROUND(IF('Indicator Data'!X5&gt;AU$47,0,IF('Indicator Data'!X5&lt;AU$48,10,(AU$47-'Indicator Data'!X5)/(AU$47-AU$48)*10)),1))</f>
        <v>4.8</v>
      </c>
      <c r="AV3" s="70">
        <f>IF('Indicator Data'!V5="no data","x",ROUND(IF('Indicator Data'!V5&gt;AV$47,0,IF('Indicator Data'!V5&lt;AV$48,10,(AV$47-'Indicator Data'!V5)/(AV$47-AV$48)*10)),1))</f>
        <v>3.3</v>
      </c>
      <c r="AW3" s="70">
        <f t="shared" ref="AW3:AW46" si="15">IF(AND(AT3="x",AU3="x", AV3="x"),"x",ROUND(AVERAGE(AT3:AV3),1))</f>
        <v>3.8</v>
      </c>
      <c r="AX3" s="70">
        <f>IF('Indicator Data'!R5="no data","x",ROUND(IF(LOG('Indicator Data'!R5)&gt;AX$47,10,IF(LOG('Indicator Data'!R5)&lt;AX$48,0,10-(AX$47-LOG('Indicator Data'!R5))/(AX$47-AX$48)*10)),1))</f>
        <v>7.4</v>
      </c>
      <c r="AY3" s="70">
        <f>IF('Indicator Data'!S5="No data","x",ROUND(IF('Indicator Data'!S5&gt;AY$47,10,IF('Indicator Data'!S5&lt;AY$48,0,10-(AY$47-'Indicator Data'!S5)/(AY$47-AY$48)*10)),1))</f>
        <v>9.6</v>
      </c>
      <c r="AZ3" s="70">
        <f>IF('Indicator Data'!T5="No data","x",ROUND(IF('Indicator Data'!T5&gt;AZ$47,10,IF('Indicator Data'!T5&lt;AZ$48,0,10-(AZ$47-'Indicator Data'!T5)/(AZ$47-AZ$48)*10)),1))</f>
        <v>6.2</v>
      </c>
      <c r="BA3" s="70">
        <f>IF('Indicator Data'!U5="No data","x",ROUND(IF('Indicator Data'!U5&gt;BA$47,10,IF('Indicator Data'!U5&lt;BA$48,0,10-(BA$47-'Indicator Data'!U5)/(BA$47-BA$48)*10)),1))</f>
        <v>5.2</v>
      </c>
      <c r="BB3" s="70">
        <f t="shared" ref="BB3:BB46" si="16">ROUND(AVERAGE(AY3:BA3),1)</f>
        <v>7</v>
      </c>
      <c r="BC3" s="198">
        <f t="shared" ref="BC3:BC46" si="17">ROUND(AVERAGE(AW3,BB3,BB3),1)</f>
        <v>5.9</v>
      </c>
      <c r="BD3" s="70">
        <f>IF('Indicator Data'!AA5="No data","x",ROUND(IF('Indicator Data'!AA5&gt;BD$47,10,IF('Indicator Data'!AA5&lt;BD$48,0,10-(BD$47-'Indicator Data'!AA5)/(BD$47-BD$48)*10)),1))</f>
        <v>5.6</v>
      </c>
      <c r="BE3" s="70">
        <f t="shared" ref="BE3:BE46" si="18">ROUND(AVERAGE(AX3,AY3,AZ3,BA3,BD5),1)</f>
        <v>6.8</v>
      </c>
      <c r="BF3" s="240">
        <f>IF('Indicator Data'!Y5="no data","x",'Indicator Data'!Y5/SUM('Indicator Data'!BQ$5:BQ$16))</f>
        <v>1.4055036007245371E-4</v>
      </c>
      <c r="BG3" s="70">
        <f t="shared" ref="BG3:BG46" si="19">IF(BF3="x","x",ROUND(IF(BF3&gt;BG$47,0,IF(BF3&lt;BG$48,10,(BG$47-BF3)/(BG$47-BG$48)*10)),1))</f>
        <v>8.6</v>
      </c>
      <c r="BH3" s="70">
        <f>IF('Indicator Data'!Z5="No data","x",ROUND(IF('Indicator Data'!Z5&gt;BH$47,0,IF('Indicator Data'!Z5&lt;BH$48,10,(BH$47-'Indicator Data'!Z5)/(BH$47-BH$48)*10)),1))</f>
        <v>6</v>
      </c>
      <c r="BI3" s="70">
        <f t="shared" ref="BI3:BI46" si="20">IF(AND(BG3="x",BH3="x"),"x",ROUND(AVERAGE(BG3:BH3),1))</f>
        <v>7.3</v>
      </c>
      <c r="BJ3" s="198">
        <f t="shared" ref="BJ3:BJ46" si="21">ROUND(AVERAGE(BE3,AW3,BI3),1)</f>
        <v>6</v>
      </c>
      <c r="BK3" s="200">
        <f t="shared" ref="BK3:BK46" si="22">IF(AS3="x",ROUND((10-GEOMEAN(((10-BC3)/10*9+1),((10-BJ3)/10*9+1)))/9*10,1),ROUND((10-GEOMEAN(((10-AS3)/10*9+1),((10-BC3)/10*9+1),((10-BJ3)/10*9+1)))/9*10,1))</f>
        <v>4.5999999999999996</v>
      </c>
      <c r="BL3" s="197">
        <f t="shared" ref="BL3:BL46" si="23">IF(ROUND(IF((OR(AJ3="x",AM3="x")),(10-GEOMEAN(((10-AF3)/10*9+1),((10-AG3)/10*9+1),((10-BK3)/10*9+1),((10-AH3)/10*9+1)))/9*10,(10-GEOMEAN(((10-AF3)/10*9+1),((10-AJ3)/10*9+1),((10-AH3)/10*9+1),((10-AM3)/10*9+1),((10-BK3)/10*9+1),((10-AG3)/10*9+1)))/9*10),1)=0,0.1,ROUND(IF((OR(AJ3="x",AM3="x")),(10-GEOMEAN(((10-AF3)/10*9+1),((10-AG3)/10*9+1),((10-BK3)/10*9+1),((10-AH3)/10*9+1)))/9*10,(10-GEOMEAN(((10-AF3)/10*9+1),((10-AJ3)/10*9+1),((10-AH3)/10*9+1),((10-AM3)/10*9+1),((10-BK3)/10*9+1),((10-AG3)/10*9+1)))/9*10),1))</f>
        <v>7.4</v>
      </c>
      <c r="BM3" s="70">
        <f>ROUND(IF('Indicator Data'!AD5=0,0,IF('Indicator Data'!AD5&gt;BM$47,10,IF('Indicator Data'!AD5&lt;BM$48,0,10-(BM$47-'Indicator Data'!AD5)/(BM$47-BM$48)*10))),1)</f>
        <v>9.1</v>
      </c>
      <c r="BN3" s="70">
        <f>ROUND(IF('Indicator Data'!AE5=0,0,IF(LOG('Indicator Data'!AE5)&gt;LOG(BN$47),10,IF(LOG('Indicator Data'!AE5)&lt;LOG(BN$48),0,10-(LOG(BN$47)-LOG('Indicator Data'!AE5))/(LOG(BN$47)-LOG(BN$48))*10))),1)</f>
        <v>4.7</v>
      </c>
      <c r="BO3" s="72">
        <f t="shared" ref="BO3:BO46" si="24">ROUND((10-GEOMEAN(((10-BM3)/10*9+1),((10-BN3)/10*9+1)))/9*10,1)</f>
        <v>7.5</v>
      </c>
      <c r="BP3" s="70">
        <f>IF('Indicator Data'!AB5="No data","x",ROUND(IF('Indicator Data'!AB5&gt;BP$47,10,IF('Indicator Data'!AB5&lt;BP$48,0,10-(BP$47-'Indicator Data'!AB5)/(BP$47-BP$48)*10)),1))</f>
        <v>0</v>
      </c>
      <c r="BQ3" s="70">
        <f>IF('Indicator Data'!AC5="No data","x",ROUND(IF('Indicator Data'!AC5&gt;BQ$47,10,IF('Indicator Data'!AC5&lt;BQ$48,0,10-(BQ$47-'Indicator Data'!AC5)/(BQ$47-BQ$48)*10)),1))</f>
        <v>0</v>
      </c>
      <c r="BR3" s="72">
        <f t="shared" ref="BR3:BR46" si="25">ROUND((10-GEOMEAN(((10-BP3)/10*9+1),((10-BQ3)/10*9+1)))/9*10,1)</f>
        <v>0</v>
      </c>
      <c r="BS3" s="73">
        <f t="shared" ref="BS3:BS46" si="26">ROUND((10-GEOMEAN(((10-BO3)/10*9+1),((10-BR3)/10*9+1)))/9*10,1)</f>
        <v>4.8</v>
      </c>
      <c r="BT3" s="74"/>
      <c r="BU3" s="75"/>
    </row>
    <row r="4" spans="1:73" x14ac:dyDescent="0.25">
      <c r="A4" s="42" t="s">
        <v>63</v>
      </c>
      <c r="B4" s="10" t="s">
        <v>66</v>
      </c>
      <c r="C4" s="43" t="s">
        <v>67</v>
      </c>
      <c r="D4" s="70">
        <f>ROUND(IF('Indicator Data'!D6=0,0.1,IF(LOG('Indicator Data'!D6)&gt;D$47,10,IF(LOG('Indicator Data'!D6)&lt;D$48,0,10-(D$47-LOG('Indicator Data'!D6))/(D$47-D$48)*10))),1)</f>
        <v>6.2</v>
      </c>
      <c r="E4" s="70">
        <f>ROUND(IF('Indicator Data'!E6=0,0.1,IF(LOG('Indicator Data'!E6)&gt;E$47,10,IF(LOG('Indicator Data'!E6)&lt;E$48,0,10-(E$47-LOG('Indicator Data'!E6))/(E$47-E$48)*10))),1)</f>
        <v>7.3</v>
      </c>
      <c r="F4" s="70">
        <f t="shared" si="0"/>
        <v>6.8</v>
      </c>
      <c r="G4" s="70">
        <f>ROUND(IF('Indicator Data'!H6="No data",0.1,IF('Indicator Data'!H6=0,0,IF(LOG('Indicator Data'!H6)&gt;G$47,10,IF(LOG('Indicator Data'!H6)&lt;G$48,0,10-(G$47-LOG('Indicator Data'!H6))/(G$47-G$48)*10)))),1)</f>
        <v>7.2</v>
      </c>
      <c r="H4" s="70">
        <f>ROUND(IF('Indicator Data'!F6=0,0,IF(LOG('Indicator Data'!F6)&gt;H$47,10,IF(LOG('Indicator Data'!F6)&lt;H$48,0,10-(H$47-LOG('Indicator Data'!F6))/(H$47-H$48)*10))),1)</f>
        <v>10</v>
      </c>
      <c r="I4" s="70">
        <f>ROUND(IF('Indicator Data'!G6=0,0,IF(LOG('Indicator Data'!G6)&gt;I$47,10,IF(LOG('Indicator Data'!G6)&lt;I$48,0,10-(I$47-LOG('Indicator Data'!G6))/(I$47-I$48)*10))),1)</f>
        <v>10</v>
      </c>
      <c r="J4" s="70">
        <f t="shared" si="1"/>
        <v>10</v>
      </c>
      <c r="K4" s="70">
        <f>IF('Indicator Data'!J6="No data","x",ROUND(IF('Indicator Data'!J6=0,0,IF(LOG('Indicator Data'!J6)&gt;K$47,10,IF(LOG('Indicator Data'!J6)&lt;K$48,0,10-(K$47-LOG('Indicator Data'!J6))/(K$47-K$48)*10))),1))</f>
        <v>0</v>
      </c>
      <c r="L4" s="71">
        <f>'Indicator Data'!D6/'Indicator Data'!$BR6</f>
        <v>2.1023902187928965E-3</v>
      </c>
      <c r="M4" s="71">
        <f>'Indicator Data'!E6/'Indicator Data'!$BR6</f>
        <v>1.2138328433030684E-3</v>
      </c>
      <c r="N4" s="71">
        <f>IF(G4=0.1,0,'Indicator Data'!H6/'Indicator Data'!$BR6)</f>
        <v>3.0472691486374847E-3</v>
      </c>
      <c r="O4" s="71">
        <f>'Indicator Data'!F6/'Indicator Data'!$BR6</f>
        <v>3.8734630176256613E-2</v>
      </c>
      <c r="P4" s="71">
        <f>'Indicator Data'!G6/'Indicator Data'!$BR6</f>
        <v>3.2133681824316196E-2</v>
      </c>
      <c r="Q4" s="71">
        <f>IF('Indicator Data'!J6="No data","x",'Indicator Data'!J6/'Indicator Data'!$BR6)</f>
        <v>0</v>
      </c>
      <c r="R4" s="70">
        <f t="shared" ref="R4:S4" si="27">ROUND(IF(L4&gt;R$47,10,IF(L4&lt;R$48,0,10-(R$47-L4)/(R$47-R$48)*10)),1)</f>
        <v>9.6</v>
      </c>
      <c r="S4" s="70">
        <f t="shared" si="27"/>
        <v>10</v>
      </c>
      <c r="T4" s="70">
        <f t="shared" si="3"/>
        <v>9.8000000000000007</v>
      </c>
      <c r="U4" s="70">
        <f t="shared" si="4"/>
        <v>2.2999999999999998</v>
      </c>
      <c r="V4" s="70">
        <f t="shared" ref="V4:W4" si="28">ROUND(IF(O4&gt;V$47,10,IF(O4&lt;V$48,0,10-(V$47-O4)/(V$47-V$48)*10)),1)</f>
        <v>8.5</v>
      </c>
      <c r="W4" s="70">
        <f t="shared" si="28"/>
        <v>10</v>
      </c>
      <c r="X4" s="70">
        <f t="shared" si="6"/>
        <v>9.4</v>
      </c>
      <c r="Y4" s="70">
        <f>IF('Indicator Data'!J6="No data","x",ROUND(IF(Q4&gt;Y$47,10,IF(Q4&lt;Y$48,0,10-(Y$47-Q4)/(Y$47-Y$48)*10)),1))</f>
        <v>0</v>
      </c>
      <c r="Z4" s="70">
        <f t="shared" ref="Z4:AA4" si="29">ROUND(AVERAGE(D4,R4),1)</f>
        <v>7.9</v>
      </c>
      <c r="AA4" s="70">
        <f t="shared" si="29"/>
        <v>8.6999999999999993</v>
      </c>
      <c r="AB4" s="70">
        <f t="shared" ref="AB4:AC4" si="30">ROUND(AVERAGE(V4,H4),1)</f>
        <v>9.3000000000000007</v>
      </c>
      <c r="AC4" s="70">
        <f t="shared" si="30"/>
        <v>10</v>
      </c>
      <c r="AD4" s="70">
        <f t="shared" si="9"/>
        <v>9.6999999999999993</v>
      </c>
      <c r="AE4" s="70">
        <f t="shared" si="10"/>
        <v>0</v>
      </c>
      <c r="AF4" s="72">
        <f t="shared" ref="AF4:AF46" si="31">ROUND((10-GEOMEAN(((10-F4)/10*9+1),((10-T4)/10*9+1)))/9*10,1)</f>
        <v>8.6999999999999993</v>
      </c>
      <c r="AG4" s="72">
        <f t="shared" si="11"/>
        <v>5.2</v>
      </c>
      <c r="AH4" s="72">
        <f t="shared" si="12"/>
        <v>9.6999999999999993</v>
      </c>
      <c r="AI4" s="70">
        <f>IF('Indicator Data'!I6="No data","x",ROUND(IF('Indicator Data'!I6&gt;AI$47,10,IF('Indicator Data'!I6&lt;AI$48,0,10-(AI$47-'Indicator Data'!I6)/(AI$47-AI$48)*10)),1))</f>
        <v>3.3</v>
      </c>
      <c r="AJ4" s="72">
        <f t="shared" si="13"/>
        <v>1.7</v>
      </c>
      <c r="AK4" s="70">
        <f>IF('Indicator Data'!K6="No data","x",ROUND(IF('Indicator Data'!K6&gt;AK$47,10,IF('Indicator Data'!K6&lt;AK$48,0,10-(AK$47-'Indicator Data'!K6)/(AK$47-AK$48)*10)),1))</f>
        <v>0.3</v>
      </c>
      <c r="AL4" s="70">
        <f>IF('Indicator Data'!L6="No data","x",ROUND(IF('Indicator Data'!L6&gt;AL$47,10,IF('Indicator Data'!L6&lt;AL$48,0,10-(AL$47-'Indicator Data'!L6)/(AL$47-AL$48)*10)),1))</f>
        <v>10</v>
      </c>
      <c r="AM4" s="72">
        <f t="shared" ref="AM4:AM38" si="32">ROUND(IF(AND(AK4="x",AL4="x"),"x",(10-GEOMEAN(((10-AK4)/10*9+1),((10-AL4)/10*9+1)))/9*10),1)</f>
        <v>7.6</v>
      </c>
      <c r="AN4" s="70">
        <f>IF('Indicator Data'!M6="No data","x",ROUND(IF('Indicator Data'!M6&gt;AN$47,10,IF('Indicator Data'!M6&lt;AN$48,0,10-(AN$47-'Indicator Data'!M6)/(AN$47-AN$48)*10)),1))</f>
        <v>0</v>
      </c>
      <c r="AO4" s="70">
        <f>IF('Indicator Data'!N6="No data","x",ROUND(IF('Indicator Data'!N6&gt;AO$47,10,IF('Indicator Data'!N6&lt;AO$48,0,10-(AO$47-'Indicator Data'!N6)/(AO$47-AO$48)*10)),1))</f>
        <v>0</v>
      </c>
      <c r="AP4" s="70">
        <f>IF('Indicator Data'!O6="No data","x",ROUND(IF('Indicator Data'!O6&gt;AP$47,10,IF('Indicator Data'!O6&lt;AP$48,0,10-(AP$47-'Indicator Data'!O6)/(AP$47-AP$48)*10)),1))</f>
        <v>0</v>
      </c>
      <c r="AQ4" s="70">
        <f>IF('Indicator Data'!P6="No data","x",ROUND(IF('Indicator Data'!P6&gt;AQ$47,10,IF('Indicator Data'!P6&lt;AQ$48,0,10-(AQ$47-'Indicator Data'!P6)/(AQ$47-AQ$48)*10)),1))</f>
        <v>0</v>
      </c>
      <c r="AR4" s="70">
        <f>IF('Indicator Data'!Q6="No data","x",ROUND(IF('Indicator Data'!Q6&gt;AR$47,10,IF('Indicator Data'!Q6&lt;AR$48,0,10-(AR$47-'Indicator Data'!Q6)/(AR$47-AR$48)*10)),1))</f>
        <v>0.4</v>
      </c>
      <c r="AS4" s="72">
        <f t="shared" si="14"/>
        <v>0.1</v>
      </c>
      <c r="AT4" s="70">
        <f>IF('Indicator Data'!W6="no data","x",ROUND(IF('Indicator Data'!W6&gt;AT$47,0,IF('Indicator Data'!W6&lt;AT$48,10,(AT$47-'Indicator Data'!W6)/(AT$47-AT$48)*10)),1))</f>
        <v>3.3</v>
      </c>
      <c r="AU4" s="70">
        <f>IF('Indicator Data'!X6="no data","x",ROUND(IF('Indicator Data'!X6&gt;AU$47,0,IF('Indicator Data'!X6&lt;AU$48,10,(AU$47-'Indicator Data'!X6)/(AU$47-AU$48)*10)),1))</f>
        <v>4.8</v>
      </c>
      <c r="AV4" s="70">
        <f>IF('Indicator Data'!V6="no data","x",ROUND(IF('Indicator Data'!V6&gt;AV$47,0,IF('Indicator Data'!V6&lt;AV$48,10,(AV$47-'Indicator Data'!V6)/(AV$47-AV$48)*10)),1))</f>
        <v>3.3</v>
      </c>
      <c r="AW4" s="70">
        <f t="shared" si="15"/>
        <v>3.8</v>
      </c>
      <c r="AX4" s="70">
        <f>IF('Indicator Data'!R6="no data","x",ROUND(IF(LOG('Indicator Data'!R6)&gt;AX$47,10,IF(LOG('Indicator Data'!R6)&lt;AX$48,0,10-(AX$47-LOG('Indicator Data'!R6))/(AX$47-AX$48)*10)),1))</f>
        <v>6.1</v>
      </c>
      <c r="AY4" s="70">
        <f>IF('Indicator Data'!S6="No data","x",ROUND(IF('Indicator Data'!S6&gt;AY$47,10,IF('Indicator Data'!S6&lt;AY$48,0,10-(AY$47-'Indicator Data'!S6)/(AY$47-AY$48)*10)),1))</f>
        <v>9.6</v>
      </c>
      <c r="AZ4" s="70">
        <f>IF('Indicator Data'!T6="No data","x",ROUND(IF('Indicator Data'!T6&gt;AZ$47,10,IF('Indicator Data'!T6&lt;AZ$48,0,10-(AZ$47-'Indicator Data'!T6)/(AZ$47-AZ$48)*10)),1))</f>
        <v>6.2</v>
      </c>
      <c r="BA4" s="70">
        <f>IF('Indicator Data'!U6="No data","x",ROUND(IF('Indicator Data'!U6&gt;BA$47,10,IF('Indicator Data'!U6&lt;BA$48,0,10-(BA$47-'Indicator Data'!U6)/(BA$47-BA$48)*10)),1))</f>
        <v>10</v>
      </c>
      <c r="BB4" s="70">
        <f t="shared" si="16"/>
        <v>8.6</v>
      </c>
      <c r="BC4" s="198">
        <f t="shared" si="17"/>
        <v>7</v>
      </c>
      <c r="BD4" s="70">
        <f>IF('Indicator Data'!AA6="No data","x",ROUND(IF('Indicator Data'!AA6&gt;BD$47,10,IF('Indicator Data'!AA6&lt;BD$48,0,10-(BD$47-'Indicator Data'!AA6)/(BD$47-BD$48)*10)),1))</f>
        <v>5.6</v>
      </c>
      <c r="BE4" s="70">
        <f t="shared" si="18"/>
        <v>7.5</v>
      </c>
      <c r="BF4" s="240">
        <f>IF('Indicator Data'!Y6="no data","x",'Indicator Data'!Y6/SUM('Indicator Data'!BQ$5:BQ$16))</f>
        <v>1.4055036007245371E-4</v>
      </c>
      <c r="BG4" s="70">
        <f t="shared" si="19"/>
        <v>8.6</v>
      </c>
      <c r="BH4" s="70">
        <f>IF('Indicator Data'!Z6="No data","x",ROUND(IF('Indicator Data'!Z6&gt;BH$47,0,IF('Indicator Data'!Z6&lt;BH$48,10,(BH$47-'Indicator Data'!Z6)/(BH$47-BH$48)*10)),1))</f>
        <v>6</v>
      </c>
      <c r="BI4" s="70">
        <f t="shared" si="20"/>
        <v>7.3</v>
      </c>
      <c r="BJ4" s="198">
        <f t="shared" si="21"/>
        <v>6.2</v>
      </c>
      <c r="BK4" s="200">
        <f t="shared" si="22"/>
        <v>5.0999999999999996</v>
      </c>
      <c r="BL4" s="197">
        <f t="shared" si="23"/>
        <v>7.1</v>
      </c>
      <c r="BM4" s="70">
        <f>ROUND(IF('Indicator Data'!AD6=0,0,IF('Indicator Data'!AD6&gt;BM$47,10,IF('Indicator Data'!AD6&lt;BM$48,0,10-(BM$47-'Indicator Data'!AD6)/(BM$47-BM$48)*10))),1)</f>
        <v>9.1</v>
      </c>
      <c r="BN4" s="70">
        <f>ROUND(IF('Indicator Data'!AE6=0,0,IF(LOG('Indicator Data'!AE6)&gt;LOG(BN$47),10,IF(LOG('Indicator Data'!AE6)&lt;LOG(BN$48),0,10-(LOG(BN$47)-LOG('Indicator Data'!AE6))/(LOG(BN$47)-LOG(BN$48))*10))),1)</f>
        <v>4.7</v>
      </c>
      <c r="BO4" s="72">
        <f t="shared" si="24"/>
        <v>7.5</v>
      </c>
      <c r="BP4" s="70">
        <f>IF('Indicator Data'!AB6="No data","x",ROUND(IF('Indicator Data'!AB6&gt;BP$47,10,IF('Indicator Data'!AB6&lt;BP$48,0,10-(BP$47-'Indicator Data'!AB6)/(BP$47-BP$48)*10)),1))</f>
        <v>0</v>
      </c>
      <c r="BQ4" s="70">
        <f>IF('Indicator Data'!AC6="No data","x",ROUND(IF('Indicator Data'!AC6&gt;BQ$47,10,IF('Indicator Data'!AC6&lt;BQ$48,0,10-(BQ$47-'Indicator Data'!AC6)/(BQ$47-BQ$48)*10)),1))</f>
        <v>0</v>
      </c>
      <c r="BR4" s="72">
        <f t="shared" si="25"/>
        <v>0</v>
      </c>
      <c r="BS4" s="73">
        <f t="shared" si="26"/>
        <v>4.8</v>
      </c>
      <c r="BT4" s="74"/>
      <c r="BU4" s="75"/>
    </row>
    <row r="5" spans="1:73" x14ac:dyDescent="0.25">
      <c r="A5" s="49" t="s">
        <v>63</v>
      </c>
      <c r="B5" s="10" t="s">
        <v>68</v>
      </c>
      <c r="C5" s="43" t="s">
        <v>69</v>
      </c>
      <c r="D5" s="70">
        <f>ROUND(IF('Indicator Data'!D7=0,0.1,IF(LOG('Indicator Data'!D7)&gt;D$47,10,IF(LOG('Indicator Data'!D7)&lt;D$48,0,10-(D$47-LOG('Indicator Data'!D7))/(D$47-D$48)*10))),1)</f>
        <v>8.5</v>
      </c>
      <c r="E5" s="70">
        <f>ROUND(IF('Indicator Data'!E7=0,0.1,IF(LOG('Indicator Data'!E7)&gt;E$47,10,IF(LOG('Indicator Data'!E7)&lt;E$48,0,10-(E$47-LOG('Indicator Data'!E7))/(E$47-E$48)*10))),1)</f>
        <v>9.1999999999999993</v>
      </c>
      <c r="F5" s="70">
        <f t="shared" si="0"/>
        <v>8.9</v>
      </c>
      <c r="G5" s="70">
        <f>ROUND(IF('Indicator Data'!H7="No data",0.1,IF('Indicator Data'!H7=0,0,IF(LOG('Indicator Data'!H7)&gt;G$47,10,IF(LOG('Indicator Data'!H7)&lt;G$48,0,10-(G$47-LOG('Indicator Data'!H7))/(G$47-G$48)*10)))),1)</f>
        <v>9.1</v>
      </c>
      <c r="H5" s="70">
        <f>ROUND(IF('Indicator Data'!F7=0,0,IF(LOG('Indicator Data'!F7)&gt;H$47,10,IF(LOG('Indicator Data'!F7)&lt;H$48,0,10-(H$47-LOG('Indicator Data'!F7))/(H$47-H$48)*10))),1)</f>
        <v>7.7</v>
      </c>
      <c r="I5" s="70">
        <f>ROUND(IF('Indicator Data'!G7=0,0,IF(LOG('Indicator Data'!G7)&gt;I$47,10,IF(LOG('Indicator Data'!G7)&lt;I$48,0,10-(I$47-LOG('Indicator Data'!G7))/(I$47-I$48)*10))),1)</f>
        <v>8.6</v>
      </c>
      <c r="J5" s="70">
        <f t="shared" si="1"/>
        <v>8.1999999999999993</v>
      </c>
      <c r="K5" s="70">
        <f>IF('Indicator Data'!J7="No data","x",ROUND(IF('Indicator Data'!J7=0,0,IF(LOG('Indicator Data'!J7)&gt;K$47,10,IF(LOG('Indicator Data'!J7)&lt;K$48,0,10-(K$47-LOG('Indicator Data'!J7))/(K$47-K$48)*10))),1))</f>
        <v>7.1</v>
      </c>
      <c r="L5" s="71">
        <f>'Indicator Data'!D7/'Indicator Data'!$BR7</f>
        <v>2.0809145131515639E-3</v>
      </c>
      <c r="M5" s="71">
        <f>'Indicator Data'!E7/'Indicator Data'!$BR7</f>
        <v>2.0703156276855967E-3</v>
      </c>
      <c r="N5" s="71">
        <f>IF(G5=0.1,0,'Indicator Data'!H7/'Indicator Data'!$BR7)</f>
        <v>3.4872740437228798E-3</v>
      </c>
      <c r="O5" s="71">
        <f>'Indicator Data'!F7/'Indicator Data'!$BR7</f>
        <v>3.4549175294639328E-3</v>
      </c>
      <c r="P5" s="71">
        <f>'Indicator Data'!G7/'Indicator Data'!$BR7</f>
        <v>4.9311035526428543E-3</v>
      </c>
      <c r="Q5" s="71">
        <f>IF('Indicator Data'!J7="No data","x",'Indicator Data'!J7/'Indicator Data'!$BR7)</f>
        <v>1.7664809109945364E-4</v>
      </c>
      <c r="R5" s="70">
        <f t="shared" ref="R5:S5" si="33">ROUND(IF(L5&gt;R$47,10,IF(L5&lt;R$48,0,10-(R$47-L5)/(R$47-R$48)*10)),1)</f>
        <v>9.5</v>
      </c>
      <c r="S5" s="70">
        <f t="shared" si="33"/>
        <v>10</v>
      </c>
      <c r="T5" s="70">
        <f t="shared" si="3"/>
        <v>9.8000000000000007</v>
      </c>
      <c r="U5" s="70">
        <f t="shared" si="4"/>
        <v>2.6</v>
      </c>
      <c r="V5" s="70">
        <f t="shared" ref="V5:W5" si="34">ROUND(IF(O5&gt;V$47,10,IF(O5&lt;V$48,0,10-(V$47-O5)/(V$47-V$48)*10)),1)</f>
        <v>0.2</v>
      </c>
      <c r="W5" s="70">
        <f t="shared" si="34"/>
        <v>2.1</v>
      </c>
      <c r="X5" s="70">
        <f t="shared" si="6"/>
        <v>1.2</v>
      </c>
      <c r="Y5" s="70">
        <f>IF('Indicator Data'!J7="No data","x",ROUND(IF(Q5&gt;Y$47,10,IF(Q5&lt;Y$48,0,10-(Y$47-Q5)/(Y$47-Y$48)*10)),1))</f>
        <v>0.9</v>
      </c>
      <c r="Z5" s="70">
        <f t="shared" ref="Z5:AA5" si="35">ROUND(AVERAGE(D5,R5),1)</f>
        <v>9</v>
      </c>
      <c r="AA5" s="70">
        <f t="shared" si="35"/>
        <v>9.6</v>
      </c>
      <c r="AB5" s="70">
        <f t="shared" ref="AB5:AC5" si="36">ROUND(AVERAGE(V5,H5),1)</f>
        <v>4</v>
      </c>
      <c r="AC5" s="70">
        <f t="shared" si="36"/>
        <v>5.4</v>
      </c>
      <c r="AD5" s="70">
        <f t="shared" si="9"/>
        <v>4.7</v>
      </c>
      <c r="AE5" s="70">
        <f t="shared" si="10"/>
        <v>4.7</v>
      </c>
      <c r="AF5" s="72">
        <f t="shared" si="31"/>
        <v>9.4</v>
      </c>
      <c r="AG5" s="72">
        <f t="shared" si="11"/>
        <v>7</v>
      </c>
      <c r="AH5" s="72">
        <f t="shared" si="12"/>
        <v>5.7</v>
      </c>
      <c r="AI5" s="70">
        <f>IF('Indicator Data'!I7="No data","x",ROUND(IF('Indicator Data'!I7&gt;AI$47,10,IF('Indicator Data'!I7&lt;AI$48,0,10-(AI$47-'Indicator Data'!I7)/(AI$47-AI$48)*10)),1))</f>
        <v>3.3</v>
      </c>
      <c r="AJ5" s="72">
        <f t="shared" si="13"/>
        <v>4</v>
      </c>
      <c r="AK5" s="70">
        <f>IF('Indicator Data'!K7="No data","x",ROUND(IF('Indicator Data'!K7&gt;AK$47,10,IF('Indicator Data'!K7&lt;AK$48,0,10-(AK$47-'Indicator Data'!K7)/(AK$47-AK$48)*10)),1))</f>
        <v>0.3</v>
      </c>
      <c r="AL5" s="70">
        <f>IF('Indicator Data'!L7="No data","x",ROUND(IF('Indicator Data'!L7&gt;AL$47,10,IF('Indicator Data'!L7&lt;AL$48,0,10-(AL$47-'Indicator Data'!L7)/(AL$47-AL$48)*10)),1))</f>
        <v>1.7</v>
      </c>
      <c r="AM5" s="72">
        <f t="shared" si="32"/>
        <v>1</v>
      </c>
      <c r="AN5" s="70">
        <f>IF('Indicator Data'!M7="No data","x",ROUND(IF('Indicator Data'!M7&gt;AN$47,10,IF('Indicator Data'!M7&lt;AN$48,0,10-(AN$47-'Indicator Data'!M7)/(AN$47-AN$48)*10)),1))</f>
        <v>0</v>
      </c>
      <c r="AO5" s="70">
        <f>IF('Indicator Data'!N7="No data","x",ROUND(IF('Indicator Data'!N7&gt;AO$47,10,IF('Indicator Data'!N7&lt;AO$48,0,10-(AO$47-'Indicator Data'!N7)/(AO$47-AO$48)*10)),1))</f>
        <v>0.6</v>
      </c>
      <c r="AP5" s="70">
        <f>IF('Indicator Data'!O7="No data","x",ROUND(IF('Indicator Data'!O7&gt;AP$47,10,IF('Indicator Data'!O7&lt;AP$48,0,10-(AP$47-'Indicator Data'!O7)/(AP$47-AP$48)*10)),1))</f>
        <v>0.4</v>
      </c>
      <c r="AQ5" s="70">
        <f>IF('Indicator Data'!P7="No data","x",ROUND(IF('Indicator Data'!P7&gt;AQ$47,10,IF('Indicator Data'!P7&lt;AQ$48,0,10-(AQ$47-'Indicator Data'!P7)/(AQ$47-AQ$48)*10)),1))</f>
        <v>0.7</v>
      </c>
      <c r="AR5" s="70">
        <f>IF('Indicator Data'!Q7="No data","x",ROUND(IF('Indicator Data'!Q7&gt;AR$47,10,IF('Indicator Data'!Q7&lt;AR$48,0,10-(AR$47-'Indicator Data'!Q7)/(AR$47-AR$48)*10)),1))</f>
        <v>1.8</v>
      </c>
      <c r="AS5" s="72">
        <f t="shared" si="14"/>
        <v>0.7</v>
      </c>
      <c r="AT5" s="70">
        <f>IF('Indicator Data'!W7="no data","x",ROUND(IF('Indicator Data'!W7&gt;AT$47,0,IF('Indicator Data'!W7&lt;AT$48,10,(AT$47-'Indicator Data'!W7)/(AT$47-AT$48)*10)),1))</f>
        <v>3.3</v>
      </c>
      <c r="AU5" s="70">
        <f>IF('Indicator Data'!X7="no data","x",ROUND(IF('Indicator Data'!X7&gt;AU$47,0,IF('Indicator Data'!X7&lt;AU$48,10,(AU$47-'Indicator Data'!X7)/(AU$47-AU$48)*10)),1))</f>
        <v>4.8</v>
      </c>
      <c r="AV5" s="70">
        <f>IF('Indicator Data'!V7="no data","x",ROUND(IF('Indicator Data'!V7&gt;AV$47,0,IF('Indicator Data'!V7&lt;AV$48,10,(AV$47-'Indicator Data'!V7)/(AV$47-AV$48)*10)),1))</f>
        <v>3.3</v>
      </c>
      <c r="AW5" s="70">
        <f t="shared" si="15"/>
        <v>3.8</v>
      </c>
      <c r="AX5" s="70">
        <f>IF('Indicator Data'!R7="no data","x",ROUND(IF(LOG('Indicator Data'!R7)&gt;AX$47,10,IF(LOG('Indicator Data'!R7)&lt;AX$48,0,10-(AX$47-LOG('Indicator Data'!R7))/(AX$47-AX$48)*10)),1))</f>
        <v>10</v>
      </c>
      <c r="AY5" s="70">
        <f>IF('Indicator Data'!S7="No data","x",ROUND(IF('Indicator Data'!S7&gt;AY$47,10,IF('Indicator Data'!S7&lt;AY$48,0,10-(AY$47-'Indicator Data'!S7)/(AY$47-AY$48)*10)),1))</f>
        <v>9.6</v>
      </c>
      <c r="AZ5" s="70">
        <f>IF('Indicator Data'!T7="No data","x",ROUND(IF('Indicator Data'!T7&gt;AZ$47,10,IF('Indicator Data'!T7&lt;AZ$48,0,10-(AZ$47-'Indicator Data'!T7)/(AZ$47-AZ$48)*10)),1))</f>
        <v>6.2</v>
      </c>
      <c r="BA5" s="70">
        <f>IF('Indicator Data'!U7="No data","x",ROUND(IF('Indicator Data'!U7&gt;BA$47,10,IF('Indicator Data'!U7&lt;BA$48,0,10-(BA$47-'Indicator Data'!U7)/(BA$47-BA$48)*10)),1))</f>
        <v>6.5</v>
      </c>
      <c r="BB5" s="70">
        <f t="shared" si="16"/>
        <v>7.4</v>
      </c>
      <c r="BC5" s="198">
        <f t="shared" si="17"/>
        <v>6.2</v>
      </c>
      <c r="BD5" s="70">
        <f>IF('Indicator Data'!AA7="No data","x",ROUND(IF('Indicator Data'!AA7&gt;BD$47,10,IF('Indicator Data'!AA7&lt;BD$48,0,10-(BD$47-'Indicator Data'!AA7)/(BD$47-BD$48)*10)),1))</f>
        <v>5.6</v>
      </c>
      <c r="BE5" s="70">
        <f t="shared" si="18"/>
        <v>7.6</v>
      </c>
      <c r="BF5" s="240">
        <f>IF('Indicator Data'!Y7="no data","x",'Indicator Data'!Y7/SUM('Indicator Data'!BQ$5:BQ$16))</f>
        <v>1.4055036007245371E-4</v>
      </c>
      <c r="BG5" s="70">
        <f t="shared" si="19"/>
        <v>8.6</v>
      </c>
      <c r="BH5" s="70">
        <f>IF('Indicator Data'!Z7="No data","x",ROUND(IF('Indicator Data'!Z7&gt;BH$47,0,IF('Indicator Data'!Z7&lt;BH$48,10,(BH$47-'Indicator Data'!Z7)/(BH$47-BH$48)*10)),1))</f>
        <v>6</v>
      </c>
      <c r="BI5" s="70">
        <f t="shared" si="20"/>
        <v>7.3</v>
      </c>
      <c r="BJ5" s="198">
        <f t="shared" si="21"/>
        <v>6.2</v>
      </c>
      <c r="BK5" s="200">
        <f t="shared" si="22"/>
        <v>4.8</v>
      </c>
      <c r="BL5" s="197">
        <f t="shared" si="23"/>
        <v>6</v>
      </c>
      <c r="BM5" s="70">
        <f>ROUND(IF('Indicator Data'!AD7=0,0,IF('Indicator Data'!AD7&gt;BM$47,10,IF('Indicator Data'!AD7&lt;BM$48,0,10-(BM$47-'Indicator Data'!AD7)/(BM$47-BM$48)*10))),1)</f>
        <v>9.1</v>
      </c>
      <c r="BN5" s="70">
        <f>ROUND(IF('Indicator Data'!AE7=0,0,IF(LOG('Indicator Data'!AE7)&gt;LOG(BN$47),10,IF(LOG('Indicator Data'!AE7)&lt;LOG(BN$48),0,10-(LOG(BN$47)-LOG('Indicator Data'!AE7))/(LOG(BN$47)-LOG(BN$48))*10))),1)</f>
        <v>4.7</v>
      </c>
      <c r="BO5" s="72">
        <f t="shared" si="24"/>
        <v>7.5</v>
      </c>
      <c r="BP5" s="70">
        <f>IF('Indicator Data'!AB7="No data","x",ROUND(IF('Indicator Data'!AB7&gt;BP$47,10,IF('Indicator Data'!AB7&lt;BP$48,0,10-(BP$47-'Indicator Data'!AB7)/(BP$47-BP$48)*10)),1))</f>
        <v>0</v>
      </c>
      <c r="BQ5" s="70">
        <f>IF('Indicator Data'!AC7="No data","x",ROUND(IF('Indicator Data'!AC7&gt;BQ$47,10,IF('Indicator Data'!AC7&lt;BQ$48,0,10-(BQ$47-'Indicator Data'!AC7)/(BQ$47-BQ$48)*10)),1))</f>
        <v>0</v>
      </c>
      <c r="BR5" s="72">
        <f t="shared" si="25"/>
        <v>0</v>
      </c>
      <c r="BS5" s="73">
        <f t="shared" si="26"/>
        <v>4.8</v>
      </c>
      <c r="BT5" s="74"/>
      <c r="BU5" s="75"/>
    </row>
    <row r="6" spans="1:73" x14ac:dyDescent="0.25">
      <c r="A6" s="50" t="s">
        <v>63</v>
      </c>
      <c r="B6" s="10" t="s">
        <v>70</v>
      </c>
      <c r="C6" s="43" t="s">
        <v>71</v>
      </c>
      <c r="D6" s="76">
        <f>ROUND(IF('Indicator Data'!D8=0,0.1,IF(LOG('Indicator Data'!D8)&gt;D$47,10,IF(LOG('Indicator Data'!D8)&lt;D$48,0,10-(D$47-LOG('Indicator Data'!D8))/(D$47-D$48)*10))),1)</f>
        <v>8.5</v>
      </c>
      <c r="E6" s="70">
        <f>ROUND(IF('Indicator Data'!E8=0,0.1,IF(LOG('Indicator Data'!E8)&gt;E$47,10,IF(LOG('Indicator Data'!E8)&lt;E$48,0,10-(E$47-LOG('Indicator Data'!E8))/(E$47-E$48)*10))),1)</f>
        <v>9</v>
      </c>
      <c r="F6" s="70">
        <f t="shared" si="0"/>
        <v>8.8000000000000007</v>
      </c>
      <c r="G6" s="70">
        <f>ROUND(IF('Indicator Data'!H8="No data",0.1,IF('Indicator Data'!H8=0,0,IF(LOG('Indicator Data'!H8)&gt;G$47,10,IF(LOG('Indicator Data'!H8)&lt;G$48,0,10-(G$47-LOG('Indicator Data'!H8))/(G$47-G$48)*10)))),1)</f>
        <v>10</v>
      </c>
      <c r="H6" s="70">
        <f>ROUND(IF('Indicator Data'!F8=0,0,IF(LOG('Indicator Data'!F8)&gt;H$47,10,IF(LOG('Indicator Data'!F8)&lt;H$48,0,10-(H$47-LOG('Indicator Data'!F8))/(H$47-H$48)*10))),1)</f>
        <v>10</v>
      </c>
      <c r="I6" s="70">
        <f>ROUND(IF('Indicator Data'!G8=0,0,IF(LOG('Indicator Data'!G8)&gt;I$47,10,IF(LOG('Indicator Data'!G8)&lt;I$48,0,10-(I$47-LOG('Indicator Data'!G8))/(I$47-I$48)*10))),1)</f>
        <v>10</v>
      </c>
      <c r="J6" s="70">
        <f t="shared" si="1"/>
        <v>10</v>
      </c>
      <c r="K6" s="70">
        <f>IF('Indicator Data'!J8="No data","x",ROUND(IF('Indicator Data'!J8=0,0,IF(LOG('Indicator Data'!J8)&gt;K$47,10,IF(LOG('Indicator Data'!J8)&lt;K$48,0,10-(K$47-LOG('Indicator Data'!J8))/(K$47-K$48)*10))),1))</f>
        <v>10</v>
      </c>
      <c r="L6" s="71">
        <f>'Indicator Data'!D8/'Indicator Data'!$BR8</f>
        <v>2.0995997807358039E-3</v>
      </c>
      <c r="M6" s="71">
        <f>'Indicator Data'!E8/'Indicator Data'!$BR8</f>
        <v>1.8066323694703428E-3</v>
      </c>
      <c r="N6" s="71">
        <f>IF(G6=0.1,0,'Indicator Data'!H8/'Indicator Data'!$BR8)</f>
        <v>5.9199201670623435E-3</v>
      </c>
      <c r="O6" s="71">
        <f>'Indicator Data'!F8/'Indicator Data'!$BR8</f>
        <v>1.5468811150151411E-2</v>
      </c>
      <c r="P6" s="71">
        <f>'Indicator Data'!G8/'Indicator Data'!$BR8</f>
        <v>2.0145777083124546E-2</v>
      </c>
      <c r="Q6" s="71">
        <f>IF('Indicator Data'!J8="No data","x",'Indicator Data'!J8/'Indicator Data'!$BR8)</f>
        <v>1.297427107032756E-3</v>
      </c>
      <c r="R6" s="70">
        <f t="shared" ref="R6:S6" si="37">ROUND(IF(L6&gt;R$47,10,IF(L6&lt;R$48,0,10-(R$47-L6)/(R$47-R$48)*10)),1)</f>
        <v>9.5</v>
      </c>
      <c r="S6" s="70">
        <f t="shared" si="37"/>
        <v>10</v>
      </c>
      <c r="T6" s="70">
        <f t="shared" si="3"/>
        <v>9.8000000000000007</v>
      </c>
      <c r="U6" s="70">
        <f t="shared" si="4"/>
        <v>4.4000000000000004</v>
      </c>
      <c r="V6" s="70">
        <f t="shared" ref="V6:W6" si="38">ROUND(IF(O6&gt;V$47,10,IF(O6&lt;V$48,0,10-(V$47-O6)/(V$47-V$48)*10)),1)</f>
        <v>3.1</v>
      </c>
      <c r="W6" s="70">
        <f t="shared" si="38"/>
        <v>8.8000000000000007</v>
      </c>
      <c r="X6" s="70">
        <f t="shared" si="6"/>
        <v>6.8</v>
      </c>
      <c r="Y6" s="70">
        <f>IF('Indicator Data'!J8="No data","x",ROUND(IF(Q6&gt;Y$47,10,IF(Q6&lt;Y$48,0,10-(Y$47-Q6)/(Y$47-Y$48)*10)),1))</f>
        <v>6.5</v>
      </c>
      <c r="Z6" s="70">
        <f t="shared" ref="Z6:AA6" si="39">ROUND(AVERAGE(D6,R6),1)</f>
        <v>9</v>
      </c>
      <c r="AA6" s="70">
        <f t="shared" si="39"/>
        <v>9.5</v>
      </c>
      <c r="AB6" s="70">
        <f t="shared" ref="AB6:AC6" si="40">ROUND(AVERAGE(V6,H6),1)</f>
        <v>6.6</v>
      </c>
      <c r="AC6" s="70">
        <f t="shared" si="40"/>
        <v>9.4</v>
      </c>
      <c r="AD6" s="70">
        <f t="shared" si="9"/>
        <v>8.3000000000000007</v>
      </c>
      <c r="AE6" s="70">
        <f t="shared" si="10"/>
        <v>8.8000000000000007</v>
      </c>
      <c r="AF6" s="72">
        <f t="shared" si="31"/>
        <v>9.4</v>
      </c>
      <c r="AG6" s="72">
        <f t="shared" si="11"/>
        <v>8.4</v>
      </c>
      <c r="AH6" s="72">
        <f t="shared" si="12"/>
        <v>8.9</v>
      </c>
      <c r="AI6" s="70">
        <f>IF('Indicator Data'!I8="No data","x",ROUND(IF('Indicator Data'!I8&gt;AI$47,10,IF('Indicator Data'!I8&lt;AI$48,0,10-(AI$47-'Indicator Data'!I8)/(AI$47-AI$48)*10)),1))</f>
        <v>6.7</v>
      </c>
      <c r="AJ6" s="72">
        <f t="shared" si="13"/>
        <v>7.8</v>
      </c>
      <c r="AK6" s="70">
        <f>IF('Indicator Data'!K8="No data","x",ROUND(IF('Indicator Data'!K8&gt;AK$47,10,IF('Indicator Data'!K8&lt;AK$48,0,10-(AK$47-'Indicator Data'!K8)/(AK$47-AK$48)*10)),1))</f>
        <v>0.8</v>
      </c>
      <c r="AL6" s="70">
        <f>IF('Indicator Data'!L8="No data","x",ROUND(IF('Indicator Data'!L8&gt;AL$47,10,IF('Indicator Data'!L8&lt;AL$48,0,10-(AL$47-'Indicator Data'!L8)/(AL$47-AL$48)*10)),1))</f>
        <v>2.4</v>
      </c>
      <c r="AM6" s="72">
        <f t="shared" si="32"/>
        <v>1.6</v>
      </c>
      <c r="AN6" s="70">
        <f>IF('Indicator Data'!M8="No data","x",ROUND(IF('Indicator Data'!M8&gt;AN$47,10,IF('Indicator Data'!M8&lt;AN$48,0,10-(AN$47-'Indicator Data'!M8)/(AN$47-AN$48)*10)),1))</f>
        <v>0</v>
      </c>
      <c r="AO6" s="70">
        <f>IF('Indicator Data'!N8="No data","x",ROUND(IF('Indicator Data'!N8&gt;AO$47,10,IF('Indicator Data'!N8&lt;AO$48,0,10-(AO$47-'Indicator Data'!N8)/(AO$47-AO$48)*10)),1))</f>
        <v>0.8</v>
      </c>
      <c r="AP6" s="70">
        <f>IF('Indicator Data'!O8="No data","x",ROUND(IF('Indicator Data'!O8&gt;AP$47,10,IF('Indicator Data'!O8&lt;AP$48,0,10-(AP$47-'Indicator Data'!O8)/(AP$47-AP$48)*10)),1))</f>
        <v>0.7</v>
      </c>
      <c r="AQ6" s="70">
        <f>IF('Indicator Data'!P8="No data","x",ROUND(IF('Indicator Data'!P8&gt;AQ$47,10,IF('Indicator Data'!P8&lt;AQ$48,0,10-(AQ$47-'Indicator Data'!P8)/(AQ$47-AQ$48)*10)),1))</f>
        <v>0.3</v>
      </c>
      <c r="AR6" s="70">
        <f>IF('Indicator Data'!Q8="No data","x",ROUND(IF('Indicator Data'!Q8&gt;AR$47,10,IF('Indicator Data'!Q8&lt;AR$48,0,10-(AR$47-'Indicator Data'!Q8)/(AR$47-AR$48)*10)),1))</f>
        <v>1.8</v>
      </c>
      <c r="AS6" s="72">
        <f t="shared" si="14"/>
        <v>0.7</v>
      </c>
      <c r="AT6" s="70">
        <f>IF('Indicator Data'!W8="no data","x",ROUND(IF('Indicator Data'!W8&gt;AT$47,0,IF('Indicator Data'!W8&lt;AT$48,10,(AT$47-'Indicator Data'!W8)/(AT$47-AT$48)*10)),1))</f>
        <v>3.3</v>
      </c>
      <c r="AU6" s="70">
        <f>IF('Indicator Data'!X8="no data","x",ROUND(IF('Indicator Data'!X8&gt;AU$47,0,IF('Indicator Data'!X8&lt;AU$48,10,(AU$47-'Indicator Data'!X8)/(AU$47-AU$48)*10)),1))</f>
        <v>4.8</v>
      </c>
      <c r="AV6" s="70">
        <f>IF('Indicator Data'!V8="no data","x",ROUND(IF('Indicator Data'!V8&gt;AV$47,0,IF('Indicator Data'!V8&lt;AV$48,10,(AV$47-'Indicator Data'!V8)/(AV$47-AV$48)*10)),1))</f>
        <v>3.3</v>
      </c>
      <c r="AW6" s="70">
        <f t="shared" si="15"/>
        <v>3.8</v>
      </c>
      <c r="AX6" s="70">
        <f>IF('Indicator Data'!R8="no data","x",ROUND(IF(LOG('Indicator Data'!R8)&gt;AX$47,10,IF(LOG('Indicator Data'!R8)&lt;AX$48,0,10-(AX$47-LOG('Indicator Data'!R8))/(AX$47-AX$48)*10)),1))</f>
        <v>8.1</v>
      </c>
      <c r="AY6" s="70">
        <f>IF('Indicator Data'!S8="No data","x",ROUND(IF('Indicator Data'!S8&gt;AY$47,10,IF('Indicator Data'!S8&lt;AY$48,0,10-(AY$47-'Indicator Data'!S8)/(AY$47-AY$48)*10)),1))</f>
        <v>9.6</v>
      </c>
      <c r="AZ6" s="70">
        <f>IF('Indicator Data'!T8="No data","x",ROUND(IF('Indicator Data'!T8&gt;AZ$47,10,IF('Indicator Data'!T8&lt;AZ$48,0,10-(AZ$47-'Indicator Data'!T8)/(AZ$47-AZ$48)*10)),1))</f>
        <v>6.2</v>
      </c>
      <c r="BA6" s="70">
        <f>IF('Indicator Data'!U8="No data","x",ROUND(IF('Indicator Data'!U8&gt;BA$47,10,IF('Indicator Data'!U8&lt;BA$48,0,10-(BA$47-'Indicator Data'!U8)/(BA$47-BA$48)*10)),1))</f>
        <v>7</v>
      </c>
      <c r="BB6" s="70">
        <f t="shared" si="16"/>
        <v>7.6</v>
      </c>
      <c r="BC6" s="198">
        <f t="shared" si="17"/>
        <v>6.3</v>
      </c>
      <c r="BD6" s="70">
        <f>IF('Indicator Data'!AA8="No data","x",ROUND(IF('Indicator Data'!AA8&gt;BD$47,10,IF('Indicator Data'!AA8&lt;BD$48,0,10-(BD$47-'Indicator Data'!AA8)/(BD$47-BD$48)*10)),1))</f>
        <v>5.6</v>
      </c>
      <c r="BE6" s="70">
        <f t="shared" si="18"/>
        <v>7.3</v>
      </c>
      <c r="BF6" s="240">
        <f>IF('Indicator Data'!Y8="no data","x",'Indicator Data'!Y8/SUM('Indicator Data'!BQ$5:BQ$16))</f>
        <v>1.4055036007245371E-4</v>
      </c>
      <c r="BG6" s="70">
        <f t="shared" si="19"/>
        <v>8.6</v>
      </c>
      <c r="BH6" s="70">
        <f>IF('Indicator Data'!Z8="No data","x",ROUND(IF('Indicator Data'!Z8&gt;BH$47,0,IF('Indicator Data'!Z8&lt;BH$48,10,(BH$47-'Indicator Data'!Z8)/(BH$47-BH$48)*10)),1))</f>
        <v>6</v>
      </c>
      <c r="BI6" s="70">
        <f t="shared" si="20"/>
        <v>7.3</v>
      </c>
      <c r="BJ6" s="198">
        <f t="shared" si="21"/>
        <v>6.1</v>
      </c>
      <c r="BK6" s="200">
        <f t="shared" si="22"/>
        <v>4.8</v>
      </c>
      <c r="BL6" s="197">
        <f t="shared" si="23"/>
        <v>7.6</v>
      </c>
      <c r="BM6" s="70">
        <f>ROUND(IF('Indicator Data'!AD8=0,0,IF('Indicator Data'!AD8&gt;BM$47,10,IF('Indicator Data'!AD8&lt;BM$48,0,10-(BM$47-'Indicator Data'!AD8)/(BM$47-BM$48)*10))),1)</f>
        <v>9.1</v>
      </c>
      <c r="BN6" s="70">
        <f>ROUND(IF('Indicator Data'!AE8=0,0,IF(LOG('Indicator Data'!AE8)&gt;LOG(BN$47),10,IF(LOG('Indicator Data'!AE8)&lt;LOG(BN$48),0,10-(LOG(BN$47)-LOG('Indicator Data'!AE8))/(LOG(BN$47)-LOG(BN$48))*10))),1)</f>
        <v>4.7</v>
      </c>
      <c r="BO6" s="72">
        <f t="shared" si="24"/>
        <v>7.5</v>
      </c>
      <c r="BP6" s="70">
        <f>IF('Indicator Data'!AB8="No data","x",ROUND(IF('Indicator Data'!AB8&gt;BP$47,10,IF('Indicator Data'!AB8&lt;BP$48,0,10-(BP$47-'Indicator Data'!AB8)/(BP$47-BP$48)*10)),1))</f>
        <v>0</v>
      </c>
      <c r="BQ6" s="70">
        <f>IF('Indicator Data'!AC8="No data","x",ROUND(IF('Indicator Data'!AC8&gt;BQ$47,10,IF('Indicator Data'!AC8&lt;BQ$48,0,10-(BQ$47-'Indicator Data'!AC8)/(BQ$47-BQ$48)*10)),1))</f>
        <v>0</v>
      </c>
      <c r="BR6" s="72">
        <f t="shared" si="25"/>
        <v>0</v>
      </c>
      <c r="BS6" s="73">
        <f t="shared" si="26"/>
        <v>4.8</v>
      </c>
      <c r="BT6" s="74"/>
      <c r="BU6" s="75"/>
    </row>
    <row r="7" spans="1:73" x14ac:dyDescent="0.25">
      <c r="A7" s="50" t="s">
        <v>63</v>
      </c>
      <c r="B7" s="10" t="s">
        <v>72</v>
      </c>
      <c r="C7" s="43" t="s">
        <v>73</v>
      </c>
      <c r="D7" s="76">
        <f>ROUND(IF('Indicator Data'!D9=0,0.1,IF(LOG('Indicator Data'!D9)&gt;D$47,10,IF(LOG('Indicator Data'!D9)&lt;D$48,0,10-(D$47-LOG('Indicator Data'!D9))/(D$47-D$48)*10))),1)</f>
        <v>8.6999999999999993</v>
      </c>
      <c r="E7" s="70">
        <f>ROUND(IF('Indicator Data'!E9=0,0.1,IF(LOG('Indicator Data'!E9)&gt;E$47,10,IF(LOG('Indicator Data'!E9)&lt;E$48,0,10-(E$47-LOG('Indicator Data'!E9))/(E$47-E$48)*10))),1)</f>
        <v>9.3000000000000007</v>
      </c>
      <c r="F7" s="70">
        <f t="shared" si="0"/>
        <v>9</v>
      </c>
      <c r="G7" s="70">
        <f>ROUND(IF('Indicator Data'!H9="No data",0.1,IF('Indicator Data'!H9=0,0,IF(LOG('Indicator Data'!H9)&gt;G$47,10,IF(LOG('Indicator Data'!H9)&lt;G$48,0,10-(G$47-LOG('Indicator Data'!H9))/(G$47-G$48)*10)))),1)</f>
        <v>10</v>
      </c>
      <c r="H7" s="70">
        <f>ROUND(IF('Indicator Data'!F9=0,0,IF(LOG('Indicator Data'!F9)&gt;H$47,10,IF(LOG('Indicator Data'!F9)&lt;H$48,0,10-(H$47-LOG('Indicator Data'!F9))/(H$47-H$48)*10))),1)</f>
        <v>9.1999999999999993</v>
      </c>
      <c r="I7" s="70">
        <f>ROUND(IF('Indicator Data'!G9=0,0,IF(LOG('Indicator Data'!G9)&gt;I$47,10,IF(LOG('Indicator Data'!G9)&lt;I$48,0,10-(I$47-LOG('Indicator Data'!G9))/(I$47-I$48)*10))),1)</f>
        <v>8.1999999999999993</v>
      </c>
      <c r="J7" s="70">
        <f t="shared" si="1"/>
        <v>8.8000000000000007</v>
      </c>
      <c r="K7" s="70">
        <f>IF('Indicator Data'!J9="No data","x",ROUND(IF('Indicator Data'!J9=0,0,IF(LOG('Indicator Data'!J9)&gt;K$47,10,IF(LOG('Indicator Data'!J9)&lt;K$48,0,10-(K$47-LOG('Indicator Data'!J9))/(K$47-K$48)*10))),1))</f>
        <v>4.3</v>
      </c>
      <c r="L7" s="71">
        <f>'Indicator Data'!D9/'Indicator Data'!$BR9</f>
        <v>2.1027977911737801E-3</v>
      </c>
      <c r="M7" s="71">
        <f>'Indicator Data'!E9/'Indicator Data'!$BR9</f>
        <v>2.1027977911737801E-3</v>
      </c>
      <c r="N7" s="71">
        <f>IF(G7=0.1,0,'Indicator Data'!H9/'Indicator Data'!$BR9)</f>
        <v>1.0097500347402375E-2</v>
      </c>
      <c r="O7" s="71">
        <f>'Indicator Data'!F9/'Indicator Data'!$BR9</f>
        <v>8.1513998433635614E-3</v>
      </c>
      <c r="P7" s="71">
        <f>'Indicator Data'!G9/'Indicator Data'!$BR9</f>
        <v>3.6539355938236527E-3</v>
      </c>
      <c r="Q7" s="71">
        <f>IF('Indicator Data'!J9="No data","x",'Indicator Data'!J9/'Indicator Data'!$BR9)</f>
        <v>3.6715516988748547E-5</v>
      </c>
      <c r="R7" s="70">
        <f t="shared" ref="R7:S7" si="41">ROUND(IF(L7&gt;R$47,10,IF(L7&lt;R$48,0,10-(R$47-L7)/(R$47-R$48)*10)),1)</f>
        <v>9.6</v>
      </c>
      <c r="S7" s="70">
        <f t="shared" si="41"/>
        <v>10</v>
      </c>
      <c r="T7" s="70">
        <f t="shared" si="3"/>
        <v>9.8000000000000007</v>
      </c>
      <c r="U7" s="70">
        <f t="shared" si="4"/>
        <v>7.5</v>
      </c>
      <c r="V7" s="70">
        <f t="shared" ref="V7:W7" si="42">ROUND(IF(O7&gt;V$47,10,IF(O7&lt;V$48,0,10-(V$47-O7)/(V$47-V$48)*10)),1)</f>
        <v>1.4</v>
      </c>
      <c r="W7" s="70">
        <f t="shared" si="42"/>
        <v>1.6</v>
      </c>
      <c r="X7" s="70">
        <f t="shared" si="6"/>
        <v>1.5</v>
      </c>
      <c r="Y7" s="70">
        <f>IF('Indicator Data'!J9="No data","x",ROUND(IF(Q7&gt;Y$47,10,IF(Q7&lt;Y$48,0,10-(Y$47-Q7)/(Y$47-Y$48)*10)),1))</f>
        <v>0.2</v>
      </c>
      <c r="Z7" s="70">
        <f t="shared" ref="Z7:AA7" si="43">ROUND(AVERAGE(D7,R7),1)</f>
        <v>9.1999999999999993</v>
      </c>
      <c r="AA7" s="70">
        <f t="shared" si="43"/>
        <v>9.6999999999999993</v>
      </c>
      <c r="AB7" s="70">
        <f t="shared" ref="AB7:AC7" si="44">ROUND(AVERAGE(V7,H7),1)</f>
        <v>5.3</v>
      </c>
      <c r="AC7" s="70">
        <f t="shared" si="44"/>
        <v>4.9000000000000004</v>
      </c>
      <c r="AD7" s="70">
        <f t="shared" si="9"/>
        <v>5.0999999999999996</v>
      </c>
      <c r="AE7" s="70">
        <f t="shared" si="10"/>
        <v>2.5</v>
      </c>
      <c r="AF7" s="72">
        <f t="shared" si="31"/>
        <v>9.4</v>
      </c>
      <c r="AG7" s="72">
        <f t="shared" si="11"/>
        <v>9.1</v>
      </c>
      <c r="AH7" s="72">
        <f t="shared" si="12"/>
        <v>6.4</v>
      </c>
      <c r="AI7" s="70">
        <f>IF('Indicator Data'!I9="No data","x",ROUND(IF('Indicator Data'!I9&gt;AI$47,10,IF('Indicator Data'!I9&lt;AI$48,0,10-(AI$47-'Indicator Data'!I9)/(AI$47-AI$48)*10)),1))</f>
        <v>5</v>
      </c>
      <c r="AJ7" s="72">
        <f t="shared" si="13"/>
        <v>3.8</v>
      </c>
      <c r="AK7" s="70">
        <f>IF('Indicator Data'!K9="No data","x",ROUND(IF('Indicator Data'!K9&gt;AK$47,10,IF('Indicator Data'!K9&lt;AK$48,0,10-(AK$47-'Indicator Data'!K9)/(AK$47-AK$48)*10)),1))</f>
        <v>0.9</v>
      </c>
      <c r="AL7" s="70">
        <f>IF('Indicator Data'!L9="No data","x",ROUND(IF('Indicator Data'!L9&gt;AL$47,10,IF('Indicator Data'!L9&lt;AL$48,0,10-(AL$47-'Indicator Data'!L9)/(AL$47-AL$48)*10)),1))</f>
        <v>1.7</v>
      </c>
      <c r="AM7" s="72">
        <f t="shared" si="32"/>
        <v>1.3</v>
      </c>
      <c r="AN7" s="70">
        <f>IF('Indicator Data'!M9="No data","x",ROUND(IF('Indicator Data'!M9&gt;AN$47,10,IF('Indicator Data'!M9&lt;AN$48,0,10-(AN$47-'Indicator Data'!M9)/(AN$47-AN$48)*10)),1))</f>
        <v>0</v>
      </c>
      <c r="AO7" s="70">
        <f>IF('Indicator Data'!N9="No data","x",ROUND(IF('Indicator Data'!N9&gt;AO$47,10,IF('Indicator Data'!N9&lt;AO$48,0,10-(AO$47-'Indicator Data'!N9)/(AO$47-AO$48)*10)),1))</f>
        <v>1</v>
      </c>
      <c r="AP7" s="70">
        <f>IF('Indicator Data'!O9="No data","x",ROUND(IF('Indicator Data'!O9&gt;AP$47,10,IF('Indicator Data'!O9&lt;AP$48,0,10-(AP$47-'Indicator Data'!O9)/(AP$47-AP$48)*10)),1))</f>
        <v>0.3</v>
      </c>
      <c r="AQ7" s="70">
        <f>IF('Indicator Data'!P9="No data","x",ROUND(IF('Indicator Data'!P9&gt;AQ$47,10,IF('Indicator Data'!P9&lt;AQ$48,0,10-(AQ$47-'Indicator Data'!P9)/(AQ$47-AQ$48)*10)),1))</f>
        <v>0.8</v>
      </c>
      <c r="AR7" s="70">
        <f>IF('Indicator Data'!Q9="No data","x",ROUND(IF('Indicator Data'!Q9&gt;AR$47,10,IF('Indicator Data'!Q9&lt;AR$48,0,10-(AR$47-'Indicator Data'!Q9)/(AR$47-AR$48)*10)),1))</f>
        <v>1.5</v>
      </c>
      <c r="AS7" s="72">
        <f t="shared" si="14"/>
        <v>0.7</v>
      </c>
      <c r="AT7" s="70">
        <f>IF('Indicator Data'!W9="no data","x",ROUND(IF('Indicator Data'!W9&gt;AT$47,0,IF('Indicator Data'!W9&lt;AT$48,10,(AT$47-'Indicator Data'!W9)/(AT$47-AT$48)*10)),1))</f>
        <v>3.3</v>
      </c>
      <c r="AU7" s="70">
        <f>IF('Indicator Data'!X9="no data","x",ROUND(IF('Indicator Data'!X9&gt;AU$47,0,IF('Indicator Data'!X9&lt;AU$48,10,(AU$47-'Indicator Data'!X9)/(AU$47-AU$48)*10)),1))</f>
        <v>4.8</v>
      </c>
      <c r="AV7" s="70">
        <f>IF('Indicator Data'!V9="no data","x",ROUND(IF('Indicator Data'!V9&gt;AV$47,0,IF('Indicator Data'!V9&lt;AV$48,10,(AV$47-'Indicator Data'!V9)/(AV$47-AV$48)*10)),1))</f>
        <v>3.3</v>
      </c>
      <c r="AW7" s="70">
        <f t="shared" si="15"/>
        <v>3.8</v>
      </c>
      <c r="AX7" s="70">
        <f>IF('Indicator Data'!R9="no data","x",ROUND(IF(LOG('Indicator Data'!R9)&gt;AX$47,10,IF(LOG('Indicator Data'!R9)&lt;AX$48,0,10-(AX$47-LOG('Indicator Data'!R9))/(AX$47-AX$48)*10)),1))</f>
        <v>9.9</v>
      </c>
      <c r="AY7" s="70">
        <f>IF('Indicator Data'!S9="No data","x",ROUND(IF('Indicator Data'!S9&gt;AY$47,10,IF('Indicator Data'!S9&lt;AY$48,0,10-(AY$47-'Indicator Data'!S9)/(AY$47-AY$48)*10)),1))</f>
        <v>9.6</v>
      </c>
      <c r="AZ7" s="70">
        <f>IF('Indicator Data'!T9="No data","x",ROUND(IF('Indicator Data'!T9&gt;AZ$47,10,IF('Indicator Data'!T9&lt;AZ$48,0,10-(AZ$47-'Indicator Data'!T9)/(AZ$47-AZ$48)*10)),1))</f>
        <v>6.2</v>
      </c>
      <c r="BA7" s="70">
        <f>IF('Indicator Data'!U9="No data","x",ROUND(IF('Indicator Data'!U9&gt;BA$47,10,IF('Indicator Data'!U9&lt;BA$48,0,10-(BA$47-'Indicator Data'!U9)/(BA$47-BA$48)*10)),1))</f>
        <v>5.7</v>
      </c>
      <c r="BB7" s="70">
        <f t="shared" si="16"/>
        <v>7.2</v>
      </c>
      <c r="BC7" s="198">
        <f t="shared" si="17"/>
        <v>6.1</v>
      </c>
      <c r="BD7" s="70">
        <f>IF('Indicator Data'!AA9="No data","x",ROUND(IF('Indicator Data'!AA9&gt;BD$47,10,IF('Indicator Data'!AA9&lt;BD$48,0,10-(BD$47-'Indicator Data'!AA9)/(BD$47-BD$48)*10)),1))</f>
        <v>5.6</v>
      </c>
      <c r="BE7" s="70">
        <f t="shared" si="18"/>
        <v>7.4</v>
      </c>
      <c r="BF7" s="240">
        <f>IF('Indicator Data'!Y9="no data","x",'Indicator Data'!Y9/SUM('Indicator Data'!BQ$5:BQ$16))</f>
        <v>1.4055036007245371E-4</v>
      </c>
      <c r="BG7" s="70">
        <f t="shared" si="19"/>
        <v>8.6</v>
      </c>
      <c r="BH7" s="70">
        <f>IF('Indicator Data'!Z9="No data","x",ROUND(IF('Indicator Data'!Z9&gt;BH$47,0,IF('Indicator Data'!Z9&lt;BH$48,10,(BH$47-'Indicator Data'!Z9)/(BH$47-BH$48)*10)),1))</f>
        <v>6</v>
      </c>
      <c r="BI7" s="70">
        <f t="shared" si="20"/>
        <v>7.3</v>
      </c>
      <c r="BJ7" s="198">
        <f t="shared" si="21"/>
        <v>6.2</v>
      </c>
      <c r="BK7" s="200">
        <f t="shared" si="22"/>
        <v>4.8</v>
      </c>
      <c r="BL7" s="197">
        <f t="shared" si="23"/>
        <v>6.7</v>
      </c>
      <c r="BM7" s="70">
        <f>ROUND(IF('Indicator Data'!AD9=0,0,IF('Indicator Data'!AD9&gt;BM$47,10,IF('Indicator Data'!AD9&lt;BM$48,0,10-(BM$47-'Indicator Data'!AD9)/(BM$47-BM$48)*10))),1)</f>
        <v>9.1</v>
      </c>
      <c r="BN7" s="70">
        <f>ROUND(IF('Indicator Data'!AE9=0,0,IF(LOG('Indicator Data'!AE9)&gt;LOG(BN$47),10,IF(LOG('Indicator Data'!AE9)&lt;LOG(BN$48),0,10-(LOG(BN$47)-LOG('Indicator Data'!AE9))/(LOG(BN$47)-LOG(BN$48))*10))),1)</f>
        <v>4.7</v>
      </c>
      <c r="BO7" s="72">
        <f t="shared" si="24"/>
        <v>7.5</v>
      </c>
      <c r="BP7" s="70">
        <f>IF('Indicator Data'!AB9="No data","x",ROUND(IF('Indicator Data'!AB9&gt;BP$47,10,IF('Indicator Data'!AB9&lt;BP$48,0,10-(BP$47-'Indicator Data'!AB9)/(BP$47-BP$48)*10)),1))</f>
        <v>0</v>
      </c>
      <c r="BQ7" s="70">
        <f>IF('Indicator Data'!AC9="No data","x",ROUND(IF('Indicator Data'!AC9&gt;BQ$47,10,IF('Indicator Data'!AC9&lt;BQ$48,0,10-(BQ$47-'Indicator Data'!AC9)/(BQ$47-BQ$48)*10)),1))</f>
        <v>0</v>
      </c>
      <c r="BR7" s="72">
        <f t="shared" si="25"/>
        <v>0</v>
      </c>
      <c r="BS7" s="73">
        <f t="shared" si="26"/>
        <v>4.8</v>
      </c>
      <c r="BT7" s="74"/>
      <c r="BU7" s="75"/>
    </row>
    <row r="8" spans="1:73" x14ac:dyDescent="0.25">
      <c r="A8" s="50" t="s">
        <v>63</v>
      </c>
      <c r="B8" s="10" t="s">
        <v>74</v>
      </c>
      <c r="C8" s="43" t="s">
        <v>75</v>
      </c>
      <c r="D8" s="76">
        <f>ROUND(IF('Indicator Data'!D10=0,0.1,IF(LOG('Indicator Data'!D10)&gt;D$47,10,IF(LOG('Indicator Data'!D10)&lt;D$48,0,10-(D$47-LOG('Indicator Data'!D10))/(D$47-D$48)*10))),1)</f>
        <v>4.3</v>
      </c>
      <c r="E8" s="70">
        <f>ROUND(IF('Indicator Data'!E10=0,0.1,IF(LOG('Indicator Data'!E10)&gt;E$47,10,IF(LOG('Indicator Data'!E10)&lt;E$48,0,10-(E$47-LOG('Indicator Data'!E10))/(E$47-E$48)*10))),1)</f>
        <v>7.1</v>
      </c>
      <c r="F8" s="70">
        <f t="shared" si="0"/>
        <v>5.9</v>
      </c>
      <c r="G8" s="70">
        <f>ROUND(IF('Indicator Data'!H10="No data",0.1,IF('Indicator Data'!H10=0,0,IF(LOG('Indicator Data'!H10)&gt;G$47,10,IF(LOG('Indicator Data'!H10)&lt;G$48,0,10-(G$47-LOG('Indicator Data'!H10))/(G$47-G$48)*10)))),1)</f>
        <v>8.4</v>
      </c>
      <c r="H8" s="70">
        <f>ROUND(IF('Indicator Data'!F10=0,0,IF(LOG('Indicator Data'!F10)&gt;H$47,10,IF(LOG('Indicator Data'!F10)&lt;H$48,0,10-(H$47-LOG('Indicator Data'!F10))/(H$47-H$48)*10))),1)</f>
        <v>9.3000000000000007</v>
      </c>
      <c r="I8" s="70">
        <f>ROUND(IF('Indicator Data'!G10=0,0,IF(LOG('Indicator Data'!G10)&gt;I$47,10,IF(LOG('Indicator Data'!G10)&lt;I$48,0,10-(I$47-LOG('Indicator Data'!G10))/(I$47-I$48)*10))),1)</f>
        <v>8.5</v>
      </c>
      <c r="J8" s="70">
        <f t="shared" si="1"/>
        <v>8.9</v>
      </c>
      <c r="K8" s="70">
        <f>IF('Indicator Data'!J10="No data","x",ROUND(IF('Indicator Data'!J10=0,0,IF(LOG('Indicator Data'!J10)&gt;K$47,10,IF(LOG('Indicator Data'!J10)&lt;K$48,0,10-(K$47-LOG('Indicator Data'!J10))/(K$47-K$48)*10))),1))</f>
        <v>0</v>
      </c>
      <c r="L8" s="71">
        <f>'Indicator Data'!D10/'Indicator Data'!$BR10</f>
        <v>2.1041534830997712E-3</v>
      </c>
      <c r="M8" s="71">
        <f>'Indicator Data'!E10/'Indicator Data'!$BR10</f>
        <v>2.0736585050838323E-3</v>
      </c>
      <c r="N8" s="71">
        <f>IF(G8=0.1,0,'Indicator Data'!H10/'Indicator Data'!$BR10)</f>
        <v>1.0494291069497728E-2</v>
      </c>
      <c r="O8" s="71">
        <f>'Indicator Data'!F10/'Indicator Data'!$BR10</f>
        <v>3.9285925427227947E-2</v>
      </c>
      <c r="P8" s="71">
        <f>'Indicator Data'!G10/'Indicator Data'!$BR10</f>
        <v>1.9983383489827051E-2</v>
      </c>
      <c r="Q8" s="71">
        <f>IF('Indicator Data'!J10="No data","x",'Indicator Data'!J10/'Indicator Data'!$BR10)</f>
        <v>0</v>
      </c>
      <c r="R8" s="70">
        <f t="shared" ref="R8:S8" si="45">ROUND(IF(L8&gt;R$47,10,IF(L8&lt;R$48,0,10-(R$47-L8)/(R$47-R$48)*10)),1)</f>
        <v>9.6</v>
      </c>
      <c r="S8" s="70">
        <f t="shared" si="45"/>
        <v>10</v>
      </c>
      <c r="T8" s="70">
        <f t="shared" si="3"/>
        <v>9.8000000000000007</v>
      </c>
      <c r="U8" s="70">
        <f t="shared" si="4"/>
        <v>7.8</v>
      </c>
      <c r="V8" s="70">
        <f t="shared" ref="V8:W8" si="46">ROUND(IF(O8&gt;V$47,10,IF(O8&lt;V$48,0,10-(V$47-O8)/(V$47-V$48)*10)),1)</f>
        <v>8.6999999999999993</v>
      </c>
      <c r="W8" s="70">
        <f t="shared" si="46"/>
        <v>8.6999999999999993</v>
      </c>
      <c r="X8" s="70">
        <f t="shared" si="6"/>
        <v>8.6999999999999993</v>
      </c>
      <c r="Y8" s="70">
        <f>IF('Indicator Data'!J10="No data","x",ROUND(IF(Q8&gt;Y$47,10,IF(Q8&lt;Y$48,0,10-(Y$47-Q8)/(Y$47-Y$48)*10)),1))</f>
        <v>0</v>
      </c>
      <c r="Z8" s="70">
        <f t="shared" ref="Z8:AA8" si="47">ROUND(AVERAGE(D8,R8),1)</f>
        <v>7</v>
      </c>
      <c r="AA8" s="70">
        <f t="shared" si="47"/>
        <v>8.6</v>
      </c>
      <c r="AB8" s="70">
        <f t="shared" ref="AB8:AC8" si="48">ROUND(AVERAGE(V8,H8),1)</f>
        <v>9</v>
      </c>
      <c r="AC8" s="70">
        <f t="shared" si="48"/>
        <v>8.6</v>
      </c>
      <c r="AD8" s="70">
        <f t="shared" si="9"/>
        <v>8.8000000000000007</v>
      </c>
      <c r="AE8" s="70">
        <f t="shared" si="10"/>
        <v>0</v>
      </c>
      <c r="AF8" s="72">
        <f t="shared" si="31"/>
        <v>8.5</v>
      </c>
      <c r="AG8" s="72">
        <f t="shared" si="11"/>
        <v>8.1</v>
      </c>
      <c r="AH8" s="72">
        <f t="shared" si="12"/>
        <v>8.8000000000000007</v>
      </c>
      <c r="AI8" s="70">
        <f>IF('Indicator Data'!I10="No data","x",ROUND(IF('Indicator Data'!I10&gt;AI$47,10,IF('Indicator Data'!I10&lt;AI$48,0,10-(AI$47-'Indicator Data'!I10)/(AI$47-AI$48)*10)),1))</f>
        <v>5</v>
      </c>
      <c r="AJ8" s="72">
        <f t="shared" si="13"/>
        <v>2.5</v>
      </c>
      <c r="AK8" s="70">
        <f>IF('Indicator Data'!K10="No data","x",ROUND(IF('Indicator Data'!K10&gt;AK$47,10,IF('Indicator Data'!K10&lt;AK$48,0,10-(AK$47-'Indicator Data'!K10)/(AK$47-AK$48)*10)),1))</f>
        <v>0.1</v>
      </c>
      <c r="AL8" s="70">
        <f>IF('Indicator Data'!L10="No data","x",ROUND(IF('Indicator Data'!L10&gt;AL$47,10,IF('Indicator Data'!L10&lt;AL$48,0,10-(AL$47-'Indicator Data'!L10)/(AL$47-AL$48)*10)),1))</f>
        <v>0.9</v>
      </c>
      <c r="AM8" s="72">
        <f t="shared" si="32"/>
        <v>0.5</v>
      </c>
      <c r="AN8" s="70">
        <f>IF('Indicator Data'!M10="No data","x",ROUND(IF('Indicator Data'!M10&gt;AN$47,10,IF('Indicator Data'!M10&lt;AN$48,0,10-(AN$47-'Indicator Data'!M10)/(AN$47-AN$48)*10)),1))</f>
        <v>0.1</v>
      </c>
      <c r="AO8" s="70">
        <f>IF('Indicator Data'!N10="No data","x",ROUND(IF('Indicator Data'!N10&gt;AO$47,10,IF('Indicator Data'!N10&lt;AO$48,0,10-(AO$47-'Indicator Data'!N10)/(AO$47-AO$48)*10)),1))</f>
        <v>2.4</v>
      </c>
      <c r="AP8" s="70">
        <f>IF('Indicator Data'!O10="No data","x",ROUND(IF('Indicator Data'!O10&gt;AP$47,10,IF('Indicator Data'!O10&lt;AP$48,0,10-(AP$47-'Indicator Data'!O10)/(AP$47-AP$48)*10)),1))</f>
        <v>0</v>
      </c>
      <c r="AQ8" s="70">
        <f>IF('Indicator Data'!P10="No data","x",ROUND(IF('Indicator Data'!P10&gt;AQ$47,10,IF('Indicator Data'!P10&lt;AQ$48,0,10-(AQ$47-'Indicator Data'!P10)/(AQ$47-AQ$48)*10)),1))</f>
        <v>2.6</v>
      </c>
      <c r="AR8" s="70">
        <f>IF('Indicator Data'!Q10="No data","x",ROUND(IF('Indicator Data'!Q10&gt;AR$47,10,IF('Indicator Data'!Q10&lt;AR$48,0,10-(AR$47-'Indicator Data'!Q10)/(AR$47-AR$48)*10)),1))</f>
        <v>2</v>
      </c>
      <c r="AS8" s="72">
        <f t="shared" si="14"/>
        <v>1.5</v>
      </c>
      <c r="AT8" s="70">
        <f>IF('Indicator Data'!W10="no data","x",ROUND(IF('Indicator Data'!W10&gt;AT$47,0,IF('Indicator Data'!W10&lt;AT$48,10,(AT$47-'Indicator Data'!W10)/(AT$47-AT$48)*10)),1))</f>
        <v>3.3</v>
      </c>
      <c r="AU8" s="70">
        <f>IF('Indicator Data'!X10="no data","x",ROUND(IF('Indicator Data'!X10&gt;AU$47,0,IF('Indicator Data'!X10&lt;AU$48,10,(AU$47-'Indicator Data'!X10)/(AU$47-AU$48)*10)),1))</f>
        <v>4.8</v>
      </c>
      <c r="AV8" s="70">
        <f>IF('Indicator Data'!V10="no data","x",ROUND(IF('Indicator Data'!V10&gt;AV$47,0,IF('Indicator Data'!V10&lt;AV$48,10,(AV$47-'Indicator Data'!V10)/(AV$47-AV$48)*10)),1))</f>
        <v>3.3</v>
      </c>
      <c r="AW8" s="70">
        <f t="shared" si="15"/>
        <v>3.8</v>
      </c>
      <c r="AX8" s="70">
        <f>IF('Indicator Data'!R10="no data","x",ROUND(IF(LOG('Indicator Data'!R10)&gt;AX$47,10,IF(LOG('Indicator Data'!R10)&lt;AX$48,0,10-(AX$47-LOG('Indicator Data'!R10))/(AX$47-AX$48)*10)),1))</f>
        <v>3.7</v>
      </c>
      <c r="AY8" s="70">
        <f>IF('Indicator Data'!S10="No data","x",ROUND(IF('Indicator Data'!S10&gt;AY$47,10,IF('Indicator Data'!S10&lt;AY$48,0,10-(AY$47-'Indicator Data'!S10)/(AY$47-AY$48)*10)),1))</f>
        <v>9.6</v>
      </c>
      <c r="AZ8" s="70">
        <f>IF('Indicator Data'!T10="No data","x",ROUND(IF('Indicator Data'!T10&gt;AZ$47,10,IF('Indicator Data'!T10&lt;AZ$48,0,10-(AZ$47-'Indicator Data'!T10)/(AZ$47-AZ$48)*10)),1))</f>
        <v>6.2</v>
      </c>
      <c r="BA8" s="70">
        <f>IF('Indicator Data'!U10="No data","x",ROUND(IF('Indicator Data'!U10&gt;BA$47,10,IF('Indicator Data'!U10&lt;BA$48,0,10-(BA$47-'Indicator Data'!U10)/(BA$47-BA$48)*10)),1))</f>
        <v>3.6</v>
      </c>
      <c r="BB8" s="70">
        <f t="shared" si="16"/>
        <v>6.5</v>
      </c>
      <c r="BC8" s="198">
        <f t="shared" si="17"/>
        <v>5.6</v>
      </c>
      <c r="BD8" s="70">
        <f>IF('Indicator Data'!AA10="No data","x",ROUND(IF('Indicator Data'!AA10&gt;BD$47,10,IF('Indicator Data'!AA10&lt;BD$48,0,10-(BD$47-'Indicator Data'!AA10)/(BD$47-BD$48)*10)),1))</f>
        <v>5.6</v>
      </c>
      <c r="BE8" s="70">
        <f t="shared" si="18"/>
        <v>5.7</v>
      </c>
      <c r="BF8" s="240">
        <f>IF('Indicator Data'!Y10="no data","x",'Indicator Data'!Y10/SUM('Indicator Data'!BQ$5:BQ$16))</f>
        <v>1.4055036007245371E-4</v>
      </c>
      <c r="BG8" s="70">
        <f t="shared" si="19"/>
        <v>8.6</v>
      </c>
      <c r="BH8" s="70">
        <f>IF('Indicator Data'!Z10="No data","x",ROUND(IF('Indicator Data'!Z10&gt;BH$47,0,IF('Indicator Data'!Z10&lt;BH$48,10,(BH$47-'Indicator Data'!Z10)/(BH$47-BH$48)*10)),1))</f>
        <v>6</v>
      </c>
      <c r="BI8" s="70">
        <f t="shared" si="20"/>
        <v>7.3</v>
      </c>
      <c r="BJ8" s="198">
        <f t="shared" si="21"/>
        <v>5.6</v>
      </c>
      <c r="BK8" s="200">
        <f t="shared" si="22"/>
        <v>4.5</v>
      </c>
      <c r="BL8" s="197">
        <f t="shared" si="23"/>
        <v>6.4</v>
      </c>
      <c r="BM8" s="70">
        <f>ROUND(IF('Indicator Data'!AD10=0,0,IF('Indicator Data'!AD10&gt;BM$47,10,IF('Indicator Data'!AD10&lt;BM$48,0,10-(BM$47-'Indicator Data'!AD10)/(BM$47-BM$48)*10))),1)</f>
        <v>9.1</v>
      </c>
      <c r="BN8" s="70">
        <f>ROUND(IF('Indicator Data'!AE10=0,0,IF(LOG('Indicator Data'!AE10)&gt;LOG(BN$47),10,IF(LOG('Indicator Data'!AE10)&lt;LOG(BN$48),0,10-(LOG(BN$47)-LOG('Indicator Data'!AE10))/(LOG(BN$47)-LOG(BN$48))*10))),1)</f>
        <v>4.7</v>
      </c>
      <c r="BO8" s="72">
        <f t="shared" si="24"/>
        <v>7.5</v>
      </c>
      <c r="BP8" s="70">
        <f>IF('Indicator Data'!AB10="No data","x",ROUND(IF('Indicator Data'!AB10&gt;BP$47,10,IF('Indicator Data'!AB10&lt;BP$48,0,10-(BP$47-'Indicator Data'!AB10)/(BP$47-BP$48)*10)),1))</f>
        <v>0</v>
      </c>
      <c r="BQ8" s="70">
        <f>IF('Indicator Data'!AC10="No data","x",ROUND(IF('Indicator Data'!AC10&gt;BQ$47,10,IF('Indicator Data'!AC10&lt;BQ$48,0,10-(BQ$47-'Indicator Data'!AC10)/(BQ$47-BQ$48)*10)),1))</f>
        <v>0</v>
      </c>
      <c r="BR8" s="72">
        <f t="shared" si="25"/>
        <v>0</v>
      </c>
      <c r="BS8" s="73">
        <f t="shared" si="26"/>
        <v>4.8</v>
      </c>
      <c r="BT8" s="74"/>
      <c r="BU8" s="75"/>
    </row>
    <row r="9" spans="1:73" x14ac:dyDescent="0.25">
      <c r="A9" s="50" t="s">
        <v>63</v>
      </c>
      <c r="B9" s="10" t="s">
        <v>76</v>
      </c>
      <c r="C9" s="43" t="s">
        <v>77</v>
      </c>
      <c r="D9" s="76">
        <f>ROUND(IF('Indicator Data'!D11=0,0.1,IF(LOG('Indicator Data'!D11)&gt;D$47,10,IF(LOG('Indicator Data'!D11)&lt;D$48,0,10-(D$47-LOG('Indicator Data'!D11))/(D$47-D$48)*10))),1)</f>
        <v>7.7</v>
      </c>
      <c r="E9" s="70">
        <f>ROUND(IF('Indicator Data'!E11=0,0.1,IF(LOG('Indicator Data'!E11)&gt;E$47,10,IF(LOG('Indicator Data'!E11)&lt;E$48,0,10-(E$47-LOG('Indicator Data'!E11))/(E$47-E$48)*10))),1)</f>
        <v>0.1</v>
      </c>
      <c r="F9" s="70">
        <f t="shared" si="0"/>
        <v>5</v>
      </c>
      <c r="G9" s="70">
        <f>ROUND(IF('Indicator Data'!H11="No data",0.1,IF('Indicator Data'!H11=0,0,IF(LOG('Indicator Data'!H11)&gt;G$47,10,IF(LOG('Indicator Data'!H11)&lt;G$48,0,10-(G$47-LOG('Indicator Data'!H11))/(G$47-G$48)*10)))),1)</f>
        <v>7.4</v>
      </c>
      <c r="H9" s="70">
        <f>ROUND(IF('Indicator Data'!F11=0,0,IF(LOG('Indicator Data'!F11)&gt;H$47,10,IF(LOG('Indicator Data'!F11)&lt;H$48,0,10-(H$47-LOG('Indicator Data'!F11))/(H$47-H$48)*10))),1)</f>
        <v>9.6</v>
      </c>
      <c r="I9" s="70">
        <f>ROUND(IF('Indicator Data'!G11=0,0,IF(LOG('Indicator Data'!G11)&gt;I$47,10,IF(LOG('Indicator Data'!G11)&lt;I$48,0,10-(I$47-LOG('Indicator Data'!G11))/(I$47-I$48)*10))),1)</f>
        <v>9.4</v>
      </c>
      <c r="J9" s="70">
        <f t="shared" si="1"/>
        <v>9.5</v>
      </c>
      <c r="K9" s="70">
        <f>IF('Indicator Data'!J11="No data","x",ROUND(IF('Indicator Data'!J11=0,0,IF(LOG('Indicator Data'!J11)&gt;K$47,10,IF(LOG('Indicator Data'!J11)&lt;K$48,0,10-(K$47-LOG('Indicator Data'!J11))/(K$47-K$48)*10))),1))</f>
        <v>2.5</v>
      </c>
      <c r="L9" s="71">
        <f>'Indicator Data'!D11/'Indicator Data'!$BR11</f>
        <v>2.1061603853294178E-3</v>
      </c>
      <c r="M9" s="71">
        <f>'Indicator Data'!E11/'Indicator Data'!$BR11</f>
        <v>0</v>
      </c>
      <c r="N9" s="71">
        <f>IF(G9=0.1,0,'Indicator Data'!H11/'Indicator Data'!$BR11)</f>
        <v>1.9851938767064016E-3</v>
      </c>
      <c r="O9" s="71">
        <f>'Indicator Data'!F11/'Indicator Data'!$BR11</f>
        <v>1.433936802372078E-2</v>
      </c>
      <c r="P9" s="71">
        <f>'Indicator Data'!G11/'Indicator Data'!$BR11</f>
        <v>1.0678126913671508E-2</v>
      </c>
      <c r="Q9" s="71">
        <f>IF('Indicator Data'!J11="No data","x",'Indicator Data'!J11/'Indicator Data'!$BR11)</f>
        <v>1.8638587480791309E-5</v>
      </c>
      <c r="R9" s="70">
        <f t="shared" ref="R9:S9" si="49">ROUND(IF(L9&gt;R$47,10,IF(L9&lt;R$48,0,10-(R$47-L9)/(R$47-R$48)*10)),1)</f>
        <v>9.6</v>
      </c>
      <c r="S9" s="70">
        <f t="shared" si="49"/>
        <v>0</v>
      </c>
      <c r="T9" s="70">
        <f t="shared" si="3"/>
        <v>7</v>
      </c>
      <c r="U9" s="70">
        <f t="shared" si="4"/>
        <v>1.5</v>
      </c>
      <c r="V9" s="70">
        <f t="shared" ref="V9:W9" si="50">ROUND(IF(O9&gt;V$47,10,IF(O9&lt;V$48,0,10-(V$47-O9)/(V$47-V$48)*10)),1)</f>
        <v>2.8</v>
      </c>
      <c r="W9" s="70">
        <f t="shared" si="50"/>
        <v>4.5999999999999996</v>
      </c>
      <c r="X9" s="70">
        <f t="shared" si="6"/>
        <v>3.8</v>
      </c>
      <c r="Y9" s="70">
        <f>IF('Indicator Data'!J11="No data","x",ROUND(IF(Q9&gt;Y$47,10,IF(Q9&lt;Y$48,0,10-(Y$47-Q9)/(Y$47-Y$48)*10)),1))</f>
        <v>0.1</v>
      </c>
      <c r="Z9" s="70">
        <f t="shared" ref="Z9:AA9" si="51">ROUND(AVERAGE(D9,R9),1)</f>
        <v>8.6999999999999993</v>
      </c>
      <c r="AA9" s="70">
        <f t="shared" si="51"/>
        <v>0.1</v>
      </c>
      <c r="AB9" s="70">
        <f t="shared" ref="AB9:AC9" si="52">ROUND(AVERAGE(V9,H9),1)</f>
        <v>6.2</v>
      </c>
      <c r="AC9" s="70">
        <f t="shared" si="52"/>
        <v>7</v>
      </c>
      <c r="AD9" s="70">
        <f t="shared" si="9"/>
        <v>6.6</v>
      </c>
      <c r="AE9" s="70">
        <f t="shared" si="10"/>
        <v>1.4</v>
      </c>
      <c r="AF9" s="72">
        <f t="shared" si="31"/>
        <v>6.1</v>
      </c>
      <c r="AG9" s="72">
        <f t="shared" si="11"/>
        <v>5.0999999999999996</v>
      </c>
      <c r="AH9" s="72">
        <f t="shared" si="12"/>
        <v>7.7</v>
      </c>
      <c r="AI9" s="70">
        <f>IF('Indicator Data'!I11="No data","x",ROUND(IF('Indicator Data'!I11&gt;AI$47,10,IF('Indicator Data'!I11&lt;AI$48,0,10-(AI$47-'Indicator Data'!I11)/(AI$47-AI$48)*10)),1))</f>
        <v>6.7</v>
      </c>
      <c r="AJ9" s="72">
        <f t="shared" si="13"/>
        <v>4.0999999999999996</v>
      </c>
      <c r="AK9" s="70">
        <f>IF('Indicator Data'!K11="No data","x",ROUND(IF('Indicator Data'!K11&gt;AK$47,10,IF('Indicator Data'!K11&lt;AK$48,0,10-(AK$47-'Indicator Data'!K11)/(AK$47-AK$48)*10)),1))</f>
        <v>0.1</v>
      </c>
      <c r="AL9" s="70">
        <f>IF('Indicator Data'!L11="No data","x",ROUND(IF('Indicator Data'!L11&gt;AL$47,10,IF('Indicator Data'!L11&lt;AL$48,0,10-(AL$47-'Indicator Data'!L11)/(AL$47-AL$48)*10)),1))</f>
        <v>0.9</v>
      </c>
      <c r="AM9" s="72">
        <f t="shared" si="32"/>
        <v>0.5</v>
      </c>
      <c r="AN9" s="70">
        <f>IF('Indicator Data'!M11="No data","x",ROUND(IF('Indicator Data'!M11&gt;AN$47,10,IF('Indicator Data'!M11&lt;AN$48,0,10-(AN$47-'Indicator Data'!M11)/(AN$47-AN$48)*10)),1))</f>
        <v>0</v>
      </c>
      <c r="AO9" s="70">
        <f>IF('Indicator Data'!N11="No data","x",ROUND(IF('Indicator Data'!N11&gt;AO$47,10,IF('Indicator Data'!N11&lt;AO$48,0,10-(AO$47-'Indicator Data'!N11)/(AO$47-AO$48)*10)),1))</f>
        <v>0.7</v>
      </c>
      <c r="AP9" s="70">
        <f>IF('Indicator Data'!O11="No data","x",ROUND(IF('Indicator Data'!O11&gt;AP$47,10,IF('Indicator Data'!O11&lt;AP$48,0,10-(AP$47-'Indicator Data'!O11)/(AP$47-AP$48)*10)),1))</f>
        <v>0</v>
      </c>
      <c r="AQ9" s="70">
        <f>IF('Indicator Data'!P11="No data","x",ROUND(IF('Indicator Data'!P11&gt;AQ$47,10,IF('Indicator Data'!P11&lt;AQ$48,0,10-(AQ$47-'Indicator Data'!P11)/(AQ$47-AQ$48)*10)),1))</f>
        <v>0.7</v>
      </c>
      <c r="AR9" s="70">
        <f>IF('Indicator Data'!Q11="No data","x",ROUND(IF('Indicator Data'!Q11&gt;AR$47,10,IF('Indicator Data'!Q11&lt;AR$48,0,10-(AR$47-'Indicator Data'!Q11)/(AR$47-AR$48)*10)),1))</f>
        <v>1.2</v>
      </c>
      <c r="AS9" s="72">
        <f t="shared" si="14"/>
        <v>0.5</v>
      </c>
      <c r="AT9" s="70">
        <f>IF('Indicator Data'!W11="no data","x",ROUND(IF('Indicator Data'!W11&gt;AT$47,0,IF('Indicator Data'!W11&lt;AT$48,10,(AT$47-'Indicator Data'!W11)/(AT$47-AT$48)*10)),1))</f>
        <v>3.3</v>
      </c>
      <c r="AU9" s="70">
        <f>IF('Indicator Data'!X11="no data","x",ROUND(IF('Indicator Data'!X11&gt;AU$47,0,IF('Indicator Data'!X11&lt;AU$48,10,(AU$47-'Indicator Data'!X11)/(AU$47-AU$48)*10)),1))</f>
        <v>4.8</v>
      </c>
      <c r="AV9" s="70">
        <f>IF('Indicator Data'!V11="no data","x",ROUND(IF('Indicator Data'!V11&gt;AV$47,0,IF('Indicator Data'!V11&lt;AV$48,10,(AV$47-'Indicator Data'!V11)/(AV$47-AV$48)*10)),1))</f>
        <v>3.3</v>
      </c>
      <c r="AW9" s="70">
        <f t="shared" si="15"/>
        <v>3.8</v>
      </c>
      <c r="AX9" s="70">
        <f>IF('Indicator Data'!R11="no data","x",ROUND(IF(LOG('Indicator Data'!R11)&gt;AX$47,10,IF(LOG('Indicator Data'!R11)&lt;AX$48,0,10-(AX$47-LOG('Indicator Data'!R11))/(AX$47-AX$48)*10)),1))</f>
        <v>6.8</v>
      </c>
      <c r="AY9" s="70">
        <f>IF('Indicator Data'!S11="No data","x",ROUND(IF('Indicator Data'!S11&gt;AY$47,10,IF('Indicator Data'!S11&lt;AY$48,0,10-(AY$47-'Indicator Data'!S11)/(AY$47-AY$48)*10)),1))</f>
        <v>9.6</v>
      </c>
      <c r="AZ9" s="70">
        <f>IF('Indicator Data'!T11="No data","x",ROUND(IF('Indicator Data'!T11&gt;AZ$47,10,IF('Indicator Data'!T11&lt;AZ$48,0,10-(AZ$47-'Indicator Data'!T11)/(AZ$47-AZ$48)*10)),1))</f>
        <v>6.2</v>
      </c>
      <c r="BA9" s="70">
        <f>IF('Indicator Data'!U11="No data","x",ROUND(IF('Indicator Data'!U11&gt;BA$47,10,IF('Indicator Data'!U11&lt;BA$48,0,10-(BA$47-'Indicator Data'!U11)/(BA$47-BA$48)*10)),1))</f>
        <v>5</v>
      </c>
      <c r="BB9" s="70">
        <f t="shared" si="16"/>
        <v>6.9</v>
      </c>
      <c r="BC9" s="198">
        <f t="shared" si="17"/>
        <v>5.9</v>
      </c>
      <c r="BD9" s="70">
        <f>IF('Indicator Data'!AA11="No data","x",ROUND(IF('Indicator Data'!AA11&gt;BD$47,10,IF('Indicator Data'!AA11&lt;BD$48,0,10-(BD$47-'Indicator Data'!AA11)/(BD$47-BD$48)*10)),1))</f>
        <v>5.6</v>
      </c>
      <c r="BE9" s="70">
        <f t="shared" si="18"/>
        <v>6.6</v>
      </c>
      <c r="BF9" s="240">
        <f>IF('Indicator Data'!Y11="no data","x",'Indicator Data'!Y11/SUM('Indicator Data'!BQ$5:BQ$16))</f>
        <v>1.4055036007245371E-4</v>
      </c>
      <c r="BG9" s="70">
        <f t="shared" si="19"/>
        <v>8.6</v>
      </c>
      <c r="BH9" s="70">
        <f>IF('Indicator Data'!Z11="No data","x",ROUND(IF('Indicator Data'!Z11&gt;BH$47,0,IF('Indicator Data'!Z11&lt;BH$48,10,(BH$47-'Indicator Data'!Z11)/(BH$47-BH$48)*10)),1))</f>
        <v>6</v>
      </c>
      <c r="BI9" s="70">
        <f t="shared" si="20"/>
        <v>7.3</v>
      </c>
      <c r="BJ9" s="198">
        <f t="shared" si="21"/>
        <v>5.9</v>
      </c>
      <c r="BK9" s="200">
        <f t="shared" si="22"/>
        <v>4.5</v>
      </c>
      <c r="BL9" s="197">
        <f t="shared" si="23"/>
        <v>5</v>
      </c>
      <c r="BM9" s="70">
        <f>ROUND(IF('Indicator Data'!AD11=0,0,IF('Indicator Data'!AD11&gt;BM$47,10,IF('Indicator Data'!AD11&lt;BM$48,0,10-(BM$47-'Indicator Data'!AD11)/(BM$47-BM$48)*10))),1)</f>
        <v>9.1</v>
      </c>
      <c r="BN9" s="70">
        <f>ROUND(IF('Indicator Data'!AE11=0,0,IF(LOG('Indicator Data'!AE11)&gt;LOG(BN$47),10,IF(LOG('Indicator Data'!AE11)&lt;LOG(BN$48),0,10-(LOG(BN$47)-LOG('Indicator Data'!AE11))/(LOG(BN$47)-LOG(BN$48))*10))),1)</f>
        <v>4.7</v>
      </c>
      <c r="BO9" s="72">
        <f t="shared" si="24"/>
        <v>7.5</v>
      </c>
      <c r="BP9" s="70">
        <f>IF('Indicator Data'!AB11="No data","x",ROUND(IF('Indicator Data'!AB11&gt;BP$47,10,IF('Indicator Data'!AB11&lt;BP$48,0,10-(BP$47-'Indicator Data'!AB11)/(BP$47-BP$48)*10)),1))</f>
        <v>0</v>
      </c>
      <c r="BQ9" s="70">
        <f>IF('Indicator Data'!AC11="No data","x",ROUND(IF('Indicator Data'!AC11&gt;BQ$47,10,IF('Indicator Data'!AC11&lt;BQ$48,0,10-(BQ$47-'Indicator Data'!AC11)/(BQ$47-BQ$48)*10)),1))</f>
        <v>0</v>
      </c>
      <c r="BR9" s="72">
        <f t="shared" si="25"/>
        <v>0</v>
      </c>
      <c r="BS9" s="73">
        <f t="shared" si="26"/>
        <v>4.8</v>
      </c>
      <c r="BT9" s="74"/>
      <c r="BU9" s="75"/>
    </row>
    <row r="10" spans="1:73" x14ac:dyDescent="0.25">
      <c r="A10" s="50" t="s">
        <v>63</v>
      </c>
      <c r="B10" s="10" t="s">
        <v>78</v>
      </c>
      <c r="C10" s="43" t="s">
        <v>79</v>
      </c>
      <c r="D10" s="76">
        <f>ROUND(IF('Indicator Data'!D12=0,0.1,IF(LOG('Indicator Data'!D12)&gt;D$47,10,IF(LOG('Indicator Data'!D12)&lt;D$48,0,10-(D$47-LOG('Indicator Data'!D12))/(D$47-D$48)*10))),1)</f>
        <v>4.9000000000000004</v>
      </c>
      <c r="E10" s="70">
        <f>ROUND(IF('Indicator Data'!E12=0,0.1,IF(LOG('Indicator Data'!E12)&gt;E$47,10,IF(LOG('Indicator Data'!E12)&lt;E$48,0,10-(E$47-LOG('Indicator Data'!E12))/(E$47-E$48)*10))),1)</f>
        <v>0.1</v>
      </c>
      <c r="F10" s="70">
        <f t="shared" si="0"/>
        <v>2.8</v>
      </c>
      <c r="G10" s="70">
        <f>ROUND(IF('Indicator Data'!H12="No data",0.1,IF('Indicator Data'!H12=0,0,IF(LOG('Indicator Data'!H12)&gt;G$47,10,IF(LOG('Indicator Data'!H12)&lt;G$48,0,10-(G$47-LOG('Indicator Data'!H12))/(G$47-G$48)*10)))),1)</f>
        <v>6.2</v>
      </c>
      <c r="H10" s="70">
        <f>ROUND(IF('Indicator Data'!F12=0,0,IF(LOG('Indicator Data'!F12)&gt;H$47,10,IF(LOG('Indicator Data'!F12)&lt;H$48,0,10-(H$47-LOG('Indicator Data'!F12))/(H$47-H$48)*10))),1)</f>
        <v>8.8000000000000007</v>
      </c>
      <c r="I10" s="70">
        <f>ROUND(IF('Indicator Data'!G12=0,0,IF(LOG('Indicator Data'!G12)&gt;I$47,10,IF(LOG('Indicator Data'!G12)&lt;I$48,0,10-(I$47-LOG('Indicator Data'!G12))/(I$47-I$48)*10))),1)</f>
        <v>8.4</v>
      </c>
      <c r="J10" s="70">
        <f t="shared" si="1"/>
        <v>8.6</v>
      </c>
      <c r="K10" s="70">
        <f>IF('Indicator Data'!J12="No data","x",ROUND(IF('Indicator Data'!J12=0,0,IF(LOG('Indicator Data'!J12)&gt;K$47,10,IF(LOG('Indicator Data'!J12)&lt;K$48,0,10-(K$47-LOG('Indicator Data'!J12))/(K$47-K$48)*10))),1))</f>
        <v>0</v>
      </c>
      <c r="L10" s="71">
        <f>'Indicator Data'!D12/'Indicator Data'!$BR12</f>
        <v>2.0948873468682747E-3</v>
      </c>
      <c r="M10" s="71">
        <f>'Indicator Data'!E12/'Indicator Data'!$BR12</f>
        <v>0</v>
      </c>
      <c r="N10" s="71">
        <f>IF(G10=0.1,0,'Indicator Data'!H12/'Indicator Data'!$BR12)</f>
        <v>2.897591386907844E-3</v>
      </c>
      <c r="O10" s="71">
        <f>'Indicator Data'!F12/'Indicator Data'!$BR12</f>
        <v>2.3629066142374457E-2</v>
      </c>
      <c r="P10" s="71">
        <f>'Indicator Data'!G12/'Indicator Data'!$BR12</f>
        <v>1.5744719613399849E-2</v>
      </c>
      <c r="Q10" s="71">
        <f>IF('Indicator Data'!J12="No data","x",'Indicator Data'!J12/'Indicator Data'!$BR12)</f>
        <v>0</v>
      </c>
      <c r="R10" s="70">
        <f t="shared" ref="R10:S10" si="53">ROUND(IF(L10&gt;R$47,10,IF(L10&lt;R$48,0,10-(R$47-L10)/(R$47-R$48)*10)),1)</f>
        <v>9.5</v>
      </c>
      <c r="S10" s="70">
        <f t="shared" si="53"/>
        <v>0</v>
      </c>
      <c r="T10" s="70">
        <f t="shared" si="3"/>
        <v>6.9</v>
      </c>
      <c r="U10" s="70">
        <f t="shared" si="4"/>
        <v>2.1</v>
      </c>
      <c r="V10" s="70">
        <f t="shared" ref="V10:W10" si="54">ROUND(IF(O10&gt;V$47,10,IF(O10&lt;V$48,0,10-(V$47-O10)/(V$47-V$48)*10)),1)</f>
        <v>5</v>
      </c>
      <c r="W10" s="70">
        <f t="shared" si="54"/>
        <v>6.8</v>
      </c>
      <c r="X10" s="70">
        <f t="shared" si="6"/>
        <v>6</v>
      </c>
      <c r="Y10" s="70">
        <f>IF('Indicator Data'!J12="No data","x",ROUND(IF(Q10&gt;Y$47,10,IF(Q10&lt;Y$48,0,10-(Y$47-Q10)/(Y$47-Y$48)*10)),1))</f>
        <v>0</v>
      </c>
      <c r="Z10" s="70">
        <f t="shared" ref="Z10:AA10" si="55">ROUND(AVERAGE(D10,R10),1)</f>
        <v>7.2</v>
      </c>
      <c r="AA10" s="70">
        <f t="shared" si="55"/>
        <v>0.1</v>
      </c>
      <c r="AB10" s="70">
        <f t="shared" ref="AB10:AC10" si="56">ROUND(AVERAGE(V10,H10),1)</f>
        <v>6.9</v>
      </c>
      <c r="AC10" s="70">
        <f t="shared" si="56"/>
        <v>7.6</v>
      </c>
      <c r="AD10" s="70">
        <f t="shared" si="9"/>
        <v>7.3</v>
      </c>
      <c r="AE10" s="70">
        <f t="shared" si="10"/>
        <v>0</v>
      </c>
      <c r="AF10" s="72">
        <f t="shared" si="31"/>
        <v>5.2</v>
      </c>
      <c r="AG10" s="72">
        <f t="shared" si="11"/>
        <v>4.5</v>
      </c>
      <c r="AH10" s="72">
        <f t="shared" si="12"/>
        <v>7.5</v>
      </c>
      <c r="AI10" s="70">
        <f>IF('Indicator Data'!I12="No data","x",ROUND(IF('Indicator Data'!I12&gt;AI$47,10,IF('Indicator Data'!I12&lt;AI$48,0,10-(AI$47-'Indicator Data'!I12)/(AI$47-AI$48)*10)),1))</f>
        <v>3.3</v>
      </c>
      <c r="AJ10" s="72">
        <f t="shared" si="13"/>
        <v>1.7</v>
      </c>
      <c r="AK10" s="70">
        <f>IF('Indicator Data'!K12="No data","x",ROUND(IF('Indicator Data'!K12&gt;AK$47,10,IF('Indicator Data'!K12&lt;AK$48,0,10-(AK$47-'Indicator Data'!K12)/(AK$47-AK$48)*10)),1))</f>
        <v>0.1</v>
      </c>
      <c r="AL10" s="70">
        <f>IF('Indicator Data'!L12="No data","x",ROUND(IF('Indicator Data'!L12&gt;AL$47,10,IF('Indicator Data'!L12&lt;AL$48,0,10-(AL$47-'Indicator Data'!L12)/(AL$47-AL$48)*10)),1))</f>
        <v>2.6</v>
      </c>
      <c r="AM10" s="72">
        <f t="shared" si="32"/>
        <v>1.4</v>
      </c>
      <c r="AN10" s="70">
        <f>IF('Indicator Data'!M12="No data","x",ROUND(IF('Indicator Data'!M12&gt;AN$47,10,IF('Indicator Data'!M12&lt;AN$48,0,10-(AN$47-'Indicator Data'!M12)/(AN$47-AN$48)*10)),1))</f>
        <v>0</v>
      </c>
      <c r="AO10" s="70">
        <f>IF('Indicator Data'!N12="No data","x",ROUND(IF('Indicator Data'!N12&gt;AO$47,10,IF('Indicator Data'!N12&lt;AO$48,0,10-(AO$47-'Indicator Data'!N12)/(AO$47-AO$48)*10)),1))</f>
        <v>1.8</v>
      </c>
      <c r="AP10" s="70">
        <f>IF('Indicator Data'!O12="No data","x",ROUND(IF('Indicator Data'!O12&gt;AP$47,10,IF('Indicator Data'!O12&lt;AP$48,0,10-(AP$47-'Indicator Data'!O12)/(AP$47-AP$48)*10)),1))</f>
        <v>0</v>
      </c>
      <c r="AQ10" s="70">
        <f>IF('Indicator Data'!P12="No data","x",ROUND(IF('Indicator Data'!P12&gt;AQ$47,10,IF('Indicator Data'!P12&lt;AQ$48,0,10-(AQ$47-'Indicator Data'!P12)/(AQ$47-AQ$48)*10)),1))</f>
        <v>1</v>
      </c>
      <c r="AR10" s="70">
        <f>IF('Indicator Data'!Q12="No data","x",ROUND(IF('Indicator Data'!Q12&gt;AR$47,10,IF('Indicator Data'!Q12&lt;AR$48,0,10-(AR$47-'Indicator Data'!Q12)/(AR$47-AR$48)*10)),1))</f>
        <v>1.3</v>
      </c>
      <c r="AS10" s="72">
        <f t="shared" si="14"/>
        <v>0.8</v>
      </c>
      <c r="AT10" s="70">
        <f>IF('Indicator Data'!W12="no data","x",ROUND(IF('Indicator Data'!W12&gt;AT$47,0,IF('Indicator Data'!W12&lt;AT$48,10,(AT$47-'Indicator Data'!W12)/(AT$47-AT$48)*10)),1))</f>
        <v>3.3</v>
      </c>
      <c r="AU10" s="70">
        <f>IF('Indicator Data'!X12="no data","x",ROUND(IF('Indicator Data'!X12&gt;AU$47,0,IF('Indicator Data'!X12&lt;AU$48,10,(AU$47-'Indicator Data'!X12)/(AU$47-AU$48)*10)),1))</f>
        <v>4.8</v>
      </c>
      <c r="AV10" s="70">
        <f>IF('Indicator Data'!V12="no data","x",ROUND(IF('Indicator Data'!V12&gt;AV$47,0,IF('Indicator Data'!V12&lt;AV$48,10,(AV$47-'Indicator Data'!V12)/(AV$47-AV$48)*10)),1))</f>
        <v>3.3</v>
      </c>
      <c r="AW10" s="70">
        <f t="shared" si="15"/>
        <v>3.8</v>
      </c>
      <c r="AX10" s="70">
        <f>IF('Indicator Data'!R12="no data","x",ROUND(IF(LOG('Indicator Data'!R12)&gt;AX$47,10,IF(LOG('Indicator Data'!R12)&lt;AX$48,0,10-(AX$47-LOG('Indicator Data'!R12))/(AX$47-AX$48)*10)),1))</f>
        <v>5</v>
      </c>
      <c r="AY10" s="70">
        <f>IF('Indicator Data'!S12="No data","x",ROUND(IF('Indicator Data'!S12&gt;AY$47,10,IF('Indicator Data'!S12&lt;AY$48,0,10-(AY$47-'Indicator Data'!S12)/(AY$47-AY$48)*10)),1))</f>
        <v>9.6</v>
      </c>
      <c r="AZ10" s="70">
        <f>IF('Indicator Data'!T12="No data","x",ROUND(IF('Indicator Data'!T12&gt;AZ$47,10,IF('Indicator Data'!T12&lt;AZ$48,0,10-(AZ$47-'Indicator Data'!T12)/(AZ$47-AZ$48)*10)),1))</f>
        <v>6.2</v>
      </c>
      <c r="BA10" s="70">
        <f>IF('Indicator Data'!U12="No data","x",ROUND(IF('Indicator Data'!U12&gt;BA$47,10,IF('Indicator Data'!U12&lt;BA$48,0,10-(BA$47-'Indicator Data'!U12)/(BA$47-BA$48)*10)),1))</f>
        <v>10</v>
      </c>
      <c r="BB10" s="70">
        <f t="shared" si="16"/>
        <v>8.6</v>
      </c>
      <c r="BC10" s="198">
        <f t="shared" si="17"/>
        <v>7</v>
      </c>
      <c r="BD10" s="70">
        <f>IF('Indicator Data'!AA12="No data","x",ROUND(IF('Indicator Data'!AA12&gt;BD$47,10,IF('Indicator Data'!AA12&lt;BD$48,0,10-(BD$47-'Indicator Data'!AA12)/(BD$47-BD$48)*10)),1))</f>
        <v>5.6</v>
      </c>
      <c r="BE10" s="70">
        <f t="shared" si="18"/>
        <v>7.3</v>
      </c>
      <c r="BF10" s="240">
        <f>IF('Indicator Data'!Y12="no data","x",'Indicator Data'!Y12/SUM('Indicator Data'!BQ$5:BQ$16))</f>
        <v>1.4055036007245371E-4</v>
      </c>
      <c r="BG10" s="70">
        <f t="shared" si="19"/>
        <v>8.6</v>
      </c>
      <c r="BH10" s="70">
        <f>IF('Indicator Data'!Z12="No data","x",ROUND(IF('Indicator Data'!Z12&gt;BH$47,0,IF('Indicator Data'!Z12&lt;BH$48,10,(BH$47-'Indicator Data'!Z12)/(BH$47-BH$48)*10)),1))</f>
        <v>6</v>
      </c>
      <c r="BI10" s="70">
        <f t="shared" si="20"/>
        <v>7.3</v>
      </c>
      <c r="BJ10" s="198">
        <f t="shared" si="21"/>
        <v>6.1</v>
      </c>
      <c r="BK10" s="200">
        <f t="shared" si="22"/>
        <v>5.0999999999999996</v>
      </c>
      <c r="BL10" s="197">
        <f t="shared" si="23"/>
        <v>4.5999999999999996</v>
      </c>
      <c r="BM10" s="70">
        <f>ROUND(IF('Indicator Data'!AD12=0,0,IF('Indicator Data'!AD12&gt;BM$47,10,IF('Indicator Data'!AD12&lt;BM$48,0,10-(BM$47-'Indicator Data'!AD12)/(BM$47-BM$48)*10))),1)</f>
        <v>9.1</v>
      </c>
      <c r="BN10" s="70">
        <f>ROUND(IF('Indicator Data'!AE12=0,0,IF(LOG('Indicator Data'!AE12)&gt;LOG(BN$47),10,IF(LOG('Indicator Data'!AE12)&lt;LOG(BN$48),0,10-(LOG(BN$47)-LOG('Indicator Data'!AE12))/(LOG(BN$47)-LOG(BN$48))*10))),1)</f>
        <v>4.7</v>
      </c>
      <c r="BO10" s="72">
        <f t="shared" si="24"/>
        <v>7.5</v>
      </c>
      <c r="BP10" s="70">
        <f>IF('Indicator Data'!AB12="No data","x",ROUND(IF('Indicator Data'!AB12&gt;BP$47,10,IF('Indicator Data'!AB12&lt;BP$48,0,10-(BP$47-'Indicator Data'!AB12)/(BP$47-BP$48)*10)),1))</f>
        <v>0</v>
      </c>
      <c r="BQ10" s="70">
        <f>IF('Indicator Data'!AC12="No data","x",ROUND(IF('Indicator Data'!AC12&gt;BQ$47,10,IF('Indicator Data'!AC12&lt;BQ$48,0,10-(BQ$47-'Indicator Data'!AC12)/(BQ$47-BQ$48)*10)),1))</f>
        <v>0</v>
      </c>
      <c r="BR10" s="72">
        <f t="shared" si="25"/>
        <v>0</v>
      </c>
      <c r="BS10" s="73">
        <f t="shared" si="26"/>
        <v>4.8</v>
      </c>
      <c r="BT10" s="74"/>
      <c r="BU10" s="75"/>
    </row>
    <row r="11" spans="1:73" x14ac:dyDescent="0.25">
      <c r="A11" s="50" t="s">
        <v>63</v>
      </c>
      <c r="B11" s="10" t="s">
        <v>80</v>
      </c>
      <c r="C11" s="43" t="s">
        <v>81</v>
      </c>
      <c r="D11" s="76">
        <f>ROUND(IF('Indicator Data'!D13=0,0.1,IF(LOG('Indicator Data'!D13)&gt;D$47,10,IF(LOG('Indicator Data'!D13)&lt;D$48,0,10-(D$47-LOG('Indicator Data'!D13))/(D$47-D$48)*10))),1)</f>
        <v>6.3</v>
      </c>
      <c r="E11" s="70">
        <f>ROUND(IF('Indicator Data'!E13=0,0.1,IF(LOG('Indicator Data'!E13)&gt;E$47,10,IF(LOG('Indicator Data'!E13)&lt;E$48,0,10-(E$47-LOG('Indicator Data'!E13))/(E$47-E$48)*10))),1)</f>
        <v>8</v>
      </c>
      <c r="F11" s="70">
        <f t="shared" si="0"/>
        <v>7.2</v>
      </c>
      <c r="G11" s="70">
        <f>ROUND(IF('Indicator Data'!H13="No data",0.1,IF('Indicator Data'!H13=0,0,IF(LOG('Indicator Data'!H13)&gt;G$47,10,IF(LOG('Indicator Data'!H13)&lt;G$48,0,10-(G$47-LOG('Indicator Data'!H13))/(G$47-G$48)*10)))),1)</f>
        <v>10</v>
      </c>
      <c r="H11" s="70">
        <f>ROUND(IF('Indicator Data'!F13=0,0,IF(LOG('Indicator Data'!F13)&gt;H$47,10,IF(LOG('Indicator Data'!F13)&lt;H$48,0,10-(H$47-LOG('Indicator Data'!F13))/(H$47-H$48)*10))),1)</f>
        <v>9.6</v>
      </c>
      <c r="I11" s="70">
        <f>ROUND(IF('Indicator Data'!G13=0,0,IF(LOG('Indicator Data'!G13)&gt;I$47,10,IF(LOG('Indicator Data'!G13)&lt;I$48,0,10-(I$47-LOG('Indicator Data'!G13))/(I$47-I$48)*10))),1)</f>
        <v>10</v>
      </c>
      <c r="J11" s="70">
        <f t="shared" si="1"/>
        <v>9.8000000000000007</v>
      </c>
      <c r="K11" s="70">
        <f>IF('Indicator Data'!J13="No data","x",ROUND(IF('Indicator Data'!J13=0,0,IF(LOG('Indicator Data'!J13)&gt;K$47,10,IF(LOG('Indicator Data'!J13)&lt;K$48,0,10-(K$47-LOG('Indicator Data'!J13))/(K$47-K$48)*10))),1))</f>
        <v>0</v>
      </c>
      <c r="L11" s="71">
        <f>'Indicator Data'!D13/'Indicator Data'!$BR13</f>
        <v>2.0886179491507923E-3</v>
      </c>
      <c r="M11" s="71">
        <f>'Indicator Data'!E13/'Indicator Data'!$BR13</f>
        <v>1.867209685989931E-3</v>
      </c>
      <c r="N11" s="71">
        <f>IF(G11=0.1,0,'Indicator Data'!H13/'Indicator Data'!$BR13)</f>
        <v>1.1894078388500161E-2</v>
      </c>
      <c r="O11" s="71">
        <f>'Indicator Data'!F13/'Indicator Data'!$BR13</f>
        <v>2.3228189603488252E-2</v>
      </c>
      <c r="P11" s="71">
        <f>'Indicator Data'!G13/'Indicator Data'!$BR13</f>
        <v>3.3953904783084417E-2</v>
      </c>
      <c r="Q11" s="71">
        <f>IF('Indicator Data'!J13="No data","x",'Indicator Data'!J13/'Indicator Data'!$BR13)</f>
        <v>0</v>
      </c>
      <c r="R11" s="70">
        <f t="shared" ref="R11:S11" si="57">ROUND(IF(L11&gt;R$47,10,IF(L11&lt;R$48,0,10-(R$47-L11)/(R$47-R$48)*10)),1)</f>
        <v>9.5</v>
      </c>
      <c r="S11" s="70">
        <f t="shared" si="57"/>
        <v>10</v>
      </c>
      <c r="T11" s="70">
        <f t="shared" si="3"/>
        <v>9.8000000000000007</v>
      </c>
      <c r="U11" s="70">
        <f t="shared" si="4"/>
        <v>8.8000000000000007</v>
      </c>
      <c r="V11" s="70">
        <f t="shared" ref="V11:W11" si="58">ROUND(IF(O11&gt;V$47,10,IF(O11&lt;V$48,0,10-(V$47-O11)/(V$47-V$48)*10)),1)</f>
        <v>4.9000000000000004</v>
      </c>
      <c r="W11" s="70">
        <f t="shared" si="58"/>
        <v>10</v>
      </c>
      <c r="X11" s="70">
        <f t="shared" si="6"/>
        <v>8.5</v>
      </c>
      <c r="Y11" s="70">
        <f>IF('Indicator Data'!J13="No data","x",ROUND(IF(Q11&gt;Y$47,10,IF(Q11&lt;Y$48,0,10-(Y$47-Q11)/(Y$47-Y$48)*10)),1))</f>
        <v>0</v>
      </c>
      <c r="Z11" s="70">
        <f t="shared" ref="Z11:AA11" si="59">ROUND(AVERAGE(D11,R11),1)</f>
        <v>7.9</v>
      </c>
      <c r="AA11" s="70">
        <f t="shared" si="59"/>
        <v>9</v>
      </c>
      <c r="AB11" s="70">
        <f t="shared" ref="AB11:AC11" si="60">ROUND(AVERAGE(V11,H11),1)</f>
        <v>7.3</v>
      </c>
      <c r="AC11" s="70">
        <f t="shared" si="60"/>
        <v>10</v>
      </c>
      <c r="AD11" s="70">
        <f t="shared" si="9"/>
        <v>9.1</v>
      </c>
      <c r="AE11" s="70">
        <f t="shared" si="10"/>
        <v>0</v>
      </c>
      <c r="AF11" s="72">
        <f t="shared" si="31"/>
        <v>8.8000000000000007</v>
      </c>
      <c r="AG11" s="72">
        <f t="shared" si="11"/>
        <v>9.5</v>
      </c>
      <c r="AH11" s="72">
        <f t="shared" si="12"/>
        <v>9.3000000000000007</v>
      </c>
      <c r="AI11" s="70">
        <f>IF('Indicator Data'!I13="No data","x",ROUND(IF('Indicator Data'!I13&gt;AI$47,10,IF('Indicator Data'!I13&lt;AI$48,0,10-(AI$47-'Indicator Data'!I13)/(AI$47-AI$48)*10)),1))</f>
        <v>3.3</v>
      </c>
      <c r="AJ11" s="72">
        <f t="shared" si="13"/>
        <v>1.7</v>
      </c>
      <c r="AK11" s="70">
        <f>IF('Indicator Data'!K13="No data","x",ROUND(IF('Indicator Data'!K13&gt;AK$47,10,IF('Indicator Data'!K13&lt;AK$48,0,10-(AK$47-'Indicator Data'!K13)/(AK$47-AK$48)*10)),1))</f>
        <v>0.1</v>
      </c>
      <c r="AL11" s="70">
        <f>IF('Indicator Data'!L13="No data","x",ROUND(IF('Indicator Data'!L13&gt;AL$47,10,IF('Indicator Data'!L13&lt;AL$48,0,10-(AL$47-'Indicator Data'!L13)/(AL$47-AL$48)*10)),1))</f>
        <v>10</v>
      </c>
      <c r="AM11" s="72">
        <f t="shared" si="32"/>
        <v>7.6</v>
      </c>
      <c r="AN11" s="70">
        <f>IF('Indicator Data'!M13="No data","x",ROUND(IF('Indicator Data'!M13&gt;AN$47,10,IF('Indicator Data'!M13&lt;AN$48,0,10-(AN$47-'Indicator Data'!M13)/(AN$47-AN$48)*10)),1))</f>
        <v>0</v>
      </c>
      <c r="AO11" s="70">
        <f>IF('Indicator Data'!N13="No data","x",ROUND(IF('Indicator Data'!N13&gt;AO$47,10,IF('Indicator Data'!N13&lt;AO$48,0,10-(AO$47-'Indicator Data'!N13)/(AO$47-AO$48)*10)),1))</f>
        <v>0.1</v>
      </c>
      <c r="AP11" s="70">
        <f>IF('Indicator Data'!O13="No data","x",ROUND(IF('Indicator Data'!O13&gt;AP$47,10,IF('Indicator Data'!O13&lt;AP$48,0,10-(AP$47-'Indicator Data'!O13)/(AP$47-AP$48)*10)),1))</f>
        <v>0</v>
      </c>
      <c r="AQ11" s="70">
        <f>IF('Indicator Data'!P13="No data","x",ROUND(IF('Indicator Data'!P13&gt;AQ$47,10,IF('Indicator Data'!P13&lt;AQ$48,0,10-(AQ$47-'Indicator Data'!P13)/(AQ$47-AQ$48)*10)),1))</f>
        <v>1.5</v>
      </c>
      <c r="AR11" s="70">
        <f>IF('Indicator Data'!Q13="No data","x",ROUND(IF('Indicator Data'!Q13&gt;AR$47,10,IF('Indicator Data'!Q13&lt;AR$48,0,10-(AR$47-'Indicator Data'!Q13)/(AR$47-AR$48)*10)),1))</f>
        <v>1.6</v>
      </c>
      <c r="AS11" s="72">
        <f t="shared" si="14"/>
        <v>0.7</v>
      </c>
      <c r="AT11" s="70">
        <f>IF('Indicator Data'!W13="no data","x",ROUND(IF('Indicator Data'!W13&gt;AT$47,0,IF('Indicator Data'!W13&lt;AT$48,10,(AT$47-'Indicator Data'!W13)/(AT$47-AT$48)*10)),1))</f>
        <v>3.3</v>
      </c>
      <c r="AU11" s="70">
        <f>IF('Indicator Data'!X13="no data","x",ROUND(IF('Indicator Data'!X13&gt;AU$47,0,IF('Indicator Data'!X13&lt;AU$48,10,(AU$47-'Indicator Data'!X13)/(AU$47-AU$48)*10)),1))</f>
        <v>4.8</v>
      </c>
      <c r="AV11" s="70">
        <f>IF('Indicator Data'!V13="no data","x",ROUND(IF('Indicator Data'!V13&gt;AV$47,0,IF('Indicator Data'!V13&lt;AV$48,10,(AV$47-'Indicator Data'!V13)/(AV$47-AV$48)*10)),1))</f>
        <v>3.3</v>
      </c>
      <c r="AW11" s="70">
        <f t="shared" si="15"/>
        <v>3.8</v>
      </c>
      <c r="AX11" s="70">
        <f>IF('Indicator Data'!R13="no data","x",ROUND(IF(LOG('Indicator Data'!R13)&gt;AX$47,10,IF(LOG('Indicator Data'!R13)&lt;AX$48,0,10-(AX$47-LOG('Indicator Data'!R13))/(AX$47-AX$48)*10)),1))</f>
        <v>7.8</v>
      </c>
      <c r="AY11" s="70">
        <f>IF('Indicator Data'!S13="No data","x",ROUND(IF('Indicator Data'!S13&gt;AY$47,10,IF('Indicator Data'!S13&lt;AY$48,0,10-(AY$47-'Indicator Data'!S13)/(AY$47-AY$48)*10)),1))</f>
        <v>9.6</v>
      </c>
      <c r="AZ11" s="70">
        <f>IF('Indicator Data'!T13="No data","x",ROUND(IF('Indicator Data'!T13&gt;AZ$47,10,IF('Indicator Data'!T13&lt;AZ$48,0,10-(AZ$47-'Indicator Data'!T13)/(AZ$47-AZ$48)*10)),1))</f>
        <v>6.2</v>
      </c>
      <c r="BA11" s="70">
        <f>IF('Indicator Data'!U13="No data","x",ROUND(IF('Indicator Data'!U13&gt;BA$47,10,IF('Indicator Data'!U13&lt;BA$48,0,10-(BA$47-'Indicator Data'!U13)/(BA$47-BA$48)*10)),1))</f>
        <v>7.6</v>
      </c>
      <c r="BB11" s="70">
        <f t="shared" si="16"/>
        <v>7.8</v>
      </c>
      <c r="BC11" s="198">
        <f t="shared" si="17"/>
        <v>6.5</v>
      </c>
      <c r="BD11" s="70">
        <f>IF('Indicator Data'!AA13="No data","x",ROUND(IF('Indicator Data'!AA13&gt;BD$47,10,IF('Indicator Data'!AA13&lt;BD$48,0,10-(BD$47-'Indicator Data'!AA13)/(BD$47-BD$48)*10)),1))</f>
        <v>5.6</v>
      </c>
      <c r="BE11" s="70">
        <f t="shared" si="18"/>
        <v>7.4</v>
      </c>
      <c r="BF11" s="240">
        <f>IF('Indicator Data'!Y13="no data","x",'Indicator Data'!Y13/SUM('Indicator Data'!BQ$5:BQ$16))</f>
        <v>1.4055036007245371E-4</v>
      </c>
      <c r="BG11" s="70">
        <f t="shared" si="19"/>
        <v>8.6</v>
      </c>
      <c r="BH11" s="70">
        <f>IF('Indicator Data'!Z13="No data","x",ROUND(IF('Indicator Data'!Z13&gt;BH$47,0,IF('Indicator Data'!Z13&lt;BH$48,10,(BH$47-'Indicator Data'!Z13)/(BH$47-BH$48)*10)),1))</f>
        <v>6</v>
      </c>
      <c r="BI11" s="70">
        <f t="shared" si="20"/>
        <v>7.3</v>
      </c>
      <c r="BJ11" s="199">
        <f t="shared" si="21"/>
        <v>6.2</v>
      </c>
      <c r="BK11" s="200">
        <f t="shared" si="22"/>
        <v>4.9000000000000004</v>
      </c>
      <c r="BL11" s="197">
        <f t="shared" si="23"/>
        <v>7.8</v>
      </c>
      <c r="BM11" s="70">
        <f>ROUND(IF('Indicator Data'!AD13=0,0,IF('Indicator Data'!AD13&gt;BM$47,10,IF('Indicator Data'!AD13&lt;BM$48,0,10-(BM$47-'Indicator Data'!AD13)/(BM$47-BM$48)*10))),1)</f>
        <v>9.1</v>
      </c>
      <c r="BN11" s="70">
        <f>ROUND(IF('Indicator Data'!AE13=0,0,IF(LOG('Indicator Data'!AE13)&gt;LOG(BN$47),10,IF(LOG('Indicator Data'!AE13)&lt;LOG(BN$48),0,10-(LOG(BN$47)-LOG('Indicator Data'!AE13))/(LOG(BN$47)-LOG(BN$48))*10))),1)</f>
        <v>4.7</v>
      </c>
      <c r="BO11" s="72">
        <f t="shared" si="24"/>
        <v>7.5</v>
      </c>
      <c r="BP11" s="70">
        <f>IF('Indicator Data'!AB13="No data","x",ROUND(IF('Indicator Data'!AB13&gt;BP$47,10,IF('Indicator Data'!AB13&lt;BP$48,0,10-(BP$47-'Indicator Data'!AB13)/(BP$47-BP$48)*10)),1))</f>
        <v>0</v>
      </c>
      <c r="BQ11" s="70">
        <f>IF('Indicator Data'!AC13="No data","x",ROUND(IF('Indicator Data'!AC13&gt;BQ$47,10,IF('Indicator Data'!AC13&lt;BQ$48,0,10-(BQ$47-'Indicator Data'!AC13)/(BQ$47-BQ$48)*10)),1))</f>
        <v>0</v>
      </c>
      <c r="BR11" s="72">
        <f t="shared" si="25"/>
        <v>0</v>
      </c>
      <c r="BS11" s="73">
        <f t="shared" si="26"/>
        <v>4.8</v>
      </c>
      <c r="BT11" s="74"/>
      <c r="BU11" s="75"/>
    </row>
    <row r="12" spans="1:73" x14ac:dyDescent="0.25">
      <c r="A12" s="50" t="s">
        <v>63</v>
      </c>
      <c r="B12" s="10" t="s">
        <v>82</v>
      </c>
      <c r="C12" s="43" t="s">
        <v>83</v>
      </c>
      <c r="D12" s="76">
        <f>ROUND(IF('Indicator Data'!D14=0,0.1,IF(LOG('Indicator Data'!D14)&gt;D$47,10,IF(LOG('Indicator Data'!D14)&lt;D$48,0,10-(D$47-LOG('Indicator Data'!D14))/(D$47-D$48)*10))),1)</f>
        <v>7.7</v>
      </c>
      <c r="E12" s="70">
        <f>ROUND(IF('Indicator Data'!E14=0,0.1,IF(LOG('Indicator Data'!E14)&gt;E$47,10,IF(LOG('Indicator Data'!E14)&lt;E$48,0,10-(E$47-LOG('Indicator Data'!E14))/(E$47-E$48)*10))),1)</f>
        <v>2.2999999999999998</v>
      </c>
      <c r="F12" s="70">
        <f t="shared" si="0"/>
        <v>5.6</v>
      </c>
      <c r="G12" s="70">
        <f>ROUND(IF('Indicator Data'!H14="No data",0.1,IF('Indicator Data'!H14=0,0,IF(LOG('Indicator Data'!H14)&gt;G$47,10,IF(LOG('Indicator Data'!H14)&lt;G$48,0,10-(G$47-LOG('Indicator Data'!H14))/(G$47-G$48)*10)))),1)</f>
        <v>10</v>
      </c>
      <c r="H12" s="70">
        <f>ROUND(IF('Indicator Data'!F14=0,0,IF(LOG('Indicator Data'!F14)&gt;H$47,10,IF(LOG('Indicator Data'!F14)&lt;H$48,0,10-(H$47-LOG('Indicator Data'!F14))/(H$47-H$48)*10))),1)</f>
        <v>8.9</v>
      </c>
      <c r="I12" s="70">
        <f>ROUND(IF('Indicator Data'!G14=0,0,IF(LOG('Indicator Data'!G14)&gt;I$47,10,IF(LOG('Indicator Data'!G14)&lt;I$48,0,10-(I$47-LOG('Indicator Data'!G14))/(I$47-I$48)*10))),1)</f>
        <v>10</v>
      </c>
      <c r="J12" s="70">
        <f t="shared" si="1"/>
        <v>9.5</v>
      </c>
      <c r="K12" s="70">
        <f>IF('Indicator Data'!J14="No data","x",ROUND(IF('Indicator Data'!J14=0,0,IF(LOG('Indicator Data'!J14)&gt;K$47,10,IF(LOG('Indicator Data'!J14)&lt;K$48,0,10-(K$47-LOG('Indicator Data'!J14))/(K$47-K$48)*10))),1))</f>
        <v>7.5</v>
      </c>
      <c r="L12" s="71">
        <f>'Indicator Data'!D14/'Indicator Data'!$BR14</f>
        <v>2.1010460236998707E-3</v>
      </c>
      <c r="M12" s="71">
        <f>'Indicator Data'!E14/'Indicator Data'!$BR14</f>
        <v>2.3449174371650344E-5</v>
      </c>
      <c r="N12" s="71">
        <f>IF(G12=0.1,0,'Indicator Data'!H14/'Indicator Data'!$BR14)</f>
        <v>1.0139578860273821E-2</v>
      </c>
      <c r="O12" s="71">
        <f>'Indicator Data'!F14/'Indicator Data'!$BR14</f>
        <v>9.5653834578157092E-3</v>
      </c>
      <c r="P12" s="71">
        <f>'Indicator Data'!G14/'Indicator Data'!$BR14</f>
        <v>2.0101397183446675E-2</v>
      </c>
      <c r="Q12" s="71">
        <f>IF('Indicator Data'!J14="No data","x",'Indicator Data'!J14/'Indicator Data'!$BR14)</f>
        <v>2.9076976220846423E-4</v>
      </c>
      <c r="R12" s="70">
        <f t="shared" ref="R12:S12" si="61">ROUND(IF(L12&gt;R$47,10,IF(L12&lt;R$48,0,10-(R$47-L12)/(R$47-R$48)*10)),1)</f>
        <v>9.6</v>
      </c>
      <c r="S12" s="70">
        <f t="shared" si="61"/>
        <v>0.2</v>
      </c>
      <c r="T12" s="70">
        <f t="shared" si="3"/>
        <v>7.1</v>
      </c>
      <c r="U12" s="70">
        <f t="shared" si="4"/>
        <v>7.5</v>
      </c>
      <c r="V12" s="70">
        <f t="shared" ref="V12:W12" si="62">ROUND(IF(O12&gt;V$47,10,IF(O12&lt;V$48,0,10-(V$47-O12)/(V$47-V$48)*10)),1)</f>
        <v>1.7</v>
      </c>
      <c r="W12" s="70">
        <f t="shared" si="62"/>
        <v>8.6999999999999993</v>
      </c>
      <c r="X12" s="70">
        <f t="shared" si="6"/>
        <v>6.3</v>
      </c>
      <c r="Y12" s="70">
        <f>IF('Indicator Data'!J14="No data","x",ROUND(IF(Q12&gt;Y$47,10,IF(Q12&lt;Y$48,0,10-(Y$47-Q12)/(Y$47-Y$48)*10)),1))</f>
        <v>1.5</v>
      </c>
      <c r="Z12" s="70">
        <f t="shared" ref="Z12:AA12" si="63">ROUND(AVERAGE(D12,R12),1)</f>
        <v>8.6999999999999993</v>
      </c>
      <c r="AA12" s="70">
        <f t="shared" si="63"/>
        <v>1.3</v>
      </c>
      <c r="AB12" s="70">
        <f t="shared" ref="AB12:AC12" si="64">ROUND(AVERAGE(V12,H12),1)</f>
        <v>5.3</v>
      </c>
      <c r="AC12" s="70">
        <f t="shared" si="64"/>
        <v>9.4</v>
      </c>
      <c r="AD12" s="70">
        <f t="shared" si="9"/>
        <v>8</v>
      </c>
      <c r="AE12" s="70">
        <f t="shared" si="10"/>
        <v>5.2</v>
      </c>
      <c r="AF12" s="72">
        <f t="shared" si="31"/>
        <v>6.4</v>
      </c>
      <c r="AG12" s="72">
        <f t="shared" si="11"/>
        <v>9.1</v>
      </c>
      <c r="AH12" s="72">
        <f t="shared" si="12"/>
        <v>8.3000000000000007</v>
      </c>
      <c r="AI12" s="70">
        <f>IF('Indicator Data'!I14="No data","x",ROUND(IF('Indicator Data'!I14&gt;AI$47,10,IF('Indicator Data'!I14&lt;AI$48,0,10-(AI$47-'Indicator Data'!I14)/(AI$47-AI$48)*10)),1))</f>
        <v>3.3</v>
      </c>
      <c r="AJ12" s="72">
        <f t="shared" si="13"/>
        <v>4.3</v>
      </c>
      <c r="AK12" s="70">
        <f>IF('Indicator Data'!K14="No data","x",ROUND(IF('Indicator Data'!K14&gt;AK$47,10,IF('Indicator Data'!K14&lt;AK$48,0,10-(AK$47-'Indicator Data'!K14)/(AK$47-AK$48)*10)),1))</f>
        <v>0.9</v>
      </c>
      <c r="AL12" s="70">
        <f>IF('Indicator Data'!L14="No data","x",ROUND(IF('Indicator Data'!L14&gt;AL$47,10,IF('Indicator Data'!L14&lt;AL$48,0,10-(AL$47-'Indicator Data'!L14)/(AL$47-AL$48)*10)),1))</f>
        <v>3.1</v>
      </c>
      <c r="AM12" s="72">
        <f t="shared" si="32"/>
        <v>2.1</v>
      </c>
      <c r="AN12" s="70">
        <f>IF('Indicator Data'!M14="No data","x",ROUND(IF('Indicator Data'!M14&gt;AN$47,10,IF('Indicator Data'!M14&lt;AN$48,0,10-(AN$47-'Indicator Data'!M14)/(AN$47-AN$48)*10)),1))</f>
        <v>0.1</v>
      </c>
      <c r="AO12" s="70">
        <f>IF('Indicator Data'!N14="No data","x",ROUND(IF('Indicator Data'!N14&gt;AO$47,10,IF('Indicator Data'!N14&lt;AO$48,0,10-(AO$47-'Indicator Data'!N14)/(AO$47-AO$48)*10)),1))</f>
        <v>0.5</v>
      </c>
      <c r="AP12" s="70">
        <f>IF('Indicator Data'!O14="No data","x",ROUND(IF('Indicator Data'!O14&gt;AP$47,10,IF('Indicator Data'!O14&lt;AP$48,0,10-(AP$47-'Indicator Data'!O14)/(AP$47-AP$48)*10)),1))</f>
        <v>0</v>
      </c>
      <c r="AQ12" s="70">
        <f>IF('Indicator Data'!P14="No data","x",ROUND(IF('Indicator Data'!P14&gt;AQ$47,10,IF('Indicator Data'!P14&lt;AQ$48,0,10-(AQ$47-'Indicator Data'!P14)/(AQ$47-AQ$48)*10)),1))</f>
        <v>0.8</v>
      </c>
      <c r="AR12" s="70">
        <f>IF('Indicator Data'!Q14="No data","x",ROUND(IF('Indicator Data'!Q14&gt;AR$47,10,IF('Indicator Data'!Q14&lt;AR$48,0,10-(AR$47-'Indicator Data'!Q14)/(AR$47-AR$48)*10)),1))</f>
        <v>1.3</v>
      </c>
      <c r="AS12" s="72">
        <f t="shared" si="14"/>
        <v>0.6</v>
      </c>
      <c r="AT12" s="70">
        <f>IF('Indicator Data'!W14="no data","x",ROUND(IF('Indicator Data'!W14&gt;AT$47,0,IF('Indicator Data'!W14&lt;AT$48,10,(AT$47-'Indicator Data'!W14)/(AT$47-AT$48)*10)),1))</f>
        <v>3.3</v>
      </c>
      <c r="AU12" s="70">
        <f>IF('Indicator Data'!X14="no data","x",ROUND(IF('Indicator Data'!X14&gt;AU$47,0,IF('Indicator Data'!X14&lt;AU$48,10,(AU$47-'Indicator Data'!X14)/(AU$47-AU$48)*10)),1))</f>
        <v>4.8</v>
      </c>
      <c r="AV12" s="70">
        <f>IF('Indicator Data'!V14="no data","x",ROUND(IF('Indicator Data'!V14&gt;AV$47,0,IF('Indicator Data'!V14&lt;AV$48,10,(AV$47-'Indicator Data'!V14)/(AV$47-AV$48)*10)),1))</f>
        <v>3.3</v>
      </c>
      <c r="AW12" s="70">
        <f t="shared" si="15"/>
        <v>3.8</v>
      </c>
      <c r="AX12" s="70">
        <f>IF('Indicator Data'!R14="no data","x",ROUND(IF(LOG('Indicator Data'!R14)&gt;AX$47,10,IF(LOG('Indicator Data'!R14)&lt;AX$48,0,10-(AX$47-LOG('Indicator Data'!R14))/(AX$47-AX$48)*10)),1))</f>
        <v>6.8</v>
      </c>
      <c r="AY12" s="70">
        <f>IF('Indicator Data'!S14="No data","x",ROUND(IF('Indicator Data'!S14&gt;AY$47,10,IF('Indicator Data'!S14&lt;AY$48,0,10-(AY$47-'Indicator Data'!S14)/(AY$47-AY$48)*10)),1))</f>
        <v>9.6</v>
      </c>
      <c r="AZ12" s="70">
        <f>IF('Indicator Data'!T14="No data","x",ROUND(IF('Indicator Data'!T14&gt;AZ$47,10,IF('Indicator Data'!T14&lt;AZ$48,0,10-(AZ$47-'Indicator Data'!T14)/(AZ$47-AZ$48)*10)),1))</f>
        <v>6.2</v>
      </c>
      <c r="BA12" s="70">
        <f>IF('Indicator Data'!U14="No data","x",ROUND(IF('Indicator Data'!U14&gt;BA$47,10,IF('Indicator Data'!U14&lt;BA$48,0,10-(BA$47-'Indicator Data'!U14)/(BA$47-BA$48)*10)),1))</f>
        <v>6.5</v>
      </c>
      <c r="BB12" s="70">
        <f t="shared" si="16"/>
        <v>7.4</v>
      </c>
      <c r="BC12" s="198">
        <f t="shared" si="17"/>
        <v>6.2</v>
      </c>
      <c r="BD12" s="70">
        <f>IF('Indicator Data'!AA14="No data","x",ROUND(IF('Indicator Data'!AA14&gt;BD$47,10,IF('Indicator Data'!AA14&lt;BD$48,0,10-(BD$47-'Indicator Data'!AA14)/(BD$47-BD$48)*10)),1))</f>
        <v>5.6</v>
      </c>
      <c r="BE12" s="70">
        <f t="shared" si="18"/>
        <v>6.9</v>
      </c>
      <c r="BF12" s="240">
        <f>IF('Indicator Data'!Y14="no data","x",'Indicator Data'!Y14/SUM('Indicator Data'!BQ$5:BQ$16))</f>
        <v>1.4055036007245371E-4</v>
      </c>
      <c r="BG12" s="70">
        <f t="shared" si="19"/>
        <v>8.6</v>
      </c>
      <c r="BH12" s="70">
        <f>IF('Indicator Data'!Z14="No data","x",ROUND(IF('Indicator Data'!Z14&gt;BH$47,0,IF('Indicator Data'!Z14&lt;BH$48,10,(BH$47-'Indicator Data'!Z14)/(BH$47-BH$48)*10)),1))</f>
        <v>6</v>
      </c>
      <c r="BI12" s="70">
        <f t="shared" si="20"/>
        <v>7.3</v>
      </c>
      <c r="BJ12" s="198">
        <f t="shared" si="21"/>
        <v>6</v>
      </c>
      <c r="BK12" s="200">
        <f t="shared" si="22"/>
        <v>4.7</v>
      </c>
      <c r="BL12" s="197">
        <f t="shared" si="23"/>
        <v>6.4</v>
      </c>
      <c r="BM12" s="70">
        <f>ROUND(IF('Indicator Data'!AD14=0,0,IF('Indicator Data'!AD14&gt;BM$47,10,IF('Indicator Data'!AD14&lt;BM$48,0,10-(BM$47-'Indicator Data'!AD14)/(BM$47-BM$48)*10))),1)</f>
        <v>9.1</v>
      </c>
      <c r="BN12" s="70">
        <f>ROUND(IF('Indicator Data'!AE14=0,0,IF(LOG('Indicator Data'!AE14)&gt;LOG(BN$47),10,IF(LOG('Indicator Data'!AE14)&lt;LOG(BN$48),0,10-(LOG(BN$47)-LOG('Indicator Data'!AE14))/(LOG(BN$47)-LOG(BN$48))*10))),1)</f>
        <v>4.7</v>
      </c>
      <c r="BO12" s="72">
        <f t="shared" si="24"/>
        <v>7.5</v>
      </c>
      <c r="BP12" s="70">
        <f>IF('Indicator Data'!AB14="No data","x",ROUND(IF('Indicator Data'!AB14&gt;BP$47,10,IF('Indicator Data'!AB14&lt;BP$48,0,10-(BP$47-'Indicator Data'!AB14)/(BP$47-BP$48)*10)),1))</f>
        <v>6.8</v>
      </c>
      <c r="BQ12" s="70">
        <f>IF('Indicator Data'!AC14="No data","x",ROUND(IF('Indicator Data'!AC14&gt;BQ$47,10,IF('Indicator Data'!AC14&lt;BQ$48,0,10-(BQ$47-'Indicator Data'!AC14)/(BQ$47-BQ$48)*10)),1))</f>
        <v>0.4</v>
      </c>
      <c r="BR12" s="72">
        <f t="shared" si="25"/>
        <v>4.3</v>
      </c>
      <c r="BS12" s="73">
        <f t="shared" si="26"/>
        <v>6.2</v>
      </c>
      <c r="BT12" s="74"/>
      <c r="BU12" s="75"/>
    </row>
    <row r="13" spans="1:73" x14ac:dyDescent="0.25">
      <c r="A13" s="50" t="s">
        <v>63</v>
      </c>
      <c r="B13" s="10" t="s">
        <v>84</v>
      </c>
      <c r="C13" s="43" t="s">
        <v>85</v>
      </c>
      <c r="D13" s="76">
        <f>ROUND(IF('Indicator Data'!D15=0,0.1,IF(LOG('Indicator Data'!D15)&gt;D$47,10,IF(LOG('Indicator Data'!D15)&lt;D$48,0,10-(D$47-LOG('Indicator Data'!D15))/(D$47-D$48)*10))),1)</f>
        <v>10</v>
      </c>
      <c r="E13" s="70">
        <f>ROUND(IF('Indicator Data'!E15=0,0.1,IF(LOG('Indicator Data'!E15)&gt;E$47,10,IF(LOG('Indicator Data'!E15)&lt;E$48,0,10-(E$47-LOG('Indicator Data'!E15))/(E$47-E$48)*10))),1)</f>
        <v>10</v>
      </c>
      <c r="F13" s="70">
        <f t="shared" si="0"/>
        <v>10</v>
      </c>
      <c r="G13" s="70">
        <f>ROUND(IF('Indicator Data'!H15="No data",0.1,IF('Indicator Data'!H15=0,0,IF(LOG('Indicator Data'!H15)&gt;G$47,10,IF(LOG('Indicator Data'!H15)&lt;G$48,0,10-(G$47-LOG('Indicator Data'!H15))/(G$47-G$48)*10)))),1)</f>
        <v>7.1</v>
      </c>
      <c r="H13" s="70">
        <f>ROUND(IF('Indicator Data'!F15=0,0,IF(LOG('Indicator Data'!F15)&gt;H$47,10,IF(LOG('Indicator Data'!F15)&lt;H$48,0,10-(H$47-LOG('Indicator Data'!F15))/(H$47-H$48)*10))),1)</f>
        <v>9.8000000000000007</v>
      </c>
      <c r="I13" s="70">
        <f>ROUND(IF('Indicator Data'!G15=0,0,IF(LOG('Indicator Data'!G15)&gt;I$47,10,IF(LOG('Indicator Data'!G15)&lt;I$48,0,10-(I$47-LOG('Indicator Data'!G15))/(I$47-I$48)*10))),1)</f>
        <v>10</v>
      </c>
      <c r="J13" s="70">
        <f t="shared" si="1"/>
        <v>9.9</v>
      </c>
      <c r="K13" s="70">
        <f>IF('Indicator Data'!J15="No data","x",ROUND(IF('Indicator Data'!J15=0,0,IF(LOG('Indicator Data'!J15)&gt;K$47,10,IF(LOG('Indicator Data'!J15)&lt;K$48,0,10-(K$47-LOG('Indicator Data'!J15))/(K$47-K$48)*10))),1))</f>
        <v>0</v>
      </c>
      <c r="L13" s="71">
        <f>'Indicator Data'!D15/'Indicator Data'!$BR15</f>
        <v>2.10391853535144E-3</v>
      </c>
      <c r="M13" s="71">
        <f>'Indicator Data'!E15/'Indicator Data'!$BR15</f>
        <v>1.9603918783648233E-3</v>
      </c>
      <c r="N13" s="71">
        <f>IF(G13=0.1,0,'Indicator Data'!H15/'Indicator Data'!$BR15)</f>
        <v>4.1859867603948124E-4</v>
      </c>
      <c r="O13" s="71">
        <f>'Indicator Data'!F15/'Indicator Data'!$BR15</f>
        <v>4.0215655553346085E-3</v>
      </c>
      <c r="P13" s="71">
        <f>'Indicator Data'!G15/'Indicator Data'!$BR15</f>
        <v>3.6149281089610302E-3</v>
      </c>
      <c r="Q13" s="71">
        <f>IF('Indicator Data'!J15="No data","x",'Indicator Data'!J15/'Indicator Data'!$BR15)</f>
        <v>0</v>
      </c>
      <c r="R13" s="70">
        <f t="shared" ref="R13:S13" si="65">ROUND(IF(L13&gt;R$47,10,IF(L13&lt;R$48,0,10-(R$47-L13)/(R$47-R$48)*10)),1)</f>
        <v>9.6</v>
      </c>
      <c r="S13" s="70">
        <f t="shared" si="65"/>
        <v>10</v>
      </c>
      <c r="T13" s="70">
        <f t="shared" si="3"/>
        <v>9.8000000000000007</v>
      </c>
      <c r="U13" s="70">
        <f t="shared" si="4"/>
        <v>0.3</v>
      </c>
      <c r="V13" s="70">
        <f t="shared" ref="V13:W13" si="66">ROUND(IF(O13&gt;V$47,10,IF(O13&lt;V$48,0,10-(V$47-O13)/(V$47-V$48)*10)),1)</f>
        <v>0.4</v>
      </c>
      <c r="W13" s="70">
        <f t="shared" si="66"/>
        <v>1.6</v>
      </c>
      <c r="X13" s="70">
        <f t="shared" si="6"/>
        <v>1</v>
      </c>
      <c r="Y13" s="70">
        <f>IF('Indicator Data'!J15="No data","x",ROUND(IF(Q13&gt;Y$47,10,IF(Q13&lt;Y$48,0,10-(Y$47-Q13)/(Y$47-Y$48)*10)),1))</f>
        <v>0</v>
      </c>
      <c r="Z13" s="70">
        <f t="shared" ref="Z13:AA13" si="67">ROUND(AVERAGE(D13,R13),1)</f>
        <v>9.8000000000000007</v>
      </c>
      <c r="AA13" s="70">
        <f t="shared" si="67"/>
        <v>10</v>
      </c>
      <c r="AB13" s="70">
        <f t="shared" ref="AB13:AC13" si="68">ROUND(AVERAGE(V13,H13),1)</f>
        <v>5.0999999999999996</v>
      </c>
      <c r="AC13" s="70">
        <f t="shared" si="68"/>
        <v>5.8</v>
      </c>
      <c r="AD13" s="70">
        <f t="shared" si="9"/>
        <v>5.5</v>
      </c>
      <c r="AE13" s="70">
        <f t="shared" si="10"/>
        <v>0</v>
      </c>
      <c r="AF13" s="72">
        <f t="shared" si="31"/>
        <v>9.9</v>
      </c>
      <c r="AG13" s="72">
        <f t="shared" si="11"/>
        <v>4.5</v>
      </c>
      <c r="AH13" s="72">
        <f t="shared" si="12"/>
        <v>7.6</v>
      </c>
      <c r="AI13" s="70">
        <f>IF('Indicator Data'!I15="No data","x",ROUND(IF('Indicator Data'!I15&gt;AI$47,10,IF('Indicator Data'!I15&lt;AI$48,0,10-(AI$47-'Indicator Data'!I15)/(AI$47-AI$48)*10)),1))</f>
        <v>3.3</v>
      </c>
      <c r="AJ13" s="72">
        <f t="shared" si="13"/>
        <v>1.7</v>
      </c>
      <c r="AK13" s="70">
        <f>IF('Indicator Data'!K15="No data","x",ROUND(IF('Indicator Data'!K15&gt;AK$47,10,IF('Indicator Data'!K15&lt;AK$48,0,10-(AK$47-'Indicator Data'!K15)/(AK$47-AK$48)*10)),1))</f>
        <v>0.8</v>
      </c>
      <c r="AL13" s="70">
        <f>IF('Indicator Data'!L15="No data","x",ROUND(IF('Indicator Data'!L15&gt;AL$47,10,IF('Indicator Data'!L15&lt;AL$48,0,10-(AL$47-'Indicator Data'!L15)/(AL$47-AL$48)*10)),1))</f>
        <v>1.6</v>
      </c>
      <c r="AM13" s="72">
        <f t="shared" si="32"/>
        <v>1.2</v>
      </c>
      <c r="AN13" s="70">
        <f>IF('Indicator Data'!M15="No data","x",ROUND(IF('Indicator Data'!M15&gt;AN$47,10,IF('Indicator Data'!M15&lt;AN$48,0,10-(AN$47-'Indicator Data'!M15)/(AN$47-AN$48)*10)),1))</f>
        <v>0</v>
      </c>
      <c r="AO13" s="70">
        <f>IF('Indicator Data'!N15="No data","x",ROUND(IF('Indicator Data'!N15&gt;AO$47,10,IF('Indicator Data'!N15&lt;AO$48,0,10-(AO$47-'Indicator Data'!N15)/(AO$47-AO$48)*10)),1))</f>
        <v>4.5</v>
      </c>
      <c r="AP13" s="70">
        <f>IF('Indicator Data'!O15="No data","x",ROUND(IF('Indicator Data'!O15&gt;AP$47,10,IF('Indicator Data'!O15&lt;AP$48,0,10-(AP$47-'Indicator Data'!O15)/(AP$47-AP$48)*10)),1))</f>
        <v>0</v>
      </c>
      <c r="AQ13" s="70">
        <f>IF('Indicator Data'!P15="No data","x",ROUND(IF('Indicator Data'!P15&gt;AQ$47,10,IF('Indicator Data'!P15&lt;AQ$48,0,10-(AQ$47-'Indicator Data'!P15)/(AQ$47-AQ$48)*10)),1))</f>
        <v>2.2000000000000002</v>
      </c>
      <c r="AR13" s="70">
        <f>IF('Indicator Data'!Q15="No data","x",ROUND(IF('Indicator Data'!Q15&gt;AR$47,10,IF('Indicator Data'!Q15&lt;AR$48,0,10-(AR$47-'Indicator Data'!Q15)/(AR$47-AR$48)*10)),1))</f>
        <v>2.4</v>
      </c>
      <c r="AS13" s="72">
        <f t="shared" si="14"/>
        <v>2</v>
      </c>
      <c r="AT13" s="70">
        <f>IF('Indicator Data'!W15="no data","x",ROUND(IF('Indicator Data'!W15&gt;AT$47,0,IF('Indicator Data'!W15&lt;AT$48,10,(AT$47-'Indicator Data'!W15)/(AT$47-AT$48)*10)),1))</f>
        <v>3.3</v>
      </c>
      <c r="AU13" s="70">
        <f>IF('Indicator Data'!X15="no data","x",ROUND(IF('Indicator Data'!X15&gt;AU$47,0,IF('Indicator Data'!X15&lt;AU$48,10,(AU$47-'Indicator Data'!X15)/(AU$47-AU$48)*10)),1))</f>
        <v>4.8</v>
      </c>
      <c r="AV13" s="70">
        <f>IF('Indicator Data'!V15="no data","x",ROUND(IF('Indicator Data'!V15&gt;AV$47,0,IF('Indicator Data'!V15&lt;AV$48,10,(AV$47-'Indicator Data'!V15)/(AV$47-AV$48)*10)),1))</f>
        <v>3.3</v>
      </c>
      <c r="AW13" s="70">
        <f t="shared" si="15"/>
        <v>3.8</v>
      </c>
      <c r="AX13" s="70">
        <f>IF('Indicator Data'!R15="no data","x",ROUND(IF(LOG('Indicator Data'!R15)&gt;AX$47,10,IF(LOG('Indicator Data'!R15)&lt;AX$48,0,10-(AX$47-LOG('Indicator Data'!R15))/(AX$47-AX$48)*10)),1))</f>
        <v>10</v>
      </c>
      <c r="AY13" s="70">
        <f>IF('Indicator Data'!S15="No data","x",ROUND(IF('Indicator Data'!S15&gt;AY$47,10,IF('Indicator Data'!S15&lt;AY$48,0,10-(AY$47-'Indicator Data'!S15)/(AY$47-AY$48)*10)),1))</f>
        <v>9.6</v>
      </c>
      <c r="AZ13" s="70">
        <f>IF('Indicator Data'!T15="No data","x",ROUND(IF('Indicator Data'!T15&gt;AZ$47,10,IF('Indicator Data'!T15&lt;AZ$48,0,10-(AZ$47-'Indicator Data'!T15)/(AZ$47-AZ$48)*10)),1))</f>
        <v>6.2</v>
      </c>
      <c r="BA13" s="70">
        <f>IF('Indicator Data'!U15="No data","x",ROUND(IF('Indicator Data'!U15&gt;BA$47,10,IF('Indicator Data'!U15&lt;BA$48,0,10-(BA$47-'Indicator Data'!U15)/(BA$47-BA$48)*10)),1))</f>
        <v>5.7</v>
      </c>
      <c r="BB13" s="70">
        <f t="shared" si="16"/>
        <v>7.2</v>
      </c>
      <c r="BC13" s="198">
        <f t="shared" si="17"/>
        <v>6.1</v>
      </c>
      <c r="BD13" s="70">
        <f>IF('Indicator Data'!AA15="No data","x",ROUND(IF('Indicator Data'!AA15&gt;BD$47,10,IF('Indicator Data'!AA15&lt;BD$48,0,10-(BD$47-'Indicator Data'!AA15)/(BD$47-BD$48)*10)),1))</f>
        <v>5.6</v>
      </c>
      <c r="BE13" s="70">
        <f t="shared" si="18"/>
        <v>8.1999999999999993</v>
      </c>
      <c r="BF13" s="240">
        <f>IF('Indicator Data'!Y15="no data","x",'Indicator Data'!Y15/SUM('Indicator Data'!BQ$5:BQ$16))</f>
        <v>1.4055036007245371E-4</v>
      </c>
      <c r="BG13" s="70">
        <f t="shared" si="19"/>
        <v>8.6</v>
      </c>
      <c r="BH13" s="70">
        <f>IF('Indicator Data'!Z15="No data","x",ROUND(IF('Indicator Data'!Z15&gt;BH$47,0,IF('Indicator Data'!Z15&lt;BH$48,10,(BH$47-'Indicator Data'!Z15)/(BH$47-BH$48)*10)),1))</f>
        <v>6</v>
      </c>
      <c r="BI13" s="70">
        <f t="shared" si="20"/>
        <v>7.3</v>
      </c>
      <c r="BJ13" s="198">
        <f t="shared" si="21"/>
        <v>6.4</v>
      </c>
      <c r="BK13" s="200">
        <f t="shared" si="22"/>
        <v>5.0999999999999996</v>
      </c>
      <c r="BL13" s="197">
        <f t="shared" si="23"/>
        <v>6.1</v>
      </c>
      <c r="BM13" s="70">
        <f>ROUND(IF('Indicator Data'!AD15=0,0,IF('Indicator Data'!AD15&gt;BM$47,10,IF('Indicator Data'!AD15&lt;BM$48,0,10-(BM$47-'Indicator Data'!AD15)/(BM$47-BM$48)*10))),1)</f>
        <v>9.1</v>
      </c>
      <c r="BN13" s="70">
        <f>ROUND(IF('Indicator Data'!AE15=0,0,IF(LOG('Indicator Data'!AE15)&gt;LOG(BN$47),10,IF(LOG('Indicator Data'!AE15)&lt;LOG(BN$48),0,10-(LOG(BN$47)-LOG('Indicator Data'!AE15))/(LOG(BN$47)-LOG(BN$48))*10))),1)</f>
        <v>4.7</v>
      </c>
      <c r="BO13" s="72">
        <f t="shared" si="24"/>
        <v>7.5</v>
      </c>
      <c r="BP13" s="70">
        <f>IF('Indicator Data'!AB15="No data","x",ROUND(IF('Indicator Data'!AB15&gt;BP$47,10,IF('Indicator Data'!AB15&lt;BP$48,0,10-(BP$47-'Indicator Data'!AB15)/(BP$47-BP$48)*10)),1))</f>
        <v>6.8</v>
      </c>
      <c r="BQ13" s="70">
        <f>IF('Indicator Data'!AC15="No data","x",ROUND(IF('Indicator Data'!AC15&gt;BQ$47,10,IF('Indicator Data'!AC15&lt;BQ$48,0,10-(BQ$47-'Indicator Data'!AC15)/(BQ$47-BQ$48)*10)),1))</f>
        <v>10</v>
      </c>
      <c r="BR13" s="72">
        <f t="shared" si="25"/>
        <v>8.9</v>
      </c>
      <c r="BS13" s="73">
        <f t="shared" si="26"/>
        <v>8.3000000000000007</v>
      </c>
      <c r="BT13" s="74"/>
      <c r="BU13" s="75"/>
    </row>
    <row r="14" spans="1:73" x14ac:dyDescent="0.25">
      <c r="A14" s="50" t="s">
        <v>63</v>
      </c>
      <c r="B14" s="10" t="s">
        <v>86</v>
      </c>
      <c r="C14" s="43" t="s">
        <v>87</v>
      </c>
      <c r="D14" s="210">
        <f>ROUND(IF('Indicator Data'!D16=0,0.1,IF(LOG('Indicator Data'!D16)&gt;D$47,10,IF(LOG('Indicator Data'!D16)&lt;D$48,0,10-(D$47-LOG('Indicator Data'!D16))/(D$47-D$48)*10))),1)</f>
        <v>7.1</v>
      </c>
      <c r="E14" s="202">
        <f>ROUND(IF('Indicator Data'!E16=0,0.1,IF(LOG('Indicator Data'!E16)&gt;E$47,10,IF(LOG('Indicator Data'!E16)&lt;E$48,0,10-(E$47-LOG('Indicator Data'!E16))/(E$47-E$48)*10))),1)</f>
        <v>8.5</v>
      </c>
      <c r="F14" s="202">
        <f t="shared" si="0"/>
        <v>7.9</v>
      </c>
      <c r="G14" s="202">
        <f>ROUND(IF('Indicator Data'!H16="No data",0.1,IF('Indicator Data'!H16=0,0,IF(LOG('Indicator Data'!H16)&gt;G$47,10,IF(LOG('Indicator Data'!H16)&lt;G$48,0,10-(G$47-LOG('Indicator Data'!H16))/(G$47-G$48)*10)))),1)</f>
        <v>8.3000000000000007</v>
      </c>
      <c r="H14" s="202">
        <f>ROUND(IF('Indicator Data'!F16=0,0,IF(LOG('Indicator Data'!F16)&gt;H$47,10,IF(LOG('Indicator Data'!F16)&lt;H$48,0,10-(H$47-LOG('Indicator Data'!F16))/(H$47-H$48)*10))),1)</f>
        <v>10</v>
      </c>
      <c r="I14" s="202">
        <f>ROUND(IF('Indicator Data'!G16=0,0,IF(LOG('Indicator Data'!G16)&gt;I$47,10,IF(LOG('Indicator Data'!G16)&lt;I$48,0,10-(I$47-LOG('Indicator Data'!G16))/(I$47-I$48)*10))),1)</f>
        <v>9.1</v>
      </c>
      <c r="J14" s="202">
        <f t="shared" si="1"/>
        <v>9.6</v>
      </c>
      <c r="K14" s="202">
        <f>IF('Indicator Data'!J16="No data","x",ROUND(IF('Indicator Data'!J16=0,0,IF(LOG('Indicator Data'!J16)&gt;K$47,10,IF(LOG('Indicator Data'!J16)&lt;K$48,0,10-(K$47-LOG('Indicator Data'!J16))/(K$47-K$48)*10))),1))</f>
        <v>6.8</v>
      </c>
      <c r="L14" s="211">
        <f>'Indicator Data'!D16/'Indicator Data'!$BR16</f>
        <v>2.0053659804469943E-3</v>
      </c>
      <c r="M14" s="211">
        <f>'Indicator Data'!E16/'Indicator Data'!$BR16</f>
        <v>2.0053659804469943E-3</v>
      </c>
      <c r="N14" s="211">
        <f>IF(G14=0.1,0,'Indicator Data'!H16/'Indicator Data'!$BR16)</f>
        <v>3.683356125681899E-3</v>
      </c>
      <c r="O14" s="211">
        <f>'Indicator Data'!F16/'Indicator Data'!$BR16</f>
        <v>2.1850678258603245E-2</v>
      </c>
      <c r="P14" s="211">
        <f>'Indicator Data'!G16/'Indicator Data'!$BR16</f>
        <v>1.021499933606286E-2</v>
      </c>
      <c r="Q14" s="211">
        <f>IF('Indicator Data'!J16="No data","x",'Indicator Data'!J16/'Indicator Data'!$BR16)</f>
        <v>2.3331127750352845E-4</v>
      </c>
      <c r="R14" s="202">
        <f t="shared" ref="R14:S14" si="69">ROUND(IF(L14&gt;R$47,10,IF(L14&lt;R$48,0,10-(R$47-L14)/(R$47-R$48)*10)),1)</f>
        <v>9.1</v>
      </c>
      <c r="S14" s="202">
        <f t="shared" si="69"/>
        <v>10</v>
      </c>
      <c r="T14" s="202">
        <f t="shared" si="3"/>
        <v>9.6</v>
      </c>
      <c r="U14" s="202">
        <f t="shared" si="4"/>
        <v>2.7</v>
      </c>
      <c r="V14" s="202">
        <f t="shared" ref="V14:W14" si="70">ROUND(IF(O14&gt;V$47,10,IF(O14&lt;V$48,0,10-(V$47-O14)/(V$47-V$48)*10)),1)</f>
        <v>4.5999999999999996</v>
      </c>
      <c r="W14" s="202">
        <f t="shared" si="70"/>
        <v>4.4000000000000004</v>
      </c>
      <c r="X14" s="202">
        <f t="shared" si="6"/>
        <v>4.5</v>
      </c>
      <c r="Y14" s="202">
        <f>IF('Indicator Data'!J16="No data","x",ROUND(IF(Q14&gt;Y$47,10,IF(Q14&lt;Y$48,0,10-(Y$47-Q14)/(Y$47-Y$48)*10)),1))</f>
        <v>1.2</v>
      </c>
      <c r="Z14" s="202">
        <f t="shared" ref="Z14:AA14" si="71">ROUND(AVERAGE(D14,R14),1)</f>
        <v>8.1</v>
      </c>
      <c r="AA14" s="202">
        <f t="shared" si="71"/>
        <v>9.3000000000000007</v>
      </c>
      <c r="AB14" s="202">
        <f t="shared" ref="AB14:AC14" si="72">ROUND(AVERAGE(V14,H14),1)</f>
        <v>7.3</v>
      </c>
      <c r="AC14" s="202">
        <f t="shared" si="72"/>
        <v>6.8</v>
      </c>
      <c r="AD14" s="202">
        <f t="shared" si="9"/>
        <v>7.1</v>
      </c>
      <c r="AE14" s="202">
        <f t="shared" si="10"/>
        <v>4.5999999999999996</v>
      </c>
      <c r="AF14" s="212">
        <f t="shared" si="31"/>
        <v>8.9</v>
      </c>
      <c r="AG14" s="212">
        <f t="shared" si="11"/>
        <v>6.2</v>
      </c>
      <c r="AH14" s="212">
        <f t="shared" si="12"/>
        <v>8</v>
      </c>
      <c r="AI14" s="202">
        <f>IF('Indicator Data'!I16="No data","x",ROUND(IF('Indicator Data'!I16&gt;AI$47,10,IF('Indicator Data'!I16&lt;AI$48,0,10-(AI$47-'Indicator Data'!I16)/(AI$47-AI$48)*10)),1))</f>
        <v>6.7</v>
      </c>
      <c r="AJ14" s="212">
        <f t="shared" si="13"/>
        <v>5.7</v>
      </c>
      <c r="AK14" s="202">
        <f>IF('Indicator Data'!K16="No data","x",ROUND(IF('Indicator Data'!K16&gt;AK$47,10,IF('Indicator Data'!K16&lt;AK$48,0,10-(AK$47-'Indicator Data'!K16)/(AK$47-AK$48)*10)),1))</f>
        <v>0.6</v>
      </c>
      <c r="AL14" s="202">
        <f>IF('Indicator Data'!L16="No data","x",ROUND(IF('Indicator Data'!L16&gt;AL$47,10,IF('Indicator Data'!L16&lt;AL$48,0,10-(AL$47-'Indicator Data'!L16)/(AL$47-AL$48)*10)),1))</f>
        <v>0.3</v>
      </c>
      <c r="AM14" s="335">
        <f t="shared" si="32"/>
        <v>0.5</v>
      </c>
      <c r="AN14" s="202">
        <f>IF('Indicator Data'!M16="No data","x",ROUND(IF('Indicator Data'!M16&gt;AN$47,10,IF('Indicator Data'!M16&lt;AN$48,0,10-(AN$47-'Indicator Data'!M16)/(AN$47-AN$48)*10)),1))</f>
        <v>0.1</v>
      </c>
      <c r="AO14" s="202">
        <f>IF('Indicator Data'!N16="No data","x",ROUND(IF('Indicator Data'!N16&gt;AO$47,10,IF('Indicator Data'!N16&lt;AO$48,0,10-(AO$47-'Indicator Data'!N16)/(AO$47-AO$48)*10)),1))</f>
        <v>1.8</v>
      </c>
      <c r="AP14" s="202">
        <f>IF('Indicator Data'!O16="No data","x",ROUND(IF('Indicator Data'!O16&gt;AP$47,10,IF('Indicator Data'!O16&lt;AP$48,0,10-(AP$47-'Indicator Data'!O16)/(AP$47-AP$48)*10)),1))</f>
        <v>0</v>
      </c>
      <c r="AQ14" s="202">
        <f>IF('Indicator Data'!P16="No data","x",ROUND(IF('Indicator Data'!P16&gt;AQ$47,10,IF('Indicator Data'!P16&lt;AQ$48,0,10-(AQ$47-'Indicator Data'!P16)/(AQ$47-AQ$48)*10)),1))</f>
        <v>0.8</v>
      </c>
      <c r="AR14" s="202">
        <f>IF('Indicator Data'!Q16="No data","x",ROUND(IF('Indicator Data'!Q16&gt;AR$47,10,IF('Indicator Data'!Q16&lt;AR$48,0,10-(AR$47-'Indicator Data'!Q16)/(AR$47-AR$48)*10)),1))</f>
        <v>0.8</v>
      </c>
      <c r="AS14" s="212">
        <f t="shared" si="14"/>
        <v>0.7</v>
      </c>
      <c r="AT14" s="202">
        <f>IF('Indicator Data'!W16="no data","x",ROUND(IF('Indicator Data'!W16&gt;AT$47,0,IF('Indicator Data'!W16&lt;AT$48,10,(AT$47-'Indicator Data'!W16)/(AT$47-AT$48)*10)),1))</f>
        <v>3.3</v>
      </c>
      <c r="AU14" s="202">
        <f>IF('Indicator Data'!X16="no data","x",ROUND(IF('Indicator Data'!X16&gt;AU$47,0,IF('Indicator Data'!X16&lt;AU$48,10,(AU$47-'Indicator Data'!X16)/(AU$47-AU$48)*10)),1))</f>
        <v>4.8</v>
      </c>
      <c r="AV14" s="202">
        <f>IF('Indicator Data'!V16="no data","x",ROUND(IF('Indicator Data'!V16&gt;AV$47,0,IF('Indicator Data'!V16&lt;AV$48,10,(AV$47-'Indicator Data'!V16)/(AV$47-AV$48)*10)),1))</f>
        <v>3.3</v>
      </c>
      <c r="AW14" s="202">
        <f t="shared" si="15"/>
        <v>3.8</v>
      </c>
      <c r="AX14" s="202">
        <f>IF('Indicator Data'!R16="no data","x",ROUND(IF(LOG('Indicator Data'!R16)&gt;AX$47,10,IF(LOG('Indicator Data'!R16)&lt;AX$48,0,10-(AX$47-LOG('Indicator Data'!R16))/(AX$47-AX$48)*10)),1))</f>
        <v>7.5</v>
      </c>
      <c r="AY14" s="202">
        <f>IF('Indicator Data'!S16="No data","x",ROUND(IF('Indicator Data'!S16&gt;AY$47,10,IF('Indicator Data'!S16&lt;AY$48,0,10-(AY$47-'Indicator Data'!S16)/(AY$47-AY$48)*10)),1))</f>
        <v>9.6</v>
      </c>
      <c r="AZ14" s="202">
        <f>IF('Indicator Data'!T16="No data","x",ROUND(IF('Indicator Data'!T16&gt;AZ$47,10,IF('Indicator Data'!T16&lt;AZ$48,0,10-(AZ$47-'Indicator Data'!T16)/(AZ$47-AZ$48)*10)),1))</f>
        <v>6.2</v>
      </c>
      <c r="BA14" s="202">
        <f>IF('Indicator Data'!U16="No data","x",ROUND(IF('Indicator Data'!U16&gt;BA$47,10,IF('Indicator Data'!U16&lt;BA$48,0,10-(BA$47-'Indicator Data'!U16)/(BA$47-BA$48)*10)),1))</f>
        <v>3.8</v>
      </c>
      <c r="BB14" s="202">
        <f t="shared" si="16"/>
        <v>6.5</v>
      </c>
      <c r="BC14" s="212">
        <f t="shared" si="17"/>
        <v>5.6</v>
      </c>
      <c r="BD14" s="202">
        <f>IF('Indicator Data'!AA16="No data","x",ROUND(IF('Indicator Data'!AA16&gt;BD$47,10,IF('Indicator Data'!AA16&lt;BD$48,0,10-(BD$47-'Indicator Data'!AA16)/(BD$47-BD$48)*10)),1))</f>
        <v>5.6</v>
      </c>
      <c r="BE14" s="202">
        <f t="shared" si="18"/>
        <v>7.3</v>
      </c>
      <c r="BF14" s="240">
        <f>IF('Indicator Data'!Y16="no data","x",'Indicator Data'!Y16/SUM('Indicator Data'!BQ$5:BQ$16))</f>
        <v>1.4055036007245371E-4</v>
      </c>
      <c r="BG14" s="202">
        <f t="shared" si="19"/>
        <v>8.6</v>
      </c>
      <c r="BH14" s="202">
        <f>IF('Indicator Data'!Z16="No data","x",ROUND(IF('Indicator Data'!Z16&gt;BH$47,0,IF('Indicator Data'!Z16&lt;BH$48,10,(BH$47-'Indicator Data'!Z16)/(BH$47-BH$48)*10)),1))</f>
        <v>6</v>
      </c>
      <c r="BI14" s="202">
        <f t="shared" si="20"/>
        <v>7.3</v>
      </c>
      <c r="BJ14" s="212">
        <f t="shared" si="21"/>
        <v>6.1</v>
      </c>
      <c r="BK14" s="213">
        <f t="shared" si="22"/>
        <v>4.5</v>
      </c>
      <c r="BL14" s="214">
        <f t="shared" si="23"/>
        <v>6.3</v>
      </c>
      <c r="BM14" s="202">
        <f>ROUND(IF('Indicator Data'!AD16=0,0,IF('Indicator Data'!AD16&gt;BM$47,10,IF('Indicator Data'!AD16&lt;BM$48,0,10-(BM$47-'Indicator Data'!AD16)/(BM$47-BM$48)*10))),1)</f>
        <v>9.1</v>
      </c>
      <c r="BN14" s="202">
        <f>ROUND(IF('Indicator Data'!AE16=0,0,IF(LOG('Indicator Data'!AE16)&gt;LOG(BN$47),10,IF(LOG('Indicator Data'!AE16)&lt;LOG(BN$48),0,10-(LOG(BN$47)-LOG('Indicator Data'!AE16))/(LOG(BN$47)-LOG(BN$48))*10))),1)</f>
        <v>4.7</v>
      </c>
      <c r="BO14" s="212">
        <f t="shared" si="24"/>
        <v>7.5</v>
      </c>
      <c r="BP14" s="202">
        <f>IF('Indicator Data'!AB16="No data","x",ROUND(IF('Indicator Data'!AB16&gt;BP$47,10,IF('Indicator Data'!AB16&lt;BP$48,0,10-(BP$47-'Indicator Data'!AB16)/(BP$47-BP$48)*10)),1))</f>
        <v>3.4</v>
      </c>
      <c r="BQ14" s="202">
        <f>IF('Indicator Data'!AC16="No data","x",ROUND(IF('Indicator Data'!AC16&gt;BQ$47,10,IF('Indicator Data'!AC16&lt;BQ$48,0,10-(BQ$47-'Indicator Data'!AC16)/(BQ$47-BQ$48)*10)),1))</f>
        <v>0.2</v>
      </c>
      <c r="BR14" s="212">
        <f t="shared" si="25"/>
        <v>1.9</v>
      </c>
      <c r="BS14" s="215">
        <f t="shared" si="26"/>
        <v>5.3</v>
      </c>
      <c r="BT14" s="74"/>
      <c r="BU14" s="75"/>
    </row>
    <row r="15" spans="1:73" x14ac:dyDescent="0.25">
      <c r="A15" s="52" t="s">
        <v>88</v>
      </c>
      <c r="B15" s="53" t="s">
        <v>89</v>
      </c>
      <c r="C15" s="59" t="s">
        <v>90</v>
      </c>
      <c r="D15" s="76">
        <f>ROUND(IF('Indicator Data'!D17=0,0.1,IF(LOG('Indicator Data'!D17)&gt;D$47,10,IF(LOG('Indicator Data'!D17)&lt;D$48,0,10-(D$47-LOG('Indicator Data'!D17))/(D$47-D$48)*10))),1)</f>
        <v>0</v>
      </c>
      <c r="E15" s="70">
        <f>ROUND(IF('Indicator Data'!E17=0,0.1,IF(LOG('Indicator Data'!E17)&gt;E$47,10,IF(LOG('Indicator Data'!E17)&lt;E$48,0,10-(E$47-LOG('Indicator Data'!E17))/(E$47-E$48)*10))),1)</f>
        <v>0.1</v>
      </c>
      <c r="F15" s="70">
        <f t="shared" si="0"/>
        <v>0.1</v>
      </c>
      <c r="G15" s="70">
        <f>ROUND(IF('Indicator Data'!H17="No data",0.1,IF('Indicator Data'!H17=0,0,IF(LOG('Indicator Data'!H17)&gt;G$47,10,IF(LOG('Indicator Data'!H17)&lt;G$48,0,10-(G$47-LOG('Indicator Data'!H17))/(G$47-G$48)*10)))),1)</f>
        <v>0.4</v>
      </c>
      <c r="H15" s="70">
        <f>ROUND(IF('Indicator Data'!F17=0,0,IF(LOG('Indicator Data'!F17)&gt;H$47,10,IF(LOG('Indicator Data'!F17)&lt;H$48,0,10-(H$47-LOG('Indicator Data'!F17))/(H$47-H$48)*10))),1)</f>
        <v>6.2</v>
      </c>
      <c r="I15" s="70">
        <f>ROUND(IF('Indicator Data'!G17=0,0,IF(LOG('Indicator Data'!G17)&gt;I$47,10,IF(LOG('Indicator Data'!G17)&lt;I$48,0,10-(I$47-LOG('Indicator Data'!G17))/(I$47-I$48)*10))),1)</f>
        <v>1.6</v>
      </c>
      <c r="J15" s="70">
        <f t="shared" si="1"/>
        <v>4.3</v>
      </c>
      <c r="K15" s="70" t="str">
        <f>IF('Indicator Data'!J17="No data","x",ROUND(IF('Indicator Data'!J17=0,0,IF(LOG('Indicator Data'!J17)&gt;K$47,10,IF(LOG('Indicator Data'!J17)&lt;K$48,0,10-(K$47-LOG('Indicator Data'!J17))/(K$47-K$48)*10))),1))</f>
        <v>x</v>
      </c>
      <c r="L15" s="71">
        <f>'Indicator Data'!D17/'Indicator Data'!$BR17</f>
        <v>2.0230407967792379E-3</v>
      </c>
      <c r="M15" s="71">
        <f>'Indicator Data'!E17/'Indicator Data'!$BR17</f>
        <v>0</v>
      </c>
      <c r="N15" s="71">
        <f>IF(G15=0.1,0,'Indicator Data'!H17/'Indicator Data'!$BR17)</f>
        <v>2.7340254395658969E-3</v>
      </c>
      <c r="O15" s="71">
        <f>'Indicator Data'!F17/'Indicator Data'!$BR17</f>
        <v>9.2459375204313854E-2</v>
      </c>
      <c r="P15" s="71">
        <f>'Indicator Data'!G17/'Indicator Data'!$BR17</f>
        <v>5.61494838276691E-3</v>
      </c>
      <c r="Q15" s="71" t="str">
        <f>IF('Indicator Data'!J17="No data","x",'Indicator Data'!J17/'Indicator Data'!$BR17)</f>
        <v>x</v>
      </c>
      <c r="R15" s="70">
        <f t="shared" ref="R15:S15" si="73">ROUND(IF(L15&gt;R$47,10,IF(L15&lt;R$48,0,10-(R$47-L15)/(R$47-R$48)*10)),1)</f>
        <v>9.1999999999999993</v>
      </c>
      <c r="S15" s="70">
        <f t="shared" si="73"/>
        <v>0</v>
      </c>
      <c r="T15" s="70">
        <f t="shared" si="3"/>
        <v>6.5</v>
      </c>
      <c r="U15" s="70">
        <f t="shared" si="4"/>
        <v>2</v>
      </c>
      <c r="V15" s="70">
        <f t="shared" ref="V15:W15" si="74">ROUND(IF(O15&gt;V$47,10,IF(O15&lt;V$48,0,10-(V$47-O15)/(V$47-V$48)*10)),1)</f>
        <v>10</v>
      </c>
      <c r="W15" s="70">
        <f t="shared" si="74"/>
        <v>2.4</v>
      </c>
      <c r="X15" s="70">
        <f t="shared" si="6"/>
        <v>8</v>
      </c>
      <c r="Y15" s="70" t="str">
        <f>IF('Indicator Data'!J17="No data","x",ROUND(IF(Q15&gt;Y$47,10,IF(Q15&lt;Y$48,0,10-(Y$47-Q15)/(Y$47-Y$48)*10)),1))</f>
        <v>x</v>
      </c>
      <c r="Z15" s="70">
        <f t="shared" ref="Z15:AA15" si="75">ROUND(AVERAGE(D15,R15),1)</f>
        <v>4.5999999999999996</v>
      </c>
      <c r="AA15" s="70">
        <f t="shared" si="75"/>
        <v>0.1</v>
      </c>
      <c r="AB15" s="70">
        <f t="shared" ref="AB15:AC15" si="76">ROUND(AVERAGE(V15,H15),1)</f>
        <v>8.1</v>
      </c>
      <c r="AC15" s="70">
        <f t="shared" si="76"/>
        <v>2</v>
      </c>
      <c r="AD15" s="70">
        <f t="shared" si="9"/>
        <v>5.9</v>
      </c>
      <c r="AE15" s="70" t="str">
        <f t="shared" si="10"/>
        <v>x</v>
      </c>
      <c r="AF15" s="198">
        <f t="shared" si="31"/>
        <v>4</v>
      </c>
      <c r="AG15" s="198">
        <f t="shared" si="11"/>
        <v>1.2</v>
      </c>
      <c r="AH15" s="198">
        <f t="shared" si="12"/>
        <v>6.5</v>
      </c>
      <c r="AI15" s="70">
        <f>IF('Indicator Data'!I17="No data","x",ROUND(IF('Indicator Data'!I17&gt;AI$47,10,IF('Indicator Data'!I17&lt;AI$48,0,10-(AI$47-'Indicator Data'!I17)/(AI$47-AI$48)*10)),1))</f>
        <v>0</v>
      </c>
      <c r="AJ15" s="198">
        <f t="shared" si="13"/>
        <v>0</v>
      </c>
      <c r="AK15" s="70">
        <f>IF('Indicator Data'!K17="No data","x",ROUND(IF('Indicator Data'!K17&gt;AK$47,10,IF('Indicator Data'!K17&lt;AK$48,0,10-(AK$47-'Indicator Data'!K17)/(AK$47-AK$48)*10)),1))</f>
        <v>1.3</v>
      </c>
      <c r="AL15" s="70">
        <f>IF('Indicator Data'!L17="No data","x",ROUND(IF('Indicator Data'!L17&gt;AL$47,10,IF('Indicator Data'!L17&lt;AL$48,0,10-(AL$47-'Indicator Data'!L17)/(AL$47-AL$48)*10)),1))</f>
        <v>0</v>
      </c>
      <c r="AM15" s="72">
        <f t="shared" si="32"/>
        <v>0.7</v>
      </c>
      <c r="AN15" s="70">
        <f>IF('Indicator Data'!M17="No data","x",ROUND(IF('Indicator Data'!M17&gt;AN$47,10,IF('Indicator Data'!M17&lt;AN$48,0,10-(AN$47-'Indicator Data'!M17)/(AN$47-AN$48)*10)),1))</f>
        <v>0</v>
      </c>
      <c r="AO15" s="70">
        <f>IF('Indicator Data'!N17="No data","x",ROUND(IF('Indicator Data'!N17&gt;AO$47,10,IF('Indicator Data'!N17&lt;AO$48,0,10-(AO$47-'Indicator Data'!N17)/(AO$47-AO$48)*10)),1))</f>
        <v>2.2000000000000002</v>
      </c>
      <c r="AP15" s="70">
        <f>IF('Indicator Data'!O17="No data","x",ROUND(IF('Indicator Data'!O17&gt;AP$47,10,IF('Indicator Data'!O17&lt;AP$48,0,10-(AP$47-'Indicator Data'!O17)/(AP$47-AP$48)*10)),1))</f>
        <v>0</v>
      </c>
      <c r="AQ15" s="70">
        <f>IF('Indicator Data'!P17="No data","x",ROUND(IF('Indicator Data'!P17&gt;AQ$47,10,IF('Indicator Data'!P17&lt;AQ$48,0,10-(AQ$47-'Indicator Data'!P17)/(AQ$47-AQ$48)*10)),1))</f>
        <v>6.6</v>
      </c>
      <c r="AR15" s="70">
        <f>IF('Indicator Data'!Q17="No data","x",ROUND(IF('Indicator Data'!Q17&gt;AR$47,10,IF('Indicator Data'!Q17&lt;AR$48,0,10-(AR$47-'Indicator Data'!Q17)/(AR$47-AR$48)*10)),1))</f>
        <v>10</v>
      </c>
      <c r="AS15" s="198">
        <f t="shared" si="14"/>
        <v>5.5</v>
      </c>
      <c r="AT15" s="70">
        <f>IF('Indicator Data'!W17="no data","x",ROUND(IF('Indicator Data'!W17&gt;AT$47,0,IF('Indicator Data'!W17&lt;AT$48,10,(AT$47-'Indicator Data'!W17)/(AT$47-AT$48)*10)),1))</f>
        <v>5.5</v>
      </c>
      <c r="AU15" s="70">
        <f>IF('Indicator Data'!X17="no data","x",ROUND(IF('Indicator Data'!X17&gt;AU$47,0,IF('Indicator Data'!X17&lt;AU$48,10,(AU$47-'Indicator Data'!X17)/(AU$47-AU$48)*10)),1))</f>
        <v>0.6</v>
      </c>
      <c r="AV15" s="70">
        <f>IF('Indicator Data'!V17="no data","x",ROUND(IF('Indicator Data'!V17&gt;AV$47,0,IF('Indicator Data'!V17&lt;AV$48,10,(AV$47-'Indicator Data'!V17)/(AV$47-AV$48)*10)),1))</f>
        <v>0.4</v>
      </c>
      <c r="AW15" s="70">
        <f t="shared" si="15"/>
        <v>2.2000000000000002</v>
      </c>
      <c r="AX15" s="70">
        <f>IF('Indicator Data'!R17="no data","x",ROUND(IF(LOG('Indicator Data'!R17)&gt;AX$47,10,IF(LOG('Indicator Data'!R17)&lt;AX$48,0,10-(AX$47-LOG('Indicator Data'!R17))/(AX$47-AX$48)*10)),1))</f>
        <v>2.4</v>
      </c>
      <c r="AY15" s="70">
        <f>IF('Indicator Data'!S17="No data","x",ROUND(IF('Indicator Data'!S17&gt;AY$47,10,IF('Indicator Data'!S17&lt;AY$48,0,10-(AY$47-'Indicator Data'!S17)/(AY$47-AY$48)*10)),1))</f>
        <v>1</v>
      </c>
      <c r="AZ15" s="70">
        <f>IF('Indicator Data'!T17="No data","x",ROUND(IF('Indicator Data'!T17&gt;AZ$47,10,IF('Indicator Data'!T17&lt;AZ$48,0,10-(AZ$47-'Indicator Data'!T17)/(AZ$47-AZ$48)*10)),1))</f>
        <v>9.5</v>
      </c>
      <c r="BA15" s="70">
        <f>IF('Indicator Data'!U17="No data","x",ROUND(IF('Indicator Data'!U17&gt;BA$47,10,IF('Indicator Data'!U17&lt;BA$48,0,10-(BA$47-'Indicator Data'!U17)/(BA$47-BA$48)*10)),1))</f>
        <v>1.8</v>
      </c>
      <c r="BB15" s="70">
        <f t="shared" si="16"/>
        <v>4.0999999999999996</v>
      </c>
      <c r="BC15" s="198">
        <f t="shared" si="17"/>
        <v>3.5</v>
      </c>
      <c r="BD15" s="70">
        <f>IF('Indicator Data'!AA17="No data","x",ROUND(IF('Indicator Data'!AA17&gt;BD$47,10,IF('Indicator Data'!AA17&lt;BD$48,0,10-(BD$47-'Indicator Data'!AA17)/(BD$47-BD$48)*10)),1))</f>
        <v>9.4</v>
      </c>
      <c r="BE15" s="70">
        <f t="shared" si="18"/>
        <v>4.8</v>
      </c>
      <c r="BF15" s="240">
        <f>IF('Indicator Data'!Y17="no data","x",'Indicator Data'!Y17/SUM('Indicator Data'!BQ$17:BQ$40))</f>
        <v>3.4282624021013798E-4</v>
      </c>
      <c r="BG15" s="70">
        <f t="shared" si="19"/>
        <v>1.9</v>
      </c>
      <c r="BH15" s="70">
        <f>IF('Indicator Data'!Z17="No data","x",ROUND(IF('Indicator Data'!Z17&gt;BH$47,0,IF('Indicator Data'!Z17&lt;BH$48,10,(BH$47-'Indicator Data'!Z17)/(BH$47-BH$48)*10)),1))</f>
        <v>6</v>
      </c>
      <c r="BI15" s="70">
        <f t="shared" si="20"/>
        <v>4</v>
      </c>
      <c r="BJ15" s="198">
        <f t="shared" si="21"/>
        <v>3.7</v>
      </c>
      <c r="BK15" s="200">
        <f t="shared" si="22"/>
        <v>4.3</v>
      </c>
      <c r="BL15" s="197">
        <f t="shared" si="23"/>
        <v>3.1</v>
      </c>
      <c r="BM15" s="70">
        <f>ROUND(IF('Indicator Data'!AD17=0,0,IF('Indicator Data'!AD17&gt;BM$47,10,IF('Indicator Data'!AD17&lt;BM$48,0,10-(BM$47-'Indicator Data'!AD17)/(BM$47-BM$48)*10))),1)</f>
        <v>0</v>
      </c>
      <c r="BN15" s="70">
        <f>ROUND(IF('Indicator Data'!AE17=0,0,IF(LOG('Indicator Data'!AE17)&gt;LOG(BN$47),10,IF(LOG('Indicator Data'!AE17)&lt;LOG(BN$48),0,10-(LOG(BN$47)-LOG('Indicator Data'!AE17))/(LOG(BN$47)-LOG(BN$48))*10))),1)</f>
        <v>9.3000000000000007</v>
      </c>
      <c r="BO15" s="198">
        <f t="shared" si="24"/>
        <v>6.6</v>
      </c>
      <c r="BP15" s="70">
        <f>IF('Indicator Data'!AB17="No data","x",ROUND(IF('Indicator Data'!AB17&gt;BP$47,10,IF('Indicator Data'!AB17&lt;BP$48,0,10-(BP$47-'Indicator Data'!AB17)/(BP$47-BP$48)*10)),1))</f>
        <v>0</v>
      </c>
      <c r="BQ15" s="70">
        <f>IF('Indicator Data'!AC17="No data","x",ROUND(IF('Indicator Data'!AC17&gt;BQ$47,10,IF('Indicator Data'!AC17&lt;BQ$48,0,10-(BQ$47-'Indicator Data'!AC17)/(BQ$47-BQ$48)*10)),1))</f>
        <v>0</v>
      </c>
      <c r="BR15" s="198">
        <f t="shared" si="25"/>
        <v>0</v>
      </c>
      <c r="BS15" s="73">
        <f t="shared" si="26"/>
        <v>4</v>
      </c>
      <c r="BT15" s="74"/>
      <c r="BU15" s="75"/>
    </row>
    <row r="16" spans="1:73" x14ac:dyDescent="0.25">
      <c r="A16" s="50" t="s">
        <v>88</v>
      </c>
      <c r="B16" s="55" t="s">
        <v>91</v>
      </c>
      <c r="C16" s="54" t="s">
        <v>92</v>
      </c>
      <c r="D16" s="76">
        <f>ROUND(IF('Indicator Data'!D18=0,0.1,IF(LOG('Indicator Data'!D18)&gt;D$47,10,IF(LOG('Indicator Data'!D18)&lt;D$48,0,10-(D$47-LOG('Indicator Data'!D18))/(D$47-D$48)*10))),1)</f>
        <v>2.4</v>
      </c>
      <c r="E16" s="70">
        <f>ROUND(IF('Indicator Data'!E18=0,0.1,IF(LOG('Indicator Data'!E18)&gt;E$47,10,IF(LOG('Indicator Data'!E18)&lt;E$48,0,10-(E$47-LOG('Indicator Data'!E18))/(E$47-E$48)*10))),1)</f>
        <v>0.1</v>
      </c>
      <c r="F16" s="70">
        <f t="shared" si="0"/>
        <v>1.3</v>
      </c>
      <c r="G16" s="70">
        <f>ROUND(IF('Indicator Data'!H18="No data",0.1,IF('Indicator Data'!H18=0,0,IF(LOG('Indicator Data'!H18)&gt;G$47,10,IF(LOG('Indicator Data'!H18)&lt;G$48,0,10-(G$47-LOG('Indicator Data'!H18))/(G$47-G$48)*10)))),1)</f>
        <v>0</v>
      </c>
      <c r="H16" s="70">
        <f>ROUND(IF('Indicator Data'!F18=0,0,IF(LOG('Indicator Data'!F18)&gt;H$47,10,IF(LOG('Indicator Data'!F18)&lt;H$48,0,10-(H$47-LOG('Indicator Data'!F18))/(H$47-H$48)*10))),1)</f>
        <v>6.5</v>
      </c>
      <c r="I16" s="70">
        <f>ROUND(IF('Indicator Data'!G18=0,0,IF(LOG('Indicator Data'!G18)&gt;I$47,10,IF(LOG('Indicator Data'!G18)&lt;I$48,0,10-(I$47-LOG('Indicator Data'!G18))/(I$47-I$48)*10))),1)</f>
        <v>8</v>
      </c>
      <c r="J16" s="70">
        <f t="shared" si="1"/>
        <v>7.3</v>
      </c>
      <c r="K16" s="70" t="str">
        <f>IF('Indicator Data'!J18="No data","x",ROUND(IF('Indicator Data'!J18=0,0,IF(LOG('Indicator Data'!J18)&gt;K$47,10,IF(LOG('Indicator Data'!J18)&lt;K$48,0,10-(K$47-LOG('Indicator Data'!J18))/(K$47-K$48)*10))),1))</f>
        <v>x</v>
      </c>
      <c r="L16" s="71">
        <f>'Indicator Data'!D18/'Indicator Data'!$BR18</f>
        <v>1.669564608527673E-3</v>
      </c>
      <c r="M16" s="71">
        <f>'Indicator Data'!E18/'Indicator Data'!$BR18</f>
        <v>0</v>
      </c>
      <c r="N16" s="71">
        <f>IF(G16=0.1,0,'Indicator Data'!H18/'Indicator Data'!$BR18)</f>
        <v>8.9092095166469994E-5</v>
      </c>
      <c r="O16" s="71">
        <f>'Indicator Data'!F18/'Indicator Data'!$BR18</f>
        <v>1.1538276387766919E-2</v>
      </c>
      <c r="P16" s="71">
        <f>'Indicator Data'!G18/'Indicator Data'!$BR18</f>
        <v>2.2854125373623961E-2</v>
      </c>
      <c r="Q16" s="71" t="str">
        <f>IF('Indicator Data'!J18="No data","x",'Indicator Data'!J18/'Indicator Data'!$BR18)</f>
        <v>x</v>
      </c>
      <c r="R16" s="70">
        <f t="shared" ref="R16:S16" si="77">ROUND(IF(L16&gt;R$47,10,IF(L16&lt;R$48,0,10-(R$47-L16)/(R$47-R$48)*10)),1)</f>
        <v>7.6</v>
      </c>
      <c r="S16" s="70">
        <f t="shared" si="77"/>
        <v>0</v>
      </c>
      <c r="T16" s="70">
        <f t="shared" si="3"/>
        <v>4.9000000000000004</v>
      </c>
      <c r="U16" s="70">
        <f t="shared" si="4"/>
        <v>0.1</v>
      </c>
      <c r="V16" s="70">
        <f t="shared" ref="V16:W16" si="78">ROUND(IF(O16&gt;V$47,10,IF(O16&lt;V$48,0,10-(V$47-O16)/(V$47-V$48)*10)),1)</f>
        <v>2.1</v>
      </c>
      <c r="W16" s="70">
        <f t="shared" si="78"/>
        <v>9.9</v>
      </c>
      <c r="X16" s="70">
        <f t="shared" si="6"/>
        <v>7.8</v>
      </c>
      <c r="Y16" s="70" t="str">
        <f>IF('Indicator Data'!J18="No data","x",ROUND(IF(Q16&gt;Y$47,10,IF(Q16&lt;Y$48,0,10-(Y$47-Q16)/(Y$47-Y$48)*10)),1))</f>
        <v>x</v>
      </c>
      <c r="Z16" s="70">
        <f t="shared" ref="Z16:AA16" si="79">ROUND(AVERAGE(D16,R16),1)</f>
        <v>5</v>
      </c>
      <c r="AA16" s="70">
        <f t="shared" si="79"/>
        <v>0.1</v>
      </c>
      <c r="AB16" s="70">
        <f t="shared" ref="AB16:AC16" si="80">ROUND(AVERAGE(V16,H16),1)</f>
        <v>4.3</v>
      </c>
      <c r="AC16" s="70">
        <f t="shared" si="80"/>
        <v>9</v>
      </c>
      <c r="AD16" s="70">
        <f t="shared" si="9"/>
        <v>7.3</v>
      </c>
      <c r="AE16" s="70" t="str">
        <f t="shared" si="10"/>
        <v>x</v>
      </c>
      <c r="AF16" s="72">
        <f t="shared" si="31"/>
        <v>3.3</v>
      </c>
      <c r="AG16" s="72">
        <f t="shared" si="11"/>
        <v>0.1</v>
      </c>
      <c r="AH16" s="72">
        <f t="shared" si="12"/>
        <v>7.6</v>
      </c>
      <c r="AI16" s="70">
        <f>IF('Indicator Data'!I18="No data","x",ROUND(IF('Indicator Data'!I18&gt;AI$47,10,IF('Indicator Data'!I18&lt;AI$48,0,10-(AI$47-'Indicator Data'!I18)/(AI$47-AI$48)*10)),1))</f>
        <v>8.3000000000000007</v>
      </c>
      <c r="AJ16" s="72">
        <f t="shared" si="13"/>
        <v>8.3000000000000007</v>
      </c>
      <c r="AK16" s="70">
        <f>IF('Indicator Data'!K18="No data","x",ROUND(IF('Indicator Data'!K18&gt;AK$47,10,IF('Indicator Data'!K18&lt;AK$48,0,10-(AK$47-'Indicator Data'!K18)/(AK$47-AK$48)*10)),1))</f>
        <v>7.9</v>
      </c>
      <c r="AL16" s="70">
        <f>IF('Indicator Data'!L18="No data","x",ROUND(IF('Indicator Data'!L18&gt;AL$47,10,IF('Indicator Data'!L18&lt;AL$48,0,10-(AL$47-'Indicator Data'!L18)/(AL$47-AL$48)*10)),1))</f>
        <v>10</v>
      </c>
      <c r="AM16" s="72">
        <f t="shared" si="32"/>
        <v>9.1999999999999993</v>
      </c>
      <c r="AN16" s="70">
        <f>IF('Indicator Data'!M18="No data","x",ROUND(IF('Indicator Data'!M18&gt;AN$47,10,IF('Indicator Data'!M18&lt;AN$48,0,10-(AN$47-'Indicator Data'!M18)/(AN$47-AN$48)*10)),1))</f>
        <v>0</v>
      </c>
      <c r="AO16" s="70">
        <f>IF('Indicator Data'!N18="No data","x",ROUND(IF('Indicator Data'!N18&gt;AO$47,10,IF('Indicator Data'!N18&lt;AO$48,0,10-(AO$47-'Indicator Data'!N18)/(AO$47-AO$48)*10)),1))</f>
        <v>1.8</v>
      </c>
      <c r="AP16" s="70">
        <f>IF('Indicator Data'!O18="No data","x",ROUND(IF('Indicator Data'!O18&gt;AP$47,10,IF('Indicator Data'!O18&lt;AP$48,0,10-(AP$47-'Indicator Data'!O18)/(AP$47-AP$48)*10)),1))</f>
        <v>0</v>
      </c>
      <c r="AQ16" s="70">
        <f>IF('Indicator Data'!P18="No data","x",ROUND(IF('Indicator Data'!P18&gt;AQ$47,10,IF('Indicator Data'!P18&lt;AQ$48,0,10-(AQ$47-'Indicator Data'!P18)/(AQ$47-AQ$48)*10)),1))</f>
        <v>4.5</v>
      </c>
      <c r="AR16" s="70">
        <f>IF('Indicator Data'!Q18="No data","x",ROUND(IF('Indicator Data'!Q18&gt;AR$47,10,IF('Indicator Data'!Q18&lt;AR$48,0,10-(AR$47-'Indicator Data'!Q18)/(AR$47-AR$48)*10)),1))</f>
        <v>6.5</v>
      </c>
      <c r="AS16" s="72">
        <f t="shared" si="14"/>
        <v>3</v>
      </c>
      <c r="AT16" s="70">
        <f>IF('Indicator Data'!W18="no data","x",ROUND(IF('Indicator Data'!W18&gt;AT$47,0,IF('Indicator Data'!W18&lt;AT$48,10,(AT$47-'Indicator Data'!W18)/(AT$47-AT$48)*10)),1))</f>
        <v>1.1000000000000001</v>
      </c>
      <c r="AU16" s="70">
        <f>IF('Indicator Data'!X18="no data","x",ROUND(IF('Indicator Data'!X18&gt;AU$47,0,IF('Indicator Data'!X18&lt;AU$48,10,(AU$47-'Indicator Data'!X18)/(AU$47-AU$48)*10)),1))</f>
        <v>0.8</v>
      </c>
      <c r="AV16" s="70">
        <f>IF('Indicator Data'!V18="no data","x",ROUND(IF('Indicator Data'!V18&gt;AV$47,0,IF('Indicator Data'!V18&lt;AV$48,10,(AV$47-'Indicator Data'!V18)/(AV$47-AV$48)*10)),1))</f>
        <v>0.2</v>
      </c>
      <c r="AW16" s="70">
        <f t="shared" si="15"/>
        <v>0.7</v>
      </c>
      <c r="AX16" s="70">
        <f>IF('Indicator Data'!R18="no data","x",ROUND(IF(LOG('Indicator Data'!R18)&gt;AX$47,10,IF(LOG('Indicator Data'!R18)&lt;AX$48,0,10-(AX$47-LOG('Indicator Data'!R18))/(AX$47-AX$48)*10)),1))</f>
        <v>8.1999999999999993</v>
      </c>
      <c r="AY16" s="70">
        <f>IF('Indicator Data'!S18="No data","x",ROUND(IF('Indicator Data'!S18&gt;AY$47,10,IF('Indicator Data'!S18&lt;AY$48,0,10-(AY$47-'Indicator Data'!S18)/(AY$47-AY$48)*10)),1))</f>
        <v>1</v>
      </c>
      <c r="AZ16" s="70">
        <f>IF('Indicator Data'!T18="No data","x",ROUND(IF('Indicator Data'!T18&gt;AZ$47,10,IF('Indicator Data'!T18&lt;AZ$48,0,10-(AZ$47-'Indicator Data'!T18)/(AZ$47-AZ$48)*10)),1))</f>
        <v>9.5</v>
      </c>
      <c r="BA16" s="70">
        <f>IF('Indicator Data'!U18="No data","x",ROUND(IF('Indicator Data'!U18&gt;BA$47,10,IF('Indicator Data'!U18&lt;BA$48,0,10-(BA$47-'Indicator Data'!U18)/(BA$47-BA$48)*10)),1))</f>
        <v>1.8</v>
      </c>
      <c r="BB16" s="70">
        <f t="shared" si="16"/>
        <v>4.0999999999999996</v>
      </c>
      <c r="BC16" s="198">
        <f t="shared" si="17"/>
        <v>3</v>
      </c>
      <c r="BD16" s="70">
        <f>IF('Indicator Data'!AA18="No data","x",ROUND(IF('Indicator Data'!AA18&gt;BD$47,10,IF('Indicator Data'!AA18&lt;BD$48,0,10-(BD$47-'Indicator Data'!AA18)/(BD$47-BD$48)*10)),1))</f>
        <v>9.4</v>
      </c>
      <c r="BE16" s="70">
        <f t="shared" si="18"/>
        <v>6</v>
      </c>
      <c r="BF16" s="240">
        <f>IF('Indicator Data'!Y18="no data","x",'Indicator Data'!Y18/SUM('Indicator Data'!BQ$17:BQ$40))</f>
        <v>3.4282624021013798E-4</v>
      </c>
      <c r="BG16" s="70">
        <f t="shared" si="19"/>
        <v>1.9</v>
      </c>
      <c r="BH16" s="70">
        <f>IF('Indicator Data'!Z18="No data","x",ROUND(IF('Indicator Data'!Z18&gt;BH$47,0,IF('Indicator Data'!Z18&lt;BH$48,10,(BH$47-'Indicator Data'!Z18)/(BH$47-BH$48)*10)),1))</f>
        <v>6</v>
      </c>
      <c r="BI16" s="70">
        <f t="shared" si="20"/>
        <v>4</v>
      </c>
      <c r="BJ16" s="198">
        <f t="shared" si="21"/>
        <v>3.6</v>
      </c>
      <c r="BK16" s="200">
        <f t="shared" si="22"/>
        <v>3.2</v>
      </c>
      <c r="BL16" s="197">
        <f t="shared" si="23"/>
        <v>6.3</v>
      </c>
      <c r="BM16" s="70">
        <f>ROUND(IF('Indicator Data'!AD18=0,0,IF('Indicator Data'!AD18&gt;BM$47,10,IF('Indicator Data'!AD18&lt;BM$48,0,10-(BM$47-'Indicator Data'!AD18)/(BM$47-BM$48)*10))),1)</f>
        <v>0</v>
      </c>
      <c r="BN16" s="70">
        <f>ROUND(IF('Indicator Data'!AE18=0,0,IF(LOG('Indicator Data'!AE18)&gt;LOG(BN$47),10,IF(LOG('Indicator Data'!AE18)&lt;LOG(BN$48),0,10-(LOG(BN$47)-LOG('Indicator Data'!AE18))/(LOG(BN$47)-LOG(BN$48))*10))),1)</f>
        <v>9.3000000000000007</v>
      </c>
      <c r="BO16" s="72">
        <f t="shared" si="24"/>
        <v>6.6</v>
      </c>
      <c r="BP16" s="70">
        <f>IF('Indicator Data'!AB18="No data","x",ROUND(IF('Indicator Data'!AB18&gt;BP$47,10,IF('Indicator Data'!AB18&lt;BP$48,0,10-(BP$47-'Indicator Data'!AB18)/(BP$47-BP$48)*10)),1))</f>
        <v>0</v>
      </c>
      <c r="BQ16" s="70">
        <f>IF('Indicator Data'!AC18="No data","x",ROUND(IF('Indicator Data'!AC18&gt;BQ$47,10,IF('Indicator Data'!AC18&lt;BQ$48,0,10-(BQ$47-'Indicator Data'!AC18)/(BQ$47-BQ$48)*10)),1))</f>
        <v>0</v>
      </c>
      <c r="BR16" s="72">
        <f t="shared" si="25"/>
        <v>0</v>
      </c>
      <c r="BS16" s="73">
        <f t="shared" si="26"/>
        <v>4</v>
      </c>
      <c r="BT16" s="74"/>
      <c r="BU16" s="75"/>
    </row>
    <row r="17" spans="1:73" x14ac:dyDescent="0.25">
      <c r="A17" s="50" t="s">
        <v>88</v>
      </c>
      <c r="B17" s="10" t="s">
        <v>93</v>
      </c>
      <c r="C17" s="54" t="s">
        <v>94</v>
      </c>
      <c r="D17" s="76">
        <f>ROUND(IF('Indicator Data'!D19=0,0.1,IF(LOG('Indicator Data'!D19)&gt;D$47,10,IF(LOG('Indicator Data'!D19)&lt;D$48,0,10-(D$47-LOG('Indicator Data'!D19))/(D$47-D$48)*10))),1)</f>
        <v>2.2000000000000002</v>
      </c>
      <c r="E17" s="70">
        <f>ROUND(IF('Indicator Data'!E19=0,0.1,IF(LOG('Indicator Data'!E19)&gt;E$47,10,IF(LOG('Indicator Data'!E19)&lt;E$48,0,10-(E$47-LOG('Indicator Data'!E19))/(E$47-E$48)*10))),1)</f>
        <v>0.1</v>
      </c>
      <c r="F17" s="70">
        <f t="shared" si="0"/>
        <v>1.2</v>
      </c>
      <c r="G17" s="70">
        <f>ROUND(IF('Indicator Data'!H19="No data",0.1,IF('Indicator Data'!H19=0,0,IF(LOG('Indicator Data'!H19)&gt;G$47,10,IF(LOG('Indicator Data'!H19)&lt;G$48,0,10-(G$47-LOG('Indicator Data'!H19))/(G$47-G$48)*10)))),1)</f>
        <v>8</v>
      </c>
      <c r="H17" s="70">
        <f>ROUND(IF('Indicator Data'!F19=0,0,IF(LOG('Indicator Data'!F19)&gt;H$47,10,IF(LOG('Indicator Data'!F19)&lt;H$48,0,10-(H$47-LOG('Indicator Data'!F19))/(H$47-H$48)*10))),1)</f>
        <v>4.4000000000000004</v>
      </c>
      <c r="I17" s="70">
        <f>ROUND(IF('Indicator Data'!G19=0,0,IF(LOG('Indicator Data'!G19)&gt;I$47,10,IF(LOG('Indicator Data'!G19)&lt;I$48,0,10-(I$47-LOG('Indicator Data'!G19))/(I$47-I$48)*10))),1)</f>
        <v>4.2</v>
      </c>
      <c r="J17" s="70">
        <f t="shared" si="1"/>
        <v>4.3</v>
      </c>
      <c r="K17" s="70" t="str">
        <f>IF('Indicator Data'!J19="No data","x",ROUND(IF('Indicator Data'!J19=0,0,IF(LOG('Indicator Data'!J19)&gt;K$47,10,IF(LOG('Indicator Data'!J19)&lt;K$48,0,10-(K$47-LOG('Indicator Data'!J19))/(K$47-K$48)*10))),1))</f>
        <v>x</v>
      </c>
      <c r="L17" s="71">
        <f>'Indicator Data'!D19/'Indicator Data'!$BR19</f>
        <v>2.4100021881554036E-3</v>
      </c>
      <c r="M17" s="71">
        <f>'Indicator Data'!E19/'Indicator Data'!$BR19</f>
        <v>0</v>
      </c>
      <c r="N17" s="71">
        <f>IF(G17=0.1,0,'Indicator Data'!H19/'Indicator Data'!$BR19)</f>
        <v>2.033117688934662E-2</v>
      </c>
      <c r="O17" s="71">
        <f>'Indicator Data'!F19/'Indicator Data'!$BR19</f>
        <v>4.9833149848823796E-3</v>
      </c>
      <c r="P17" s="71">
        <f>'Indicator Data'!G19/'Indicator Data'!$BR19</f>
        <v>3.9127409775632947E-3</v>
      </c>
      <c r="Q17" s="71" t="str">
        <f>IF('Indicator Data'!J19="No data","x",'Indicator Data'!J19/'Indicator Data'!$BR19)</f>
        <v>x</v>
      </c>
      <c r="R17" s="70">
        <f t="shared" ref="R17:S17" si="81">ROUND(IF(L17&gt;R$47,10,IF(L17&lt;R$48,0,10-(R$47-L17)/(R$47-R$48)*10)),1)</f>
        <v>10</v>
      </c>
      <c r="S17" s="70">
        <f t="shared" si="81"/>
        <v>0</v>
      </c>
      <c r="T17" s="70">
        <f t="shared" si="3"/>
        <v>7.6</v>
      </c>
      <c r="U17" s="70">
        <f t="shared" si="4"/>
        <v>10</v>
      </c>
      <c r="V17" s="70">
        <f t="shared" ref="V17:W17" si="82">ROUND(IF(O17&gt;V$47,10,IF(O17&lt;V$48,0,10-(V$47-O17)/(V$47-V$48)*10)),1)</f>
        <v>0.6</v>
      </c>
      <c r="W17" s="70">
        <f t="shared" si="82"/>
        <v>1.7</v>
      </c>
      <c r="X17" s="70">
        <f t="shared" si="6"/>
        <v>1.2</v>
      </c>
      <c r="Y17" s="70" t="str">
        <f>IF('Indicator Data'!J19="No data","x",ROUND(IF(Q17&gt;Y$47,10,IF(Q17&lt;Y$48,0,10-(Y$47-Q17)/(Y$47-Y$48)*10)),1))</f>
        <v>x</v>
      </c>
      <c r="Z17" s="70">
        <f t="shared" ref="Z17:AA17" si="83">ROUND(AVERAGE(D17,R17),1)</f>
        <v>6.1</v>
      </c>
      <c r="AA17" s="70">
        <f t="shared" si="83"/>
        <v>0.1</v>
      </c>
      <c r="AB17" s="70">
        <f t="shared" ref="AB17:AC17" si="84">ROUND(AVERAGE(V17,H17),1)</f>
        <v>2.5</v>
      </c>
      <c r="AC17" s="70">
        <f t="shared" si="84"/>
        <v>3</v>
      </c>
      <c r="AD17" s="70">
        <f t="shared" si="9"/>
        <v>2.8</v>
      </c>
      <c r="AE17" s="70" t="str">
        <f t="shared" si="10"/>
        <v>x</v>
      </c>
      <c r="AF17" s="72">
        <f t="shared" si="31"/>
        <v>5.2</v>
      </c>
      <c r="AG17" s="72">
        <f t="shared" si="11"/>
        <v>9.3000000000000007</v>
      </c>
      <c r="AH17" s="72">
        <f t="shared" si="12"/>
        <v>2.9</v>
      </c>
      <c r="AI17" s="70">
        <f>IF('Indicator Data'!I19="No data","x",ROUND(IF('Indicator Data'!I19&gt;AI$47,10,IF('Indicator Data'!I19&lt;AI$48,0,10-(AI$47-'Indicator Data'!I19)/(AI$47-AI$48)*10)),1))</f>
        <v>0</v>
      </c>
      <c r="AJ17" s="72">
        <f t="shared" si="13"/>
        <v>0</v>
      </c>
      <c r="AK17" s="70">
        <f>IF('Indicator Data'!K19="No data","x",ROUND(IF('Indicator Data'!K19&gt;AK$47,10,IF('Indicator Data'!K19&lt;AK$48,0,10-(AK$47-'Indicator Data'!K19)/(AK$47-AK$48)*10)),1))</f>
        <v>10</v>
      </c>
      <c r="AL17" s="70">
        <f>IF('Indicator Data'!L19="No data","x",ROUND(IF('Indicator Data'!L19&gt;AL$47,10,IF('Indicator Data'!L19&lt;AL$48,0,10-(AL$47-'Indicator Data'!L19)/(AL$47-AL$48)*10)),1))</f>
        <v>0</v>
      </c>
      <c r="AM17" s="72">
        <f t="shared" si="32"/>
        <v>7.6</v>
      </c>
      <c r="AN17" s="70">
        <f>IF('Indicator Data'!M19="No data","x",ROUND(IF('Indicator Data'!M19&gt;AN$47,10,IF('Indicator Data'!M19&lt;AN$48,0,10-(AN$47-'Indicator Data'!M19)/(AN$47-AN$48)*10)),1))</f>
        <v>0</v>
      </c>
      <c r="AO17" s="70">
        <f>IF('Indicator Data'!N19="No data","x",ROUND(IF('Indicator Data'!N19&gt;AO$47,10,IF('Indicator Data'!N19&lt;AO$48,0,10-(AO$47-'Indicator Data'!N19)/(AO$47-AO$48)*10)),1))</f>
        <v>4.9000000000000004</v>
      </c>
      <c r="AP17" s="70">
        <f>IF('Indicator Data'!O19="No data","x",ROUND(IF('Indicator Data'!O19&gt;AP$47,10,IF('Indicator Data'!O19&lt;AP$48,0,10-(AP$47-'Indicator Data'!O19)/(AP$47-AP$48)*10)),1))</f>
        <v>0</v>
      </c>
      <c r="AQ17" s="70">
        <f>IF('Indicator Data'!P19="No data","x",ROUND(IF('Indicator Data'!P19&gt;AQ$47,10,IF('Indicator Data'!P19&lt;AQ$48,0,10-(AQ$47-'Indicator Data'!P19)/(AQ$47-AQ$48)*10)),1))</f>
        <v>8.8000000000000007</v>
      </c>
      <c r="AR17" s="70">
        <f>IF('Indicator Data'!Q19="No data","x",ROUND(IF('Indicator Data'!Q19&gt;AR$47,10,IF('Indicator Data'!Q19&lt;AR$48,0,10-(AR$47-'Indicator Data'!Q19)/(AR$47-AR$48)*10)),1))</f>
        <v>9.6</v>
      </c>
      <c r="AS17" s="72">
        <f t="shared" si="14"/>
        <v>6.3</v>
      </c>
      <c r="AT17" s="70">
        <f>IF('Indicator Data'!W19="no data","x",ROUND(IF('Indicator Data'!W19&gt;AT$47,0,IF('Indicator Data'!W19&lt;AT$48,10,(AT$47-'Indicator Data'!W19)/(AT$47-AT$48)*10)),1))</f>
        <v>5.5</v>
      </c>
      <c r="AU17" s="70">
        <f>IF('Indicator Data'!X19="no data","x",ROUND(IF('Indicator Data'!X19&gt;AU$47,0,IF('Indicator Data'!X19&lt;AU$48,10,(AU$47-'Indicator Data'!X19)/(AU$47-AU$48)*10)),1))</f>
        <v>0.6</v>
      </c>
      <c r="AV17" s="70">
        <f>IF('Indicator Data'!V19="no data","x",ROUND(IF('Indicator Data'!V19&gt;AV$47,0,IF('Indicator Data'!V19&lt;AV$48,10,(AV$47-'Indicator Data'!V19)/(AV$47-AV$48)*10)),1))</f>
        <v>0.4</v>
      </c>
      <c r="AW17" s="70">
        <f t="shared" si="15"/>
        <v>2.2000000000000002</v>
      </c>
      <c r="AX17" s="70">
        <f>IF('Indicator Data'!R19="no data","x",ROUND(IF(LOG('Indicator Data'!R19)&gt;AX$47,10,IF(LOG('Indicator Data'!R19)&lt;AX$48,0,10-(AX$47-LOG('Indicator Data'!R19))/(AX$47-AX$48)*10)),1))</f>
        <v>6.6</v>
      </c>
      <c r="AY17" s="70">
        <f>IF('Indicator Data'!S19="No data","x",ROUND(IF('Indicator Data'!S19&gt;AY$47,10,IF('Indicator Data'!S19&lt;AY$48,0,10-(AY$47-'Indicator Data'!S19)/(AY$47-AY$48)*10)),1))</f>
        <v>1</v>
      </c>
      <c r="AZ17" s="70">
        <f>IF('Indicator Data'!T19="No data","x",ROUND(IF('Indicator Data'!T19&gt;AZ$47,10,IF('Indicator Data'!T19&lt;AZ$48,0,10-(AZ$47-'Indicator Data'!T19)/(AZ$47-AZ$48)*10)),1))</f>
        <v>9.5</v>
      </c>
      <c r="BA17" s="70">
        <f>IF('Indicator Data'!U19="No data","x",ROUND(IF('Indicator Data'!U19&gt;BA$47,10,IF('Indicator Data'!U19&lt;BA$48,0,10-(BA$47-'Indicator Data'!U19)/(BA$47-BA$48)*10)),1))</f>
        <v>4.0999999999999996</v>
      </c>
      <c r="BB17" s="70">
        <f t="shared" si="16"/>
        <v>4.9000000000000004</v>
      </c>
      <c r="BC17" s="198">
        <f t="shared" si="17"/>
        <v>4</v>
      </c>
      <c r="BD17" s="70">
        <f>IF('Indicator Data'!AA19="No data","x",ROUND(IF('Indicator Data'!AA19&gt;BD$47,10,IF('Indicator Data'!AA19&lt;BD$48,0,10-(BD$47-'Indicator Data'!AA19)/(BD$47-BD$48)*10)),1))</f>
        <v>9.4</v>
      </c>
      <c r="BE17" s="70">
        <f t="shared" si="18"/>
        <v>6.1</v>
      </c>
      <c r="BF17" s="240">
        <f>IF('Indicator Data'!Y19="no data","x",'Indicator Data'!Y19/SUM('Indicator Data'!BQ$17:BQ$40))</f>
        <v>3.4282624021013798E-4</v>
      </c>
      <c r="BG17" s="70">
        <f t="shared" si="19"/>
        <v>1.9</v>
      </c>
      <c r="BH17" s="70">
        <f>IF('Indicator Data'!Z19="No data","x",ROUND(IF('Indicator Data'!Z19&gt;BH$47,0,IF('Indicator Data'!Z19&lt;BH$48,10,(BH$47-'Indicator Data'!Z19)/(BH$47-BH$48)*10)),1))</f>
        <v>6</v>
      </c>
      <c r="BI17" s="70">
        <f t="shared" si="20"/>
        <v>4</v>
      </c>
      <c r="BJ17" s="198">
        <f t="shared" si="21"/>
        <v>4.0999999999999996</v>
      </c>
      <c r="BK17" s="200">
        <f t="shared" si="22"/>
        <v>4.9000000000000004</v>
      </c>
      <c r="BL17" s="197">
        <f t="shared" si="23"/>
        <v>5.8</v>
      </c>
      <c r="BM17" s="70">
        <f>ROUND(IF('Indicator Data'!AD19=0,0,IF('Indicator Data'!AD19&gt;BM$47,10,IF('Indicator Data'!AD19&lt;BM$48,0,10-(BM$47-'Indicator Data'!AD19)/(BM$47-BM$48)*10))),1)</f>
        <v>0</v>
      </c>
      <c r="BN17" s="70">
        <f>ROUND(IF('Indicator Data'!AE19=0,0,IF(LOG('Indicator Data'!AE19)&gt;LOG(BN$47),10,IF(LOG('Indicator Data'!AE19)&lt;LOG(BN$48),0,10-(LOG(BN$47)-LOG('Indicator Data'!AE19))/(LOG(BN$47)-LOG(BN$48))*10))),1)</f>
        <v>9.3000000000000007</v>
      </c>
      <c r="BO17" s="72">
        <f t="shared" si="24"/>
        <v>6.6</v>
      </c>
      <c r="BP17" s="70">
        <f>IF('Indicator Data'!AB19="No data","x",ROUND(IF('Indicator Data'!AB19&gt;BP$47,10,IF('Indicator Data'!AB19&lt;BP$48,0,10-(BP$47-'Indicator Data'!AB19)/(BP$47-BP$48)*10)),1))</f>
        <v>0</v>
      </c>
      <c r="BQ17" s="70">
        <f>IF('Indicator Data'!AC19="No data","x",ROUND(IF('Indicator Data'!AC19&gt;BQ$47,10,IF('Indicator Data'!AC19&lt;BQ$48,0,10-(BQ$47-'Indicator Data'!AC19)/(BQ$47-BQ$48)*10)),1))</f>
        <v>0</v>
      </c>
      <c r="BR17" s="72">
        <f t="shared" si="25"/>
        <v>0</v>
      </c>
      <c r="BS17" s="73">
        <f t="shared" si="26"/>
        <v>4</v>
      </c>
      <c r="BT17" s="74"/>
      <c r="BU17" s="75"/>
    </row>
    <row r="18" spans="1:73" x14ac:dyDescent="0.25">
      <c r="A18" s="50" t="s">
        <v>88</v>
      </c>
      <c r="B18" s="10" t="s">
        <v>95</v>
      </c>
      <c r="C18" s="54" t="s">
        <v>96</v>
      </c>
      <c r="D18" s="76">
        <f>ROUND(IF('Indicator Data'!D20=0,0.1,IF(LOG('Indicator Data'!D20)&gt;D$47,10,IF(LOG('Indicator Data'!D20)&lt;D$48,0,10-(D$47-LOG('Indicator Data'!D20))/(D$47-D$48)*10))),1)</f>
        <v>2.8</v>
      </c>
      <c r="E18" s="70">
        <f>ROUND(IF('Indicator Data'!E20=0,0.1,IF(LOG('Indicator Data'!E20)&gt;E$47,10,IF(LOG('Indicator Data'!E20)&lt;E$48,0,10-(E$47-LOG('Indicator Data'!E20))/(E$47-E$48)*10))),1)</f>
        <v>0.1</v>
      </c>
      <c r="F18" s="70">
        <f t="shared" si="0"/>
        <v>1.5</v>
      </c>
      <c r="G18" s="70">
        <f>ROUND(IF('Indicator Data'!H20="No data",0.1,IF('Indicator Data'!H20=0,0,IF(LOG('Indicator Data'!H20)&gt;G$47,10,IF(LOG('Indicator Data'!H20)&lt;G$48,0,10-(G$47-LOG('Indicator Data'!H20))/(G$47-G$48)*10)))),1)</f>
        <v>8.1999999999999993</v>
      </c>
      <c r="H18" s="70">
        <f>ROUND(IF('Indicator Data'!F20=0,0,IF(LOG('Indicator Data'!F20)&gt;H$47,10,IF(LOG('Indicator Data'!F20)&lt;H$48,0,10-(H$47-LOG('Indicator Data'!F20))/(H$47-H$48)*10))),1)</f>
        <v>8.4</v>
      </c>
      <c r="I18" s="70">
        <f>ROUND(IF('Indicator Data'!G20=0,0,IF(LOG('Indicator Data'!G20)&gt;I$47,10,IF(LOG('Indicator Data'!G20)&lt;I$48,0,10-(I$47-LOG('Indicator Data'!G20))/(I$47-I$48)*10))),1)</f>
        <v>0</v>
      </c>
      <c r="J18" s="70">
        <f t="shared" si="1"/>
        <v>5.6</v>
      </c>
      <c r="K18" s="70" t="str">
        <f>IF('Indicator Data'!J20="No data","x",ROUND(IF('Indicator Data'!J20=0,0,IF(LOG('Indicator Data'!J20)&gt;K$47,10,IF(LOG('Indicator Data'!J20)&lt;K$48,0,10-(K$47-LOG('Indicator Data'!J20))/(K$47-K$48)*10))),1))</f>
        <v>x</v>
      </c>
      <c r="L18" s="71">
        <f>'Indicator Data'!D20/'Indicator Data'!$BR20</f>
        <v>2.0964195621290065E-3</v>
      </c>
      <c r="M18" s="71">
        <f>'Indicator Data'!E20/'Indicator Data'!$BR20</f>
        <v>0</v>
      </c>
      <c r="N18" s="71">
        <f>IF(G18=0.1,0,'Indicator Data'!H20/'Indicator Data'!$BR20)</f>
        <v>1.5804752368118367E-2</v>
      </c>
      <c r="O18" s="71">
        <f>'Indicator Data'!F20/'Indicator Data'!$BR20</f>
        <v>3.8131368610339944E-2</v>
      </c>
      <c r="P18" s="71">
        <f>'Indicator Data'!G20/'Indicator Data'!$BR20</f>
        <v>1.4591579299932676E-4</v>
      </c>
      <c r="Q18" s="71" t="str">
        <f>IF('Indicator Data'!J20="No data","x",'Indicator Data'!J20/'Indicator Data'!$BR20)</f>
        <v>x</v>
      </c>
      <c r="R18" s="70">
        <f t="shared" ref="R18:S18" si="85">ROUND(IF(L18&gt;R$47,10,IF(L18&lt;R$48,0,10-(R$47-L18)/(R$47-R$48)*10)),1)</f>
        <v>9.5</v>
      </c>
      <c r="S18" s="70">
        <f t="shared" si="85"/>
        <v>0</v>
      </c>
      <c r="T18" s="70">
        <f t="shared" si="3"/>
        <v>6.9</v>
      </c>
      <c r="U18" s="70">
        <f t="shared" si="4"/>
        <v>10</v>
      </c>
      <c r="V18" s="70">
        <f t="shared" ref="V18:W18" si="86">ROUND(IF(O18&gt;V$47,10,IF(O18&lt;V$48,0,10-(V$47-O18)/(V$47-V$48)*10)),1)</f>
        <v>8.4</v>
      </c>
      <c r="W18" s="70">
        <f t="shared" si="86"/>
        <v>0.1</v>
      </c>
      <c r="X18" s="70">
        <f t="shared" si="6"/>
        <v>5.6</v>
      </c>
      <c r="Y18" s="70" t="str">
        <f>IF('Indicator Data'!J20="No data","x",ROUND(IF(Q18&gt;Y$47,10,IF(Q18&lt;Y$48,0,10-(Y$47-Q18)/(Y$47-Y$48)*10)),1))</f>
        <v>x</v>
      </c>
      <c r="Z18" s="70">
        <f t="shared" ref="Z18:AA18" si="87">ROUND(AVERAGE(D18,R18),1)</f>
        <v>6.2</v>
      </c>
      <c r="AA18" s="70">
        <f t="shared" si="87"/>
        <v>0.1</v>
      </c>
      <c r="AB18" s="70">
        <f t="shared" ref="AB18:AC18" si="88">ROUND(AVERAGE(V18,H18),1)</f>
        <v>8.4</v>
      </c>
      <c r="AC18" s="70">
        <f t="shared" si="88"/>
        <v>0.1</v>
      </c>
      <c r="AD18" s="70">
        <f t="shared" si="9"/>
        <v>5.6</v>
      </c>
      <c r="AE18" s="70" t="str">
        <f t="shared" si="10"/>
        <v>x</v>
      </c>
      <c r="AF18" s="72">
        <f t="shared" si="31"/>
        <v>4.7</v>
      </c>
      <c r="AG18" s="72">
        <f t="shared" si="11"/>
        <v>9.3000000000000007</v>
      </c>
      <c r="AH18" s="72">
        <f t="shared" si="12"/>
        <v>5.6</v>
      </c>
      <c r="AI18" s="70">
        <f>IF('Indicator Data'!I20="No data","x",ROUND(IF('Indicator Data'!I20&gt;AI$47,10,IF('Indicator Data'!I20&lt;AI$48,0,10-(AI$47-'Indicator Data'!I20)/(AI$47-AI$48)*10)),1))</f>
        <v>1.7</v>
      </c>
      <c r="AJ18" s="72">
        <f t="shared" si="13"/>
        <v>1.7</v>
      </c>
      <c r="AK18" s="70">
        <f>IF('Indicator Data'!K20="No data","x",ROUND(IF('Indicator Data'!K20&gt;AK$47,10,IF('Indicator Data'!K20&lt;AK$48,0,10-(AK$47-'Indicator Data'!K20)/(AK$47-AK$48)*10)),1))</f>
        <v>3.3</v>
      </c>
      <c r="AL18" s="70">
        <f>IF('Indicator Data'!L20="No data","x",ROUND(IF('Indicator Data'!L20&gt;AL$47,10,IF('Indicator Data'!L20&lt;AL$48,0,10-(AL$47-'Indicator Data'!L20)/(AL$47-AL$48)*10)),1))</f>
        <v>0</v>
      </c>
      <c r="AM18" s="72">
        <f t="shared" si="32"/>
        <v>1.8</v>
      </c>
      <c r="AN18" s="70">
        <f>IF('Indicator Data'!M20="No data","x",ROUND(IF('Indicator Data'!M20&gt;AN$47,10,IF('Indicator Data'!M20&lt;AN$48,0,10-(AN$47-'Indicator Data'!M20)/(AN$47-AN$48)*10)),1))</f>
        <v>0</v>
      </c>
      <c r="AO18" s="70">
        <f>IF('Indicator Data'!N20="No data","x",ROUND(IF('Indicator Data'!N20&gt;AO$47,10,IF('Indicator Data'!N20&lt;AO$48,0,10-(AO$47-'Indicator Data'!N20)/(AO$47-AO$48)*10)),1))</f>
        <v>3.3</v>
      </c>
      <c r="AP18" s="70">
        <f>IF('Indicator Data'!O20="No data","x",ROUND(IF('Indicator Data'!O20&gt;AP$47,10,IF('Indicator Data'!O20&lt;AP$48,0,10-(AP$47-'Indicator Data'!O20)/(AP$47-AP$48)*10)),1))</f>
        <v>0</v>
      </c>
      <c r="AQ18" s="70">
        <f>IF('Indicator Data'!P20="No data","x",ROUND(IF('Indicator Data'!P20&gt;AQ$47,10,IF('Indicator Data'!P20&lt;AQ$48,0,10-(AQ$47-'Indicator Data'!P20)/(AQ$47-AQ$48)*10)),1))</f>
        <v>5.3</v>
      </c>
      <c r="AR18" s="70">
        <f>IF('Indicator Data'!Q20="No data","x",ROUND(IF('Indicator Data'!Q20&gt;AR$47,10,IF('Indicator Data'!Q20&lt;AR$48,0,10-(AR$47-'Indicator Data'!Q20)/(AR$47-AR$48)*10)),1))</f>
        <v>8.6</v>
      </c>
      <c r="AS18" s="72">
        <f t="shared" si="14"/>
        <v>4.4000000000000004</v>
      </c>
      <c r="AT18" s="70">
        <f>IF('Indicator Data'!W20="no data","x",ROUND(IF('Indicator Data'!W20&gt;AT$47,0,IF('Indicator Data'!W20&lt;AT$48,10,(AT$47-'Indicator Data'!W20)/(AT$47-AT$48)*10)),1))</f>
        <v>5.5</v>
      </c>
      <c r="AU18" s="70">
        <f>IF('Indicator Data'!X20="no data","x",ROUND(IF('Indicator Data'!X20&gt;AU$47,0,IF('Indicator Data'!X20&lt;AU$48,10,(AU$47-'Indicator Data'!X20)/(AU$47-AU$48)*10)),1))</f>
        <v>0.6</v>
      </c>
      <c r="AV18" s="70">
        <f>IF('Indicator Data'!V20="no data","x",ROUND(IF('Indicator Data'!V20&gt;AV$47,0,IF('Indicator Data'!V20&lt;AV$48,10,(AV$47-'Indicator Data'!V20)/(AV$47-AV$48)*10)),1))</f>
        <v>0.4</v>
      </c>
      <c r="AW18" s="70">
        <f t="shared" si="15"/>
        <v>2.2000000000000002</v>
      </c>
      <c r="AX18" s="70">
        <f>IF('Indicator Data'!R20="no data","x",ROUND(IF(LOG('Indicator Data'!R20)&gt;AX$47,10,IF(LOG('Indicator Data'!R20)&lt;AX$48,0,10-(AX$47-LOG('Indicator Data'!R20))/(AX$47-AX$48)*10)),1))</f>
        <v>6.1</v>
      </c>
      <c r="AY18" s="70">
        <f>IF('Indicator Data'!S20="No data","x",ROUND(IF('Indicator Data'!S20&gt;AY$47,10,IF('Indicator Data'!S20&lt;AY$48,0,10-(AY$47-'Indicator Data'!S20)/(AY$47-AY$48)*10)),1))</f>
        <v>1</v>
      </c>
      <c r="AZ18" s="70">
        <f>IF('Indicator Data'!T20="No data","x",ROUND(IF('Indicator Data'!T20&gt;AZ$47,10,IF('Indicator Data'!T20&lt;AZ$48,0,10-(AZ$47-'Indicator Data'!T20)/(AZ$47-AZ$48)*10)),1))</f>
        <v>9.5</v>
      </c>
      <c r="BA18" s="70">
        <f>IF('Indicator Data'!U20="No data","x",ROUND(IF('Indicator Data'!U20&gt;BA$47,10,IF('Indicator Data'!U20&lt;BA$48,0,10-(BA$47-'Indicator Data'!U20)/(BA$47-BA$48)*10)),1))</f>
        <v>4.3</v>
      </c>
      <c r="BB18" s="70">
        <f t="shared" si="16"/>
        <v>4.9000000000000004</v>
      </c>
      <c r="BC18" s="198">
        <f t="shared" si="17"/>
        <v>4</v>
      </c>
      <c r="BD18" s="70">
        <f>IF('Indicator Data'!AA20="No data","x",ROUND(IF('Indicator Data'!AA20&gt;BD$47,10,IF('Indicator Data'!AA20&lt;BD$48,0,10-(BD$47-'Indicator Data'!AA20)/(BD$47-BD$48)*10)),1))</f>
        <v>9.4</v>
      </c>
      <c r="BE18" s="70">
        <f t="shared" si="18"/>
        <v>6.1</v>
      </c>
      <c r="BF18" s="240">
        <f>IF('Indicator Data'!Y20="no data","x",'Indicator Data'!Y20/SUM('Indicator Data'!BQ$17:BQ$40))</f>
        <v>3.4282624021013798E-4</v>
      </c>
      <c r="BG18" s="70">
        <f t="shared" si="19"/>
        <v>1.9</v>
      </c>
      <c r="BH18" s="70">
        <f>IF('Indicator Data'!Z20="No data","x",ROUND(IF('Indicator Data'!Z20&gt;BH$47,0,IF('Indicator Data'!Z20&lt;BH$48,10,(BH$47-'Indicator Data'!Z20)/(BH$47-BH$48)*10)),1))</f>
        <v>6</v>
      </c>
      <c r="BI18" s="70">
        <f t="shared" si="20"/>
        <v>4</v>
      </c>
      <c r="BJ18" s="198">
        <f t="shared" si="21"/>
        <v>4.0999999999999996</v>
      </c>
      <c r="BK18" s="200">
        <f t="shared" si="22"/>
        <v>4.2</v>
      </c>
      <c r="BL18" s="197">
        <f t="shared" si="23"/>
        <v>5.3</v>
      </c>
      <c r="BM18" s="70">
        <f>ROUND(IF('Indicator Data'!AD20=0,0,IF('Indicator Data'!AD20&gt;BM$47,10,IF('Indicator Data'!AD20&lt;BM$48,0,10-(BM$47-'Indicator Data'!AD20)/(BM$47-BM$48)*10))),1)</f>
        <v>0</v>
      </c>
      <c r="BN18" s="70">
        <f>ROUND(IF('Indicator Data'!AE20=0,0,IF(LOG('Indicator Data'!AE20)&gt;LOG(BN$47),10,IF(LOG('Indicator Data'!AE20)&lt;LOG(BN$48),0,10-(LOG(BN$47)-LOG('Indicator Data'!AE20))/(LOG(BN$47)-LOG(BN$48))*10))),1)</f>
        <v>9.3000000000000007</v>
      </c>
      <c r="BO18" s="72">
        <f t="shared" si="24"/>
        <v>6.6</v>
      </c>
      <c r="BP18" s="70">
        <f>IF('Indicator Data'!AB20="No data","x",ROUND(IF('Indicator Data'!AB20&gt;BP$47,10,IF('Indicator Data'!AB20&lt;BP$48,0,10-(BP$47-'Indicator Data'!AB20)/(BP$47-BP$48)*10)),1))</f>
        <v>10</v>
      </c>
      <c r="BQ18" s="70">
        <f>IF('Indicator Data'!AC20="No data","x",ROUND(IF('Indicator Data'!AC20&gt;BQ$47,10,IF('Indicator Data'!AC20&lt;BQ$48,0,10-(BQ$47-'Indicator Data'!AC20)/(BQ$47-BQ$48)*10)),1))</f>
        <v>1.8</v>
      </c>
      <c r="BR18" s="72">
        <f t="shared" si="25"/>
        <v>7.9</v>
      </c>
      <c r="BS18" s="73">
        <f t="shared" si="26"/>
        <v>7.3</v>
      </c>
      <c r="BT18" s="74"/>
      <c r="BU18" s="75"/>
    </row>
    <row r="19" spans="1:73" x14ac:dyDescent="0.25">
      <c r="A19" s="50" t="s">
        <v>88</v>
      </c>
      <c r="B19" s="10" t="s">
        <v>97</v>
      </c>
      <c r="C19" s="54" t="s">
        <v>98</v>
      </c>
      <c r="D19" s="76">
        <f>ROUND(IF('Indicator Data'!D21=0,0.1,IF(LOG('Indicator Data'!D21)&gt;D$47,10,IF(LOG('Indicator Data'!D21)&lt;D$48,0,10-(D$47-LOG('Indicator Data'!D21))/(D$47-D$48)*10))),1)</f>
        <v>0.6</v>
      </c>
      <c r="E19" s="70">
        <f>ROUND(IF('Indicator Data'!E21=0,0.1,IF(LOG('Indicator Data'!E21)&gt;E$47,10,IF(LOG('Indicator Data'!E21)&lt;E$48,0,10-(E$47-LOG('Indicator Data'!E21))/(E$47-E$48)*10))),1)</f>
        <v>0.1</v>
      </c>
      <c r="F19" s="70">
        <f t="shared" si="0"/>
        <v>0.4</v>
      </c>
      <c r="G19" s="70">
        <f>ROUND(IF('Indicator Data'!H21="No data",0.1,IF('Indicator Data'!H21=0,0,IF(LOG('Indicator Data'!H21)&gt;G$47,10,IF(LOG('Indicator Data'!H21)&lt;G$48,0,10-(G$47-LOG('Indicator Data'!H21))/(G$47-G$48)*10)))),1)</f>
        <v>0</v>
      </c>
      <c r="H19" s="70">
        <f>ROUND(IF('Indicator Data'!F21=0,0,IF(LOG('Indicator Data'!F21)&gt;H$47,10,IF(LOG('Indicator Data'!F21)&lt;H$48,0,10-(H$47-LOG('Indicator Data'!F21))/(H$47-H$48)*10))),1)</f>
        <v>4.5999999999999996</v>
      </c>
      <c r="I19" s="70">
        <f>ROUND(IF('Indicator Data'!G21=0,0,IF(LOG('Indicator Data'!G21)&gt;I$47,10,IF(LOG('Indicator Data'!G21)&lt;I$48,0,10-(I$47-LOG('Indicator Data'!G21))/(I$47-I$48)*10))),1)</f>
        <v>8.8000000000000007</v>
      </c>
      <c r="J19" s="70">
        <f t="shared" si="1"/>
        <v>7.2</v>
      </c>
      <c r="K19" s="70" t="str">
        <f>IF('Indicator Data'!J21="No data","x",ROUND(IF('Indicator Data'!J21=0,0,IF(LOG('Indicator Data'!J21)&gt;K$47,10,IF(LOG('Indicator Data'!J21)&lt;K$48,0,10-(K$47-LOG('Indicator Data'!J21))/(K$47-K$48)*10))),1))</f>
        <v>x</v>
      </c>
      <c r="L19" s="71">
        <f>'Indicator Data'!D21/'Indicator Data'!$BR21</f>
        <v>1.8757893897416549E-3</v>
      </c>
      <c r="M19" s="71">
        <f>'Indicator Data'!E21/'Indicator Data'!$BR21</f>
        <v>0</v>
      </c>
      <c r="N19" s="71">
        <f>IF(G19=0.1,0,'Indicator Data'!H21/'Indicator Data'!$BR21)</f>
        <v>0</v>
      </c>
      <c r="O19" s="71">
        <f>'Indicator Data'!F21/'Indicator Data'!$BR21</f>
        <v>7.5773286762951964E-3</v>
      </c>
      <c r="P19" s="71">
        <f>'Indicator Data'!G21/'Indicator Data'!$BR21</f>
        <v>7.6304183257412686E-2</v>
      </c>
      <c r="Q19" s="71" t="str">
        <f>IF('Indicator Data'!J21="No data","x",'Indicator Data'!J21/'Indicator Data'!$BR21)</f>
        <v>x</v>
      </c>
      <c r="R19" s="70">
        <f t="shared" ref="R19:S19" si="89">ROUND(IF(L19&gt;R$47,10,IF(L19&lt;R$48,0,10-(R$47-L19)/(R$47-R$48)*10)),1)</f>
        <v>8.5</v>
      </c>
      <c r="S19" s="70">
        <f t="shared" si="89"/>
        <v>0</v>
      </c>
      <c r="T19" s="70">
        <f t="shared" si="3"/>
        <v>5.7</v>
      </c>
      <c r="U19" s="70">
        <f t="shared" si="4"/>
        <v>0.1</v>
      </c>
      <c r="V19" s="70">
        <f t="shared" ref="V19:W19" si="90">ROUND(IF(O19&gt;V$47,10,IF(O19&lt;V$48,0,10-(V$47-O19)/(V$47-V$48)*10)),1)</f>
        <v>1.2</v>
      </c>
      <c r="W19" s="70">
        <f t="shared" si="90"/>
        <v>10</v>
      </c>
      <c r="X19" s="70">
        <f t="shared" si="6"/>
        <v>7.8</v>
      </c>
      <c r="Y19" s="70" t="str">
        <f>IF('Indicator Data'!J21="No data","x",ROUND(IF(Q19&gt;Y$47,10,IF(Q19&lt;Y$48,0,10-(Y$47-Q19)/(Y$47-Y$48)*10)),1))</f>
        <v>x</v>
      </c>
      <c r="Z19" s="70">
        <f t="shared" ref="Z19:AA19" si="91">ROUND(AVERAGE(D19,R19),1)</f>
        <v>4.5999999999999996</v>
      </c>
      <c r="AA19" s="70">
        <f t="shared" si="91"/>
        <v>0.1</v>
      </c>
      <c r="AB19" s="70">
        <f t="shared" ref="AB19:AC19" si="92">ROUND(AVERAGE(V19,H19),1)</f>
        <v>2.9</v>
      </c>
      <c r="AC19" s="70">
        <f t="shared" si="92"/>
        <v>9.4</v>
      </c>
      <c r="AD19" s="70">
        <f t="shared" si="9"/>
        <v>7.4</v>
      </c>
      <c r="AE19" s="70" t="str">
        <f t="shared" si="10"/>
        <v>x</v>
      </c>
      <c r="AF19" s="72">
        <f t="shared" si="31"/>
        <v>3.5</v>
      </c>
      <c r="AG19" s="72">
        <f t="shared" si="11"/>
        <v>0.1</v>
      </c>
      <c r="AH19" s="72">
        <f t="shared" si="12"/>
        <v>7.5</v>
      </c>
      <c r="AI19" s="70">
        <f>IF('Indicator Data'!I21="No data","x",ROUND(IF('Indicator Data'!I21&gt;AI$47,10,IF('Indicator Data'!I21&lt;AI$48,0,10-(AI$47-'Indicator Data'!I21)/(AI$47-AI$48)*10)),1))</f>
        <v>5</v>
      </c>
      <c r="AJ19" s="72">
        <f t="shared" si="13"/>
        <v>5</v>
      </c>
      <c r="AK19" s="70">
        <f>IF('Indicator Data'!K21="No data","x",ROUND(IF('Indicator Data'!K21&gt;AK$47,10,IF('Indicator Data'!K21&lt;AK$48,0,10-(AK$47-'Indicator Data'!K21)/(AK$47-AK$48)*10)),1))</f>
        <v>2.7</v>
      </c>
      <c r="AL19" s="70">
        <f>IF('Indicator Data'!L21="No data","x",ROUND(IF('Indicator Data'!L21&gt;AL$47,10,IF('Indicator Data'!L21&lt;AL$48,0,10-(AL$47-'Indicator Data'!L21)/(AL$47-AL$48)*10)),1))</f>
        <v>0</v>
      </c>
      <c r="AM19" s="72">
        <f t="shared" si="32"/>
        <v>1.4</v>
      </c>
      <c r="AN19" s="70">
        <f>IF('Indicator Data'!M21="No data","x",ROUND(IF('Indicator Data'!M21&gt;AN$47,10,IF('Indicator Data'!M21&lt;AN$48,0,10-(AN$47-'Indicator Data'!M21)/(AN$47-AN$48)*10)),1))</f>
        <v>0</v>
      </c>
      <c r="AO19" s="70">
        <f>IF('Indicator Data'!N21="No data","x",ROUND(IF('Indicator Data'!N21&gt;AO$47,10,IF('Indicator Data'!N21&lt;AO$48,0,10-(AO$47-'Indicator Data'!N21)/(AO$47-AO$48)*10)),1))</f>
        <v>6.8</v>
      </c>
      <c r="AP19" s="70">
        <f>IF('Indicator Data'!O21="No data","x",ROUND(IF('Indicator Data'!O21&gt;AP$47,10,IF('Indicator Data'!O21&lt;AP$48,0,10-(AP$47-'Indicator Data'!O21)/(AP$47-AP$48)*10)),1))</f>
        <v>0</v>
      </c>
      <c r="AQ19" s="70">
        <f>IF('Indicator Data'!P21="No data","x",ROUND(IF('Indicator Data'!P21&gt;AQ$47,10,IF('Indicator Data'!P21&lt;AQ$48,0,10-(AQ$47-'Indicator Data'!P21)/(AQ$47-AQ$48)*10)),1))</f>
        <v>8.8000000000000007</v>
      </c>
      <c r="AR19" s="70">
        <f>IF('Indicator Data'!Q21="No data","x",ROUND(IF('Indicator Data'!Q21&gt;AR$47,10,IF('Indicator Data'!Q21&lt;AR$48,0,10-(AR$47-'Indicator Data'!Q21)/(AR$47-AR$48)*10)),1))</f>
        <v>3.5</v>
      </c>
      <c r="AS19" s="72">
        <f t="shared" si="14"/>
        <v>4.9000000000000004</v>
      </c>
      <c r="AT19" s="70">
        <f>IF('Indicator Data'!W21="no data","x",ROUND(IF('Indicator Data'!W21&gt;AT$47,0,IF('Indicator Data'!W21&lt;AT$48,10,(AT$47-'Indicator Data'!W21)/(AT$47-AT$48)*10)),1))</f>
        <v>1.1000000000000001</v>
      </c>
      <c r="AU19" s="70">
        <f>IF('Indicator Data'!X21="no data","x",ROUND(IF('Indicator Data'!X21&gt;AU$47,0,IF('Indicator Data'!X21&lt;AU$48,10,(AU$47-'Indicator Data'!X21)/(AU$47-AU$48)*10)),1))</f>
        <v>0.8</v>
      </c>
      <c r="AV19" s="70">
        <f>IF('Indicator Data'!V21="no data","x",ROUND(IF('Indicator Data'!V21&gt;AV$47,0,IF('Indicator Data'!V21&lt;AV$48,10,(AV$47-'Indicator Data'!V21)/(AV$47-AV$48)*10)),1))</f>
        <v>0.2</v>
      </c>
      <c r="AW19" s="70">
        <f t="shared" si="15"/>
        <v>0.7</v>
      </c>
      <c r="AX19" s="70">
        <f>IF('Indicator Data'!R21="no data","x",ROUND(IF(LOG('Indicator Data'!R21)&gt;AX$47,10,IF(LOG('Indicator Data'!R21)&lt;AX$48,0,10-(AX$47-LOG('Indicator Data'!R21))/(AX$47-AX$48)*10)),1))</f>
        <v>10</v>
      </c>
      <c r="AY19" s="70">
        <f>IF('Indicator Data'!S21="No data","x",ROUND(IF('Indicator Data'!S21&gt;AY$47,10,IF('Indicator Data'!S21&lt;AY$48,0,10-(AY$47-'Indicator Data'!S21)/(AY$47-AY$48)*10)),1))</f>
        <v>1</v>
      </c>
      <c r="AZ19" s="70">
        <f>IF('Indicator Data'!T21="No data","x",ROUND(IF('Indicator Data'!T21&gt;AZ$47,10,IF('Indicator Data'!T21&lt;AZ$48,0,10-(AZ$47-'Indicator Data'!T21)/(AZ$47-AZ$48)*10)),1))</f>
        <v>9.5</v>
      </c>
      <c r="BA19" s="70">
        <f>IF('Indicator Data'!U21="No data","x",ROUND(IF('Indicator Data'!U21&gt;BA$47,10,IF('Indicator Data'!U21&lt;BA$48,0,10-(BA$47-'Indicator Data'!U21)/(BA$47-BA$48)*10)),1))</f>
        <v>0.2</v>
      </c>
      <c r="BB19" s="70">
        <f t="shared" si="16"/>
        <v>3.6</v>
      </c>
      <c r="BC19" s="198">
        <f t="shared" si="17"/>
        <v>2.6</v>
      </c>
      <c r="BD19" s="70">
        <f>IF('Indicator Data'!AA21="No data","x",ROUND(IF('Indicator Data'!AA21&gt;BD$47,10,IF('Indicator Data'!AA21&lt;BD$48,0,10-(BD$47-'Indicator Data'!AA21)/(BD$47-BD$48)*10)),1))</f>
        <v>9.4</v>
      </c>
      <c r="BE19" s="70">
        <f t="shared" si="18"/>
        <v>6</v>
      </c>
      <c r="BF19" s="240">
        <f>IF('Indicator Data'!Y21="no data","x",'Indicator Data'!Y21/SUM('Indicator Data'!BQ$17:BQ$40))</f>
        <v>3.4282624021013798E-4</v>
      </c>
      <c r="BG19" s="70">
        <f t="shared" si="19"/>
        <v>1.9</v>
      </c>
      <c r="BH19" s="70">
        <f>IF('Indicator Data'!Z21="No data","x",ROUND(IF('Indicator Data'!Z21&gt;BH$47,0,IF('Indicator Data'!Z21&lt;BH$48,10,(BH$47-'Indicator Data'!Z21)/(BH$47-BH$48)*10)),1))</f>
        <v>6</v>
      </c>
      <c r="BI19" s="70">
        <f t="shared" si="20"/>
        <v>4</v>
      </c>
      <c r="BJ19" s="198">
        <f t="shared" si="21"/>
        <v>3.6</v>
      </c>
      <c r="BK19" s="200">
        <f t="shared" si="22"/>
        <v>3.8</v>
      </c>
      <c r="BL19" s="197">
        <f t="shared" si="23"/>
        <v>4</v>
      </c>
      <c r="BM19" s="70">
        <f>ROUND(IF('Indicator Data'!AD21=0,0,IF('Indicator Data'!AD21&gt;BM$47,10,IF('Indicator Data'!AD21&lt;BM$48,0,10-(BM$47-'Indicator Data'!AD21)/(BM$47-BM$48)*10))),1)</f>
        <v>0</v>
      </c>
      <c r="BN19" s="70">
        <f>ROUND(IF('Indicator Data'!AE21=0,0,IF(LOG('Indicator Data'!AE21)&gt;LOG(BN$47),10,IF(LOG('Indicator Data'!AE21)&lt;LOG(BN$48),0,10-(LOG(BN$47)-LOG('Indicator Data'!AE21))/(LOG(BN$47)-LOG(BN$48))*10))),1)</f>
        <v>9.3000000000000007</v>
      </c>
      <c r="BO19" s="72">
        <f t="shared" si="24"/>
        <v>6.6</v>
      </c>
      <c r="BP19" s="70">
        <f>IF('Indicator Data'!AB21="No data","x",ROUND(IF('Indicator Data'!AB21&gt;BP$47,10,IF('Indicator Data'!AB21&lt;BP$48,0,10-(BP$47-'Indicator Data'!AB21)/(BP$47-BP$48)*10)),1))</f>
        <v>0</v>
      </c>
      <c r="BQ19" s="70">
        <f>IF('Indicator Data'!AC21="No data","x",ROUND(IF('Indicator Data'!AC21&gt;BQ$47,10,IF('Indicator Data'!AC21&lt;BQ$48,0,10-(BQ$47-'Indicator Data'!AC21)/(BQ$47-BQ$48)*10)),1))</f>
        <v>0</v>
      </c>
      <c r="BR19" s="72">
        <f t="shared" si="25"/>
        <v>0</v>
      </c>
      <c r="BS19" s="73">
        <f t="shared" si="26"/>
        <v>4</v>
      </c>
      <c r="BT19" s="74"/>
      <c r="BU19" s="75"/>
    </row>
    <row r="20" spans="1:73" x14ac:dyDescent="0.25">
      <c r="A20" s="50" t="s">
        <v>88</v>
      </c>
      <c r="B20" s="10" t="s">
        <v>99</v>
      </c>
      <c r="C20" s="54" t="s">
        <v>100</v>
      </c>
      <c r="D20" s="76">
        <f>ROUND(IF('Indicator Data'!D22=0,0.1,IF(LOG('Indicator Data'!D22)&gt;D$47,10,IF(LOG('Indicator Data'!D22)&lt;D$48,0,10-(D$47-LOG('Indicator Data'!D22))/(D$47-D$48)*10))),1)</f>
        <v>0.1</v>
      </c>
      <c r="E20" s="70">
        <f>ROUND(IF('Indicator Data'!E22=0,0.1,IF(LOG('Indicator Data'!E22)&gt;E$47,10,IF(LOG('Indicator Data'!E22)&lt;E$48,0,10-(E$47-LOG('Indicator Data'!E22))/(E$47-E$48)*10))),1)</f>
        <v>0.1</v>
      </c>
      <c r="F20" s="70">
        <f t="shared" si="0"/>
        <v>0.1</v>
      </c>
      <c r="G20" s="70">
        <f>ROUND(IF('Indicator Data'!H22="No data",0.1,IF('Indicator Data'!H22=0,0,IF(LOG('Indicator Data'!H22)&gt;G$47,10,IF(LOG('Indicator Data'!H22)&lt;G$48,0,10-(G$47-LOG('Indicator Data'!H22))/(G$47-G$48)*10)))),1)</f>
        <v>0</v>
      </c>
      <c r="H20" s="70">
        <f>ROUND(IF('Indicator Data'!F22=0,0,IF(LOG('Indicator Data'!F22)&gt;H$47,10,IF(LOG('Indicator Data'!F22)&lt;H$48,0,10-(H$47-LOG('Indicator Data'!F22))/(H$47-H$48)*10))),1)</f>
        <v>4.8</v>
      </c>
      <c r="I20" s="70">
        <f>ROUND(IF('Indicator Data'!G22=0,0,IF(LOG('Indicator Data'!G22)&gt;I$47,10,IF(LOG('Indicator Data'!G22)&lt;I$48,0,10-(I$47-LOG('Indicator Data'!G22))/(I$47-I$48)*10))),1)</f>
        <v>7.7</v>
      </c>
      <c r="J20" s="70">
        <f t="shared" si="1"/>
        <v>6.5</v>
      </c>
      <c r="K20" s="70" t="str">
        <f>IF('Indicator Data'!J22="No data","x",ROUND(IF('Indicator Data'!J22=0,0,IF(LOG('Indicator Data'!J22)&gt;K$47,10,IF(LOG('Indicator Data'!J22)&lt;K$48,0,10-(K$47-LOG('Indicator Data'!J22))/(K$47-K$48)*10))),1))</f>
        <v>x</v>
      </c>
      <c r="L20" s="71">
        <f>'Indicator Data'!D22/'Indicator Data'!$BR22</f>
        <v>2.0564721729155462E-3</v>
      </c>
      <c r="M20" s="71">
        <f>'Indicator Data'!E22/'Indicator Data'!$BR22</f>
        <v>0</v>
      </c>
      <c r="N20" s="71">
        <f>IF(G20=0.1,0,'Indicator Data'!H22/'Indicator Data'!$BR22)</f>
        <v>2.7301917969487052E-4</v>
      </c>
      <c r="O20" s="71">
        <f>'Indicator Data'!F22/'Indicator Data'!$BR22</f>
        <v>1.1109986221047436E-2</v>
      </c>
      <c r="P20" s="71">
        <f>'Indicator Data'!G22/'Indicator Data'!$BR22</f>
        <v>5.3893182283478461E-2</v>
      </c>
      <c r="Q20" s="71" t="str">
        <f>IF('Indicator Data'!J22="No data","x",'Indicator Data'!J22/'Indicator Data'!$BR22)</f>
        <v>x</v>
      </c>
      <c r="R20" s="70">
        <f t="shared" ref="R20:S20" si="93">ROUND(IF(L20&gt;R$47,10,IF(L20&lt;R$48,0,10-(R$47-L20)/(R$47-R$48)*10)),1)</f>
        <v>9.3000000000000007</v>
      </c>
      <c r="S20" s="70">
        <f t="shared" si="93"/>
        <v>0</v>
      </c>
      <c r="T20" s="70">
        <f t="shared" si="3"/>
        <v>6.6</v>
      </c>
      <c r="U20" s="70">
        <f t="shared" si="4"/>
        <v>0.2</v>
      </c>
      <c r="V20" s="70">
        <f t="shared" ref="V20:W20" si="94">ROUND(IF(O20&gt;V$47,10,IF(O20&lt;V$48,0,10-(V$47-O20)/(V$47-V$48)*10)),1)</f>
        <v>2</v>
      </c>
      <c r="W20" s="70">
        <f t="shared" si="94"/>
        <v>10</v>
      </c>
      <c r="X20" s="70">
        <f t="shared" si="6"/>
        <v>7.9</v>
      </c>
      <c r="Y20" s="70" t="str">
        <f>IF('Indicator Data'!J22="No data","x",ROUND(IF(Q20&gt;Y$47,10,IF(Q20&lt;Y$48,0,10-(Y$47-Q20)/(Y$47-Y$48)*10)),1))</f>
        <v>x</v>
      </c>
      <c r="Z20" s="70">
        <f t="shared" ref="Z20:AA20" si="95">ROUND(AVERAGE(D20,R20),1)</f>
        <v>4.7</v>
      </c>
      <c r="AA20" s="70">
        <f t="shared" si="95"/>
        <v>0.1</v>
      </c>
      <c r="AB20" s="70">
        <f t="shared" ref="AB20:AC20" si="96">ROUND(AVERAGE(V20,H20),1)</f>
        <v>3.4</v>
      </c>
      <c r="AC20" s="70">
        <f t="shared" si="96"/>
        <v>8.9</v>
      </c>
      <c r="AD20" s="70">
        <f t="shared" si="9"/>
        <v>7</v>
      </c>
      <c r="AE20" s="70" t="str">
        <f t="shared" si="10"/>
        <v>x</v>
      </c>
      <c r="AF20" s="72">
        <f t="shared" si="31"/>
        <v>4.0999999999999996</v>
      </c>
      <c r="AG20" s="72">
        <f t="shared" si="11"/>
        <v>0.1</v>
      </c>
      <c r="AH20" s="72">
        <f t="shared" si="12"/>
        <v>7.3</v>
      </c>
      <c r="AI20" s="70">
        <f>IF('Indicator Data'!I22="No data","x",ROUND(IF('Indicator Data'!I22&gt;AI$47,10,IF('Indicator Data'!I22&lt;AI$48,0,10-(AI$47-'Indicator Data'!I22)/(AI$47-AI$48)*10)),1))</f>
        <v>0</v>
      </c>
      <c r="AJ20" s="72">
        <f t="shared" si="13"/>
        <v>0</v>
      </c>
      <c r="AK20" s="70">
        <f>IF('Indicator Data'!K22="No data","x",ROUND(IF('Indicator Data'!K22&gt;AK$47,10,IF('Indicator Data'!K22&lt;AK$48,0,10-(AK$47-'Indicator Data'!K22)/(AK$47-AK$48)*10)),1))</f>
        <v>3.4</v>
      </c>
      <c r="AL20" s="70">
        <f>IF('Indicator Data'!L22="No data","x",ROUND(IF('Indicator Data'!L22&gt;AL$47,10,IF('Indicator Data'!L22&lt;AL$48,0,10-(AL$47-'Indicator Data'!L22)/(AL$47-AL$48)*10)),1))</f>
        <v>0</v>
      </c>
      <c r="AM20" s="72">
        <f t="shared" si="32"/>
        <v>1.9</v>
      </c>
      <c r="AN20" s="70">
        <f>IF('Indicator Data'!M22="No data","x",ROUND(IF('Indicator Data'!M22&gt;AN$47,10,IF('Indicator Data'!M22&lt;AN$48,0,10-(AN$47-'Indicator Data'!M22)/(AN$47-AN$48)*10)),1))</f>
        <v>0</v>
      </c>
      <c r="AO20" s="70">
        <f>IF('Indicator Data'!N22="No data","x",ROUND(IF('Indicator Data'!N22&gt;AO$47,10,IF('Indicator Data'!N22&lt;AO$48,0,10-(AO$47-'Indicator Data'!N22)/(AO$47-AO$48)*10)),1))</f>
        <v>10</v>
      </c>
      <c r="AP20" s="70">
        <f>IF('Indicator Data'!O22="No data","x",ROUND(IF('Indicator Data'!O22&gt;AP$47,10,IF('Indicator Data'!O22&lt;AP$48,0,10-(AP$47-'Indicator Data'!O22)/(AP$47-AP$48)*10)),1))</f>
        <v>0</v>
      </c>
      <c r="AQ20" s="70">
        <f>IF('Indicator Data'!P22="No data","x",ROUND(IF('Indicator Data'!P22&gt;AQ$47,10,IF('Indicator Data'!P22&lt;AQ$48,0,10-(AQ$47-'Indicator Data'!P22)/(AQ$47-AQ$48)*10)),1))</f>
        <v>9.3000000000000007</v>
      </c>
      <c r="AR20" s="70">
        <f>IF('Indicator Data'!Q22="No data","x",ROUND(IF('Indicator Data'!Q22&gt;AR$47,10,IF('Indicator Data'!Q22&lt;AR$48,0,10-(AR$47-'Indicator Data'!Q22)/(AR$47-AR$48)*10)),1))</f>
        <v>8.6</v>
      </c>
      <c r="AS20" s="72">
        <f t="shared" si="14"/>
        <v>7.5</v>
      </c>
      <c r="AT20" s="70">
        <f>IF('Indicator Data'!W22="no data","x",ROUND(IF('Indicator Data'!W22&gt;AT$47,0,IF('Indicator Data'!W22&lt;AT$48,10,(AT$47-'Indicator Data'!W22)/(AT$47-AT$48)*10)),1))</f>
        <v>0.9</v>
      </c>
      <c r="AU20" s="70">
        <f>IF('Indicator Data'!X22="no data","x",ROUND(IF('Indicator Data'!X22&gt;AU$47,0,IF('Indicator Data'!X22&lt;AU$48,10,(AU$47-'Indicator Data'!X22)/(AU$47-AU$48)*10)),1))</f>
        <v>0.3</v>
      </c>
      <c r="AV20" s="70">
        <f>IF('Indicator Data'!V22="no data","x",ROUND(IF('Indicator Data'!V22&gt;AV$47,0,IF('Indicator Data'!V22&lt;AV$48,10,(AV$47-'Indicator Data'!V22)/(AV$47-AV$48)*10)),1))</f>
        <v>0.2</v>
      </c>
      <c r="AW20" s="70">
        <f t="shared" si="15"/>
        <v>0.5</v>
      </c>
      <c r="AX20" s="70">
        <f>IF('Indicator Data'!R22="no data","x",ROUND(IF(LOG('Indicator Data'!R22)&gt;AX$47,10,IF(LOG('Indicator Data'!R22)&lt;AX$48,0,10-(AX$47-LOG('Indicator Data'!R22))/(AX$47-AX$48)*10)),1))</f>
        <v>3</v>
      </c>
      <c r="AY20" s="70">
        <f>IF('Indicator Data'!S22="No data","x",ROUND(IF('Indicator Data'!S22&gt;AY$47,10,IF('Indicator Data'!S22&lt;AY$48,0,10-(AY$47-'Indicator Data'!S22)/(AY$47-AY$48)*10)),1))</f>
        <v>1</v>
      </c>
      <c r="AZ20" s="70">
        <f>IF('Indicator Data'!T22="No data","x",ROUND(IF('Indicator Data'!T22&gt;AZ$47,10,IF('Indicator Data'!T22&lt;AZ$48,0,10-(AZ$47-'Indicator Data'!T22)/(AZ$47-AZ$48)*10)),1))</f>
        <v>9.5</v>
      </c>
      <c r="BA20" s="70">
        <f>IF('Indicator Data'!U22="No data","x",ROUND(IF('Indicator Data'!U22&gt;BA$47,10,IF('Indicator Data'!U22&lt;BA$48,0,10-(BA$47-'Indicator Data'!U22)/(BA$47-BA$48)*10)),1))</f>
        <v>1.2</v>
      </c>
      <c r="BB20" s="70">
        <f t="shared" si="16"/>
        <v>3.9</v>
      </c>
      <c r="BC20" s="198">
        <f t="shared" si="17"/>
        <v>2.8</v>
      </c>
      <c r="BD20" s="70">
        <f>IF('Indicator Data'!AA22="No data","x",ROUND(IF('Indicator Data'!AA22&gt;BD$47,10,IF('Indicator Data'!AA22&lt;BD$48,0,10-(BD$47-'Indicator Data'!AA22)/(BD$47-BD$48)*10)),1))</f>
        <v>9.4</v>
      </c>
      <c r="BE20" s="70">
        <f t="shared" si="18"/>
        <v>4.8</v>
      </c>
      <c r="BF20" s="240">
        <f>IF('Indicator Data'!Y22="no data","x",'Indicator Data'!Y22/SUM('Indicator Data'!BQ$17:BQ$40))</f>
        <v>3.4282624021013798E-4</v>
      </c>
      <c r="BG20" s="70">
        <f t="shared" si="19"/>
        <v>1.9</v>
      </c>
      <c r="BH20" s="70">
        <f>IF('Indicator Data'!Z22="No data","x",ROUND(IF('Indicator Data'!Z22&gt;BH$47,0,IF('Indicator Data'!Z22&lt;BH$48,10,(BH$47-'Indicator Data'!Z22)/(BH$47-BH$48)*10)),1))</f>
        <v>6</v>
      </c>
      <c r="BI20" s="70">
        <f t="shared" si="20"/>
        <v>4</v>
      </c>
      <c r="BJ20" s="198">
        <f t="shared" si="21"/>
        <v>3.1</v>
      </c>
      <c r="BK20" s="200">
        <f t="shared" si="22"/>
        <v>4.9000000000000004</v>
      </c>
      <c r="BL20" s="197">
        <f t="shared" si="23"/>
        <v>3.5</v>
      </c>
      <c r="BM20" s="70">
        <f>ROUND(IF('Indicator Data'!AD22=0,0,IF('Indicator Data'!AD22&gt;BM$47,10,IF('Indicator Data'!AD22&lt;BM$48,0,10-(BM$47-'Indicator Data'!AD22)/(BM$47-BM$48)*10))),1)</f>
        <v>0</v>
      </c>
      <c r="BN20" s="70">
        <f>ROUND(IF('Indicator Data'!AE22=0,0,IF(LOG('Indicator Data'!AE22)&gt;LOG(BN$47),10,IF(LOG('Indicator Data'!AE22)&lt;LOG(BN$48),0,10-(LOG(BN$47)-LOG('Indicator Data'!AE22))/(LOG(BN$47)-LOG(BN$48))*10))),1)</f>
        <v>9.3000000000000007</v>
      </c>
      <c r="BO20" s="72">
        <f t="shared" si="24"/>
        <v>6.6</v>
      </c>
      <c r="BP20" s="70">
        <f>IF('Indicator Data'!AB22="No data","x",ROUND(IF('Indicator Data'!AB22&gt;BP$47,10,IF('Indicator Data'!AB22&lt;BP$48,0,10-(BP$47-'Indicator Data'!AB22)/(BP$47-BP$48)*10)),1))</f>
        <v>0</v>
      </c>
      <c r="BQ20" s="70">
        <f>IF('Indicator Data'!AC22="No data","x",ROUND(IF('Indicator Data'!AC22&gt;BQ$47,10,IF('Indicator Data'!AC22&lt;BQ$48,0,10-(BQ$47-'Indicator Data'!AC22)/(BQ$47-BQ$48)*10)),1))</f>
        <v>0</v>
      </c>
      <c r="BR20" s="72">
        <f t="shared" si="25"/>
        <v>0</v>
      </c>
      <c r="BS20" s="73">
        <f t="shared" si="26"/>
        <v>4</v>
      </c>
      <c r="BT20" s="74"/>
      <c r="BU20" s="75"/>
    </row>
    <row r="21" spans="1:73" ht="15.75" customHeight="1" x14ac:dyDescent="0.25">
      <c r="A21" s="50" t="s">
        <v>88</v>
      </c>
      <c r="B21" s="10" t="s">
        <v>101</v>
      </c>
      <c r="C21" s="54" t="s">
        <v>102</v>
      </c>
      <c r="D21" s="76">
        <f>ROUND(IF('Indicator Data'!D23=0,0.1,IF(LOG('Indicator Data'!D23)&gt;D$47,10,IF(LOG('Indicator Data'!D23)&lt;D$48,0,10-(D$47-LOG('Indicator Data'!D23))/(D$47-D$48)*10))),1)</f>
        <v>0.8</v>
      </c>
      <c r="E21" s="70">
        <f>ROUND(IF('Indicator Data'!E23=0,0.1,IF(LOG('Indicator Data'!E23)&gt;E$47,10,IF(LOG('Indicator Data'!E23)&lt;E$48,0,10-(E$47-LOG('Indicator Data'!E23))/(E$47-E$48)*10))),1)</f>
        <v>0.1</v>
      </c>
      <c r="F21" s="70">
        <f t="shared" si="0"/>
        <v>0.5</v>
      </c>
      <c r="G21" s="70">
        <f>ROUND(IF('Indicator Data'!H23="No data",0.1,IF('Indicator Data'!H23=0,0,IF(LOG('Indicator Data'!H23)&gt;G$47,10,IF(LOG('Indicator Data'!H23)&lt;G$48,0,10-(G$47-LOG('Indicator Data'!H23))/(G$47-G$48)*10)))),1)</f>
        <v>6.1</v>
      </c>
      <c r="H21" s="70">
        <f>ROUND(IF('Indicator Data'!F23=0,0,IF(LOG('Indicator Data'!F23)&gt;H$47,10,IF(LOG('Indicator Data'!F23)&lt;H$48,0,10-(H$47-LOG('Indicator Data'!F23))/(H$47-H$48)*10))),1)</f>
        <v>4.0999999999999996</v>
      </c>
      <c r="I21" s="70">
        <f>ROUND(IF('Indicator Data'!G23=0,0,IF(LOG('Indicator Data'!G23)&gt;I$47,10,IF(LOG('Indicator Data'!G23)&lt;I$48,0,10-(I$47-LOG('Indicator Data'!G23))/(I$47-I$48)*10))),1)</f>
        <v>5.9</v>
      </c>
      <c r="J21" s="70">
        <f t="shared" si="1"/>
        <v>5.0999999999999996</v>
      </c>
      <c r="K21" s="70" t="str">
        <f>IF('Indicator Data'!J23="No data","x",ROUND(IF('Indicator Data'!J23=0,0,IF(LOG('Indicator Data'!J23)&gt;K$47,10,IF(LOG('Indicator Data'!J23)&lt;K$48,0,10-(K$47-LOG('Indicator Data'!J23))/(K$47-K$48)*10))),1))</f>
        <v>x</v>
      </c>
      <c r="L21" s="71">
        <f>'Indicator Data'!D23/'Indicator Data'!$BR23</f>
        <v>2.0689292741762049E-3</v>
      </c>
      <c r="M21" s="71">
        <f>'Indicator Data'!E23/'Indicator Data'!$BR23</f>
        <v>0</v>
      </c>
      <c r="N21" s="71">
        <f>IF(G21=0.1,0,'Indicator Data'!H23/'Indicator Data'!$BR23)</f>
        <v>1.0871464740169819E-2</v>
      </c>
      <c r="O21" s="71">
        <f>'Indicator Data'!F23/'Indicator Data'!$BR23</f>
        <v>6.0007860485495777E-3</v>
      </c>
      <c r="P21" s="71">
        <f>'Indicator Data'!G23/'Indicator Data'!$BR23</f>
        <v>1.4773314122628537E-2</v>
      </c>
      <c r="Q21" s="71" t="str">
        <f>IF('Indicator Data'!J23="No data","x",'Indicator Data'!J23/'Indicator Data'!$BR23)</f>
        <v>x</v>
      </c>
      <c r="R21" s="70">
        <f t="shared" ref="R21:S21" si="97">ROUND(IF(L21&gt;R$47,10,IF(L21&lt;R$48,0,10-(R$47-L21)/(R$47-R$48)*10)),1)</f>
        <v>9.4</v>
      </c>
      <c r="S21" s="70">
        <f t="shared" si="97"/>
        <v>0</v>
      </c>
      <c r="T21" s="70">
        <f t="shared" si="3"/>
        <v>6.8</v>
      </c>
      <c r="U21" s="70">
        <f t="shared" si="4"/>
        <v>8.1</v>
      </c>
      <c r="V21" s="70">
        <f t="shared" ref="V21:W21" si="98">ROUND(IF(O21&gt;V$47,10,IF(O21&lt;V$48,0,10-(V$47-O21)/(V$47-V$48)*10)),1)</f>
        <v>0.8</v>
      </c>
      <c r="W21" s="70">
        <f t="shared" si="98"/>
        <v>6.4</v>
      </c>
      <c r="X21" s="70">
        <f t="shared" si="6"/>
        <v>4.0999999999999996</v>
      </c>
      <c r="Y21" s="70" t="str">
        <f>IF('Indicator Data'!J23="No data","x",ROUND(IF(Q21&gt;Y$47,10,IF(Q21&lt;Y$48,0,10-(Y$47-Q21)/(Y$47-Y$48)*10)),1))</f>
        <v>x</v>
      </c>
      <c r="Z21" s="70">
        <f t="shared" ref="Z21:AA21" si="99">ROUND(AVERAGE(D21,R21),1)</f>
        <v>5.0999999999999996</v>
      </c>
      <c r="AA21" s="70">
        <f t="shared" si="99"/>
        <v>0.1</v>
      </c>
      <c r="AB21" s="70">
        <f t="shared" ref="AB21:AC21" si="100">ROUND(AVERAGE(V21,H21),1)</f>
        <v>2.5</v>
      </c>
      <c r="AC21" s="70">
        <f t="shared" si="100"/>
        <v>6.2</v>
      </c>
      <c r="AD21" s="70">
        <f t="shared" si="9"/>
        <v>4.5999999999999996</v>
      </c>
      <c r="AE21" s="70" t="str">
        <f t="shared" si="10"/>
        <v>x</v>
      </c>
      <c r="AF21" s="72">
        <f t="shared" si="31"/>
        <v>4.3</v>
      </c>
      <c r="AG21" s="72">
        <f t="shared" si="11"/>
        <v>7.2</v>
      </c>
      <c r="AH21" s="72">
        <f t="shared" si="12"/>
        <v>4.5999999999999996</v>
      </c>
      <c r="AI21" s="70">
        <f>IF('Indicator Data'!I23="No data","x",ROUND(IF('Indicator Data'!I23&gt;AI$47,10,IF('Indicator Data'!I23&lt;AI$48,0,10-(AI$47-'Indicator Data'!I23)/(AI$47-AI$48)*10)),1))</f>
        <v>3.3</v>
      </c>
      <c r="AJ21" s="72">
        <f t="shared" si="13"/>
        <v>3.3</v>
      </c>
      <c r="AK21" s="70">
        <f>IF('Indicator Data'!K23="No data","x",ROUND(IF('Indicator Data'!K23&gt;AK$47,10,IF('Indicator Data'!K23&lt;AK$48,0,10-(AK$47-'Indicator Data'!K23)/(AK$47-AK$48)*10)),1))</f>
        <v>9.1</v>
      </c>
      <c r="AL21" s="70">
        <f>IF('Indicator Data'!L23="No data","x",ROUND(IF('Indicator Data'!L23&gt;AL$47,10,IF('Indicator Data'!L23&lt;AL$48,0,10-(AL$47-'Indicator Data'!L23)/(AL$47-AL$48)*10)),1))</f>
        <v>10</v>
      </c>
      <c r="AM21" s="72">
        <f t="shared" si="32"/>
        <v>9.6</v>
      </c>
      <c r="AN21" s="70">
        <f>IF('Indicator Data'!M23="No data","x",ROUND(IF('Indicator Data'!M23&gt;AN$47,10,IF('Indicator Data'!M23&lt;AN$48,0,10-(AN$47-'Indicator Data'!M23)/(AN$47-AN$48)*10)),1))</f>
        <v>0</v>
      </c>
      <c r="AO21" s="70">
        <f>IF('Indicator Data'!N23="No data","x",ROUND(IF('Indicator Data'!N23&gt;AO$47,10,IF('Indicator Data'!N23&lt;AO$48,0,10-(AO$47-'Indicator Data'!N23)/(AO$47-AO$48)*10)),1))</f>
        <v>8.8000000000000007</v>
      </c>
      <c r="AP21" s="70">
        <f>IF('Indicator Data'!O23="No data","x",ROUND(IF('Indicator Data'!O23&gt;AP$47,10,IF('Indicator Data'!O23&lt;AP$48,0,10-(AP$47-'Indicator Data'!O23)/(AP$47-AP$48)*10)),1))</f>
        <v>0</v>
      </c>
      <c r="AQ21" s="70">
        <f>IF('Indicator Data'!P23="No data","x",ROUND(IF('Indicator Data'!P23&gt;AQ$47,10,IF('Indicator Data'!P23&lt;AQ$48,0,10-(AQ$47-'Indicator Data'!P23)/(AQ$47-AQ$48)*10)),1))</f>
        <v>5.3</v>
      </c>
      <c r="AR21" s="70">
        <f>IF('Indicator Data'!Q23="No data","x",ROUND(IF('Indicator Data'!Q23&gt;AR$47,10,IF('Indicator Data'!Q23&lt;AR$48,0,10-(AR$47-'Indicator Data'!Q23)/(AR$47-AR$48)*10)),1))</f>
        <v>0.6</v>
      </c>
      <c r="AS21" s="72">
        <f t="shared" si="14"/>
        <v>4.0999999999999996</v>
      </c>
      <c r="AT21" s="70">
        <f>IF('Indicator Data'!W23="no data","x",ROUND(IF('Indicator Data'!W23&gt;AT$47,0,IF('Indicator Data'!W23&lt;AT$48,10,(AT$47-'Indicator Data'!W23)/(AT$47-AT$48)*10)),1))</f>
        <v>0.9</v>
      </c>
      <c r="AU21" s="70">
        <f>IF('Indicator Data'!X23="no data","x",ROUND(IF('Indicator Data'!X23&gt;AU$47,0,IF('Indicator Data'!X23&lt;AU$48,10,(AU$47-'Indicator Data'!X23)/(AU$47-AU$48)*10)),1))</f>
        <v>0.3</v>
      </c>
      <c r="AV21" s="70">
        <f>IF('Indicator Data'!V23="no data","x",ROUND(IF('Indicator Data'!V23&gt;AV$47,0,IF('Indicator Data'!V23&lt;AV$48,10,(AV$47-'Indicator Data'!V23)/(AV$47-AV$48)*10)),1))</f>
        <v>0.2</v>
      </c>
      <c r="AW21" s="70">
        <f t="shared" si="15"/>
        <v>0.5</v>
      </c>
      <c r="AX21" s="70">
        <f>IF('Indicator Data'!R23="no data","x",ROUND(IF(LOG('Indicator Data'!R23)&gt;AX$47,10,IF(LOG('Indicator Data'!R23)&lt;AX$48,0,10-(AX$47-LOG('Indicator Data'!R23))/(AX$47-AX$48)*10)),1))</f>
        <v>5.6</v>
      </c>
      <c r="AY21" s="70">
        <f>IF('Indicator Data'!S23="No data","x",ROUND(IF('Indicator Data'!S23&gt;AY$47,10,IF('Indicator Data'!S23&lt;AY$48,0,10-(AY$47-'Indicator Data'!S23)/(AY$47-AY$48)*10)),1))</f>
        <v>1</v>
      </c>
      <c r="AZ21" s="70">
        <f>IF('Indicator Data'!T23="No data","x",ROUND(IF('Indicator Data'!T23&gt;AZ$47,10,IF('Indicator Data'!T23&lt;AZ$48,0,10-(AZ$47-'Indicator Data'!T23)/(AZ$47-AZ$48)*10)),1))</f>
        <v>9.5</v>
      </c>
      <c r="BA21" s="70">
        <f>IF('Indicator Data'!U23="No data","x",ROUND(IF('Indicator Data'!U23&gt;BA$47,10,IF('Indicator Data'!U23&lt;BA$48,0,10-(BA$47-'Indicator Data'!U23)/(BA$47-BA$48)*10)),1))</f>
        <v>3.5</v>
      </c>
      <c r="BB21" s="70">
        <f t="shared" si="16"/>
        <v>4.7</v>
      </c>
      <c r="BC21" s="198">
        <f t="shared" si="17"/>
        <v>3.3</v>
      </c>
      <c r="BD21" s="70">
        <f>IF('Indicator Data'!AA23="No data","x",ROUND(IF('Indicator Data'!AA23&gt;BD$47,10,IF('Indicator Data'!AA23&lt;BD$48,0,10-(BD$47-'Indicator Data'!AA23)/(BD$47-BD$48)*10)),1))</f>
        <v>9.4</v>
      </c>
      <c r="BE21" s="70">
        <f t="shared" si="18"/>
        <v>5.8</v>
      </c>
      <c r="BF21" s="240">
        <f>IF('Indicator Data'!Y23="no data","x",'Indicator Data'!Y23/SUM('Indicator Data'!BQ$23))</f>
        <v>2.7341827527751957E-4</v>
      </c>
      <c r="BG21" s="70">
        <f t="shared" si="19"/>
        <v>4.2</v>
      </c>
      <c r="BH21" s="70">
        <f>IF('Indicator Data'!Z23="No data","x",ROUND(IF('Indicator Data'!Z23&gt;BH$47,0,IF('Indicator Data'!Z23&lt;BH$48,10,(BH$47-'Indicator Data'!Z23)/(BH$47-BH$48)*10)),1))</f>
        <v>6</v>
      </c>
      <c r="BI21" s="70">
        <f t="shared" si="20"/>
        <v>5.0999999999999996</v>
      </c>
      <c r="BJ21" s="198">
        <f t="shared" si="21"/>
        <v>3.8</v>
      </c>
      <c r="BK21" s="200">
        <f t="shared" si="22"/>
        <v>3.7</v>
      </c>
      <c r="BL21" s="197">
        <f t="shared" si="23"/>
        <v>6.1</v>
      </c>
      <c r="BM21" s="70">
        <f>ROUND(IF('Indicator Data'!AD23=0,0,IF('Indicator Data'!AD23&gt;BM$47,10,IF('Indicator Data'!AD23&lt;BM$48,0,10-(BM$47-'Indicator Data'!AD23)/(BM$47-BM$48)*10))),1)</f>
        <v>0</v>
      </c>
      <c r="BN21" s="70">
        <f>ROUND(IF('Indicator Data'!AE23=0,0,IF(LOG('Indicator Data'!AE23)&gt;LOG(BN$47),10,IF(LOG('Indicator Data'!AE23)&lt;LOG(BN$48),0,10-(LOG(BN$47)-LOG('Indicator Data'!AE23))/(LOG(BN$47)-LOG(BN$48))*10))),1)</f>
        <v>9.3000000000000007</v>
      </c>
      <c r="BO21" s="72">
        <f t="shared" si="24"/>
        <v>6.6</v>
      </c>
      <c r="BP21" s="70">
        <f>IF('Indicator Data'!AB23="No data","x",ROUND(IF('Indicator Data'!AB23&gt;BP$47,10,IF('Indicator Data'!AB23&lt;BP$48,0,10-(BP$47-'Indicator Data'!AB23)/(BP$47-BP$48)*10)),1))</f>
        <v>0</v>
      </c>
      <c r="BQ21" s="70">
        <f>IF('Indicator Data'!AC23="No data","x",ROUND(IF('Indicator Data'!AC23&gt;BQ$47,10,IF('Indicator Data'!AC23&lt;BQ$48,0,10-(BQ$47-'Indicator Data'!AC23)/(BQ$47-BQ$48)*10)),1))</f>
        <v>0</v>
      </c>
      <c r="BR21" s="72">
        <f t="shared" si="25"/>
        <v>0</v>
      </c>
      <c r="BS21" s="73">
        <f t="shared" si="26"/>
        <v>4</v>
      </c>
      <c r="BT21" s="74"/>
      <c r="BU21" s="75"/>
    </row>
    <row r="22" spans="1:73" ht="15.75" customHeight="1" x14ac:dyDescent="0.25">
      <c r="A22" s="50" t="s">
        <v>88</v>
      </c>
      <c r="B22" s="10" t="s">
        <v>103</v>
      </c>
      <c r="C22" s="54" t="s">
        <v>104</v>
      </c>
      <c r="D22" s="76">
        <f>ROUND(IF('Indicator Data'!D24=0,0.1,IF(LOG('Indicator Data'!D24)&gt;D$47,10,IF(LOG('Indicator Data'!D24)&lt;D$48,0,10-(D$47-LOG('Indicator Data'!D24))/(D$47-D$48)*10))),1)</f>
        <v>1.5</v>
      </c>
      <c r="E22" s="70">
        <f>ROUND(IF('Indicator Data'!E24=0,0.1,IF(LOG('Indicator Data'!E24)&gt;E$47,10,IF(LOG('Indicator Data'!E24)&lt;E$48,0,10-(E$47-LOG('Indicator Data'!E24))/(E$47-E$48)*10))),1)</f>
        <v>0.1</v>
      </c>
      <c r="F22" s="70">
        <f t="shared" si="0"/>
        <v>0.8</v>
      </c>
      <c r="G22" s="70">
        <f>ROUND(IF('Indicator Data'!H24="No data",0.1,IF('Indicator Data'!H24=0,0,IF(LOG('Indicator Data'!H24)&gt;G$47,10,IF(LOG('Indicator Data'!H24)&lt;G$48,0,10-(G$47-LOG('Indicator Data'!H24))/(G$47-G$48)*10)))),1)</f>
        <v>0</v>
      </c>
      <c r="H22" s="70">
        <f>ROUND(IF('Indicator Data'!F24=0,0,IF(LOG('Indicator Data'!F24)&gt;H$47,10,IF(LOG('Indicator Data'!F24)&lt;H$48,0,10-(H$47-LOG('Indicator Data'!F24))/(H$47-H$48)*10))),1)</f>
        <v>6.1</v>
      </c>
      <c r="I22" s="70">
        <f>ROUND(IF('Indicator Data'!G24=0,0,IF(LOG('Indicator Data'!G24)&gt;I$47,10,IF(LOG('Indicator Data'!G24)&lt;I$48,0,10-(I$47-LOG('Indicator Data'!G24))/(I$47-I$48)*10))),1)</f>
        <v>8.9</v>
      </c>
      <c r="J22" s="70">
        <f t="shared" si="1"/>
        <v>7.8</v>
      </c>
      <c r="K22" s="70" t="str">
        <f>IF('Indicator Data'!J24="No data","x",ROUND(IF('Indicator Data'!J24=0,0,IF(LOG('Indicator Data'!J24)&gt;K$47,10,IF(LOG('Indicator Data'!J24)&lt;K$48,0,10-(K$47-LOG('Indicator Data'!J24))/(K$47-K$48)*10))),1))</f>
        <v>x</v>
      </c>
      <c r="L22" s="71">
        <f>'Indicator Data'!D24/'Indicator Data'!$BR24</f>
        <v>1.7837324636169715E-3</v>
      </c>
      <c r="M22" s="71">
        <f>'Indicator Data'!E24/'Indicator Data'!$BR24</f>
        <v>0</v>
      </c>
      <c r="N22" s="71">
        <f>IF(G22=0.1,0,'Indicator Data'!H24/'Indicator Data'!$BR24)</f>
        <v>0</v>
      </c>
      <c r="O22" s="71">
        <f>'Indicator Data'!F24/'Indicator Data'!$BR24</f>
        <v>1.2817651761006651E-2</v>
      </c>
      <c r="P22" s="71">
        <f>'Indicator Data'!G24/'Indicator Data'!$BR24</f>
        <v>5.4668225626716589E-2</v>
      </c>
      <c r="Q22" s="71" t="str">
        <f>IF('Indicator Data'!J24="No data","x",'Indicator Data'!J24/'Indicator Data'!$BR24)</f>
        <v>x</v>
      </c>
      <c r="R22" s="70">
        <f t="shared" ref="R22:S22" si="101">ROUND(IF(L22&gt;R$47,10,IF(L22&lt;R$48,0,10-(R$47-L22)/(R$47-R$48)*10)),1)</f>
        <v>8.1</v>
      </c>
      <c r="S22" s="70">
        <f t="shared" si="101"/>
        <v>0</v>
      </c>
      <c r="T22" s="70">
        <f t="shared" si="3"/>
        <v>5.3</v>
      </c>
      <c r="U22" s="70">
        <f t="shared" si="4"/>
        <v>0.1</v>
      </c>
      <c r="V22" s="70">
        <f t="shared" ref="V22:W22" si="102">ROUND(IF(O22&gt;V$47,10,IF(O22&lt;V$48,0,10-(V$47-O22)/(V$47-V$48)*10)),1)</f>
        <v>2.4</v>
      </c>
      <c r="W22" s="70">
        <f t="shared" si="102"/>
        <v>10</v>
      </c>
      <c r="X22" s="70">
        <f t="shared" si="6"/>
        <v>8</v>
      </c>
      <c r="Y22" s="70" t="str">
        <f>IF('Indicator Data'!J24="No data","x",ROUND(IF(Q22&gt;Y$47,10,IF(Q22&lt;Y$48,0,10-(Y$47-Q22)/(Y$47-Y$48)*10)),1))</f>
        <v>x</v>
      </c>
      <c r="Z22" s="70">
        <f t="shared" ref="Z22:AA22" si="103">ROUND(AVERAGE(D22,R22),1)</f>
        <v>4.8</v>
      </c>
      <c r="AA22" s="70">
        <f t="shared" si="103"/>
        <v>0.1</v>
      </c>
      <c r="AB22" s="70">
        <f t="shared" ref="AB22:AC22" si="104">ROUND(AVERAGE(V22,H22),1)</f>
        <v>4.3</v>
      </c>
      <c r="AC22" s="70">
        <f t="shared" si="104"/>
        <v>9.5</v>
      </c>
      <c r="AD22" s="70">
        <f t="shared" si="9"/>
        <v>7.8</v>
      </c>
      <c r="AE22" s="70" t="str">
        <f t="shared" si="10"/>
        <v>x</v>
      </c>
      <c r="AF22" s="72">
        <f t="shared" si="31"/>
        <v>3.4</v>
      </c>
      <c r="AG22" s="72">
        <f t="shared" si="11"/>
        <v>0.1</v>
      </c>
      <c r="AH22" s="72">
        <f t="shared" si="12"/>
        <v>7.9</v>
      </c>
      <c r="AI22" s="70">
        <f>IF('Indicator Data'!I24="No data","x",ROUND(IF('Indicator Data'!I24&gt;AI$47,10,IF('Indicator Data'!I24&lt;AI$48,0,10-(AI$47-'Indicator Data'!I24)/(AI$47-AI$48)*10)),1))</f>
        <v>8.3000000000000007</v>
      </c>
      <c r="AJ22" s="72">
        <f t="shared" si="13"/>
        <v>8.3000000000000007</v>
      </c>
      <c r="AK22" s="70">
        <f>IF('Indicator Data'!K24="No data","x",ROUND(IF('Indicator Data'!K24&gt;AK$47,10,IF('Indicator Data'!K24&lt;AK$48,0,10-(AK$47-'Indicator Data'!K24)/(AK$47-AK$48)*10)),1))</f>
        <v>4.5999999999999996</v>
      </c>
      <c r="AL22" s="70">
        <f>IF('Indicator Data'!L24="No data","x",ROUND(IF('Indicator Data'!L24&gt;AL$47,10,IF('Indicator Data'!L24&lt;AL$48,0,10-(AL$47-'Indicator Data'!L24)/(AL$47-AL$48)*10)),1))</f>
        <v>0</v>
      </c>
      <c r="AM22" s="72">
        <f t="shared" si="32"/>
        <v>2.6</v>
      </c>
      <c r="AN22" s="70">
        <f>IF('Indicator Data'!M24="No data","x",ROUND(IF('Indicator Data'!M24&gt;AN$47,10,IF('Indicator Data'!M24&lt;AN$48,0,10-(AN$47-'Indicator Data'!M24)/(AN$47-AN$48)*10)),1))</f>
        <v>0</v>
      </c>
      <c r="AO22" s="70">
        <f>IF('Indicator Data'!N24="No data","x",ROUND(IF('Indicator Data'!N24&gt;AO$47,10,IF('Indicator Data'!N24&lt;AO$48,0,10-(AO$47-'Indicator Data'!N24)/(AO$47-AO$48)*10)),1))</f>
        <v>2</v>
      </c>
      <c r="AP22" s="70">
        <f>IF('Indicator Data'!O24="No data","x",ROUND(IF('Indicator Data'!O24&gt;AP$47,10,IF('Indicator Data'!O24&lt;AP$48,0,10-(AP$47-'Indicator Data'!O24)/(AP$47-AP$48)*10)),1))</f>
        <v>0</v>
      </c>
      <c r="AQ22" s="70">
        <f>IF('Indicator Data'!P24="No data","x",ROUND(IF('Indicator Data'!P24&gt;AQ$47,10,IF('Indicator Data'!P24&lt;AQ$48,0,10-(AQ$47-'Indicator Data'!P24)/(AQ$47-AQ$48)*10)),1))</f>
        <v>4.2</v>
      </c>
      <c r="AR22" s="70">
        <f>IF('Indicator Data'!Q24="No data","x",ROUND(IF('Indicator Data'!Q24&gt;AR$47,10,IF('Indicator Data'!Q24&lt;AR$48,0,10-(AR$47-'Indicator Data'!Q24)/(AR$47-AR$48)*10)),1))</f>
        <v>4.0999999999999996</v>
      </c>
      <c r="AS22" s="72">
        <f t="shared" si="14"/>
        <v>2.2999999999999998</v>
      </c>
      <c r="AT22" s="70">
        <f>IF('Indicator Data'!W24="no data","x",ROUND(IF('Indicator Data'!W24&gt;AT$47,0,IF('Indicator Data'!W24&lt;AT$48,10,(AT$47-'Indicator Data'!W24)/(AT$47-AT$48)*10)),1))</f>
        <v>1.1000000000000001</v>
      </c>
      <c r="AU22" s="70">
        <f>IF('Indicator Data'!X24="no data","x",ROUND(IF('Indicator Data'!X24&gt;AU$47,0,IF('Indicator Data'!X24&lt;AU$48,10,(AU$47-'Indicator Data'!X24)/(AU$47-AU$48)*10)),1))</f>
        <v>0.8</v>
      </c>
      <c r="AV22" s="70">
        <f>IF('Indicator Data'!V24="no data","x",ROUND(IF('Indicator Data'!V24&gt;AV$47,0,IF('Indicator Data'!V24&lt;AV$48,10,(AV$47-'Indicator Data'!V24)/(AV$47-AV$48)*10)),1))</f>
        <v>0.2</v>
      </c>
      <c r="AW22" s="70">
        <f t="shared" si="15"/>
        <v>0.7</v>
      </c>
      <c r="AX22" s="70">
        <f>IF('Indicator Data'!R24="no data","x",ROUND(IF(LOG('Indicator Data'!R24)&gt;AX$47,10,IF(LOG('Indicator Data'!R24)&lt;AX$48,0,10-(AX$47-LOG('Indicator Data'!R24))/(AX$47-AX$48)*10)),1))</f>
        <v>9.4</v>
      </c>
      <c r="AY22" s="70">
        <f>IF('Indicator Data'!S24="No data","x",ROUND(IF('Indicator Data'!S24&gt;AY$47,10,IF('Indicator Data'!S24&lt;AY$48,0,10-(AY$47-'Indicator Data'!S24)/(AY$47-AY$48)*10)),1))</f>
        <v>1</v>
      </c>
      <c r="AZ22" s="70">
        <f>IF('Indicator Data'!T24="No data","x",ROUND(IF('Indicator Data'!T24&gt;AZ$47,10,IF('Indicator Data'!T24&lt;AZ$48,0,10-(AZ$47-'Indicator Data'!T24)/(AZ$47-AZ$48)*10)),1))</f>
        <v>9.5</v>
      </c>
      <c r="BA22" s="70">
        <f>IF('Indicator Data'!U24="No data","x",ROUND(IF('Indicator Data'!U24&gt;BA$47,10,IF('Indicator Data'!U24&lt;BA$48,0,10-(BA$47-'Indicator Data'!U24)/(BA$47-BA$48)*10)),1))</f>
        <v>0.4</v>
      </c>
      <c r="BB22" s="70">
        <f t="shared" si="16"/>
        <v>3.6</v>
      </c>
      <c r="BC22" s="198">
        <f t="shared" si="17"/>
        <v>2.6</v>
      </c>
      <c r="BD22" s="70">
        <f>IF('Indicator Data'!AA24="No data","x",ROUND(IF('Indicator Data'!AA24&gt;BD$47,10,IF('Indicator Data'!AA24&lt;BD$48,0,10-(BD$47-'Indicator Data'!AA24)/(BD$47-BD$48)*10)),1))</f>
        <v>9.4</v>
      </c>
      <c r="BE22" s="70">
        <f t="shared" si="18"/>
        <v>5.9</v>
      </c>
      <c r="BF22" s="240">
        <f>IF('Indicator Data'!Y24="no data","x",'Indicator Data'!Y24/SUM('Indicator Data'!BQ$17:BQ$40))</f>
        <v>3.4282624021013798E-4</v>
      </c>
      <c r="BG22" s="70">
        <f t="shared" si="19"/>
        <v>1.9</v>
      </c>
      <c r="BH22" s="70">
        <f>IF('Indicator Data'!Z24="No data","x",ROUND(IF('Indicator Data'!Z24&gt;BH$47,0,IF('Indicator Data'!Z24&lt;BH$48,10,(BH$47-'Indicator Data'!Z24)/(BH$47-BH$48)*10)),1))</f>
        <v>6</v>
      </c>
      <c r="BI22" s="70">
        <f t="shared" si="20"/>
        <v>4</v>
      </c>
      <c r="BJ22" s="198">
        <f t="shared" si="21"/>
        <v>3.5</v>
      </c>
      <c r="BK22" s="200">
        <f t="shared" si="22"/>
        <v>2.8</v>
      </c>
      <c r="BL22" s="197">
        <f t="shared" si="23"/>
        <v>5</v>
      </c>
      <c r="BM22" s="70">
        <f>ROUND(IF('Indicator Data'!AD24=0,0,IF('Indicator Data'!AD24&gt;BM$47,10,IF('Indicator Data'!AD24&lt;BM$48,0,10-(BM$47-'Indicator Data'!AD24)/(BM$47-BM$48)*10))),1)</f>
        <v>0</v>
      </c>
      <c r="BN22" s="70">
        <f>ROUND(IF('Indicator Data'!AE24=0,0,IF(LOG('Indicator Data'!AE24)&gt;LOG(BN$47),10,IF(LOG('Indicator Data'!AE24)&lt;LOG(BN$48),0,10-(LOG(BN$47)-LOG('Indicator Data'!AE24))/(LOG(BN$47)-LOG(BN$48))*10))),1)</f>
        <v>9.3000000000000007</v>
      </c>
      <c r="BO22" s="72">
        <f t="shared" si="24"/>
        <v>6.6</v>
      </c>
      <c r="BP22" s="70">
        <f>IF('Indicator Data'!AB24="No data","x",ROUND(IF('Indicator Data'!AB24&gt;BP$47,10,IF('Indicator Data'!AB24&lt;BP$48,0,10-(BP$47-'Indicator Data'!AB24)/(BP$47-BP$48)*10)),1))</f>
        <v>0</v>
      </c>
      <c r="BQ22" s="70">
        <f>IF('Indicator Data'!AC24="No data","x",ROUND(IF('Indicator Data'!AC24&gt;BQ$47,10,IF('Indicator Data'!AC24&lt;BQ$48,0,10-(BQ$47-'Indicator Data'!AC24)/(BQ$47-BQ$48)*10)),1))</f>
        <v>0</v>
      </c>
      <c r="BR22" s="72">
        <f t="shared" si="25"/>
        <v>0</v>
      </c>
      <c r="BS22" s="73">
        <f t="shared" si="26"/>
        <v>4</v>
      </c>
      <c r="BT22" s="74"/>
      <c r="BU22" s="75"/>
    </row>
    <row r="23" spans="1:73" ht="15.75" customHeight="1" x14ac:dyDescent="0.25">
      <c r="A23" s="50" t="s">
        <v>88</v>
      </c>
      <c r="B23" s="10" t="s">
        <v>105</v>
      </c>
      <c r="C23" s="54" t="s">
        <v>106</v>
      </c>
      <c r="D23" s="76">
        <f>ROUND(IF('Indicator Data'!D25=0,0.1,IF(LOG('Indicator Data'!D25)&gt;D$47,10,IF(LOG('Indicator Data'!D25)&lt;D$48,0,10-(D$47-LOG('Indicator Data'!D25))/(D$47-D$48)*10))),1)</f>
        <v>0</v>
      </c>
      <c r="E23" s="70">
        <f>ROUND(IF('Indicator Data'!E25=0,0.1,IF(LOG('Indicator Data'!E25)&gt;E$47,10,IF(LOG('Indicator Data'!E25)&lt;E$48,0,10-(E$47-LOG('Indicator Data'!E25))/(E$47-E$48)*10))),1)</f>
        <v>0.1</v>
      </c>
      <c r="F23" s="70">
        <f t="shared" si="0"/>
        <v>0.1</v>
      </c>
      <c r="G23" s="70">
        <f>ROUND(IF('Indicator Data'!H25="No data",0.1,IF('Indicator Data'!H25=0,0,IF(LOG('Indicator Data'!H25)&gt;G$47,10,IF(LOG('Indicator Data'!H25)&lt;G$48,0,10-(G$47-LOG('Indicator Data'!H25))/(G$47-G$48)*10)))),1)</f>
        <v>0</v>
      </c>
      <c r="H23" s="70">
        <f>ROUND(IF('Indicator Data'!F25=0,0,IF(LOG('Indicator Data'!F25)&gt;H$47,10,IF(LOG('Indicator Data'!F25)&lt;H$48,0,10-(H$47-LOG('Indicator Data'!F25))/(H$47-H$48)*10))),1)</f>
        <v>6.8</v>
      </c>
      <c r="I23" s="70">
        <f>ROUND(IF('Indicator Data'!G25=0,0,IF(LOG('Indicator Data'!G25)&gt;I$47,10,IF(LOG('Indicator Data'!G25)&lt;I$48,0,10-(I$47-LOG('Indicator Data'!G25))/(I$47-I$48)*10))),1)</f>
        <v>4.9000000000000004</v>
      </c>
      <c r="J23" s="70">
        <f t="shared" si="1"/>
        <v>5.9</v>
      </c>
      <c r="K23" s="70" t="str">
        <f>IF('Indicator Data'!J25="No data","x",ROUND(IF('Indicator Data'!J25=0,0,IF(LOG('Indicator Data'!J25)&gt;K$47,10,IF(LOG('Indicator Data'!J25)&lt;K$48,0,10-(K$47-LOG('Indicator Data'!J25))/(K$47-K$48)*10))),1))</f>
        <v>x</v>
      </c>
      <c r="L23" s="71">
        <f>'Indicator Data'!D25/'Indicator Data'!$BR25</f>
        <v>2.0504413408733461E-3</v>
      </c>
      <c r="M23" s="71">
        <f>'Indicator Data'!E25/'Indicator Data'!$BR25</f>
        <v>0</v>
      </c>
      <c r="N23" s="71">
        <f>IF(G23=0.1,0,'Indicator Data'!H25/'Indicator Data'!$BR25)</f>
        <v>0</v>
      </c>
      <c r="O23" s="71">
        <f>'Indicator Data'!F25/'Indicator Data'!$BR25</f>
        <v>7.7272527409988093E-2</v>
      </c>
      <c r="P23" s="71">
        <f>'Indicator Data'!G25/'Indicator Data'!$BR25</f>
        <v>2.1641617651476094E-2</v>
      </c>
      <c r="Q23" s="71" t="str">
        <f>IF('Indicator Data'!J25="No data","x",'Indicator Data'!J25/'Indicator Data'!$BR25)</f>
        <v>x</v>
      </c>
      <c r="R23" s="70">
        <f t="shared" ref="R23:S23" si="105">ROUND(IF(L23&gt;R$47,10,IF(L23&lt;R$48,0,10-(R$47-L23)/(R$47-R$48)*10)),1)</f>
        <v>9.3000000000000007</v>
      </c>
      <c r="S23" s="70">
        <f t="shared" si="105"/>
        <v>0</v>
      </c>
      <c r="T23" s="70">
        <f t="shared" si="3"/>
        <v>6.6</v>
      </c>
      <c r="U23" s="70">
        <f t="shared" si="4"/>
        <v>0.1</v>
      </c>
      <c r="V23" s="70">
        <f t="shared" ref="V23:W23" si="106">ROUND(IF(O23&gt;V$47,10,IF(O23&lt;V$48,0,10-(V$47-O23)/(V$47-V$48)*10)),1)</f>
        <v>10</v>
      </c>
      <c r="W23" s="70">
        <f t="shared" si="106"/>
        <v>9.4</v>
      </c>
      <c r="X23" s="70">
        <f t="shared" si="6"/>
        <v>9.6999999999999993</v>
      </c>
      <c r="Y23" s="70" t="str">
        <f>IF('Indicator Data'!J25="No data","x",ROUND(IF(Q23&gt;Y$47,10,IF(Q23&lt;Y$48,0,10-(Y$47-Q23)/(Y$47-Y$48)*10)),1))</f>
        <v>x</v>
      </c>
      <c r="Z23" s="70">
        <f t="shared" ref="Z23:AA23" si="107">ROUND(AVERAGE(D23,R23),1)</f>
        <v>4.7</v>
      </c>
      <c r="AA23" s="70">
        <f t="shared" si="107"/>
        <v>0.1</v>
      </c>
      <c r="AB23" s="70">
        <f t="shared" ref="AB23:AC23" si="108">ROUND(AVERAGE(V23,H23),1)</f>
        <v>8.4</v>
      </c>
      <c r="AC23" s="70">
        <f t="shared" si="108"/>
        <v>7.2</v>
      </c>
      <c r="AD23" s="70">
        <f t="shared" si="9"/>
        <v>7.9</v>
      </c>
      <c r="AE23" s="70" t="str">
        <f t="shared" si="10"/>
        <v>x</v>
      </c>
      <c r="AF23" s="72">
        <f t="shared" si="31"/>
        <v>4.0999999999999996</v>
      </c>
      <c r="AG23" s="72">
        <f t="shared" si="11"/>
        <v>0.1</v>
      </c>
      <c r="AH23" s="72">
        <f t="shared" si="12"/>
        <v>8.4</v>
      </c>
      <c r="AI23" s="70">
        <f>IF('Indicator Data'!I25="No data","x",ROUND(IF('Indicator Data'!I25&gt;AI$47,10,IF('Indicator Data'!I25&lt;AI$48,0,10-(AI$47-'Indicator Data'!I25)/(AI$47-AI$48)*10)),1))</f>
        <v>1.7</v>
      </c>
      <c r="AJ23" s="72">
        <f t="shared" si="13"/>
        <v>1.7</v>
      </c>
      <c r="AK23" s="70">
        <f>IF('Indicator Data'!K25="No data","x",ROUND(IF('Indicator Data'!K25&gt;AK$47,10,IF('Indicator Data'!K25&lt;AK$48,0,10-(AK$47-'Indicator Data'!K25)/(AK$47-AK$48)*10)),1))</f>
        <v>2.9</v>
      </c>
      <c r="AL23" s="70">
        <f>IF('Indicator Data'!L25="No data","x",ROUND(IF('Indicator Data'!L25&gt;AL$47,10,IF('Indicator Data'!L25&lt;AL$48,0,10-(AL$47-'Indicator Data'!L25)/(AL$47-AL$48)*10)),1))</f>
        <v>0</v>
      </c>
      <c r="AM23" s="72">
        <f t="shared" si="32"/>
        <v>1.6</v>
      </c>
      <c r="AN23" s="70">
        <f>IF('Indicator Data'!M25="No data","x",ROUND(IF('Indicator Data'!M25&gt;AN$47,10,IF('Indicator Data'!M25&lt;AN$48,0,10-(AN$47-'Indicator Data'!M25)/(AN$47-AN$48)*10)),1))</f>
        <v>0</v>
      </c>
      <c r="AO23" s="70">
        <f>IF('Indicator Data'!N25="No data","x",ROUND(IF('Indicator Data'!N25&gt;AO$47,10,IF('Indicator Data'!N25&lt;AO$48,0,10-(AO$47-'Indicator Data'!N25)/(AO$47-AO$48)*10)),1))</f>
        <v>4.2</v>
      </c>
      <c r="AP23" s="70">
        <f>IF('Indicator Data'!O25="No data","x",ROUND(IF('Indicator Data'!O25&gt;AP$47,10,IF('Indicator Data'!O25&lt;AP$48,0,10-(AP$47-'Indicator Data'!O25)/(AP$47-AP$48)*10)),1))</f>
        <v>0</v>
      </c>
      <c r="AQ23" s="70">
        <f>IF('Indicator Data'!P25="No data","x",ROUND(IF('Indicator Data'!P25&gt;AQ$47,10,IF('Indicator Data'!P25&lt;AQ$48,0,10-(AQ$47-'Indicator Data'!P25)/(AQ$47-AQ$48)*10)),1))</f>
        <v>3.2</v>
      </c>
      <c r="AR23" s="70">
        <f>IF('Indicator Data'!Q25="No data","x",ROUND(IF('Indicator Data'!Q25&gt;AR$47,10,IF('Indicator Data'!Q25&lt;AR$48,0,10-(AR$47-'Indicator Data'!Q25)/(AR$47-AR$48)*10)),1))</f>
        <v>2.4</v>
      </c>
      <c r="AS23" s="72">
        <f t="shared" si="14"/>
        <v>2.1</v>
      </c>
      <c r="AT23" s="70">
        <f>IF('Indicator Data'!W25="no data","x",ROUND(IF('Indicator Data'!W25&gt;AT$47,0,IF('Indicator Data'!W25&lt;AT$48,10,(AT$47-'Indicator Data'!W25)/(AT$47-AT$48)*10)),1))</f>
        <v>5.5</v>
      </c>
      <c r="AU23" s="70">
        <f>IF('Indicator Data'!X25="no data","x",ROUND(IF('Indicator Data'!X25&gt;AU$47,0,IF('Indicator Data'!X25&lt;AU$48,10,(AU$47-'Indicator Data'!X25)/(AU$47-AU$48)*10)),1))</f>
        <v>0.6</v>
      </c>
      <c r="AV23" s="70">
        <f>IF('Indicator Data'!V25="no data","x",ROUND(IF('Indicator Data'!V25&gt;AV$47,0,IF('Indicator Data'!V25&lt;AV$48,10,(AV$47-'Indicator Data'!V25)/(AV$47-AV$48)*10)),1))</f>
        <v>0.4</v>
      </c>
      <c r="AW23" s="70">
        <f t="shared" si="15"/>
        <v>2.2000000000000002</v>
      </c>
      <c r="AX23" s="70">
        <f>IF('Indicator Data'!R25="no data","x",ROUND(IF(LOG('Indicator Data'!R25)&gt;AX$47,10,IF(LOG('Indicator Data'!R25)&lt;AX$48,0,10-(AX$47-LOG('Indicator Data'!R25))/(AX$47-AX$48)*10)),1))</f>
        <v>0.7</v>
      </c>
      <c r="AY23" s="70">
        <f>IF('Indicator Data'!S25="No data","x",ROUND(IF('Indicator Data'!S25&gt;AY$47,10,IF('Indicator Data'!S25&lt;AY$48,0,10-(AY$47-'Indicator Data'!S25)/(AY$47-AY$48)*10)),1))</f>
        <v>1</v>
      </c>
      <c r="AZ23" s="70">
        <f>IF('Indicator Data'!T25="No data","x",ROUND(IF('Indicator Data'!T25&gt;AZ$47,10,IF('Indicator Data'!T25&lt;AZ$48,0,10-(AZ$47-'Indicator Data'!T25)/(AZ$47-AZ$48)*10)),1))</f>
        <v>9.5</v>
      </c>
      <c r="BA23" s="70">
        <f>IF('Indicator Data'!U25="No data","x",ROUND(IF('Indicator Data'!U25&gt;BA$47,10,IF('Indicator Data'!U25&lt;BA$48,0,10-(BA$47-'Indicator Data'!U25)/(BA$47-BA$48)*10)),1))</f>
        <v>1.3</v>
      </c>
      <c r="BB23" s="70">
        <f t="shared" si="16"/>
        <v>3.9</v>
      </c>
      <c r="BC23" s="198">
        <f t="shared" si="17"/>
        <v>3.3</v>
      </c>
      <c r="BD23" s="70">
        <f>IF('Indicator Data'!AA25="No data","x",ROUND(IF('Indicator Data'!AA25&gt;BD$47,10,IF('Indicator Data'!AA25&lt;BD$48,0,10-(BD$47-'Indicator Data'!AA25)/(BD$47-BD$48)*10)),1))</f>
        <v>9.4</v>
      </c>
      <c r="BE23" s="70">
        <f t="shared" si="18"/>
        <v>4.4000000000000004</v>
      </c>
      <c r="BF23" s="240">
        <f>IF('Indicator Data'!Y25="no data","x",'Indicator Data'!Y25/SUM('Indicator Data'!BQ$17:BQ$40))</f>
        <v>3.4282624021013798E-4</v>
      </c>
      <c r="BG23" s="70">
        <f t="shared" si="19"/>
        <v>1.9</v>
      </c>
      <c r="BH23" s="70">
        <f>IF('Indicator Data'!Z25="No data","x",ROUND(IF('Indicator Data'!Z25&gt;BH$47,0,IF('Indicator Data'!Z25&lt;BH$48,10,(BH$47-'Indicator Data'!Z25)/(BH$47-BH$48)*10)),1))</f>
        <v>6</v>
      </c>
      <c r="BI23" s="70">
        <f t="shared" si="20"/>
        <v>4</v>
      </c>
      <c r="BJ23" s="198">
        <f t="shared" si="21"/>
        <v>3.5</v>
      </c>
      <c r="BK23" s="200">
        <f t="shared" si="22"/>
        <v>3</v>
      </c>
      <c r="BL23" s="197">
        <f t="shared" si="23"/>
        <v>3.8</v>
      </c>
      <c r="BM23" s="70">
        <f>ROUND(IF('Indicator Data'!AD25=0,0,IF('Indicator Data'!AD25&gt;BM$47,10,IF('Indicator Data'!AD25&lt;BM$48,0,10-(BM$47-'Indicator Data'!AD25)/(BM$47-BM$48)*10))),1)</f>
        <v>0</v>
      </c>
      <c r="BN23" s="70">
        <f>ROUND(IF('Indicator Data'!AE25=0,0,IF(LOG('Indicator Data'!AE25)&gt;LOG(BN$47),10,IF(LOG('Indicator Data'!AE25)&lt;LOG(BN$48),0,10-(LOG(BN$47)-LOG('Indicator Data'!AE25))/(LOG(BN$47)-LOG(BN$48))*10))),1)</f>
        <v>9.3000000000000007</v>
      </c>
      <c r="BO23" s="72">
        <f t="shared" si="24"/>
        <v>6.6</v>
      </c>
      <c r="BP23" s="70">
        <f>IF('Indicator Data'!AB25="No data","x",ROUND(IF('Indicator Data'!AB25&gt;BP$47,10,IF('Indicator Data'!AB25&lt;BP$48,0,10-(BP$47-'Indicator Data'!AB25)/(BP$47-BP$48)*10)),1))</f>
        <v>0</v>
      </c>
      <c r="BQ23" s="70">
        <f>IF('Indicator Data'!AC25="No data","x",ROUND(IF('Indicator Data'!AC25&gt;BQ$47,10,IF('Indicator Data'!AC25&lt;BQ$48,0,10-(BQ$47-'Indicator Data'!AC25)/(BQ$47-BQ$48)*10)),1))</f>
        <v>0</v>
      </c>
      <c r="BR23" s="72">
        <f t="shared" si="25"/>
        <v>0</v>
      </c>
      <c r="BS23" s="73">
        <f t="shared" si="26"/>
        <v>4</v>
      </c>
      <c r="BT23" s="74"/>
      <c r="BU23" s="75"/>
    </row>
    <row r="24" spans="1:73" ht="15.75" customHeight="1" x14ac:dyDescent="0.25">
      <c r="A24" s="50" t="s">
        <v>88</v>
      </c>
      <c r="B24" s="10" t="s">
        <v>107</v>
      </c>
      <c r="C24" s="54" t="s">
        <v>108</v>
      </c>
      <c r="D24" s="76">
        <f>ROUND(IF('Indicator Data'!D26=0,0.1,IF(LOG('Indicator Data'!D26)&gt;D$47,10,IF(LOG('Indicator Data'!D26)&lt;D$48,0,10-(D$47-LOG('Indicator Data'!D26))/(D$47-D$48)*10))),1)</f>
        <v>0.6</v>
      </c>
      <c r="E24" s="70">
        <f>ROUND(IF('Indicator Data'!E26=0,0.1,IF(LOG('Indicator Data'!E26)&gt;E$47,10,IF(LOG('Indicator Data'!E26)&lt;E$48,0,10-(E$47-LOG('Indicator Data'!E26))/(E$47-E$48)*10))),1)</f>
        <v>0.1</v>
      </c>
      <c r="F24" s="70">
        <f t="shared" si="0"/>
        <v>0.4</v>
      </c>
      <c r="G24" s="70">
        <f>ROUND(IF('Indicator Data'!H26="No data",0.1,IF('Indicator Data'!H26=0,0,IF(LOG('Indicator Data'!H26)&gt;G$47,10,IF(LOG('Indicator Data'!H26)&lt;G$48,0,10-(G$47-LOG('Indicator Data'!H26))/(G$47-G$48)*10)))),1)</f>
        <v>0</v>
      </c>
      <c r="H24" s="70">
        <f>ROUND(IF('Indicator Data'!F26=0,0,IF(LOG('Indicator Data'!F26)&gt;H$47,10,IF(LOG('Indicator Data'!F26)&lt;H$48,0,10-(H$47-LOG('Indicator Data'!F26))/(H$47-H$48)*10))),1)</f>
        <v>4.5999999999999996</v>
      </c>
      <c r="I24" s="70">
        <f>ROUND(IF('Indicator Data'!G26=0,0,IF(LOG('Indicator Data'!G26)&gt;I$47,10,IF(LOG('Indicator Data'!G26)&lt;I$48,0,10-(I$47-LOG('Indicator Data'!G26))/(I$47-I$48)*10))),1)</f>
        <v>8.9</v>
      </c>
      <c r="J24" s="70">
        <f t="shared" si="1"/>
        <v>7.3</v>
      </c>
      <c r="K24" s="70" t="str">
        <f>IF('Indicator Data'!J26="No data","x",ROUND(IF('Indicator Data'!J26=0,0,IF(LOG('Indicator Data'!J26)&gt;K$47,10,IF(LOG('Indicator Data'!J26)&lt;K$48,0,10-(K$47-LOG('Indicator Data'!J26))/(K$47-K$48)*10))),1))</f>
        <v>x</v>
      </c>
      <c r="L24" s="71">
        <f>'Indicator Data'!D26/'Indicator Data'!$BR26</f>
        <v>1.7134058673206351E-3</v>
      </c>
      <c r="M24" s="71">
        <f>'Indicator Data'!E26/'Indicator Data'!$BR26</f>
        <v>0</v>
      </c>
      <c r="N24" s="71">
        <f>IF(G24=0.1,0,'Indicator Data'!H26/'Indicator Data'!$BR26)</f>
        <v>0</v>
      </c>
      <c r="O24" s="71">
        <f>'Indicator Data'!F26/'Indicator Data'!$BR26</f>
        <v>6.8868806771672344E-3</v>
      </c>
      <c r="P24" s="71">
        <f>'Indicator Data'!G26/'Indicator Data'!$BR26</f>
        <v>7.496735424196857E-2</v>
      </c>
      <c r="Q24" s="71" t="str">
        <f>IF('Indicator Data'!J26="No data","x",'Indicator Data'!J26/'Indicator Data'!$BR26)</f>
        <v>x</v>
      </c>
      <c r="R24" s="70">
        <f t="shared" ref="R24:S24" si="109">ROUND(IF(L24&gt;R$47,10,IF(L24&lt;R$48,0,10-(R$47-L24)/(R$47-R$48)*10)),1)</f>
        <v>7.8</v>
      </c>
      <c r="S24" s="70">
        <f t="shared" si="109"/>
        <v>0</v>
      </c>
      <c r="T24" s="70">
        <f t="shared" si="3"/>
        <v>5</v>
      </c>
      <c r="U24" s="70">
        <f t="shared" si="4"/>
        <v>0.1</v>
      </c>
      <c r="V24" s="70">
        <f t="shared" ref="V24:W24" si="110">ROUND(IF(O24&gt;V$47,10,IF(O24&lt;V$48,0,10-(V$47-O24)/(V$47-V$48)*10)),1)</f>
        <v>1.1000000000000001</v>
      </c>
      <c r="W24" s="70">
        <f t="shared" si="110"/>
        <v>10</v>
      </c>
      <c r="X24" s="70">
        <f t="shared" si="6"/>
        <v>7.8</v>
      </c>
      <c r="Y24" s="70" t="str">
        <f>IF('Indicator Data'!J26="No data","x",ROUND(IF(Q24&gt;Y$47,10,IF(Q24&lt;Y$48,0,10-(Y$47-Q24)/(Y$47-Y$48)*10)),1))</f>
        <v>x</v>
      </c>
      <c r="Z24" s="70">
        <f t="shared" ref="Z24:AA24" si="111">ROUND(AVERAGE(D24,R24),1)</f>
        <v>4.2</v>
      </c>
      <c r="AA24" s="70">
        <f t="shared" si="111"/>
        <v>0.1</v>
      </c>
      <c r="AB24" s="70">
        <f t="shared" ref="AB24:AC24" si="112">ROUND(AVERAGE(V24,H24),1)</f>
        <v>2.9</v>
      </c>
      <c r="AC24" s="70">
        <f t="shared" si="112"/>
        <v>9.5</v>
      </c>
      <c r="AD24" s="70">
        <f t="shared" si="9"/>
        <v>7.5</v>
      </c>
      <c r="AE24" s="70" t="str">
        <f t="shared" si="10"/>
        <v>x</v>
      </c>
      <c r="AF24" s="72">
        <f t="shared" si="31"/>
        <v>3</v>
      </c>
      <c r="AG24" s="72">
        <f t="shared" si="11"/>
        <v>0.1</v>
      </c>
      <c r="AH24" s="72">
        <f t="shared" si="12"/>
        <v>7.6</v>
      </c>
      <c r="AI24" s="70">
        <f>IF('Indicator Data'!I26="No data","x",ROUND(IF('Indicator Data'!I26&gt;AI$47,10,IF('Indicator Data'!I26&lt;AI$48,0,10-(AI$47-'Indicator Data'!I26)/(AI$47-AI$48)*10)),1))</f>
        <v>0</v>
      </c>
      <c r="AJ24" s="72">
        <f t="shared" si="13"/>
        <v>0</v>
      </c>
      <c r="AK24" s="70">
        <f>IF('Indicator Data'!K26="No data","x",ROUND(IF('Indicator Data'!K26&gt;AK$47,10,IF('Indicator Data'!K26&lt;AK$48,0,10-(AK$47-'Indicator Data'!K26)/(AK$47-AK$48)*10)),1))</f>
        <v>3.3</v>
      </c>
      <c r="AL24" s="70">
        <f>IF('Indicator Data'!L26="No data","x",ROUND(IF('Indicator Data'!L26&gt;AL$47,10,IF('Indicator Data'!L26&lt;AL$48,0,10-(AL$47-'Indicator Data'!L26)/(AL$47-AL$48)*10)),1))</f>
        <v>0</v>
      </c>
      <c r="AM24" s="72">
        <f t="shared" si="32"/>
        <v>1.8</v>
      </c>
      <c r="AN24" s="70">
        <f>IF('Indicator Data'!M26="No data","x",ROUND(IF('Indicator Data'!M26&gt;AN$47,10,IF('Indicator Data'!M26&lt;AN$48,0,10-(AN$47-'Indicator Data'!M26)/(AN$47-AN$48)*10)),1))</f>
        <v>0</v>
      </c>
      <c r="AO24" s="70">
        <f>IF('Indicator Data'!N26="No data","x",ROUND(IF('Indicator Data'!N26&gt;AO$47,10,IF('Indicator Data'!N26&lt;AO$48,0,10-(AO$47-'Indicator Data'!N26)/(AO$47-AO$48)*10)),1))</f>
        <v>4</v>
      </c>
      <c r="AP24" s="70">
        <f>IF('Indicator Data'!O26="No data","x",ROUND(IF('Indicator Data'!O26&gt;AP$47,10,IF('Indicator Data'!O26&lt;AP$48,0,10-(AP$47-'Indicator Data'!O26)/(AP$47-AP$48)*10)),1))</f>
        <v>0</v>
      </c>
      <c r="AQ24" s="70">
        <f>IF('Indicator Data'!P26="No data","x",ROUND(IF('Indicator Data'!P26&gt;AQ$47,10,IF('Indicator Data'!P26&lt;AQ$48,0,10-(AQ$47-'Indicator Data'!P26)/(AQ$47-AQ$48)*10)),1))</f>
        <v>5.6</v>
      </c>
      <c r="AR24" s="70">
        <f>IF('Indicator Data'!Q26="No data","x",ROUND(IF('Indicator Data'!Q26&gt;AR$47,10,IF('Indicator Data'!Q26&lt;AR$48,0,10-(AR$47-'Indicator Data'!Q26)/(AR$47-AR$48)*10)),1))</f>
        <v>4.0999999999999996</v>
      </c>
      <c r="AS24" s="72">
        <f t="shared" si="14"/>
        <v>3.1</v>
      </c>
      <c r="AT24" s="70">
        <f>IF('Indicator Data'!W26="no data","x",ROUND(IF('Indicator Data'!W26&gt;AT$47,0,IF('Indicator Data'!W26&lt;AT$48,10,(AT$47-'Indicator Data'!W26)/(AT$47-AT$48)*10)),1))</f>
        <v>1.1000000000000001</v>
      </c>
      <c r="AU24" s="70">
        <f>IF('Indicator Data'!X26="no data","x",ROUND(IF('Indicator Data'!X26&gt;AU$47,0,IF('Indicator Data'!X26&lt;AU$48,10,(AU$47-'Indicator Data'!X26)/(AU$47-AU$48)*10)),1))</f>
        <v>0.8</v>
      </c>
      <c r="AV24" s="70">
        <f>IF('Indicator Data'!V26="no data","x",ROUND(IF('Indicator Data'!V26&gt;AV$47,0,IF('Indicator Data'!V26&lt;AV$48,10,(AV$47-'Indicator Data'!V26)/(AV$47-AV$48)*10)),1))</f>
        <v>0.2</v>
      </c>
      <c r="AW24" s="70">
        <f t="shared" si="15"/>
        <v>0.7</v>
      </c>
      <c r="AX24" s="70">
        <f>IF('Indicator Data'!R26="no data","x",ROUND(IF(LOG('Indicator Data'!R26)&gt;AX$47,10,IF(LOG('Indicator Data'!R26)&lt;AX$48,0,10-(AX$47-LOG('Indicator Data'!R26))/(AX$47-AX$48)*10)),1))</f>
        <v>7.4</v>
      </c>
      <c r="AY24" s="70">
        <f>IF('Indicator Data'!S26="No data","x",ROUND(IF('Indicator Data'!S26&gt;AY$47,10,IF('Indicator Data'!S26&lt;AY$48,0,10-(AY$47-'Indicator Data'!S26)/(AY$47-AY$48)*10)),1))</f>
        <v>1</v>
      </c>
      <c r="AZ24" s="70">
        <f>IF('Indicator Data'!T26="No data","x",ROUND(IF('Indicator Data'!T26&gt;AZ$47,10,IF('Indicator Data'!T26&lt;AZ$48,0,10-(AZ$47-'Indicator Data'!T26)/(AZ$47-AZ$48)*10)),1))</f>
        <v>9.5</v>
      </c>
      <c r="BA24" s="70">
        <f>IF('Indicator Data'!U26="No data","x",ROUND(IF('Indicator Data'!U26&gt;BA$47,10,IF('Indicator Data'!U26&lt;BA$48,0,10-(BA$47-'Indicator Data'!U26)/(BA$47-BA$48)*10)),1))</f>
        <v>1.4</v>
      </c>
      <c r="BB24" s="70">
        <f t="shared" si="16"/>
        <v>4</v>
      </c>
      <c r="BC24" s="198">
        <f t="shared" si="17"/>
        <v>2.9</v>
      </c>
      <c r="BD24" s="70">
        <f>IF('Indicator Data'!AA26="No data","x",ROUND(IF('Indicator Data'!AA26&gt;BD$47,10,IF('Indicator Data'!AA26&lt;BD$48,0,10-(BD$47-'Indicator Data'!AA26)/(BD$47-BD$48)*10)),1))</f>
        <v>9.4</v>
      </c>
      <c r="BE24" s="70">
        <f t="shared" si="18"/>
        <v>5.7</v>
      </c>
      <c r="BF24" s="240">
        <f>IF('Indicator Data'!Y26="no data","x",'Indicator Data'!Y26/SUM('Indicator Data'!BQ$17:BQ$40))</f>
        <v>3.4282624021013798E-4</v>
      </c>
      <c r="BG24" s="70">
        <f t="shared" si="19"/>
        <v>1.9</v>
      </c>
      <c r="BH24" s="70">
        <f>IF('Indicator Data'!Z26="No data","x",ROUND(IF('Indicator Data'!Z26&gt;BH$47,0,IF('Indicator Data'!Z26&lt;BH$48,10,(BH$47-'Indicator Data'!Z26)/(BH$47-BH$48)*10)),1))</f>
        <v>6</v>
      </c>
      <c r="BI24" s="70">
        <f t="shared" si="20"/>
        <v>4</v>
      </c>
      <c r="BJ24" s="198">
        <f t="shared" si="21"/>
        <v>3.5</v>
      </c>
      <c r="BK24" s="200">
        <f t="shared" si="22"/>
        <v>3.2</v>
      </c>
      <c r="BL24" s="197">
        <f t="shared" si="23"/>
        <v>3.1</v>
      </c>
      <c r="BM24" s="70">
        <f>ROUND(IF('Indicator Data'!AD26=0,0,IF('Indicator Data'!AD26&gt;BM$47,10,IF('Indicator Data'!AD26&lt;BM$48,0,10-(BM$47-'Indicator Data'!AD26)/(BM$47-BM$48)*10))),1)</f>
        <v>0</v>
      </c>
      <c r="BN24" s="70">
        <f>ROUND(IF('Indicator Data'!AE26=0,0,IF(LOG('Indicator Data'!AE26)&gt;LOG(BN$47),10,IF(LOG('Indicator Data'!AE26)&lt;LOG(BN$48),0,10-(LOG(BN$47)-LOG('Indicator Data'!AE26))/(LOG(BN$47)-LOG(BN$48))*10))),1)</f>
        <v>9.3000000000000007</v>
      </c>
      <c r="BO24" s="72">
        <f t="shared" si="24"/>
        <v>6.6</v>
      </c>
      <c r="BP24" s="70">
        <f>IF('Indicator Data'!AB26="No data","x",ROUND(IF('Indicator Data'!AB26&gt;BP$47,10,IF('Indicator Data'!AB26&lt;BP$48,0,10-(BP$47-'Indicator Data'!AB26)/(BP$47-BP$48)*10)),1))</f>
        <v>0</v>
      </c>
      <c r="BQ24" s="70">
        <f>IF('Indicator Data'!AC26="No data","x",ROUND(IF('Indicator Data'!AC26&gt;BQ$47,10,IF('Indicator Data'!AC26&lt;BQ$48,0,10-(BQ$47-'Indicator Data'!AC26)/(BQ$47-BQ$48)*10)),1))</f>
        <v>0</v>
      </c>
      <c r="BR24" s="72">
        <f t="shared" si="25"/>
        <v>0</v>
      </c>
      <c r="BS24" s="73">
        <f t="shared" si="26"/>
        <v>4</v>
      </c>
      <c r="BT24" s="74"/>
      <c r="BU24" s="75"/>
    </row>
    <row r="25" spans="1:73" ht="15.75" customHeight="1" x14ac:dyDescent="0.25">
      <c r="A25" s="50" t="s">
        <v>88</v>
      </c>
      <c r="B25" s="10" t="s">
        <v>109</v>
      </c>
      <c r="C25" s="54" t="s">
        <v>110</v>
      </c>
      <c r="D25" s="76">
        <f>ROUND(IF('Indicator Data'!D27=0,0.1,IF(LOG('Indicator Data'!D27)&gt;D$47,10,IF(LOG('Indicator Data'!D27)&lt;D$48,0,10-(D$47-LOG('Indicator Data'!D27))/(D$47-D$48)*10))),1)</f>
        <v>0</v>
      </c>
      <c r="E25" s="70">
        <f>ROUND(IF('Indicator Data'!E27=0,0.1,IF(LOG('Indicator Data'!E27)&gt;E$47,10,IF(LOG('Indicator Data'!E27)&lt;E$48,0,10-(E$47-LOG('Indicator Data'!E27))/(E$47-E$48)*10))),1)</f>
        <v>0.1</v>
      </c>
      <c r="F25" s="70">
        <f t="shared" si="0"/>
        <v>0.1</v>
      </c>
      <c r="G25" s="70">
        <f>ROUND(IF('Indicator Data'!H27="No data",0.1,IF('Indicator Data'!H27=0,0,IF(LOG('Indicator Data'!H27)&gt;G$47,10,IF(LOG('Indicator Data'!H27)&lt;G$48,0,10-(G$47-LOG('Indicator Data'!H27))/(G$47-G$48)*10)))),1)</f>
        <v>5.0999999999999996</v>
      </c>
      <c r="H25" s="70">
        <f>ROUND(IF('Indicator Data'!F27=0,0,IF(LOG('Indicator Data'!F27)&gt;H$47,10,IF(LOG('Indicator Data'!F27)&lt;H$48,0,10-(H$47-LOG('Indicator Data'!F27))/(H$47-H$48)*10))),1)</f>
        <v>5.0999999999999996</v>
      </c>
      <c r="I25" s="70">
        <f>ROUND(IF('Indicator Data'!G27=0,0,IF(LOG('Indicator Data'!G27)&gt;I$47,10,IF(LOG('Indicator Data'!G27)&lt;I$48,0,10-(I$47-LOG('Indicator Data'!G27))/(I$47-I$48)*10))),1)</f>
        <v>0</v>
      </c>
      <c r="J25" s="70">
        <f t="shared" si="1"/>
        <v>2.9</v>
      </c>
      <c r="K25" s="70" t="str">
        <f>IF('Indicator Data'!J27="No data","x",ROUND(IF('Indicator Data'!J27=0,0,IF(LOG('Indicator Data'!J27)&gt;K$47,10,IF(LOG('Indicator Data'!J27)&lt;K$48,0,10-(K$47-LOG('Indicator Data'!J27))/(K$47-K$48)*10))),1))</f>
        <v>x</v>
      </c>
      <c r="L25" s="71">
        <f>'Indicator Data'!D27/'Indicator Data'!$BR27</f>
        <v>2.0997356363012124E-3</v>
      </c>
      <c r="M25" s="71">
        <f>'Indicator Data'!E27/'Indicator Data'!$BR27</f>
        <v>0</v>
      </c>
      <c r="N25" s="71">
        <f>IF(G25=0.1,0,'Indicator Data'!H27/'Indicator Data'!$BR27)</f>
        <v>1.6695338973365653E-2</v>
      </c>
      <c r="O25" s="71">
        <f>'Indicator Data'!F27/'Indicator Data'!$BR27</f>
        <v>2.5503292697702979E-2</v>
      </c>
      <c r="P25" s="71">
        <f>'Indicator Data'!G27/'Indicator Data'!$BR27</f>
        <v>2.3032037248746286E-4</v>
      </c>
      <c r="Q25" s="71" t="str">
        <f>IF('Indicator Data'!J27="No data","x",'Indicator Data'!J27/'Indicator Data'!$BR27)</f>
        <v>x</v>
      </c>
      <c r="R25" s="70">
        <f t="shared" ref="R25:S25" si="113">ROUND(IF(L25&gt;R$47,10,IF(L25&lt;R$48,0,10-(R$47-L25)/(R$47-R$48)*10)),1)</f>
        <v>9.5</v>
      </c>
      <c r="S25" s="70">
        <f t="shared" si="113"/>
        <v>0</v>
      </c>
      <c r="T25" s="70">
        <f t="shared" si="3"/>
        <v>6.9</v>
      </c>
      <c r="U25" s="70">
        <f t="shared" si="4"/>
        <v>10</v>
      </c>
      <c r="V25" s="70">
        <f t="shared" ref="V25:W25" si="114">ROUND(IF(O25&gt;V$47,10,IF(O25&lt;V$48,0,10-(V$47-O25)/(V$47-V$48)*10)),1)</f>
        <v>5.4</v>
      </c>
      <c r="W25" s="70">
        <f t="shared" si="114"/>
        <v>0.1</v>
      </c>
      <c r="X25" s="70">
        <f t="shared" si="6"/>
        <v>3.2</v>
      </c>
      <c r="Y25" s="70" t="str">
        <f>IF('Indicator Data'!J27="No data","x",ROUND(IF(Q25&gt;Y$47,10,IF(Q25&lt;Y$48,0,10-(Y$47-Q25)/(Y$47-Y$48)*10)),1))</f>
        <v>x</v>
      </c>
      <c r="Z25" s="70">
        <f t="shared" ref="Z25:AA25" si="115">ROUND(AVERAGE(D25,R25),1)</f>
        <v>4.8</v>
      </c>
      <c r="AA25" s="70">
        <f t="shared" si="115"/>
        <v>0.1</v>
      </c>
      <c r="AB25" s="70">
        <f t="shared" ref="AB25:AC25" si="116">ROUND(AVERAGE(V25,H25),1)</f>
        <v>5.3</v>
      </c>
      <c r="AC25" s="70">
        <f t="shared" si="116"/>
        <v>0.1</v>
      </c>
      <c r="AD25" s="70">
        <f t="shared" si="9"/>
        <v>3.1</v>
      </c>
      <c r="AE25" s="70" t="str">
        <f t="shared" si="10"/>
        <v>x</v>
      </c>
      <c r="AF25" s="72">
        <f t="shared" si="31"/>
        <v>4.3</v>
      </c>
      <c r="AG25" s="72">
        <f t="shared" si="11"/>
        <v>8.5</v>
      </c>
      <c r="AH25" s="72">
        <f t="shared" si="12"/>
        <v>3.1</v>
      </c>
      <c r="AI25" s="70">
        <f>IF('Indicator Data'!I27="No data","x",ROUND(IF('Indicator Data'!I27&gt;AI$47,10,IF('Indicator Data'!I27&lt;AI$48,0,10-(AI$47-'Indicator Data'!I27)/(AI$47-AI$48)*10)),1))</f>
        <v>1.7</v>
      </c>
      <c r="AJ25" s="72">
        <f t="shared" si="13"/>
        <v>1.7</v>
      </c>
      <c r="AK25" s="70">
        <f>IF('Indicator Data'!K27="No data","x",ROUND(IF('Indicator Data'!K27&gt;AK$47,10,IF('Indicator Data'!K27&lt;AK$48,0,10-(AK$47-'Indicator Data'!K27)/(AK$47-AK$48)*10)),1))</f>
        <v>1.5</v>
      </c>
      <c r="AL25" s="70">
        <f>IF('Indicator Data'!L27="No data","x",ROUND(IF('Indicator Data'!L27&gt;AL$47,10,IF('Indicator Data'!L27&lt;AL$48,0,10-(AL$47-'Indicator Data'!L27)/(AL$47-AL$48)*10)),1))</f>
        <v>5</v>
      </c>
      <c r="AM25" s="72">
        <f t="shared" si="32"/>
        <v>3.4</v>
      </c>
      <c r="AN25" s="70">
        <f>IF('Indicator Data'!M27="No data","x",ROUND(IF('Indicator Data'!M27&gt;AN$47,10,IF('Indicator Data'!M27&lt;AN$48,0,10-(AN$47-'Indicator Data'!M27)/(AN$47-AN$48)*10)),1))</f>
        <v>0</v>
      </c>
      <c r="AO25" s="70">
        <f>IF('Indicator Data'!N27="No data","x",ROUND(IF('Indicator Data'!N27&gt;AO$47,10,IF('Indicator Data'!N27&lt;AO$48,0,10-(AO$47-'Indicator Data'!N27)/(AO$47-AO$48)*10)),1))</f>
        <v>1.3</v>
      </c>
      <c r="AP25" s="70">
        <f>IF('Indicator Data'!O27="No data","x",ROUND(IF('Indicator Data'!O27&gt;AP$47,10,IF('Indicator Data'!O27&lt;AP$48,0,10-(AP$47-'Indicator Data'!O27)/(AP$47-AP$48)*10)),1))</f>
        <v>0</v>
      </c>
      <c r="AQ25" s="70">
        <f>IF('Indicator Data'!P27="No data","x",ROUND(IF('Indicator Data'!P27&gt;AQ$47,10,IF('Indicator Data'!P27&lt;AQ$48,0,10-(AQ$47-'Indicator Data'!P27)/(AQ$47-AQ$48)*10)),1))</f>
        <v>4.4000000000000004</v>
      </c>
      <c r="AR25" s="70">
        <f>IF('Indicator Data'!Q27="No data","x",ROUND(IF('Indicator Data'!Q27&gt;AR$47,10,IF('Indicator Data'!Q27&lt;AR$48,0,10-(AR$47-'Indicator Data'!Q27)/(AR$47-AR$48)*10)),1))</f>
        <v>6.6</v>
      </c>
      <c r="AS25" s="72">
        <f t="shared" si="14"/>
        <v>2.9</v>
      </c>
      <c r="AT25" s="70">
        <f>IF('Indicator Data'!W27="no data","x",ROUND(IF('Indicator Data'!W27&gt;AT$47,0,IF('Indicator Data'!W27&lt;AT$48,10,(AT$47-'Indicator Data'!W27)/(AT$47-AT$48)*10)),1))</f>
        <v>5.5</v>
      </c>
      <c r="AU25" s="70">
        <f>IF('Indicator Data'!X27="no data","x",ROUND(IF('Indicator Data'!X27&gt;AU$47,0,IF('Indicator Data'!X27&lt;AU$48,10,(AU$47-'Indicator Data'!X27)/(AU$47-AU$48)*10)),1))</f>
        <v>0.6</v>
      </c>
      <c r="AV25" s="70">
        <f>IF('Indicator Data'!V27="no data","x",ROUND(IF('Indicator Data'!V27&gt;AV$47,0,IF('Indicator Data'!V27&lt;AV$48,10,(AV$47-'Indicator Data'!V27)/(AV$47-AV$48)*10)),1))</f>
        <v>0.4</v>
      </c>
      <c r="AW25" s="70">
        <f t="shared" si="15"/>
        <v>2.2000000000000002</v>
      </c>
      <c r="AX25" s="70">
        <f>IF('Indicator Data'!R27="no data","x",ROUND(IF(LOG('Indicator Data'!R27)&gt;AX$47,10,IF(LOG('Indicator Data'!R27)&lt;AX$48,0,10-(AX$47-LOG('Indicator Data'!R27))/(AX$47-AX$48)*10)),1))</f>
        <v>3.7</v>
      </c>
      <c r="AY25" s="70">
        <f>IF('Indicator Data'!S27="No data","x",ROUND(IF('Indicator Data'!S27&gt;AY$47,10,IF('Indicator Data'!S27&lt;AY$48,0,10-(AY$47-'Indicator Data'!S27)/(AY$47-AY$48)*10)),1))</f>
        <v>1</v>
      </c>
      <c r="AZ25" s="70">
        <f>IF('Indicator Data'!T27="No data","x",ROUND(IF('Indicator Data'!T27&gt;AZ$47,10,IF('Indicator Data'!T27&lt;AZ$48,0,10-(AZ$47-'Indicator Data'!T27)/(AZ$47-AZ$48)*10)),1))</f>
        <v>9.5</v>
      </c>
      <c r="BA25" s="70">
        <f>IF('Indicator Data'!U27="No data","x",ROUND(IF('Indicator Data'!U27&gt;BA$47,10,IF('Indicator Data'!U27&lt;BA$48,0,10-(BA$47-'Indicator Data'!U27)/(BA$47-BA$48)*10)),1))</f>
        <v>2.1</v>
      </c>
      <c r="BB25" s="70">
        <f t="shared" si="16"/>
        <v>4.2</v>
      </c>
      <c r="BC25" s="198">
        <f t="shared" si="17"/>
        <v>3.5</v>
      </c>
      <c r="BD25" s="70">
        <f>IF('Indicator Data'!AA27="No data","x",ROUND(IF('Indicator Data'!AA27&gt;BD$47,10,IF('Indicator Data'!AA27&lt;BD$48,0,10-(BD$47-'Indicator Data'!AA27)/(BD$47-BD$48)*10)),1))</f>
        <v>9.4</v>
      </c>
      <c r="BE25" s="70">
        <f t="shared" si="18"/>
        <v>5.0999999999999996</v>
      </c>
      <c r="BF25" s="240">
        <f>IF('Indicator Data'!Y27="no data","x",'Indicator Data'!Y27/SUM('Indicator Data'!BQ$17:BQ$40))</f>
        <v>3.4282624021013798E-4</v>
      </c>
      <c r="BG25" s="70">
        <f t="shared" si="19"/>
        <v>1.9</v>
      </c>
      <c r="BH25" s="70">
        <f>IF('Indicator Data'!Z27="No data","x",ROUND(IF('Indicator Data'!Z27&gt;BH$47,0,IF('Indicator Data'!Z27&lt;BH$48,10,(BH$47-'Indicator Data'!Z27)/(BH$47-BH$48)*10)),1))</f>
        <v>6</v>
      </c>
      <c r="BI25" s="70">
        <f t="shared" si="20"/>
        <v>4</v>
      </c>
      <c r="BJ25" s="198">
        <f t="shared" si="21"/>
        <v>3.8</v>
      </c>
      <c r="BK25" s="200">
        <f t="shared" si="22"/>
        <v>3.4</v>
      </c>
      <c r="BL25" s="197">
        <f t="shared" si="23"/>
        <v>4.5999999999999996</v>
      </c>
      <c r="BM25" s="70">
        <f>ROUND(IF('Indicator Data'!AD27=0,0,IF('Indicator Data'!AD27&gt;BM$47,10,IF('Indicator Data'!AD27&lt;BM$48,0,10-(BM$47-'Indicator Data'!AD27)/(BM$47-BM$48)*10))),1)</f>
        <v>0</v>
      </c>
      <c r="BN25" s="70">
        <f>ROUND(IF('Indicator Data'!AE27=0,0,IF(LOG('Indicator Data'!AE27)&gt;LOG(BN$47),10,IF(LOG('Indicator Data'!AE27)&lt;LOG(BN$48),0,10-(LOG(BN$47)-LOG('Indicator Data'!AE27))/(LOG(BN$47)-LOG(BN$48))*10))),1)</f>
        <v>9.3000000000000007</v>
      </c>
      <c r="BO25" s="72">
        <f t="shared" si="24"/>
        <v>6.6</v>
      </c>
      <c r="BP25" s="70">
        <f>IF('Indicator Data'!AB27="No data","x",ROUND(IF('Indicator Data'!AB27&gt;BP$47,10,IF('Indicator Data'!AB27&lt;BP$48,0,10-(BP$47-'Indicator Data'!AB27)/(BP$47-BP$48)*10)),1))</f>
        <v>0</v>
      </c>
      <c r="BQ25" s="70">
        <f>IF('Indicator Data'!AC27="No data","x",ROUND(IF('Indicator Data'!AC27&gt;BQ$47,10,IF('Indicator Data'!AC27&lt;BQ$48,0,10-(BQ$47-'Indicator Data'!AC27)/(BQ$47-BQ$48)*10)),1))</f>
        <v>0</v>
      </c>
      <c r="BR25" s="72">
        <f t="shared" si="25"/>
        <v>0</v>
      </c>
      <c r="BS25" s="73">
        <f t="shared" si="26"/>
        <v>4</v>
      </c>
      <c r="BT25" s="74"/>
      <c r="BU25" s="75"/>
    </row>
    <row r="26" spans="1:73" ht="15.75" customHeight="1" x14ac:dyDescent="0.25">
      <c r="A26" s="50" t="s">
        <v>88</v>
      </c>
      <c r="B26" s="10" t="s">
        <v>111</v>
      </c>
      <c r="C26" s="54" t="s">
        <v>112</v>
      </c>
      <c r="D26" s="76">
        <f>ROUND(IF('Indicator Data'!D28=0,0.1,IF(LOG('Indicator Data'!D28)&gt;D$47,10,IF(LOG('Indicator Data'!D28)&lt;D$48,0,10-(D$47-LOG('Indicator Data'!D28))/(D$47-D$48)*10))),1)</f>
        <v>4.5</v>
      </c>
      <c r="E26" s="70">
        <f>ROUND(IF('Indicator Data'!E28=0,0.1,IF(LOG('Indicator Data'!E28)&gt;E$47,10,IF(LOG('Indicator Data'!E28)&lt;E$48,0,10-(E$47-LOG('Indicator Data'!E28))/(E$47-E$48)*10))),1)</f>
        <v>0.1</v>
      </c>
      <c r="F26" s="70">
        <f t="shared" si="0"/>
        <v>2.6</v>
      </c>
      <c r="G26" s="70">
        <f>ROUND(IF('Indicator Data'!H28="No data",0.1,IF('Indicator Data'!H28=0,0,IF(LOG('Indicator Data'!H28)&gt;G$47,10,IF(LOG('Indicator Data'!H28)&lt;G$48,0,10-(G$47-LOG('Indicator Data'!H28))/(G$47-G$48)*10)))),1)</f>
        <v>0</v>
      </c>
      <c r="H26" s="70">
        <f>ROUND(IF('Indicator Data'!F28=0,0,IF(LOG('Indicator Data'!F28)&gt;H$47,10,IF(LOG('Indicator Data'!F28)&lt;H$48,0,10-(H$47-LOG('Indicator Data'!F28))/(H$47-H$48)*10))),1)</f>
        <v>8.6999999999999993</v>
      </c>
      <c r="I26" s="70">
        <f>ROUND(IF('Indicator Data'!G28=0,0,IF(LOG('Indicator Data'!G28)&gt;I$47,10,IF(LOG('Indicator Data'!G28)&lt;I$48,0,10-(I$47-LOG('Indicator Data'!G28))/(I$47-I$48)*10))),1)</f>
        <v>0.2</v>
      </c>
      <c r="J26" s="70">
        <f t="shared" si="1"/>
        <v>6</v>
      </c>
      <c r="K26" s="70" t="str">
        <f>IF('Indicator Data'!J28="No data","x",ROUND(IF('Indicator Data'!J28=0,0,IF(LOG('Indicator Data'!J28)&gt;K$47,10,IF(LOG('Indicator Data'!J28)&lt;K$48,0,10-(K$47-LOG('Indicator Data'!J28))/(K$47-K$48)*10))),1))</f>
        <v>x</v>
      </c>
      <c r="L26" s="71">
        <f>'Indicator Data'!D28/'Indicator Data'!$BR28</f>
        <v>2.0938305650274763E-3</v>
      </c>
      <c r="M26" s="71">
        <f>'Indicator Data'!E28/'Indicator Data'!$BR28</f>
        <v>0</v>
      </c>
      <c r="N26" s="71">
        <f>IF(G26=0.1,0,'Indicator Data'!H28/'Indicator Data'!$BR28)</f>
        <v>1.7240860923419134E-5</v>
      </c>
      <c r="O26" s="71">
        <f>'Indicator Data'!F28/'Indicator Data'!$BR28</f>
        <v>2.6084263110803491E-2</v>
      </c>
      <c r="P26" s="71">
        <f>'Indicator Data'!G28/'Indicator Data'!$BR28</f>
        <v>1.5945016170791702E-4</v>
      </c>
      <c r="Q26" s="71" t="str">
        <f>IF('Indicator Data'!J28="No data","x",'Indicator Data'!J28/'Indicator Data'!$BR28)</f>
        <v>x</v>
      </c>
      <c r="R26" s="70">
        <f t="shared" ref="R26:S26" si="117">ROUND(IF(L26&gt;R$47,10,IF(L26&lt;R$48,0,10-(R$47-L26)/(R$47-R$48)*10)),1)</f>
        <v>9.5</v>
      </c>
      <c r="S26" s="70">
        <f t="shared" si="117"/>
        <v>0</v>
      </c>
      <c r="T26" s="70">
        <f t="shared" si="3"/>
        <v>6.9</v>
      </c>
      <c r="U26" s="70">
        <f t="shared" si="4"/>
        <v>0</v>
      </c>
      <c r="V26" s="70">
        <f t="shared" ref="V26:W26" si="118">ROUND(IF(O26&gt;V$47,10,IF(O26&lt;V$48,0,10-(V$47-O26)/(V$47-V$48)*10)),1)</f>
        <v>5.6</v>
      </c>
      <c r="W26" s="70">
        <f t="shared" si="118"/>
        <v>0.1</v>
      </c>
      <c r="X26" s="70">
        <f t="shared" si="6"/>
        <v>3.3</v>
      </c>
      <c r="Y26" s="70" t="str">
        <f>IF('Indicator Data'!J28="No data","x",ROUND(IF(Q26&gt;Y$47,10,IF(Q26&lt;Y$48,0,10-(Y$47-Q26)/(Y$47-Y$48)*10)),1))</f>
        <v>x</v>
      </c>
      <c r="Z26" s="70">
        <f t="shared" ref="Z26:AA26" si="119">ROUND(AVERAGE(D26,R26),1)</f>
        <v>7</v>
      </c>
      <c r="AA26" s="70">
        <f t="shared" si="119"/>
        <v>0.1</v>
      </c>
      <c r="AB26" s="70">
        <f t="shared" ref="AB26:AC26" si="120">ROUND(AVERAGE(V26,H26),1)</f>
        <v>7.2</v>
      </c>
      <c r="AC26" s="70">
        <f t="shared" si="120"/>
        <v>0.2</v>
      </c>
      <c r="AD26" s="70">
        <f t="shared" si="9"/>
        <v>4.5999999999999996</v>
      </c>
      <c r="AE26" s="70" t="str">
        <f t="shared" si="10"/>
        <v>x</v>
      </c>
      <c r="AF26" s="72">
        <f t="shared" si="31"/>
        <v>5.0999999999999996</v>
      </c>
      <c r="AG26" s="72">
        <f t="shared" si="11"/>
        <v>0</v>
      </c>
      <c r="AH26" s="72">
        <f t="shared" si="12"/>
        <v>4.8</v>
      </c>
      <c r="AI26" s="70">
        <f>IF('Indicator Data'!I28="No data","x",ROUND(IF('Indicator Data'!I28&gt;AI$47,10,IF('Indicator Data'!I28&lt;AI$48,0,10-(AI$47-'Indicator Data'!I28)/(AI$47-AI$48)*10)),1))</f>
        <v>3.3</v>
      </c>
      <c r="AJ26" s="72">
        <f t="shared" si="13"/>
        <v>3.3</v>
      </c>
      <c r="AK26" s="70">
        <f>IF('Indicator Data'!K28="No data","x",ROUND(IF('Indicator Data'!K28&gt;AK$47,10,IF('Indicator Data'!K28&lt;AK$48,0,10-(AK$47-'Indicator Data'!K28)/(AK$47-AK$48)*10)),1))</f>
        <v>10</v>
      </c>
      <c r="AL26" s="70">
        <f>IF('Indicator Data'!L28="No data","x",ROUND(IF('Indicator Data'!L28&gt;AL$47,10,IF('Indicator Data'!L28&lt;AL$48,0,10-(AL$47-'Indicator Data'!L28)/(AL$47-AL$48)*10)),1))</f>
        <v>0</v>
      </c>
      <c r="AM26" s="72">
        <f t="shared" si="32"/>
        <v>7.6</v>
      </c>
      <c r="AN26" s="70">
        <f>IF('Indicator Data'!M28="No data","x",ROUND(IF('Indicator Data'!M28&gt;AN$47,10,IF('Indicator Data'!M28&lt;AN$48,0,10-(AN$47-'Indicator Data'!M28)/(AN$47-AN$48)*10)),1))</f>
        <v>0</v>
      </c>
      <c r="AO26" s="70">
        <f>IF('Indicator Data'!N28="No data","x",ROUND(IF('Indicator Data'!N28&gt;AO$47,10,IF('Indicator Data'!N28&lt;AO$48,0,10-(AO$47-'Indicator Data'!N28)/(AO$47-AO$48)*10)),1))</f>
        <v>2.9</v>
      </c>
      <c r="AP26" s="70">
        <f>IF('Indicator Data'!O28="No data","x",ROUND(IF('Indicator Data'!O28&gt;AP$47,10,IF('Indicator Data'!O28&lt;AP$48,0,10-(AP$47-'Indicator Data'!O28)/(AP$47-AP$48)*10)),1))</f>
        <v>0</v>
      </c>
      <c r="AQ26" s="70">
        <f>IF('Indicator Data'!P28="No data","x",ROUND(IF('Indicator Data'!P28&gt;AQ$47,10,IF('Indicator Data'!P28&lt;AQ$48,0,10-(AQ$47-'Indicator Data'!P28)/(AQ$47-AQ$48)*10)),1))</f>
        <v>9.6</v>
      </c>
      <c r="AR26" s="70">
        <f>IF('Indicator Data'!Q28="No data","x",ROUND(IF('Indicator Data'!Q28&gt;AR$47,10,IF('Indicator Data'!Q28&lt;AR$48,0,10-(AR$47-'Indicator Data'!Q28)/(AR$47-AR$48)*10)),1))</f>
        <v>5.4</v>
      </c>
      <c r="AS26" s="72">
        <f t="shared" si="14"/>
        <v>5</v>
      </c>
      <c r="AT26" s="70">
        <f>IF('Indicator Data'!W28="no data","x",ROUND(IF('Indicator Data'!W28&gt;AT$47,0,IF('Indicator Data'!W28&lt;AT$48,10,(AT$47-'Indicator Data'!W28)/(AT$47-AT$48)*10)),1))</f>
        <v>0.9</v>
      </c>
      <c r="AU26" s="70">
        <f>IF('Indicator Data'!X28="no data","x",ROUND(IF('Indicator Data'!X28&gt;AU$47,0,IF('Indicator Data'!X28&lt;AU$48,10,(AU$47-'Indicator Data'!X28)/(AU$47-AU$48)*10)),1))</f>
        <v>0.3</v>
      </c>
      <c r="AV26" s="70">
        <f>IF('Indicator Data'!V28="no data","x",ROUND(IF('Indicator Data'!V28&gt;AV$47,0,IF('Indicator Data'!V28&lt;AV$48,10,(AV$47-'Indicator Data'!V28)/(AV$47-AV$48)*10)),1))</f>
        <v>0.2</v>
      </c>
      <c r="AW26" s="70">
        <f t="shared" si="15"/>
        <v>0.5</v>
      </c>
      <c r="AX26" s="70">
        <f>IF('Indicator Data'!R28="no data","x",ROUND(IF(LOG('Indicator Data'!R28)&gt;AX$47,10,IF(LOG('Indicator Data'!R28)&lt;AX$48,0,10-(AX$47-LOG('Indicator Data'!R28))/(AX$47-AX$48)*10)),1))</f>
        <v>5.0999999999999996</v>
      </c>
      <c r="AY26" s="70">
        <f>IF('Indicator Data'!S28="No data","x",ROUND(IF('Indicator Data'!S28&gt;AY$47,10,IF('Indicator Data'!S28&lt;AY$48,0,10-(AY$47-'Indicator Data'!S28)/(AY$47-AY$48)*10)),1))</f>
        <v>1</v>
      </c>
      <c r="AZ26" s="70">
        <f>IF('Indicator Data'!T28="No data","x",ROUND(IF('Indicator Data'!T28&gt;AZ$47,10,IF('Indicator Data'!T28&lt;AZ$48,0,10-(AZ$47-'Indicator Data'!T28)/(AZ$47-AZ$48)*10)),1))</f>
        <v>9.5</v>
      </c>
      <c r="BA26" s="70">
        <f>IF('Indicator Data'!U28="No data","x",ROUND(IF('Indicator Data'!U28&gt;BA$47,10,IF('Indicator Data'!U28&lt;BA$48,0,10-(BA$47-'Indicator Data'!U28)/(BA$47-BA$48)*10)),1))</f>
        <v>3.5</v>
      </c>
      <c r="BB26" s="70">
        <f t="shared" si="16"/>
        <v>4.7</v>
      </c>
      <c r="BC26" s="198">
        <f t="shared" si="17"/>
        <v>3.3</v>
      </c>
      <c r="BD26" s="70">
        <f>IF('Indicator Data'!AA28="No data","x",ROUND(IF('Indicator Data'!AA28&gt;BD$47,10,IF('Indicator Data'!AA28&lt;BD$48,0,10-(BD$47-'Indicator Data'!AA28)/(BD$47-BD$48)*10)),1))</f>
        <v>9.4</v>
      </c>
      <c r="BE26" s="70">
        <f t="shared" si="18"/>
        <v>5.7</v>
      </c>
      <c r="BF26" s="240">
        <f>IF('Indicator Data'!Y28="no data","x",'Indicator Data'!Y28/SUM('Indicator Data'!BQ$17:BQ$40))</f>
        <v>3.4282624021013798E-4</v>
      </c>
      <c r="BG26" s="70">
        <f t="shared" si="19"/>
        <v>1.9</v>
      </c>
      <c r="BH26" s="70">
        <f>IF('Indicator Data'!Z28="No data","x",ROUND(IF('Indicator Data'!Z28&gt;BH$47,0,IF('Indicator Data'!Z28&lt;BH$48,10,(BH$47-'Indicator Data'!Z28)/(BH$47-BH$48)*10)),1))</f>
        <v>6</v>
      </c>
      <c r="BI26" s="70">
        <f t="shared" si="20"/>
        <v>4</v>
      </c>
      <c r="BJ26" s="198">
        <f t="shared" si="21"/>
        <v>3.4</v>
      </c>
      <c r="BK26" s="200">
        <f t="shared" si="22"/>
        <v>3.9</v>
      </c>
      <c r="BL26" s="197">
        <f t="shared" si="23"/>
        <v>4.5</v>
      </c>
      <c r="BM26" s="70">
        <f>ROUND(IF('Indicator Data'!AD28=0,0,IF('Indicator Data'!AD28&gt;BM$47,10,IF('Indicator Data'!AD28&lt;BM$48,0,10-(BM$47-'Indicator Data'!AD28)/(BM$47-BM$48)*10))),1)</f>
        <v>0</v>
      </c>
      <c r="BN26" s="70">
        <f>ROUND(IF('Indicator Data'!AE28=0,0,IF(LOG('Indicator Data'!AE28)&gt;LOG(BN$47),10,IF(LOG('Indicator Data'!AE28)&lt;LOG(BN$48),0,10-(LOG(BN$47)-LOG('Indicator Data'!AE28))/(LOG(BN$47)-LOG(BN$48))*10))),1)</f>
        <v>9.3000000000000007</v>
      </c>
      <c r="BO26" s="72">
        <f t="shared" si="24"/>
        <v>6.6</v>
      </c>
      <c r="BP26" s="70">
        <f>IF('Indicator Data'!AB28="No data","x",ROUND(IF('Indicator Data'!AB28&gt;BP$47,10,IF('Indicator Data'!AB28&lt;BP$48,0,10-(BP$47-'Indicator Data'!AB28)/(BP$47-BP$48)*10)),1))</f>
        <v>3.4</v>
      </c>
      <c r="BQ26" s="70">
        <f>IF('Indicator Data'!AC28="No data","x",ROUND(IF('Indicator Data'!AC28&gt;BQ$47,10,IF('Indicator Data'!AC28&lt;BQ$48,0,10-(BQ$47-'Indicator Data'!AC28)/(BQ$47-BQ$48)*10)),1))</f>
        <v>0</v>
      </c>
      <c r="BR26" s="72">
        <f t="shared" si="25"/>
        <v>1.9</v>
      </c>
      <c r="BS26" s="73">
        <f t="shared" si="26"/>
        <v>4.7</v>
      </c>
      <c r="BT26" s="74"/>
      <c r="BU26" s="75"/>
    </row>
    <row r="27" spans="1:73" ht="15.75" customHeight="1" x14ac:dyDescent="0.25">
      <c r="A27" s="50" t="s">
        <v>88</v>
      </c>
      <c r="B27" s="10" t="s">
        <v>113</v>
      </c>
      <c r="C27" s="54" t="s">
        <v>114</v>
      </c>
      <c r="D27" s="76">
        <f>ROUND(IF('Indicator Data'!D29=0,0.1,IF(LOG('Indicator Data'!D29)&gt;D$47,10,IF(LOG('Indicator Data'!D29)&lt;D$48,0,10-(D$47-LOG('Indicator Data'!D29))/(D$47-D$48)*10))),1)</f>
        <v>0</v>
      </c>
      <c r="E27" s="70">
        <f>ROUND(IF('Indicator Data'!E29=0,0.1,IF(LOG('Indicator Data'!E29)&gt;E$47,10,IF(LOG('Indicator Data'!E29)&lt;E$48,0,10-(E$47-LOG('Indicator Data'!E29))/(E$47-E$48)*10))),1)</f>
        <v>0.1</v>
      </c>
      <c r="F27" s="70">
        <f t="shared" si="0"/>
        <v>0.1</v>
      </c>
      <c r="G27" s="70">
        <f>ROUND(IF('Indicator Data'!H29="No data",0.1,IF('Indicator Data'!H29=0,0,IF(LOG('Indicator Data'!H29)&gt;G$47,10,IF(LOG('Indicator Data'!H29)&lt;G$48,0,10-(G$47-LOG('Indicator Data'!H29))/(G$47-G$48)*10)))),1)</f>
        <v>0</v>
      </c>
      <c r="H27" s="70">
        <f>ROUND(IF('Indicator Data'!F29=0,0,IF(LOG('Indicator Data'!F29)&gt;H$47,10,IF(LOG('Indicator Data'!F29)&lt;H$48,0,10-(H$47-LOG('Indicator Data'!F29))/(H$47-H$48)*10))),1)</f>
        <v>2.6</v>
      </c>
      <c r="I27" s="70">
        <f>ROUND(IF('Indicator Data'!G29=0,0,IF(LOG('Indicator Data'!G29)&gt;I$47,10,IF(LOG('Indicator Data'!G29)&lt;I$48,0,10-(I$47-LOG('Indicator Data'!G29))/(I$47-I$48)*10))),1)</f>
        <v>2.2999999999999998</v>
      </c>
      <c r="J27" s="70">
        <f t="shared" si="1"/>
        <v>2.5</v>
      </c>
      <c r="K27" s="70" t="str">
        <f>IF('Indicator Data'!J29="No data","x",ROUND(IF('Indicator Data'!J29=0,0,IF(LOG('Indicator Data'!J29)&gt;K$47,10,IF(LOG('Indicator Data'!J29)&lt;K$48,0,10-(K$47-LOG('Indicator Data'!J29))/(K$47-K$48)*10))),1))</f>
        <v>x</v>
      </c>
      <c r="L27" s="71">
        <f>'Indicator Data'!D29/'Indicator Data'!$BR29</f>
        <v>9.5616091402535395E-4</v>
      </c>
      <c r="M27" s="71">
        <f>'Indicator Data'!E29/'Indicator Data'!$BR29</f>
        <v>0</v>
      </c>
      <c r="N27" s="71">
        <f>IF(G27=0.1,0,'Indicator Data'!H29/'Indicator Data'!$BR29)</f>
        <v>3.377279689171632E-4</v>
      </c>
      <c r="O27" s="71">
        <f>'Indicator Data'!F29/'Indicator Data'!$BR29</f>
        <v>5.8010665118283841E-3</v>
      </c>
      <c r="P27" s="71">
        <f>'Indicator Data'!G29/'Indicator Data'!$BR29</f>
        <v>4.5245920501648792E-3</v>
      </c>
      <c r="Q27" s="71" t="str">
        <f>IF('Indicator Data'!J29="No data","x",'Indicator Data'!J29/'Indicator Data'!$BR29)</f>
        <v>x</v>
      </c>
      <c r="R27" s="70">
        <f t="shared" ref="R27:S27" si="121">ROUND(IF(L27&gt;R$47,10,IF(L27&lt;R$48,0,10-(R$47-L27)/(R$47-R$48)*10)),1)</f>
        <v>4.3</v>
      </c>
      <c r="S27" s="70">
        <f t="shared" si="121"/>
        <v>0</v>
      </c>
      <c r="T27" s="70">
        <f t="shared" si="3"/>
        <v>2.4</v>
      </c>
      <c r="U27" s="70">
        <f t="shared" si="4"/>
        <v>0.3</v>
      </c>
      <c r="V27" s="70">
        <f t="shared" ref="V27:W27" si="122">ROUND(IF(O27&gt;V$47,10,IF(O27&lt;V$48,0,10-(V$47-O27)/(V$47-V$48)*10)),1)</f>
        <v>0.8</v>
      </c>
      <c r="W27" s="70">
        <f t="shared" si="122"/>
        <v>2</v>
      </c>
      <c r="X27" s="70">
        <f t="shared" si="6"/>
        <v>1.4</v>
      </c>
      <c r="Y27" s="70" t="str">
        <f>IF('Indicator Data'!J29="No data","x",ROUND(IF(Q27&gt;Y$47,10,IF(Q27&lt;Y$48,0,10-(Y$47-Q27)/(Y$47-Y$48)*10)),1))</f>
        <v>x</v>
      </c>
      <c r="Z27" s="70">
        <f t="shared" ref="Z27:AA27" si="123">ROUND(AVERAGE(D27,R27),1)</f>
        <v>2.2000000000000002</v>
      </c>
      <c r="AA27" s="70">
        <f t="shared" si="123"/>
        <v>0.1</v>
      </c>
      <c r="AB27" s="70">
        <f t="shared" ref="AB27:AC27" si="124">ROUND(AVERAGE(V27,H27),1)</f>
        <v>1.7</v>
      </c>
      <c r="AC27" s="70">
        <f t="shared" si="124"/>
        <v>2.2000000000000002</v>
      </c>
      <c r="AD27" s="70">
        <f t="shared" si="9"/>
        <v>2</v>
      </c>
      <c r="AE27" s="70" t="str">
        <f t="shared" si="10"/>
        <v>x</v>
      </c>
      <c r="AF27" s="72">
        <f t="shared" si="31"/>
        <v>1.3</v>
      </c>
      <c r="AG27" s="72">
        <f t="shared" si="11"/>
        <v>0.2</v>
      </c>
      <c r="AH27" s="72">
        <f t="shared" si="12"/>
        <v>2</v>
      </c>
      <c r="AI27" s="70">
        <f>IF('Indicator Data'!I29="No data","x",ROUND(IF('Indicator Data'!I29&gt;AI$47,10,IF('Indicator Data'!I29&lt;AI$48,0,10-(AI$47-'Indicator Data'!I29)/(AI$47-AI$48)*10)),1))</f>
        <v>0</v>
      </c>
      <c r="AJ27" s="72">
        <f t="shared" si="13"/>
        <v>0</v>
      </c>
      <c r="AK27" s="70">
        <f>IF('Indicator Data'!K29="No data","x",ROUND(IF('Indicator Data'!K29&gt;AK$47,10,IF('Indicator Data'!K29&lt;AK$48,0,10-(AK$47-'Indicator Data'!K29)/(AK$47-AK$48)*10)),1))</f>
        <v>0.9</v>
      </c>
      <c r="AL27" s="70">
        <f>IF('Indicator Data'!L29="No data","x",ROUND(IF('Indicator Data'!L29&gt;AL$47,10,IF('Indicator Data'!L29&lt;AL$48,0,10-(AL$47-'Indicator Data'!L29)/(AL$47-AL$48)*10)),1))</f>
        <v>0</v>
      </c>
      <c r="AM27" s="72">
        <f t="shared" si="32"/>
        <v>0.5</v>
      </c>
      <c r="AN27" s="70">
        <f>IF('Indicator Data'!M29="No data","x",ROUND(IF('Indicator Data'!M29&gt;AN$47,10,IF('Indicator Data'!M29&lt;AN$48,0,10-(AN$47-'Indicator Data'!M29)/(AN$47-AN$48)*10)),1))</f>
        <v>0</v>
      </c>
      <c r="AO27" s="70">
        <f>IF('Indicator Data'!N29="No data","x",ROUND(IF('Indicator Data'!N29&gt;AO$47,10,IF('Indicator Data'!N29&lt;AO$48,0,10-(AO$47-'Indicator Data'!N29)/(AO$47-AO$48)*10)),1))</f>
        <v>1.2</v>
      </c>
      <c r="AP27" s="70">
        <f>IF('Indicator Data'!O29="No data","x",ROUND(IF('Indicator Data'!O29&gt;AP$47,10,IF('Indicator Data'!O29&lt;AP$48,0,10-(AP$47-'Indicator Data'!O29)/(AP$47-AP$48)*10)),1))</f>
        <v>0</v>
      </c>
      <c r="AQ27" s="70">
        <f>IF('Indicator Data'!P29="No data","x",ROUND(IF('Indicator Data'!P29&gt;AQ$47,10,IF('Indicator Data'!P29&lt;AQ$48,0,10-(AQ$47-'Indicator Data'!P29)/(AQ$47-AQ$48)*10)),1))</f>
        <v>1.6</v>
      </c>
      <c r="AR27" s="70">
        <f>IF('Indicator Data'!Q29="No data","x",ROUND(IF('Indicator Data'!Q29&gt;AR$47,10,IF('Indicator Data'!Q29&lt;AR$48,0,10-(AR$47-'Indicator Data'!Q29)/(AR$47-AR$48)*10)),1))</f>
        <v>6.5</v>
      </c>
      <c r="AS27" s="72">
        <f t="shared" si="14"/>
        <v>2.2999999999999998</v>
      </c>
      <c r="AT27" s="70">
        <f>IF('Indicator Data'!W29="no data","x",ROUND(IF('Indicator Data'!W29&gt;AT$47,0,IF('Indicator Data'!W29&lt;AT$48,10,(AT$47-'Indicator Data'!W29)/(AT$47-AT$48)*10)),1))</f>
        <v>5.5</v>
      </c>
      <c r="AU27" s="70">
        <f>IF('Indicator Data'!X29="no data","x",ROUND(IF('Indicator Data'!X29&gt;AU$47,0,IF('Indicator Data'!X29&lt;AU$48,10,(AU$47-'Indicator Data'!X29)/(AU$47-AU$48)*10)),1))</f>
        <v>0.6</v>
      </c>
      <c r="AV27" s="70">
        <f>IF('Indicator Data'!V29="no data","x",ROUND(IF('Indicator Data'!V29&gt;AV$47,0,IF('Indicator Data'!V29&lt;AV$48,10,(AV$47-'Indicator Data'!V29)/(AV$47-AV$48)*10)),1))</f>
        <v>0.4</v>
      </c>
      <c r="AW27" s="70">
        <f t="shared" si="15"/>
        <v>2.2000000000000002</v>
      </c>
      <c r="AX27" s="70">
        <f>IF('Indicator Data'!R29="no data","x",ROUND(IF(LOG('Indicator Data'!R29)&gt;AX$47,10,IF(LOG('Indicator Data'!R29)&lt;AX$48,0,10-(AX$47-LOG('Indicator Data'!R29))/(AX$47-AX$48)*10)),1))</f>
        <v>4.3</v>
      </c>
      <c r="AY27" s="70">
        <f>IF('Indicator Data'!S29="No data","x",ROUND(IF('Indicator Data'!S29&gt;AY$47,10,IF('Indicator Data'!S29&lt;AY$48,0,10-(AY$47-'Indicator Data'!S29)/(AY$47-AY$48)*10)),1))</f>
        <v>1</v>
      </c>
      <c r="AZ27" s="70">
        <f>IF('Indicator Data'!T29="No data","x",ROUND(IF('Indicator Data'!T29&gt;AZ$47,10,IF('Indicator Data'!T29&lt;AZ$48,0,10-(AZ$47-'Indicator Data'!T29)/(AZ$47-AZ$48)*10)),1))</f>
        <v>9.5</v>
      </c>
      <c r="BA27" s="70">
        <f>IF('Indicator Data'!U29="No data","x",ROUND(IF('Indicator Data'!U29&gt;BA$47,10,IF('Indicator Data'!U29&lt;BA$48,0,10-(BA$47-'Indicator Data'!U29)/(BA$47-BA$48)*10)),1))</f>
        <v>4.9000000000000004</v>
      </c>
      <c r="BB27" s="70">
        <f t="shared" si="16"/>
        <v>5.0999999999999996</v>
      </c>
      <c r="BC27" s="198">
        <f t="shared" si="17"/>
        <v>4.0999999999999996</v>
      </c>
      <c r="BD27" s="70">
        <f>IF('Indicator Data'!AA29="No data","x",ROUND(IF('Indicator Data'!AA29&gt;BD$47,10,IF('Indicator Data'!AA29&lt;BD$48,0,10-(BD$47-'Indicator Data'!AA29)/(BD$47-BD$48)*10)),1))</f>
        <v>9.4</v>
      </c>
      <c r="BE27" s="70">
        <f t="shared" si="18"/>
        <v>5.8</v>
      </c>
      <c r="BF27" s="240">
        <f>IF('Indicator Data'!Y29="no data","x",'Indicator Data'!Y29/SUM('Indicator Data'!BQ$17:BQ$40))</f>
        <v>3.4282624021013798E-4</v>
      </c>
      <c r="BG27" s="70">
        <f t="shared" si="19"/>
        <v>1.9</v>
      </c>
      <c r="BH27" s="70">
        <f>IF('Indicator Data'!Z29="No data","x",ROUND(IF('Indicator Data'!Z29&gt;BH$47,0,IF('Indicator Data'!Z29&lt;BH$48,10,(BH$47-'Indicator Data'!Z29)/(BH$47-BH$48)*10)),1))</f>
        <v>6</v>
      </c>
      <c r="BI27" s="70">
        <f t="shared" si="20"/>
        <v>4</v>
      </c>
      <c r="BJ27" s="198">
        <f t="shared" si="21"/>
        <v>4</v>
      </c>
      <c r="BK27" s="200">
        <f t="shared" si="22"/>
        <v>3.5</v>
      </c>
      <c r="BL27" s="197">
        <f t="shared" si="23"/>
        <v>1.3</v>
      </c>
      <c r="BM27" s="70">
        <f>ROUND(IF('Indicator Data'!AD29=0,0,IF('Indicator Data'!AD29&gt;BM$47,10,IF('Indicator Data'!AD29&lt;BM$48,0,10-(BM$47-'Indicator Data'!AD29)/(BM$47-BM$48)*10))),1)</f>
        <v>0</v>
      </c>
      <c r="BN27" s="70">
        <f>ROUND(IF('Indicator Data'!AE29=0,0,IF(LOG('Indicator Data'!AE29)&gt;LOG(BN$47),10,IF(LOG('Indicator Data'!AE29)&lt;LOG(BN$48),0,10-(LOG(BN$47)-LOG('Indicator Data'!AE29))/(LOG(BN$47)-LOG(BN$48))*10))),1)</f>
        <v>9.3000000000000007</v>
      </c>
      <c r="BO27" s="72">
        <f t="shared" si="24"/>
        <v>6.6</v>
      </c>
      <c r="BP27" s="70">
        <f>IF('Indicator Data'!AB29="No data","x",ROUND(IF('Indicator Data'!AB29&gt;BP$47,10,IF('Indicator Data'!AB29&lt;BP$48,0,10-(BP$47-'Indicator Data'!AB29)/(BP$47-BP$48)*10)),1))</f>
        <v>0</v>
      </c>
      <c r="BQ27" s="70">
        <f>IF('Indicator Data'!AC29="No data","x",ROUND(IF('Indicator Data'!AC29&gt;BQ$47,10,IF('Indicator Data'!AC29&lt;BQ$48,0,10-(BQ$47-'Indicator Data'!AC29)/(BQ$47-BQ$48)*10)),1))</f>
        <v>0</v>
      </c>
      <c r="BR27" s="72">
        <f t="shared" si="25"/>
        <v>0</v>
      </c>
      <c r="BS27" s="73">
        <f t="shared" si="26"/>
        <v>4</v>
      </c>
      <c r="BT27" s="74"/>
      <c r="BU27" s="75"/>
    </row>
    <row r="28" spans="1:73" ht="15.75" customHeight="1" x14ac:dyDescent="0.25">
      <c r="A28" s="50" t="s">
        <v>88</v>
      </c>
      <c r="B28" s="10" t="s">
        <v>115</v>
      </c>
      <c r="C28" s="54" t="s">
        <v>116</v>
      </c>
      <c r="D28" s="76">
        <f>ROUND(IF('Indicator Data'!D30=0,0.1,IF(LOG('Indicator Data'!D30)&gt;D$47,10,IF(LOG('Indicator Data'!D30)&lt;D$48,0,10-(D$47-LOG('Indicator Data'!D30))/(D$47-D$48)*10))),1)</f>
        <v>1.9</v>
      </c>
      <c r="E28" s="70">
        <f>ROUND(IF('Indicator Data'!E30=0,0.1,IF(LOG('Indicator Data'!E30)&gt;E$47,10,IF(LOG('Indicator Data'!E30)&lt;E$48,0,10-(E$47-LOG('Indicator Data'!E30))/(E$47-E$48)*10))),1)</f>
        <v>0.1</v>
      </c>
      <c r="F28" s="70">
        <f t="shared" si="0"/>
        <v>1</v>
      </c>
      <c r="G28" s="70">
        <f>ROUND(IF('Indicator Data'!H30="No data",0.1,IF('Indicator Data'!H30=0,0,IF(LOG('Indicator Data'!H30)&gt;G$47,10,IF(LOG('Indicator Data'!H30)&lt;G$48,0,10-(G$47-LOG('Indicator Data'!H30))/(G$47-G$48)*10)))),1)</f>
        <v>7.2</v>
      </c>
      <c r="H28" s="70">
        <f>ROUND(IF('Indicator Data'!F30=0,0,IF(LOG('Indicator Data'!F30)&gt;H$47,10,IF(LOG('Indicator Data'!F30)&lt;H$48,0,10-(H$47-LOG('Indicator Data'!F30))/(H$47-H$48)*10))),1)</f>
        <v>7.6</v>
      </c>
      <c r="I28" s="70">
        <f>ROUND(IF('Indicator Data'!G30=0,0,IF(LOG('Indicator Data'!G30)&gt;I$47,10,IF(LOG('Indicator Data'!G30)&lt;I$48,0,10-(I$47-LOG('Indicator Data'!G30))/(I$47-I$48)*10))),1)</f>
        <v>0</v>
      </c>
      <c r="J28" s="70">
        <f t="shared" si="1"/>
        <v>4.9000000000000004</v>
      </c>
      <c r="K28" s="70">
        <f>IF('Indicator Data'!J30="No data","x",ROUND(IF('Indicator Data'!J30=0,0,IF(LOG('Indicator Data'!J30)&gt;K$47,10,IF(LOG('Indicator Data'!J30)&lt;K$48,0,10-(K$47-LOG('Indicator Data'!J30))/(K$47-K$48)*10))),1))</f>
        <v>6.4</v>
      </c>
      <c r="L28" s="71">
        <f>'Indicator Data'!D30/'Indicator Data'!$BR30</f>
        <v>2.0879807315268123E-3</v>
      </c>
      <c r="M28" s="71">
        <f>'Indicator Data'!E30/'Indicator Data'!$BR30</f>
        <v>0</v>
      </c>
      <c r="N28" s="71">
        <f>IF(G28=0.1,0,'Indicator Data'!H30/'Indicator Data'!$BR30)</f>
        <v>1.3548105380634749E-2</v>
      </c>
      <c r="O28" s="71">
        <f>'Indicator Data'!F30/'Indicator Data'!$BR30</f>
        <v>3.2787998859128795E-2</v>
      </c>
      <c r="P28" s="71">
        <f>'Indicator Data'!G30/'Indicator Data'!$BR30</f>
        <v>0</v>
      </c>
      <c r="Q28" s="71">
        <f>IF('Indicator Data'!J30="No data","x",'Indicator Data'!J30/'Indicator Data'!$BR30)</f>
        <v>1.2179887600573074E-3</v>
      </c>
      <c r="R28" s="70">
        <f t="shared" ref="R28:S28" si="125">ROUND(IF(L28&gt;R$47,10,IF(L28&lt;R$48,0,10-(R$47-L28)/(R$47-R$48)*10)),1)</f>
        <v>9.5</v>
      </c>
      <c r="S28" s="70">
        <f t="shared" si="125"/>
        <v>0</v>
      </c>
      <c r="T28" s="70">
        <f t="shared" si="3"/>
        <v>6.9</v>
      </c>
      <c r="U28" s="70">
        <f t="shared" si="4"/>
        <v>10</v>
      </c>
      <c r="V28" s="70">
        <f t="shared" ref="V28:W28" si="126">ROUND(IF(O28&gt;V$47,10,IF(O28&lt;V$48,0,10-(V$47-O28)/(V$47-V$48)*10)),1)</f>
        <v>7.1</v>
      </c>
      <c r="W28" s="70">
        <f t="shared" si="126"/>
        <v>0</v>
      </c>
      <c r="X28" s="70">
        <f t="shared" si="6"/>
        <v>4.4000000000000004</v>
      </c>
      <c r="Y28" s="70">
        <f>IF('Indicator Data'!J30="No data","x",ROUND(IF(Q28&gt;Y$47,10,IF(Q28&lt;Y$48,0,10-(Y$47-Q28)/(Y$47-Y$48)*10)),1))</f>
        <v>6.1</v>
      </c>
      <c r="Z28" s="70">
        <f t="shared" ref="Z28:AA28" si="127">ROUND(AVERAGE(D28,R28),1)</f>
        <v>5.7</v>
      </c>
      <c r="AA28" s="70">
        <f t="shared" si="127"/>
        <v>0.1</v>
      </c>
      <c r="AB28" s="70">
        <f t="shared" ref="AB28:AC28" si="128">ROUND(AVERAGE(V28,H28),1)</f>
        <v>7.4</v>
      </c>
      <c r="AC28" s="70">
        <f t="shared" si="128"/>
        <v>0</v>
      </c>
      <c r="AD28" s="70">
        <f t="shared" si="9"/>
        <v>4.7</v>
      </c>
      <c r="AE28" s="70">
        <f t="shared" si="10"/>
        <v>6.3</v>
      </c>
      <c r="AF28" s="72">
        <f t="shared" si="31"/>
        <v>4.5999999999999996</v>
      </c>
      <c r="AG28" s="72">
        <f t="shared" si="11"/>
        <v>9</v>
      </c>
      <c r="AH28" s="72">
        <f t="shared" si="12"/>
        <v>4.7</v>
      </c>
      <c r="AI28" s="70">
        <f>IF('Indicator Data'!I30="No data","x",ROUND(IF('Indicator Data'!I30&gt;AI$47,10,IF('Indicator Data'!I30&lt;AI$48,0,10-(AI$47-'Indicator Data'!I30)/(AI$47-AI$48)*10)),1))</f>
        <v>0</v>
      </c>
      <c r="AJ28" s="72">
        <f t="shared" si="13"/>
        <v>3.2</v>
      </c>
      <c r="AK28" s="70">
        <f>IF('Indicator Data'!K30="No data","x",ROUND(IF('Indicator Data'!K30&gt;AK$47,10,IF('Indicator Data'!K30&lt;AK$48,0,10-(AK$47-'Indicator Data'!K30)/(AK$47-AK$48)*10)),1))</f>
        <v>4.5</v>
      </c>
      <c r="AL28" s="70">
        <f>IF('Indicator Data'!L30="No data","x",ROUND(IF('Indicator Data'!L30&gt;AL$47,10,IF('Indicator Data'!L30&lt;AL$48,0,10-(AL$47-'Indicator Data'!L30)/(AL$47-AL$48)*10)),1))</f>
        <v>0.9</v>
      </c>
      <c r="AM28" s="72">
        <f t="shared" si="32"/>
        <v>2.9</v>
      </c>
      <c r="AN28" s="70">
        <f>IF('Indicator Data'!M30="No data","x",ROUND(IF('Indicator Data'!M30&gt;AN$47,10,IF('Indicator Data'!M30&lt;AN$48,0,10-(AN$47-'Indicator Data'!M30)/(AN$47-AN$48)*10)),1))</f>
        <v>0</v>
      </c>
      <c r="AO28" s="70">
        <f>IF('Indicator Data'!N30="No data","x",ROUND(IF('Indicator Data'!N30&gt;AO$47,10,IF('Indicator Data'!N30&lt;AO$48,0,10-(AO$47-'Indicator Data'!N30)/(AO$47-AO$48)*10)),1))</f>
        <v>3.7</v>
      </c>
      <c r="AP28" s="70">
        <f>IF('Indicator Data'!O30="No data","x",ROUND(IF('Indicator Data'!O30&gt;AP$47,10,IF('Indicator Data'!O30&lt;AP$48,0,10-(AP$47-'Indicator Data'!O30)/(AP$47-AP$48)*10)),1))</f>
        <v>0</v>
      </c>
      <c r="AQ28" s="70">
        <f>IF('Indicator Data'!P30="No data","x",ROUND(IF('Indicator Data'!P30&gt;AQ$47,10,IF('Indicator Data'!P30&lt;AQ$48,0,10-(AQ$47-'Indicator Data'!P30)/(AQ$47-AQ$48)*10)),1))</f>
        <v>5.8</v>
      </c>
      <c r="AR28" s="70">
        <f>IF('Indicator Data'!Q30="No data","x",ROUND(IF('Indicator Data'!Q30&gt;AR$47,10,IF('Indicator Data'!Q30&lt;AR$48,0,10-(AR$47-'Indicator Data'!Q30)/(AR$47-AR$48)*10)),1))</f>
        <v>5.2</v>
      </c>
      <c r="AS28" s="72">
        <f t="shared" si="14"/>
        <v>3.3</v>
      </c>
      <c r="AT28" s="70">
        <f>IF('Indicator Data'!W30="no data","x",ROUND(IF('Indicator Data'!W30&gt;AT$47,0,IF('Indicator Data'!W30&lt;AT$48,10,(AT$47-'Indicator Data'!W30)/(AT$47-AT$48)*10)),1))</f>
        <v>5.5</v>
      </c>
      <c r="AU28" s="70">
        <f>IF('Indicator Data'!X30="no data","x",ROUND(IF('Indicator Data'!X30&gt;AU$47,0,IF('Indicator Data'!X30&lt;AU$48,10,(AU$47-'Indicator Data'!X30)/(AU$47-AU$48)*10)),1))</f>
        <v>0.6</v>
      </c>
      <c r="AV28" s="70">
        <f>IF('Indicator Data'!V30="no data","x",ROUND(IF('Indicator Data'!V30&gt;AV$47,0,IF('Indicator Data'!V30&lt;AV$48,10,(AV$47-'Indicator Data'!V30)/(AV$47-AV$48)*10)),1))</f>
        <v>0.4</v>
      </c>
      <c r="AW28" s="70">
        <f t="shared" si="15"/>
        <v>2.2000000000000002</v>
      </c>
      <c r="AX28" s="70">
        <f>IF('Indicator Data'!R30="no data","x",ROUND(IF(LOG('Indicator Data'!R30)&gt;AX$47,10,IF(LOG('Indicator Data'!R30)&lt;AX$48,0,10-(AX$47-LOG('Indicator Data'!R30))/(AX$47-AX$48)*10)),1))</f>
        <v>3.5</v>
      </c>
      <c r="AY28" s="70">
        <f>IF('Indicator Data'!S30="No data","x",ROUND(IF('Indicator Data'!S30&gt;AY$47,10,IF('Indicator Data'!S30&lt;AY$48,0,10-(AY$47-'Indicator Data'!S30)/(AY$47-AY$48)*10)),1))</f>
        <v>1</v>
      </c>
      <c r="AZ28" s="70">
        <f>IF('Indicator Data'!T30="No data","x",ROUND(IF('Indicator Data'!T30&gt;AZ$47,10,IF('Indicator Data'!T30&lt;AZ$48,0,10-(AZ$47-'Indicator Data'!T30)/(AZ$47-AZ$48)*10)),1))</f>
        <v>9.5</v>
      </c>
      <c r="BA28" s="70">
        <f>IF('Indicator Data'!U30="No data","x",ROUND(IF('Indicator Data'!U30&gt;BA$47,10,IF('Indicator Data'!U30&lt;BA$48,0,10-(BA$47-'Indicator Data'!U30)/(BA$47-BA$48)*10)),1))</f>
        <v>1</v>
      </c>
      <c r="BB28" s="70">
        <f t="shared" si="16"/>
        <v>3.8</v>
      </c>
      <c r="BC28" s="198">
        <f t="shared" si="17"/>
        <v>3.3</v>
      </c>
      <c r="BD28" s="70">
        <f>IF('Indicator Data'!AA30="No data","x",ROUND(IF('Indicator Data'!AA30&gt;BD$47,10,IF('Indicator Data'!AA30&lt;BD$48,0,10-(BD$47-'Indicator Data'!AA30)/(BD$47-BD$48)*10)),1))</f>
        <v>9.4</v>
      </c>
      <c r="BE28" s="70">
        <f t="shared" si="18"/>
        <v>4.9000000000000004</v>
      </c>
      <c r="BF28" s="240">
        <f>IF('Indicator Data'!Y30="no data","x",'Indicator Data'!Y30/SUM('Indicator Data'!BQ$17:BQ$40))</f>
        <v>3.4282624021013798E-4</v>
      </c>
      <c r="BG28" s="70">
        <f t="shared" si="19"/>
        <v>1.9</v>
      </c>
      <c r="BH28" s="70">
        <f>IF('Indicator Data'!Z30="No data","x",ROUND(IF('Indicator Data'!Z30&gt;BH$47,0,IF('Indicator Data'!Z30&lt;BH$48,10,(BH$47-'Indicator Data'!Z30)/(BH$47-BH$48)*10)),1))</f>
        <v>6</v>
      </c>
      <c r="BI28" s="70">
        <f t="shared" si="20"/>
        <v>4</v>
      </c>
      <c r="BJ28" s="198">
        <f t="shared" si="21"/>
        <v>3.7</v>
      </c>
      <c r="BK28" s="200">
        <f t="shared" si="22"/>
        <v>3.4</v>
      </c>
      <c r="BL28" s="197">
        <f t="shared" si="23"/>
        <v>5.2</v>
      </c>
      <c r="BM28" s="70">
        <f>ROUND(IF('Indicator Data'!AD30=0,0,IF('Indicator Data'!AD30&gt;BM$47,10,IF('Indicator Data'!AD30&lt;BM$48,0,10-(BM$47-'Indicator Data'!AD30)/(BM$47-BM$48)*10))),1)</f>
        <v>0</v>
      </c>
      <c r="BN28" s="70">
        <f>ROUND(IF('Indicator Data'!AE30=0,0,IF(LOG('Indicator Data'!AE30)&gt;LOG(BN$47),10,IF(LOG('Indicator Data'!AE30)&lt;LOG(BN$48),0,10-(LOG(BN$47)-LOG('Indicator Data'!AE30))/(LOG(BN$47)-LOG(BN$48))*10))),1)</f>
        <v>9.3000000000000007</v>
      </c>
      <c r="BO28" s="72">
        <f t="shared" si="24"/>
        <v>6.6</v>
      </c>
      <c r="BP28" s="70">
        <f>IF('Indicator Data'!AB30="No data","x",ROUND(IF('Indicator Data'!AB30&gt;BP$47,10,IF('Indicator Data'!AB30&lt;BP$48,0,10-(BP$47-'Indicator Data'!AB30)/(BP$47-BP$48)*10)),1))</f>
        <v>0</v>
      </c>
      <c r="BQ28" s="70">
        <f>IF('Indicator Data'!AC30="No data","x",ROUND(IF('Indicator Data'!AC30&gt;BQ$47,10,IF('Indicator Data'!AC30&lt;BQ$48,0,10-(BQ$47-'Indicator Data'!AC30)/(BQ$47-BQ$48)*10)),1))</f>
        <v>0</v>
      </c>
      <c r="BR28" s="72">
        <f t="shared" si="25"/>
        <v>0</v>
      </c>
      <c r="BS28" s="73">
        <f t="shared" si="26"/>
        <v>4</v>
      </c>
      <c r="BT28" s="74"/>
      <c r="BU28" s="75"/>
    </row>
    <row r="29" spans="1:73" ht="15.75" customHeight="1" x14ac:dyDescent="0.25">
      <c r="A29" s="50" t="s">
        <v>88</v>
      </c>
      <c r="B29" s="10" t="s">
        <v>117</v>
      </c>
      <c r="C29" s="54" t="s">
        <v>118</v>
      </c>
      <c r="D29" s="76">
        <f>ROUND(IF('Indicator Data'!D31=0,0.1,IF(LOG('Indicator Data'!D31)&gt;D$47,10,IF(LOG('Indicator Data'!D31)&lt;D$48,0,10-(D$47-LOG('Indicator Data'!D31))/(D$47-D$48)*10))),1)</f>
        <v>0</v>
      </c>
      <c r="E29" s="70">
        <f>ROUND(IF('Indicator Data'!E31=0,0.1,IF(LOG('Indicator Data'!E31)&gt;E$47,10,IF(LOG('Indicator Data'!E31)&lt;E$48,0,10-(E$47-LOG('Indicator Data'!E31))/(E$47-E$48)*10))),1)</f>
        <v>0.1</v>
      </c>
      <c r="F29" s="70">
        <f t="shared" si="0"/>
        <v>0.1</v>
      </c>
      <c r="G29" s="70">
        <f>ROUND(IF('Indicator Data'!H31="No data",0.1,IF('Indicator Data'!H31=0,0,IF(LOG('Indicator Data'!H31)&gt;G$47,10,IF(LOG('Indicator Data'!H31)&lt;G$48,0,10-(G$47-LOG('Indicator Data'!H31))/(G$47-G$48)*10)))),1)</f>
        <v>0</v>
      </c>
      <c r="H29" s="70">
        <f>ROUND(IF('Indicator Data'!F31=0,0,IF(LOG('Indicator Data'!F31)&gt;H$47,10,IF(LOG('Indicator Data'!F31)&lt;H$48,0,10-(H$47-LOG('Indicator Data'!F31))/(H$47-H$48)*10))),1)</f>
        <v>3.9</v>
      </c>
      <c r="I29" s="70">
        <f>ROUND(IF('Indicator Data'!G31=0,0,IF(LOG('Indicator Data'!G31)&gt;I$47,10,IF(LOG('Indicator Data'!G31)&lt;I$48,0,10-(I$47-LOG('Indicator Data'!G31))/(I$47-I$48)*10))),1)</f>
        <v>4.2</v>
      </c>
      <c r="J29" s="70">
        <f t="shared" si="1"/>
        <v>4.0999999999999996</v>
      </c>
      <c r="K29" s="70" t="str">
        <f>IF('Indicator Data'!J31="No data","x",ROUND(IF('Indicator Data'!J31=0,0,IF(LOG('Indicator Data'!J31)&gt;K$47,10,IF(LOG('Indicator Data'!J31)&lt;K$48,0,10-(K$47-LOG('Indicator Data'!J31))/(K$47-K$48)*10))),1))</f>
        <v>x</v>
      </c>
      <c r="L29" s="71">
        <f>'Indicator Data'!D31/'Indicator Data'!$BR31</f>
        <v>2.0893460484818914E-3</v>
      </c>
      <c r="M29" s="71">
        <f>'Indicator Data'!E31/'Indicator Data'!$BR31</f>
        <v>0</v>
      </c>
      <c r="N29" s="71">
        <f>IF(G29=0.1,0,'Indicator Data'!H31/'Indicator Data'!$BR31)</f>
        <v>6.1466708906700817E-4</v>
      </c>
      <c r="O29" s="71">
        <f>'Indicator Data'!F31/'Indicator Data'!$BR31</f>
        <v>3.6300611648231652E-2</v>
      </c>
      <c r="P29" s="71">
        <f>'Indicator Data'!G31/'Indicator Data'!$BR31</f>
        <v>3.9508409012169801E-2</v>
      </c>
      <c r="Q29" s="71" t="str">
        <f>IF('Indicator Data'!J31="No data","x",'Indicator Data'!J31/'Indicator Data'!$BR31)</f>
        <v>x</v>
      </c>
      <c r="R29" s="70">
        <f t="shared" ref="R29:S29" si="129">ROUND(IF(L29&gt;R$47,10,IF(L29&lt;R$48,0,10-(R$47-L29)/(R$47-R$48)*10)),1)</f>
        <v>9.5</v>
      </c>
      <c r="S29" s="70">
        <f t="shared" si="129"/>
        <v>0</v>
      </c>
      <c r="T29" s="70">
        <f t="shared" si="3"/>
        <v>6.9</v>
      </c>
      <c r="U29" s="70">
        <f t="shared" si="4"/>
        <v>0.5</v>
      </c>
      <c r="V29" s="70">
        <f t="shared" ref="V29:W29" si="130">ROUND(IF(O29&gt;V$47,10,IF(O29&lt;V$48,0,10-(V$47-O29)/(V$47-V$48)*10)),1)</f>
        <v>8</v>
      </c>
      <c r="W29" s="70">
        <f t="shared" si="130"/>
        <v>10</v>
      </c>
      <c r="X29" s="70">
        <f t="shared" si="6"/>
        <v>9.3000000000000007</v>
      </c>
      <c r="Y29" s="70" t="str">
        <f>IF('Indicator Data'!J31="No data","x",ROUND(IF(Q29&gt;Y$47,10,IF(Q29&lt;Y$48,0,10-(Y$47-Q29)/(Y$47-Y$48)*10)),1))</f>
        <v>x</v>
      </c>
      <c r="Z29" s="70">
        <f t="shared" ref="Z29:AA29" si="131">ROUND(AVERAGE(D29,R29),1)</f>
        <v>4.8</v>
      </c>
      <c r="AA29" s="70">
        <f t="shared" si="131"/>
        <v>0.1</v>
      </c>
      <c r="AB29" s="70">
        <f t="shared" ref="AB29:AC29" si="132">ROUND(AVERAGE(V29,H29),1)</f>
        <v>6</v>
      </c>
      <c r="AC29" s="70">
        <f t="shared" si="132"/>
        <v>7.1</v>
      </c>
      <c r="AD29" s="70">
        <f t="shared" si="9"/>
        <v>6.6</v>
      </c>
      <c r="AE29" s="70" t="str">
        <f t="shared" si="10"/>
        <v>x</v>
      </c>
      <c r="AF29" s="72">
        <f t="shared" si="31"/>
        <v>4.3</v>
      </c>
      <c r="AG29" s="72">
        <f t="shared" si="11"/>
        <v>0.3</v>
      </c>
      <c r="AH29" s="72">
        <f t="shared" si="12"/>
        <v>7.5</v>
      </c>
      <c r="AI29" s="70">
        <f>IF('Indicator Data'!I31="No data","x",ROUND(IF('Indicator Data'!I31&gt;AI$47,10,IF('Indicator Data'!I31&lt;AI$48,0,10-(AI$47-'Indicator Data'!I31)/(AI$47-AI$48)*10)),1))</f>
        <v>0</v>
      </c>
      <c r="AJ29" s="72">
        <f t="shared" si="13"/>
        <v>0</v>
      </c>
      <c r="AK29" s="70">
        <f>IF('Indicator Data'!K31="No data","x",ROUND(IF('Indicator Data'!K31&gt;AK$47,10,IF('Indicator Data'!K31&lt;AK$48,0,10-(AK$47-'Indicator Data'!K31)/(AK$47-AK$48)*10)),1))</f>
        <v>0</v>
      </c>
      <c r="AL29" s="70">
        <f>IF('Indicator Data'!L31="No data","x",ROUND(IF('Indicator Data'!L31&gt;AL$47,10,IF('Indicator Data'!L31&lt;AL$48,0,10-(AL$47-'Indicator Data'!L31)/(AL$47-AL$48)*10)),1))</f>
        <v>0</v>
      </c>
      <c r="AM29" s="72">
        <f t="shared" si="32"/>
        <v>0</v>
      </c>
      <c r="AN29" s="70">
        <f>IF('Indicator Data'!M31="No data","x",ROUND(IF('Indicator Data'!M31&gt;AN$47,10,IF('Indicator Data'!M31&lt;AN$48,0,10-(AN$47-'Indicator Data'!M31)/(AN$47-AN$48)*10)),1))</f>
        <v>0</v>
      </c>
      <c r="AO29" s="70">
        <f>IF('Indicator Data'!N31="No data","x",ROUND(IF('Indicator Data'!N31&gt;AO$47,10,IF('Indicator Data'!N31&lt;AO$48,0,10-(AO$47-'Indicator Data'!N31)/(AO$47-AO$48)*10)),1))</f>
        <v>0</v>
      </c>
      <c r="AP29" s="70">
        <f>IF('Indicator Data'!O31="No data","x",ROUND(IF('Indicator Data'!O31&gt;AP$47,10,IF('Indicator Data'!O31&lt;AP$48,0,10-(AP$47-'Indicator Data'!O31)/(AP$47-AP$48)*10)),1))</f>
        <v>0</v>
      </c>
      <c r="AQ29" s="70">
        <f>IF('Indicator Data'!P31="No data","x",ROUND(IF('Indicator Data'!P31&gt;AQ$47,10,IF('Indicator Data'!P31&lt;AQ$48,0,10-(AQ$47-'Indicator Data'!P31)/(AQ$47-AQ$48)*10)),1))</f>
        <v>2.6</v>
      </c>
      <c r="AR29" s="70">
        <f>IF('Indicator Data'!Q31="No data","x",ROUND(IF('Indicator Data'!Q31&gt;AR$47,10,IF('Indicator Data'!Q31&lt;AR$48,0,10-(AR$47-'Indicator Data'!Q31)/(AR$47-AR$48)*10)),1))</f>
        <v>9.8000000000000007</v>
      </c>
      <c r="AS29" s="72">
        <f t="shared" si="14"/>
        <v>4.2</v>
      </c>
      <c r="AT29" s="70">
        <f>IF('Indicator Data'!W31="no data","x",ROUND(IF('Indicator Data'!W31&gt;AT$47,0,IF('Indicator Data'!W31&lt;AT$48,10,(AT$47-'Indicator Data'!W31)/(AT$47-AT$48)*10)),1))</f>
        <v>5.5</v>
      </c>
      <c r="AU29" s="70">
        <f>IF('Indicator Data'!X31="no data","x",ROUND(IF('Indicator Data'!X31&gt;AU$47,0,IF('Indicator Data'!X31&lt;AU$48,10,(AU$47-'Indicator Data'!X31)/(AU$47-AU$48)*10)),1))</f>
        <v>0.6</v>
      </c>
      <c r="AV29" s="70">
        <f>IF('Indicator Data'!V31="no data","x",ROUND(IF('Indicator Data'!V31&gt;AV$47,0,IF('Indicator Data'!V31&lt;AV$48,10,(AV$47-'Indicator Data'!V31)/(AV$47-AV$48)*10)),1))</f>
        <v>0.4</v>
      </c>
      <c r="AW29" s="70">
        <f t="shared" si="15"/>
        <v>2.2000000000000002</v>
      </c>
      <c r="AX29" s="70">
        <f>IF('Indicator Data'!R31="no data","x",ROUND(IF(LOG('Indicator Data'!R31)&gt;AX$47,10,IF(LOG('Indicator Data'!R31)&lt;AX$48,0,10-(AX$47-LOG('Indicator Data'!R31))/(AX$47-AX$48)*10)),1))</f>
        <v>0</v>
      </c>
      <c r="AY29" s="70">
        <f>IF('Indicator Data'!S31="No data","x",ROUND(IF('Indicator Data'!S31&gt;AY$47,10,IF('Indicator Data'!S31&lt;AY$48,0,10-(AY$47-'Indicator Data'!S31)/(AY$47-AY$48)*10)),1))</f>
        <v>1</v>
      </c>
      <c r="AZ29" s="70">
        <f>IF('Indicator Data'!T31="No data","x",ROUND(IF('Indicator Data'!T31&gt;AZ$47,10,IF('Indicator Data'!T31&lt;AZ$48,0,10-(AZ$47-'Indicator Data'!T31)/(AZ$47-AZ$48)*10)),1))</f>
        <v>9.5</v>
      </c>
      <c r="BA29" s="70">
        <f>IF('Indicator Data'!U31="No data","x",ROUND(IF('Indicator Data'!U31&gt;BA$47,10,IF('Indicator Data'!U31&lt;BA$48,0,10-(BA$47-'Indicator Data'!U31)/(BA$47-BA$48)*10)),1))</f>
        <v>0.8</v>
      </c>
      <c r="BB29" s="70">
        <f t="shared" si="16"/>
        <v>3.8</v>
      </c>
      <c r="BC29" s="198">
        <f t="shared" si="17"/>
        <v>3.3</v>
      </c>
      <c r="BD29" s="70">
        <f>IF('Indicator Data'!AA31="No data","x",ROUND(IF('Indicator Data'!AA31&gt;BD$47,10,IF('Indicator Data'!AA31&lt;BD$48,0,10-(BD$47-'Indicator Data'!AA31)/(BD$47-BD$48)*10)),1))</f>
        <v>9.4</v>
      </c>
      <c r="BE29" s="70">
        <f t="shared" si="18"/>
        <v>4.0999999999999996</v>
      </c>
      <c r="BF29" s="240">
        <f>IF('Indicator Data'!Y31="no data","x",'Indicator Data'!Y31/SUM('Indicator Data'!BQ$17:BQ$40))</f>
        <v>3.4282624021013798E-4</v>
      </c>
      <c r="BG29" s="70">
        <f t="shared" si="19"/>
        <v>1.9</v>
      </c>
      <c r="BH29" s="70">
        <f>IF('Indicator Data'!Z31="No data","x",ROUND(IF('Indicator Data'!Z31&gt;BH$47,0,IF('Indicator Data'!Z31&lt;BH$48,10,(BH$47-'Indicator Data'!Z31)/(BH$47-BH$48)*10)),1))</f>
        <v>6</v>
      </c>
      <c r="BI29" s="70">
        <f t="shared" si="20"/>
        <v>4</v>
      </c>
      <c r="BJ29" s="198">
        <f t="shared" si="21"/>
        <v>3.4</v>
      </c>
      <c r="BK29" s="200">
        <f t="shared" si="22"/>
        <v>3.6</v>
      </c>
      <c r="BL29" s="197">
        <f t="shared" si="23"/>
        <v>3.2</v>
      </c>
      <c r="BM29" s="70">
        <f>ROUND(IF('Indicator Data'!AD31=0,0,IF('Indicator Data'!AD31&gt;BM$47,10,IF('Indicator Data'!AD31&lt;BM$48,0,10-(BM$47-'Indicator Data'!AD31)/(BM$47-BM$48)*10))),1)</f>
        <v>0</v>
      </c>
      <c r="BN29" s="70">
        <f>ROUND(IF('Indicator Data'!AE31=0,0,IF(LOG('Indicator Data'!AE31)&gt;LOG(BN$47),10,IF(LOG('Indicator Data'!AE31)&lt;LOG(BN$48),0,10-(LOG(BN$47)-LOG('Indicator Data'!AE31))/(LOG(BN$47)-LOG(BN$48))*10))),1)</f>
        <v>9.3000000000000007</v>
      </c>
      <c r="BO29" s="72">
        <f t="shared" si="24"/>
        <v>6.6</v>
      </c>
      <c r="BP29" s="70">
        <f>IF('Indicator Data'!AB31="No data","x",ROUND(IF('Indicator Data'!AB31&gt;BP$47,10,IF('Indicator Data'!AB31&lt;BP$48,0,10-(BP$47-'Indicator Data'!AB31)/(BP$47-BP$48)*10)),1))</f>
        <v>0</v>
      </c>
      <c r="BQ29" s="70">
        <f>IF('Indicator Data'!AC31="No data","x",ROUND(IF('Indicator Data'!AC31&gt;BQ$47,10,IF('Indicator Data'!AC31&lt;BQ$48,0,10-(BQ$47-'Indicator Data'!AC31)/(BQ$47-BQ$48)*10)),1))</f>
        <v>0</v>
      </c>
      <c r="BR29" s="72">
        <f t="shared" si="25"/>
        <v>0</v>
      </c>
      <c r="BS29" s="73">
        <f t="shared" si="26"/>
        <v>4</v>
      </c>
      <c r="BT29" s="74"/>
      <c r="BU29" s="75"/>
    </row>
    <row r="30" spans="1:73" ht="15.75" customHeight="1" x14ac:dyDescent="0.25">
      <c r="A30" s="50" t="s">
        <v>88</v>
      </c>
      <c r="B30" s="10" t="s">
        <v>119</v>
      </c>
      <c r="C30" s="54" t="s">
        <v>120</v>
      </c>
      <c r="D30" s="76">
        <f>ROUND(IF('Indicator Data'!D32=0,0.1,IF(LOG('Indicator Data'!D32)&gt;D$47,10,IF(LOG('Indicator Data'!D32)&lt;D$48,0,10-(D$47-LOG('Indicator Data'!D32))/(D$47-D$48)*10))),1)</f>
        <v>7.3</v>
      </c>
      <c r="E30" s="70">
        <f>ROUND(IF('Indicator Data'!E32=0,0.1,IF(LOG('Indicator Data'!E32)&gt;E$47,10,IF(LOG('Indicator Data'!E32)&lt;E$48,0,10-(E$47-LOG('Indicator Data'!E32))/(E$47-E$48)*10))),1)</f>
        <v>0.1</v>
      </c>
      <c r="F30" s="70">
        <f t="shared" si="0"/>
        <v>4.5999999999999996</v>
      </c>
      <c r="G30" s="70">
        <f>ROUND(IF('Indicator Data'!H32="No data",0.1,IF('Indicator Data'!H32=0,0,IF(LOG('Indicator Data'!H32)&gt;G$47,10,IF(LOG('Indicator Data'!H32)&lt;G$48,0,10-(G$47-LOG('Indicator Data'!H32))/(G$47-G$48)*10)))),1)</f>
        <v>9.9</v>
      </c>
      <c r="H30" s="70">
        <f>ROUND(IF('Indicator Data'!F32=0,0,IF(LOG('Indicator Data'!F32)&gt;H$47,10,IF(LOG('Indicator Data'!F32)&lt;H$48,0,10-(H$47-LOG('Indicator Data'!F32))/(H$47-H$48)*10))),1)</f>
        <v>10</v>
      </c>
      <c r="I30" s="70">
        <f>ROUND(IF('Indicator Data'!G32=0,0,IF(LOG('Indicator Data'!G32)&gt;I$47,10,IF(LOG('Indicator Data'!G32)&lt;I$48,0,10-(I$47-LOG('Indicator Data'!G32))/(I$47-I$48)*10))),1)</f>
        <v>9.6</v>
      </c>
      <c r="J30" s="70">
        <f t="shared" si="1"/>
        <v>9.8000000000000007</v>
      </c>
      <c r="K30" s="70" t="str">
        <f>IF('Indicator Data'!J32="No data","x",ROUND(IF('Indicator Data'!J32=0,0,IF(LOG('Indicator Data'!J32)&gt;K$47,10,IF(LOG('Indicator Data'!J32)&lt;K$48,0,10-(K$47-LOG('Indicator Data'!J32))/(K$47-K$48)*10))),1))</f>
        <v>x</v>
      </c>
      <c r="L30" s="71">
        <f>'Indicator Data'!D32/'Indicator Data'!$BR32</f>
        <v>2.1037569449619811E-3</v>
      </c>
      <c r="M30" s="71">
        <f>'Indicator Data'!E32/'Indicator Data'!$BR32</f>
        <v>0</v>
      </c>
      <c r="N30" s="71">
        <f>IF(G30=0.1,0,'Indicator Data'!H32/'Indicator Data'!$BR32)</f>
        <v>8.2906328383113084E-3</v>
      </c>
      <c r="O30" s="71">
        <f>'Indicator Data'!F32/'Indicator Data'!$BR32</f>
        <v>2.4480453021007809E-2</v>
      </c>
      <c r="P30" s="71">
        <f>'Indicator Data'!G32/'Indicator Data'!$BR32</f>
        <v>1.3794418009055355E-2</v>
      </c>
      <c r="Q30" s="71" t="str">
        <f>IF('Indicator Data'!J32="No data","x",'Indicator Data'!J32/'Indicator Data'!$BR32)</f>
        <v>x</v>
      </c>
      <c r="R30" s="70">
        <f t="shared" ref="R30:S30" si="133">ROUND(IF(L30&gt;R$47,10,IF(L30&lt;R$48,0,10-(R$47-L30)/(R$47-R$48)*10)),1)</f>
        <v>9.6</v>
      </c>
      <c r="S30" s="70">
        <f t="shared" si="133"/>
        <v>0</v>
      </c>
      <c r="T30" s="70">
        <f t="shared" si="3"/>
        <v>7</v>
      </c>
      <c r="U30" s="70">
        <f t="shared" si="4"/>
        <v>6.1</v>
      </c>
      <c r="V30" s="70">
        <f t="shared" ref="V30:W30" si="134">ROUND(IF(O30&gt;V$47,10,IF(O30&lt;V$48,0,10-(V$47-O30)/(V$47-V$48)*10)),1)</f>
        <v>5.2</v>
      </c>
      <c r="W30" s="70">
        <f t="shared" si="134"/>
        <v>6</v>
      </c>
      <c r="X30" s="70">
        <f t="shared" si="6"/>
        <v>5.6</v>
      </c>
      <c r="Y30" s="70" t="str">
        <f>IF('Indicator Data'!J32="No data","x",ROUND(IF(Q30&gt;Y$47,10,IF(Q30&lt;Y$48,0,10-(Y$47-Q30)/(Y$47-Y$48)*10)),1))</f>
        <v>x</v>
      </c>
      <c r="Z30" s="70">
        <f t="shared" ref="Z30:AA30" si="135">ROUND(AVERAGE(D30,R30),1)</f>
        <v>8.5</v>
      </c>
      <c r="AA30" s="70">
        <f t="shared" si="135"/>
        <v>0.1</v>
      </c>
      <c r="AB30" s="70">
        <f t="shared" ref="AB30:AC30" si="136">ROUND(AVERAGE(V30,H30),1)</f>
        <v>7.6</v>
      </c>
      <c r="AC30" s="70">
        <f t="shared" si="136"/>
        <v>7.8</v>
      </c>
      <c r="AD30" s="70">
        <f t="shared" si="9"/>
        <v>7.7</v>
      </c>
      <c r="AE30" s="70" t="str">
        <f t="shared" si="10"/>
        <v>x</v>
      </c>
      <c r="AF30" s="72">
        <f t="shared" si="31"/>
        <v>5.9</v>
      </c>
      <c r="AG30" s="72">
        <f t="shared" si="11"/>
        <v>8.6</v>
      </c>
      <c r="AH30" s="72">
        <f t="shared" si="12"/>
        <v>8.4</v>
      </c>
      <c r="AI30" s="70">
        <f>IF('Indicator Data'!I32="No data","x",ROUND(IF('Indicator Data'!I32&gt;AI$47,10,IF('Indicator Data'!I32&lt;AI$48,0,10-(AI$47-'Indicator Data'!I32)/(AI$47-AI$48)*10)),1))</f>
        <v>5</v>
      </c>
      <c r="AJ30" s="72">
        <f t="shared" si="13"/>
        <v>5</v>
      </c>
      <c r="AK30" s="70">
        <f>IF('Indicator Data'!K32="No data","x",ROUND(IF('Indicator Data'!K32&gt;AK$47,10,IF('Indicator Data'!K32&lt;AK$48,0,10-(AK$47-'Indicator Data'!K32)/(AK$47-AK$48)*10)),1))</f>
        <v>10</v>
      </c>
      <c r="AL30" s="70">
        <f>IF('Indicator Data'!L32="No data","x",ROUND(IF('Indicator Data'!L32&gt;AL$47,10,IF('Indicator Data'!L32&lt;AL$48,0,10-(AL$47-'Indicator Data'!L32)/(AL$47-AL$48)*10)),1))</f>
        <v>0</v>
      </c>
      <c r="AM30" s="72">
        <f t="shared" si="32"/>
        <v>7.6</v>
      </c>
      <c r="AN30" s="70">
        <f>IF('Indicator Data'!M32="No data","x",ROUND(IF('Indicator Data'!M32&gt;AN$47,10,IF('Indicator Data'!M32&lt;AN$48,0,10-(AN$47-'Indicator Data'!M32)/(AN$47-AN$48)*10)),1))</f>
        <v>0</v>
      </c>
      <c r="AO30" s="70">
        <f>IF('Indicator Data'!N32="No data","x",ROUND(IF('Indicator Data'!N32&gt;AO$47,10,IF('Indicator Data'!N32&lt;AO$48,0,10-(AO$47-'Indicator Data'!N32)/(AO$47-AO$48)*10)),1))</f>
        <v>10</v>
      </c>
      <c r="AP30" s="70">
        <f>IF('Indicator Data'!O32="No data","x",ROUND(IF('Indicator Data'!O32&gt;AP$47,10,IF('Indicator Data'!O32&lt;AP$48,0,10-(AP$47-'Indicator Data'!O32)/(AP$47-AP$48)*10)),1))</f>
        <v>0.5</v>
      </c>
      <c r="AQ30" s="70">
        <f>IF('Indicator Data'!P32="No data","x",ROUND(IF('Indicator Data'!P32&gt;AQ$47,10,IF('Indicator Data'!P32&lt;AQ$48,0,10-(AQ$47-'Indicator Data'!P32)/(AQ$47-AQ$48)*10)),1))</f>
        <v>10</v>
      </c>
      <c r="AR30" s="70">
        <f>IF('Indicator Data'!Q32="No data","x",ROUND(IF('Indicator Data'!Q32&gt;AR$47,10,IF('Indicator Data'!Q32&lt;AR$48,0,10-(AR$47-'Indicator Data'!Q32)/(AR$47-AR$48)*10)),1))</f>
        <v>3.6</v>
      </c>
      <c r="AS30" s="72">
        <f t="shared" si="14"/>
        <v>7.1</v>
      </c>
      <c r="AT30" s="70">
        <f>IF('Indicator Data'!W32="no data","x",ROUND(IF('Indicator Data'!W32&gt;AT$47,0,IF('Indicator Data'!W32&lt;AT$48,10,(AT$47-'Indicator Data'!W32)/(AT$47-AT$48)*10)),1))</f>
        <v>0.9</v>
      </c>
      <c r="AU30" s="70">
        <f>IF('Indicator Data'!X32="no data","x",ROUND(IF('Indicator Data'!X32&gt;AU$47,0,IF('Indicator Data'!X32&lt;AU$48,10,(AU$47-'Indicator Data'!X32)/(AU$47-AU$48)*10)),1))</f>
        <v>0.3</v>
      </c>
      <c r="AV30" s="70">
        <f>IF('Indicator Data'!V32="no data","x",ROUND(IF('Indicator Data'!V32&gt;AV$47,0,IF('Indicator Data'!V32&lt;AV$48,10,(AV$47-'Indicator Data'!V32)/(AV$47-AV$48)*10)),1))</f>
        <v>0.2</v>
      </c>
      <c r="AW30" s="70">
        <f t="shared" si="15"/>
        <v>0.5</v>
      </c>
      <c r="AX30" s="70">
        <f>IF('Indicator Data'!R32="no data","x",ROUND(IF(LOG('Indicator Data'!R32)&gt;AX$47,10,IF(LOG('Indicator Data'!R32)&lt;AX$48,0,10-(AX$47-LOG('Indicator Data'!R32))/(AX$47-AX$48)*10)),1))</f>
        <v>9.6</v>
      </c>
      <c r="AY30" s="70">
        <f>IF('Indicator Data'!S32="No data","x",ROUND(IF('Indicator Data'!S32&gt;AY$47,10,IF('Indicator Data'!S32&lt;AY$48,0,10-(AY$47-'Indicator Data'!S32)/(AY$47-AY$48)*10)),1))</f>
        <v>1</v>
      </c>
      <c r="AZ30" s="70">
        <f>IF('Indicator Data'!T32="No data","x",ROUND(IF('Indicator Data'!T32&gt;AZ$47,10,IF('Indicator Data'!T32&lt;AZ$48,0,10-(AZ$47-'Indicator Data'!T32)/(AZ$47-AZ$48)*10)),1))</f>
        <v>9.5</v>
      </c>
      <c r="BA30" s="70">
        <f>IF('Indicator Data'!U32="No data","x",ROUND(IF('Indicator Data'!U32&gt;BA$47,10,IF('Indicator Data'!U32&lt;BA$48,0,10-(BA$47-'Indicator Data'!U32)/(BA$47-BA$48)*10)),1))</f>
        <v>3</v>
      </c>
      <c r="BB30" s="70">
        <f t="shared" si="16"/>
        <v>4.5</v>
      </c>
      <c r="BC30" s="198">
        <f t="shared" si="17"/>
        <v>3.2</v>
      </c>
      <c r="BD30" s="70">
        <f>IF('Indicator Data'!AA32="No data","x",ROUND(IF('Indicator Data'!AA32&gt;BD$47,10,IF('Indicator Data'!AA32&lt;BD$48,0,10-(BD$47-'Indicator Data'!AA32)/(BD$47-BD$48)*10)),1))</f>
        <v>9.4</v>
      </c>
      <c r="BE30" s="70">
        <f t="shared" si="18"/>
        <v>6.5</v>
      </c>
      <c r="BF30" s="240">
        <f>IF('Indicator Data'!Y32="no data","x",'Indicator Data'!Y32/SUM('Indicator Data'!BQ$17:BQ$40))</f>
        <v>3.4282624021013798E-4</v>
      </c>
      <c r="BG30" s="70">
        <f t="shared" si="19"/>
        <v>1.9</v>
      </c>
      <c r="BH30" s="70">
        <f>IF('Indicator Data'!Z32="No data","x",ROUND(IF('Indicator Data'!Z32&gt;BH$47,0,IF('Indicator Data'!Z32&lt;BH$48,10,(BH$47-'Indicator Data'!Z32)/(BH$47-BH$48)*10)),1))</f>
        <v>6</v>
      </c>
      <c r="BI30" s="70">
        <f t="shared" si="20"/>
        <v>4</v>
      </c>
      <c r="BJ30" s="198">
        <f t="shared" si="21"/>
        <v>3.7</v>
      </c>
      <c r="BK30" s="200">
        <f t="shared" si="22"/>
        <v>4.9000000000000004</v>
      </c>
      <c r="BL30" s="197">
        <f t="shared" si="23"/>
        <v>7</v>
      </c>
      <c r="BM30" s="70">
        <f>ROUND(IF('Indicator Data'!AD32=0,0,IF('Indicator Data'!AD32&gt;BM$47,10,IF('Indicator Data'!AD32&lt;BM$48,0,10-(BM$47-'Indicator Data'!AD32)/(BM$47-BM$48)*10))),1)</f>
        <v>0</v>
      </c>
      <c r="BN30" s="70">
        <f>ROUND(IF('Indicator Data'!AE32=0,0,IF(LOG('Indicator Data'!AE32)&gt;LOG(BN$47),10,IF(LOG('Indicator Data'!AE32)&lt;LOG(BN$48),0,10-(LOG(BN$47)-LOG('Indicator Data'!AE32))/(LOG(BN$47)-LOG(BN$48))*10))),1)</f>
        <v>9.3000000000000007</v>
      </c>
      <c r="BO30" s="72">
        <f t="shared" si="24"/>
        <v>6.6</v>
      </c>
      <c r="BP30" s="70">
        <f>IF('Indicator Data'!AB32="No data","x",ROUND(IF('Indicator Data'!AB32&gt;BP$47,10,IF('Indicator Data'!AB32&lt;BP$48,0,10-(BP$47-'Indicator Data'!AB32)/(BP$47-BP$48)*10)),1))</f>
        <v>10</v>
      </c>
      <c r="BQ30" s="70">
        <f>IF('Indicator Data'!AC32="No data","x",ROUND(IF('Indicator Data'!AC32&gt;BQ$47,10,IF('Indicator Data'!AC32&lt;BQ$48,0,10-(BQ$47-'Indicator Data'!AC32)/(BQ$47-BQ$48)*10)),1))</f>
        <v>10</v>
      </c>
      <c r="BR30" s="72">
        <f t="shared" si="25"/>
        <v>10</v>
      </c>
      <c r="BS30" s="73">
        <f t="shared" si="26"/>
        <v>8.9</v>
      </c>
      <c r="BT30" s="74"/>
      <c r="BU30" s="75"/>
    </row>
    <row r="31" spans="1:73" ht="15.75" customHeight="1" x14ac:dyDescent="0.25">
      <c r="A31" s="50" t="s">
        <v>88</v>
      </c>
      <c r="B31" s="10" t="s">
        <v>121</v>
      </c>
      <c r="C31" s="54" t="s">
        <v>122</v>
      </c>
      <c r="D31" s="76">
        <f>ROUND(IF('Indicator Data'!D33=0,0.1,IF(LOG('Indicator Data'!D33)&gt;D$47,10,IF(LOG('Indicator Data'!D33)&lt;D$48,0,10-(D$47-LOG('Indicator Data'!D33))/(D$47-D$48)*10))),1)</f>
        <v>1.2</v>
      </c>
      <c r="E31" s="70">
        <f>ROUND(IF('Indicator Data'!E33=0,0.1,IF(LOG('Indicator Data'!E33)&gt;E$47,10,IF(LOG('Indicator Data'!E33)&lt;E$48,0,10-(E$47-LOG('Indicator Data'!E33))/(E$47-E$48)*10))),1)</f>
        <v>0.1</v>
      </c>
      <c r="F31" s="70">
        <f t="shared" si="0"/>
        <v>0.7</v>
      </c>
      <c r="G31" s="70">
        <f>ROUND(IF('Indicator Data'!H33="No data",0.1,IF('Indicator Data'!H33=0,0,IF(LOG('Indicator Data'!H33)&gt;G$47,10,IF(LOG('Indicator Data'!H33)&lt;G$48,0,10-(G$47-LOG('Indicator Data'!H33))/(G$47-G$48)*10)))),1)</f>
        <v>0</v>
      </c>
      <c r="H31" s="70">
        <f>ROUND(IF('Indicator Data'!F33=0,0,IF(LOG('Indicator Data'!F33)&gt;H$47,10,IF(LOG('Indicator Data'!F33)&lt;H$48,0,10-(H$47-LOG('Indicator Data'!F33))/(H$47-H$48)*10))),1)</f>
        <v>7.7</v>
      </c>
      <c r="I31" s="70">
        <f>ROUND(IF('Indicator Data'!G33=0,0,IF(LOG('Indicator Data'!G33)&gt;I$47,10,IF(LOG('Indicator Data'!G33)&lt;I$48,0,10-(I$47-LOG('Indicator Data'!G33))/(I$47-I$48)*10))),1)</f>
        <v>0</v>
      </c>
      <c r="J31" s="70">
        <f t="shared" si="1"/>
        <v>5</v>
      </c>
      <c r="K31" s="70" t="str">
        <f>IF('Indicator Data'!J33="No data","x",ROUND(IF('Indicator Data'!J33=0,0,IF(LOG('Indicator Data'!J33)&gt;K$47,10,IF(LOG('Indicator Data'!J33)&lt;K$48,0,10-(K$47-LOG('Indicator Data'!J33))/(K$47-K$48)*10))),1))</f>
        <v>x</v>
      </c>
      <c r="L31" s="71">
        <f>'Indicator Data'!D33/'Indicator Data'!$BR33</f>
        <v>2.0807721247861856E-3</v>
      </c>
      <c r="M31" s="71">
        <f>'Indicator Data'!E33/'Indicator Data'!$BR33</f>
        <v>0</v>
      </c>
      <c r="N31" s="71">
        <f>IF(G31=0.1,0,'Indicator Data'!H33/'Indicator Data'!$BR33)</f>
        <v>0</v>
      </c>
      <c r="O31" s="71">
        <f>'Indicator Data'!F33/'Indicator Data'!$BR33</f>
        <v>4.3341127389461595E-2</v>
      </c>
      <c r="P31" s="71">
        <f>'Indicator Data'!G33/'Indicator Data'!$BR33</f>
        <v>0</v>
      </c>
      <c r="Q31" s="71" t="str">
        <f>IF('Indicator Data'!J33="No data","x",'Indicator Data'!J33/'Indicator Data'!$BR33)</f>
        <v>x</v>
      </c>
      <c r="R31" s="70">
        <f t="shared" ref="R31:S31" si="137">ROUND(IF(L31&gt;R$47,10,IF(L31&lt;R$48,0,10-(R$47-L31)/(R$47-R$48)*10)),1)</f>
        <v>9.5</v>
      </c>
      <c r="S31" s="70">
        <f t="shared" si="137"/>
        <v>0</v>
      </c>
      <c r="T31" s="70">
        <f t="shared" si="3"/>
        <v>6.9</v>
      </c>
      <c r="U31" s="70">
        <f t="shared" si="4"/>
        <v>0.1</v>
      </c>
      <c r="V31" s="70">
        <f t="shared" ref="V31:W31" si="138">ROUND(IF(O31&gt;V$47,10,IF(O31&lt;V$48,0,10-(V$47-O31)/(V$47-V$48)*10)),1)</f>
        <v>9.6</v>
      </c>
      <c r="W31" s="70">
        <f t="shared" si="138"/>
        <v>0</v>
      </c>
      <c r="X31" s="70">
        <f t="shared" si="6"/>
        <v>7</v>
      </c>
      <c r="Y31" s="70" t="str">
        <f>IF('Indicator Data'!J33="No data","x",ROUND(IF(Q31&gt;Y$47,10,IF(Q31&lt;Y$48,0,10-(Y$47-Q31)/(Y$47-Y$48)*10)),1))</f>
        <v>x</v>
      </c>
      <c r="Z31" s="70">
        <f t="shared" ref="Z31:AA31" si="139">ROUND(AVERAGE(D31,R31),1)</f>
        <v>5.4</v>
      </c>
      <c r="AA31" s="70">
        <f t="shared" si="139"/>
        <v>0.1</v>
      </c>
      <c r="AB31" s="70">
        <f t="shared" ref="AB31:AC31" si="140">ROUND(AVERAGE(V31,H31),1)</f>
        <v>8.6999999999999993</v>
      </c>
      <c r="AC31" s="70">
        <f t="shared" si="140"/>
        <v>0</v>
      </c>
      <c r="AD31" s="70">
        <f t="shared" si="9"/>
        <v>5.9</v>
      </c>
      <c r="AE31" s="70" t="str">
        <f t="shared" si="10"/>
        <v>x</v>
      </c>
      <c r="AF31" s="72">
        <f t="shared" si="31"/>
        <v>4.5</v>
      </c>
      <c r="AG31" s="72">
        <f t="shared" si="11"/>
        <v>0.1</v>
      </c>
      <c r="AH31" s="72">
        <f t="shared" si="12"/>
        <v>6.1</v>
      </c>
      <c r="AI31" s="70">
        <f>IF('Indicator Data'!I33="No data","x",ROUND(IF('Indicator Data'!I33&gt;AI$47,10,IF('Indicator Data'!I33&lt;AI$48,0,10-(AI$47-'Indicator Data'!I33)/(AI$47-AI$48)*10)),1))</f>
        <v>0</v>
      </c>
      <c r="AJ31" s="72">
        <f t="shared" si="13"/>
        <v>0</v>
      </c>
      <c r="AK31" s="70">
        <f>IF('Indicator Data'!K33="No data","x",ROUND(IF('Indicator Data'!K33&gt;AK$47,10,IF('Indicator Data'!K33&lt;AK$48,0,10-(AK$47-'Indicator Data'!K33)/(AK$47-AK$48)*10)),1))</f>
        <v>1.1000000000000001</v>
      </c>
      <c r="AL31" s="70">
        <f>IF('Indicator Data'!L33="No data","x",ROUND(IF('Indicator Data'!L33&gt;AL$47,10,IF('Indicator Data'!L33&lt;AL$48,0,10-(AL$47-'Indicator Data'!L33)/(AL$47-AL$48)*10)),1))</f>
        <v>0.5</v>
      </c>
      <c r="AM31" s="72">
        <f t="shared" si="32"/>
        <v>0.8</v>
      </c>
      <c r="AN31" s="70">
        <f>IF('Indicator Data'!M33="No data","x",ROUND(IF('Indicator Data'!M33&gt;AN$47,10,IF('Indicator Data'!M33&lt;AN$48,0,10-(AN$47-'Indicator Data'!M33)/(AN$47-AN$48)*10)),1))</f>
        <v>0</v>
      </c>
      <c r="AO31" s="70">
        <f>IF('Indicator Data'!N33="No data","x",ROUND(IF('Indicator Data'!N33&gt;AO$47,10,IF('Indicator Data'!N33&lt;AO$48,0,10-(AO$47-'Indicator Data'!N33)/(AO$47-AO$48)*10)),1))</f>
        <v>0.4</v>
      </c>
      <c r="AP31" s="70">
        <f>IF('Indicator Data'!O33="No data","x",ROUND(IF('Indicator Data'!O33&gt;AP$47,10,IF('Indicator Data'!O33&lt;AP$48,0,10-(AP$47-'Indicator Data'!O33)/(AP$47-AP$48)*10)),1))</f>
        <v>0</v>
      </c>
      <c r="AQ31" s="70">
        <f>IF('Indicator Data'!P33="No data","x",ROUND(IF('Indicator Data'!P33&gt;AQ$47,10,IF('Indicator Data'!P33&lt;AQ$48,0,10-(AQ$47-'Indicator Data'!P33)/(AQ$47-AQ$48)*10)),1))</f>
        <v>5.7</v>
      </c>
      <c r="AR31" s="70">
        <f>IF('Indicator Data'!Q33="No data","x",ROUND(IF('Indicator Data'!Q33&gt;AR$47,10,IF('Indicator Data'!Q33&lt;AR$48,0,10-(AR$47-'Indicator Data'!Q33)/(AR$47-AR$48)*10)),1))</f>
        <v>7.7</v>
      </c>
      <c r="AS31" s="72">
        <f t="shared" si="14"/>
        <v>3.6</v>
      </c>
      <c r="AT31" s="70">
        <f>IF('Indicator Data'!W33="no data","x",ROUND(IF('Indicator Data'!W33&gt;AT$47,0,IF('Indicator Data'!W33&lt;AT$48,10,(AT$47-'Indicator Data'!W33)/(AT$47-AT$48)*10)),1))</f>
        <v>5.5</v>
      </c>
      <c r="AU31" s="70">
        <f>IF('Indicator Data'!X33="no data","x",ROUND(IF('Indicator Data'!X33&gt;AU$47,0,IF('Indicator Data'!X33&lt;AU$48,10,(AU$47-'Indicator Data'!X33)/(AU$47-AU$48)*10)),1))</f>
        <v>0.6</v>
      </c>
      <c r="AV31" s="70">
        <f>IF('Indicator Data'!V33="no data","x",ROUND(IF('Indicator Data'!V33&gt;AV$47,0,IF('Indicator Data'!V33&lt;AV$48,10,(AV$47-'Indicator Data'!V33)/(AV$47-AV$48)*10)),1))</f>
        <v>0.4</v>
      </c>
      <c r="AW31" s="70">
        <f t="shared" si="15"/>
        <v>2.2000000000000002</v>
      </c>
      <c r="AX31" s="70">
        <f>IF('Indicator Data'!R33="no data","x",ROUND(IF(LOG('Indicator Data'!R33)&gt;AX$47,10,IF(LOG('Indicator Data'!R33)&lt;AX$48,0,10-(AX$47-LOG('Indicator Data'!R33))/(AX$47-AX$48)*10)),1))</f>
        <v>6.6</v>
      </c>
      <c r="AY31" s="70">
        <f>IF('Indicator Data'!S33="No data","x",ROUND(IF('Indicator Data'!S33&gt;AY$47,10,IF('Indicator Data'!S33&lt;AY$48,0,10-(AY$47-'Indicator Data'!S33)/(AY$47-AY$48)*10)),1))</f>
        <v>1</v>
      </c>
      <c r="AZ31" s="70">
        <f>IF('Indicator Data'!T33="No data","x",ROUND(IF('Indicator Data'!T33&gt;AZ$47,10,IF('Indicator Data'!T33&lt;AZ$48,0,10-(AZ$47-'Indicator Data'!T33)/(AZ$47-AZ$48)*10)),1))</f>
        <v>9.5</v>
      </c>
      <c r="BA31" s="70">
        <f>IF('Indicator Data'!U33="No data","x",ROUND(IF('Indicator Data'!U33&gt;BA$47,10,IF('Indicator Data'!U33&lt;BA$48,0,10-(BA$47-'Indicator Data'!U33)/(BA$47-BA$48)*10)),1))</f>
        <v>7.9</v>
      </c>
      <c r="BB31" s="70">
        <f t="shared" si="16"/>
        <v>6.1</v>
      </c>
      <c r="BC31" s="198">
        <f t="shared" si="17"/>
        <v>4.8</v>
      </c>
      <c r="BD31" s="70">
        <f>IF('Indicator Data'!AA33="No data","x",ROUND(IF('Indicator Data'!AA33&gt;BD$47,10,IF('Indicator Data'!AA33&lt;BD$48,0,10-(BD$47-'Indicator Data'!AA33)/(BD$47-BD$48)*10)),1))</f>
        <v>9.4</v>
      </c>
      <c r="BE31" s="70">
        <f t="shared" si="18"/>
        <v>6.9</v>
      </c>
      <c r="BF31" s="240">
        <f>IF('Indicator Data'!Y33="no data","x",'Indicator Data'!Y33/SUM('Indicator Data'!BQ$17:BQ$40))</f>
        <v>3.4282624021013798E-4</v>
      </c>
      <c r="BG31" s="70">
        <f t="shared" si="19"/>
        <v>1.9</v>
      </c>
      <c r="BH31" s="70">
        <f>IF('Indicator Data'!Z33="No data","x",ROUND(IF('Indicator Data'!Z33&gt;BH$47,0,IF('Indicator Data'!Z33&lt;BH$48,10,(BH$47-'Indicator Data'!Z33)/(BH$47-BH$48)*10)),1))</f>
        <v>6</v>
      </c>
      <c r="BI31" s="70">
        <f t="shared" si="20"/>
        <v>4</v>
      </c>
      <c r="BJ31" s="198">
        <f t="shared" si="21"/>
        <v>4.4000000000000004</v>
      </c>
      <c r="BK31" s="200">
        <f t="shared" si="22"/>
        <v>4.3</v>
      </c>
      <c r="BL31" s="197">
        <f t="shared" si="23"/>
        <v>3</v>
      </c>
      <c r="BM31" s="70">
        <f>ROUND(IF('Indicator Data'!AD33=0,0,IF('Indicator Data'!AD33&gt;BM$47,10,IF('Indicator Data'!AD33&lt;BM$48,0,10-(BM$47-'Indicator Data'!AD33)/(BM$47-BM$48)*10))),1)</f>
        <v>0</v>
      </c>
      <c r="BN31" s="70">
        <f>ROUND(IF('Indicator Data'!AE33=0,0,IF(LOG('Indicator Data'!AE33)&gt;LOG(BN$47),10,IF(LOG('Indicator Data'!AE33)&lt;LOG(BN$48),0,10-(LOG(BN$47)-LOG('Indicator Data'!AE33))/(LOG(BN$47)-LOG(BN$48))*10))),1)</f>
        <v>9.3000000000000007</v>
      </c>
      <c r="BO31" s="72">
        <f t="shared" si="24"/>
        <v>6.6</v>
      </c>
      <c r="BP31" s="70">
        <f>IF('Indicator Data'!AB33="No data","x",ROUND(IF('Indicator Data'!AB33&gt;BP$47,10,IF('Indicator Data'!AB33&lt;BP$48,0,10-(BP$47-'Indicator Data'!AB33)/(BP$47-BP$48)*10)),1))</f>
        <v>0</v>
      </c>
      <c r="BQ31" s="70">
        <f>IF('Indicator Data'!AC33="No data","x",ROUND(IF('Indicator Data'!AC33&gt;BQ$47,10,IF('Indicator Data'!AC33&lt;BQ$48,0,10-(BQ$47-'Indicator Data'!AC33)/(BQ$47-BQ$48)*10)),1))</f>
        <v>0</v>
      </c>
      <c r="BR31" s="72">
        <f t="shared" si="25"/>
        <v>0</v>
      </c>
      <c r="BS31" s="73">
        <f t="shared" si="26"/>
        <v>4</v>
      </c>
      <c r="BT31" s="74"/>
      <c r="BU31" s="75"/>
    </row>
    <row r="32" spans="1:73" ht="15.75" customHeight="1" x14ac:dyDescent="0.25">
      <c r="A32" s="50" t="s">
        <v>88</v>
      </c>
      <c r="B32" s="10" t="s">
        <v>123</v>
      </c>
      <c r="C32" s="54" t="s">
        <v>124</v>
      </c>
      <c r="D32" s="76">
        <f>ROUND(IF('Indicator Data'!D34=0,0.1,IF(LOG('Indicator Data'!D34)&gt;D$47,10,IF(LOG('Indicator Data'!D34)&lt;D$48,0,10-(D$47-LOG('Indicator Data'!D34))/(D$47-D$48)*10))),1)</f>
        <v>0</v>
      </c>
      <c r="E32" s="70">
        <f>ROUND(IF('Indicator Data'!E34=0,0.1,IF(LOG('Indicator Data'!E34)&gt;E$47,10,IF(LOG('Indicator Data'!E34)&lt;E$48,0,10-(E$47-LOG('Indicator Data'!E34))/(E$47-E$48)*10))),1)</f>
        <v>0.1</v>
      </c>
      <c r="F32" s="70">
        <f t="shared" si="0"/>
        <v>0.1</v>
      </c>
      <c r="G32" s="70">
        <f>ROUND(IF('Indicator Data'!H34="No data",0.1,IF('Indicator Data'!H34=0,0,IF(LOG('Indicator Data'!H34)&gt;G$47,10,IF(LOG('Indicator Data'!H34)&lt;G$48,0,10-(G$47-LOG('Indicator Data'!H34))/(G$47-G$48)*10)))),1)</f>
        <v>0</v>
      </c>
      <c r="H32" s="70">
        <f>ROUND(IF('Indicator Data'!F34=0,0,IF(LOG('Indicator Data'!F34)&gt;H$47,10,IF(LOG('Indicator Data'!F34)&lt;H$48,0,10-(H$47-LOG('Indicator Data'!F34))/(H$47-H$48)*10))),1)</f>
        <v>1.9</v>
      </c>
      <c r="I32" s="70">
        <f>ROUND(IF('Indicator Data'!G34=0,0,IF(LOG('Indicator Data'!G34)&gt;I$47,10,IF(LOG('Indicator Data'!G34)&lt;I$48,0,10-(I$47-LOG('Indicator Data'!G34))/(I$47-I$48)*10))),1)</f>
        <v>4.9000000000000004</v>
      </c>
      <c r="J32" s="70">
        <f t="shared" si="1"/>
        <v>3.5</v>
      </c>
      <c r="K32" s="70" t="str">
        <f>IF('Indicator Data'!J34="No data","x",ROUND(IF('Indicator Data'!J34=0,0,IF(LOG('Indicator Data'!J34)&gt;K$47,10,IF(LOG('Indicator Data'!J34)&lt;K$48,0,10-(K$47-LOG('Indicator Data'!J34))/(K$47-K$48)*10))),1))</f>
        <v>x</v>
      </c>
      <c r="L32" s="71">
        <f>'Indicator Data'!D34/'Indicator Data'!$BR34</f>
        <v>1.7043414616599484E-3</v>
      </c>
      <c r="M32" s="71">
        <f>'Indicator Data'!E34/'Indicator Data'!$BR34</f>
        <v>0</v>
      </c>
      <c r="N32" s="71">
        <f>IF(G32=0.1,0,'Indicator Data'!H34/'Indicator Data'!$BR34)</f>
        <v>0</v>
      </c>
      <c r="O32" s="71">
        <f>'Indicator Data'!F34/'Indicator Data'!$BR34</f>
        <v>1.7441931122644479E-2</v>
      </c>
      <c r="P32" s="71">
        <f>'Indicator Data'!G34/'Indicator Data'!$BR34</f>
        <v>9.732931654857617E-2</v>
      </c>
      <c r="Q32" s="71" t="str">
        <f>IF('Indicator Data'!J34="No data","x",'Indicator Data'!J34/'Indicator Data'!$BR34)</f>
        <v>x</v>
      </c>
      <c r="R32" s="70">
        <f t="shared" ref="R32:S32" si="141">ROUND(IF(L32&gt;R$47,10,IF(L32&lt;R$48,0,10-(R$47-L32)/(R$47-R$48)*10)),1)</f>
        <v>7.7</v>
      </c>
      <c r="S32" s="70">
        <f t="shared" si="141"/>
        <v>0</v>
      </c>
      <c r="T32" s="70">
        <f t="shared" si="3"/>
        <v>5</v>
      </c>
      <c r="U32" s="70">
        <f t="shared" si="4"/>
        <v>0.1</v>
      </c>
      <c r="V32" s="70">
        <f t="shared" ref="V32:W32" si="142">ROUND(IF(O32&gt;V$47,10,IF(O32&lt;V$48,0,10-(V$47-O32)/(V$47-V$48)*10)),1)</f>
        <v>3.5</v>
      </c>
      <c r="W32" s="70">
        <f t="shared" si="142"/>
        <v>10</v>
      </c>
      <c r="X32" s="70">
        <f t="shared" si="6"/>
        <v>8.1999999999999993</v>
      </c>
      <c r="Y32" s="70" t="str">
        <f>IF('Indicator Data'!J34="No data","x",ROUND(IF(Q32&gt;Y$47,10,IF(Q32&lt;Y$48,0,10-(Y$47-Q32)/(Y$47-Y$48)*10)),1))</f>
        <v>x</v>
      </c>
      <c r="Z32" s="70">
        <f t="shared" ref="Z32:AA32" si="143">ROUND(AVERAGE(D32,R32),1)</f>
        <v>3.9</v>
      </c>
      <c r="AA32" s="70">
        <f t="shared" si="143"/>
        <v>0.1</v>
      </c>
      <c r="AB32" s="70">
        <f t="shared" ref="AB32:AC32" si="144">ROUND(AVERAGE(V32,H32),1)</f>
        <v>2.7</v>
      </c>
      <c r="AC32" s="70">
        <f t="shared" si="144"/>
        <v>7.5</v>
      </c>
      <c r="AD32" s="70">
        <f t="shared" si="9"/>
        <v>5.6</v>
      </c>
      <c r="AE32" s="70" t="str">
        <f t="shared" si="10"/>
        <v>x</v>
      </c>
      <c r="AF32" s="72">
        <f t="shared" si="31"/>
        <v>2.9</v>
      </c>
      <c r="AG32" s="72">
        <f t="shared" si="11"/>
        <v>0.1</v>
      </c>
      <c r="AH32" s="72">
        <f t="shared" si="12"/>
        <v>6.4</v>
      </c>
      <c r="AI32" s="70">
        <f>IF('Indicator Data'!I34="No data","x",ROUND(IF('Indicator Data'!I34&gt;AI$47,10,IF('Indicator Data'!I34&lt;AI$48,0,10-(AI$47-'Indicator Data'!I34)/(AI$47-AI$48)*10)),1))</f>
        <v>0</v>
      </c>
      <c r="AJ32" s="72">
        <f t="shared" si="13"/>
        <v>0</v>
      </c>
      <c r="AK32" s="70">
        <f>IF('Indicator Data'!K34="No data","x",ROUND(IF('Indicator Data'!K34&gt;AK$47,10,IF('Indicator Data'!K34&lt;AK$48,0,10-(AK$47-'Indicator Data'!K34)/(AK$47-AK$48)*10)),1))</f>
        <v>0.8</v>
      </c>
      <c r="AL32" s="70">
        <f>IF('Indicator Data'!L34="No data","x",ROUND(IF('Indicator Data'!L34&gt;AL$47,10,IF('Indicator Data'!L34&lt;AL$48,0,10-(AL$47-'Indicator Data'!L34)/(AL$47-AL$48)*10)),1))</f>
        <v>0</v>
      </c>
      <c r="AM32" s="72">
        <f t="shared" si="32"/>
        <v>0.4</v>
      </c>
      <c r="AN32" s="70">
        <f>IF('Indicator Data'!M34="No data","x",ROUND(IF('Indicator Data'!M34&gt;AN$47,10,IF('Indicator Data'!M34&lt;AN$48,0,10-(AN$47-'Indicator Data'!M34)/(AN$47-AN$48)*10)),1))</f>
        <v>0</v>
      </c>
      <c r="AO32" s="70">
        <f>IF('Indicator Data'!N34="No data","x",ROUND(IF('Indicator Data'!N34&gt;AO$47,10,IF('Indicator Data'!N34&lt;AO$48,0,10-(AO$47-'Indicator Data'!N34)/(AO$47-AO$48)*10)),1))</f>
        <v>0</v>
      </c>
      <c r="AP32" s="70">
        <f>IF('Indicator Data'!O34="No data","x",ROUND(IF('Indicator Data'!O34&gt;AP$47,10,IF('Indicator Data'!O34&lt;AP$48,0,10-(AP$47-'Indicator Data'!O34)/(AP$47-AP$48)*10)),1))</f>
        <v>0</v>
      </c>
      <c r="AQ32" s="70">
        <f>IF('Indicator Data'!P34="No data","x",ROUND(IF('Indicator Data'!P34&gt;AQ$47,10,IF('Indicator Data'!P34&lt;AQ$48,0,10-(AQ$47-'Indicator Data'!P34)/(AQ$47-AQ$48)*10)),1))</f>
        <v>1.3</v>
      </c>
      <c r="AR32" s="70">
        <f>IF('Indicator Data'!Q34="No data","x",ROUND(IF('Indicator Data'!Q34&gt;AR$47,10,IF('Indicator Data'!Q34&lt;AR$48,0,10-(AR$47-'Indicator Data'!Q34)/(AR$47-AR$48)*10)),1))</f>
        <v>2.9</v>
      </c>
      <c r="AS32" s="72">
        <f t="shared" si="14"/>
        <v>0.9</v>
      </c>
      <c r="AT32" s="70">
        <f>IF('Indicator Data'!W34="no data","x",ROUND(IF('Indicator Data'!W34&gt;AT$47,0,IF('Indicator Data'!W34&lt;AT$48,10,(AT$47-'Indicator Data'!W34)/(AT$47-AT$48)*10)),1))</f>
        <v>5.5</v>
      </c>
      <c r="AU32" s="70">
        <f>IF('Indicator Data'!X34="no data","x",ROUND(IF('Indicator Data'!X34&gt;AU$47,0,IF('Indicator Data'!X34&lt;AU$48,10,(AU$47-'Indicator Data'!X34)/(AU$47-AU$48)*10)),1))</f>
        <v>0.6</v>
      </c>
      <c r="AV32" s="70">
        <f>IF('Indicator Data'!V34="no data","x",ROUND(IF('Indicator Data'!V34&gt;AV$47,0,IF('Indicator Data'!V34&lt;AV$48,10,(AV$47-'Indicator Data'!V34)/(AV$47-AV$48)*10)),1))</f>
        <v>0.4</v>
      </c>
      <c r="AW32" s="70">
        <f t="shared" si="15"/>
        <v>2.2000000000000002</v>
      </c>
      <c r="AX32" s="70">
        <f>IF('Indicator Data'!R34="no data","x",ROUND(IF(LOG('Indicator Data'!R34)&gt;AX$47,10,IF(LOG('Indicator Data'!R34)&lt;AX$48,0,10-(AX$47-LOG('Indicator Data'!R34))/(AX$47-AX$48)*10)),1))</f>
        <v>0</v>
      </c>
      <c r="AY32" s="70">
        <f>IF('Indicator Data'!S34="No data","x",ROUND(IF('Indicator Data'!S34&gt;AY$47,10,IF('Indicator Data'!S34&lt;AY$48,0,10-(AY$47-'Indicator Data'!S34)/(AY$47-AY$48)*10)),1))</f>
        <v>1</v>
      </c>
      <c r="AZ32" s="70">
        <f>IF('Indicator Data'!T34="No data","x",ROUND(IF('Indicator Data'!T34&gt;AZ$47,10,IF('Indicator Data'!T34&lt;AZ$48,0,10-(AZ$47-'Indicator Data'!T34)/(AZ$47-AZ$48)*10)),1))</f>
        <v>9.5</v>
      </c>
      <c r="BA32" s="70">
        <f>IF('Indicator Data'!U34="No data","x",ROUND(IF('Indicator Data'!U34&gt;BA$47,10,IF('Indicator Data'!U34&lt;BA$48,0,10-(BA$47-'Indicator Data'!U34)/(BA$47-BA$48)*10)),1))</f>
        <v>1.6</v>
      </c>
      <c r="BB32" s="70">
        <f t="shared" si="16"/>
        <v>4</v>
      </c>
      <c r="BC32" s="198">
        <f t="shared" si="17"/>
        <v>3.4</v>
      </c>
      <c r="BD32" s="70">
        <f>IF('Indicator Data'!AA34="No data","x",ROUND(IF('Indicator Data'!AA34&gt;BD$47,10,IF('Indicator Data'!AA34&lt;BD$48,0,10-(BD$47-'Indicator Data'!AA34)/(BD$47-BD$48)*10)),1))</f>
        <v>9.4</v>
      </c>
      <c r="BE32" s="70">
        <f t="shared" si="18"/>
        <v>4.3</v>
      </c>
      <c r="BF32" s="240">
        <f>IF('Indicator Data'!Y34="no data","x",'Indicator Data'!Y34/SUM('Indicator Data'!BQ$17:BQ$40))</f>
        <v>3.4282624021013798E-4</v>
      </c>
      <c r="BG32" s="70">
        <f t="shared" si="19"/>
        <v>1.9</v>
      </c>
      <c r="BH32" s="70">
        <f>IF('Indicator Data'!Z34="No data","x",ROUND(IF('Indicator Data'!Z34&gt;BH$47,0,IF('Indicator Data'!Z34&lt;BH$48,10,(BH$47-'Indicator Data'!Z34)/(BH$47-BH$48)*10)),1))</f>
        <v>6</v>
      </c>
      <c r="BI32" s="70">
        <f t="shared" si="20"/>
        <v>4</v>
      </c>
      <c r="BJ32" s="198">
        <f t="shared" si="21"/>
        <v>3.5</v>
      </c>
      <c r="BK32" s="200">
        <f t="shared" si="22"/>
        <v>2.7</v>
      </c>
      <c r="BL32" s="197">
        <f t="shared" si="23"/>
        <v>2.4</v>
      </c>
      <c r="BM32" s="70">
        <f>ROUND(IF('Indicator Data'!AD34=0,0,IF('Indicator Data'!AD34&gt;BM$47,10,IF('Indicator Data'!AD34&lt;BM$48,0,10-(BM$47-'Indicator Data'!AD34)/(BM$47-BM$48)*10))),1)</f>
        <v>0</v>
      </c>
      <c r="BN32" s="70">
        <f>ROUND(IF('Indicator Data'!AE34=0,0,IF(LOG('Indicator Data'!AE34)&gt;LOG(BN$47),10,IF(LOG('Indicator Data'!AE34)&lt;LOG(BN$48),0,10-(LOG(BN$47)-LOG('Indicator Data'!AE34))/(LOG(BN$47)-LOG(BN$48))*10))),1)</f>
        <v>9.3000000000000007</v>
      </c>
      <c r="BO32" s="72">
        <f t="shared" si="24"/>
        <v>6.6</v>
      </c>
      <c r="BP32" s="70">
        <f>IF('Indicator Data'!AB34="No data","x",ROUND(IF('Indicator Data'!AB34&gt;BP$47,10,IF('Indicator Data'!AB34&lt;BP$48,0,10-(BP$47-'Indicator Data'!AB34)/(BP$47-BP$48)*10)),1))</f>
        <v>0</v>
      </c>
      <c r="BQ32" s="70">
        <f>IF('Indicator Data'!AC34="No data","x",ROUND(IF('Indicator Data'!AC34&gt;BQ$47,10,IF('Indicator Data'!AC34&lt;BQ$48,0,10-(BQ$47-'Indicator Data'!AC34)/(BQ$47-BQ$48)*10)),1))</f>
        <v>0</v>
      </c>
      <c r="BR32" s="72">
        <f t="shared" si="25"/>
        <v>0</v>
      </c>
      <c r="BS32" s="73">
        <f t="shared" si="26"/>
        <v>4</v>
      </c>
      <c r="BT32" s="74"/>
      <c r="BU32" s="75"/>
    </row>
    <row r="33" spans="1:73" ht="15.75" customHeight="1" x14ac:dyDescent="0.25">
      <c r="A33" s="50" t="s">
        <v>88</v>
      </c>
      <c r="B33" s="10" t="s">
        <v>125</v>
      </c>
      <c r="C33" s="54" t="s">
        <v>126</v>
      </c>
      <c r="D33" s="76">
        <f>ROUND(IF('Indicator Data'!D35=0,0.1,IF(LOG('Indicator Data'!D35)&gt;D$47,10,IF(LOG('Indicator Data'!D35)&lt;D$48,0,10-(D$47-LOG('Indicator Data'!D35))/(D$47-D$48)*10))),1)</f>
        <v>0</v>
      </c>
      <c r="E33" s="70">
        <f>ROUND(IF('Indicator Data'!E35=0,0.1,IF(LOG('Indicator Data'!E35)&gt;E$47,10,IF(LOG('Indicator Data'!E35)&lt;E$48,0,10-(E$47-LOG('Indicator Data'!E35))/(E$47-E$48)*10))),1)</f>
        <v>0.1</v>
      </c>
      <c r="F33" s="70">
        <f t="shared" si="0"/>
        <v>0.1</v>
      </c>
      <c r="G33" s="70">
        <f>ROUND(IF('Indicator Data'!H35="No data",0.1,IF('Indicator Data'!H35=0,0,IF(LOG('Indicator Data'!H35)&gt;G$47,10,IF(LOG('Indicator Data'!H35)&lt;G$48,0,10-(G$47-LOG('Indicator Data'!H35))/(G$47-G$48)*10)))),1)</f>
        <v>0</v>
      </c>
      <c r="H33" s="70">
        <f>ROUND(IF('Indicator Data'!F35=0,0,IF(LOG('Indicator Data'!F35)&gt;H$47,10,IF(LOG('Indicator Data'!F35)&lt;H$48,0,10-(H$47-LOG('Indicator Data'!F35))/(H$47-H$48)*10))),1)</f>
        <v>5.8</v>
      </c>
      <c r="I33" s="70">
        <f>ROUND(IF('Indicator Data'!G35=0,0,IF(LOG('Indicator Data'!G35)&gt;I$47,10,IF(LOG('Indicator Data'!G35)&lt;I$48,0,10-(I$47-LOG('Indicator Data'!G35))/(I$47-I$48)*10))),1)</f>
        <v>5.9</v>
      </c>
      <c r="J33" s="70">
        <f t="shared" si="1"/>
        <v>5.9</v>
      </c>
      <c r="K33" s="70" t="str">
        <f>IF('Indicator Data'!J35="No data","x",ROUND(IF('Indicator Data'!J35=0,0,IF(LOG('Indicator Data'!J35)&gt;K$47,10,IF(LOG('Indicator Data'!J35)&lt;K$48,0,10-(K$47-LOG('Indicator Data'!J35))/(K$47-K$48)*10))),1))</f>
        <v>x</v>
      </c>
      <c r="L33" s="71">
        <f>'Indicator Data'!D35/'Indicator Data'!$BR35</f>
        <v>1.7306929005186094E-3</v>
      </c>
      <c r="M33" s="71">
        <f>'Indicator Data'!E35/'Indicator Data'!$BR35</f>
        <v>0</v>
      </c>
      <c r="N33" s="71">
        <f>IF(G33=0.1,0,'Indicator Data'!H35/'Indicator Data'!$BR35)</f>
        <v>0</v>
      </c>
      <c r="O33" s="71">
        <f>'Indicator Data'!F35/'Indicator Data'!$BR35</f>
        <v>2.2003311645778463E-2</v>
      </c>
      <c r="P33" s="71">
        <f>'Indicator Data'!G35/'Indicator Data'!$BR35</f>
        <v>2.0298230231078889E-2</v>
      </c>
      <c r="Q33" s="71" t="str">
        <f>IF('Indicator Data'!J35="No data","x",'Indicator Data'!J35/'Indicator Data'!$BR35)</f>
        <v>x</v>
      </c>
      <c r="R33" s="70">
        <f t="shared" ref="R33:S33" si="145">ROUND(IF(L33&gt;R$47,10,IF(L33&lt;R$48,0,10-(R$47-L33)/(R$47-R$48)*10)),1)</f>
        <v>7.9</v>
      </c>
      <c r="S33" s="70">
        <f t="shared" si="145"/>
        <v>0</v>
      </c>
      <c r="T33" s="70">
        <f t="shared" si="3"/>
        <v>5.0999999999999996</v>
      </c>
      <c r="U33" s="70">
        <f t="shared" si="4"/>
        <v>0.1</v>
      </c>
      <c r="V33" s="70">
        <f t="shared" ref="V33:W33" si="146">ROUND(IF(O33&gt;V$47,10,IF(O33&lt;V$48,0,10-(V$47-O33)/(V$47-V$48)*10)),1)</f>
        <v>4.5999999999999996</v>
      </c>
      <c r="W33" s="70">
        <f t="shared" si="146"/>
        <v>8.8000000000000007</v>
      </c>
      <c r="X33" s="70">
        <f t="shared" si="6"/>
        <v>7.2</v>
      </c>
      <c r="Y33" s="70" t="str">
        <f>IF('Indicator Data'!J35="No data","x",ROUND(IF(Q33&gt;Y$47,10,IF(Q33&lt;Y$48,0,10-(Y$47-Q33)/(Y$47-Y$48)*10)),1))</f>
        <v>x</v>
      </c>
      <c r="Z33" s="70">
        <f t="shared" ref="Z33:AA33" si="147">ROUND(AVERAGE(D33,R33),1)</f>
        <v>4</v>
      </c>
      <c r="AA33" s="70">
        <f t="shared" si="147"/>
        <v>0.1</v>
      </c>
      <c r="AB33" s="70">
        <f t="shared" ref="AB33:AC33" si="148">ROUND(AVERAGE(V33,H33),1)</f>
        <v>5.2</v>
      </c>
      <c r="AC33" s="70">
        <f t="shared" si="148"/>
        <v>7.4</v>
      </c>
      <c r="AD33" s="70">
        <f t="shared" si="9"/>
        <v>6.4</v>
      </c>
      <c r="AE33" s="70" t="str">
        <f t="shared" si="10"/>
        <v>x</v>
      </c>
      <c r="AF33" s="72">
        <f t="shared" si="31"/>
        <v>3</v>
      </c>
      <c r="AG33" s="72">
        <f t="shared" si="11"/>
        <v>0.1</v>
      </c>
      <c r="AH33" s="72">
        <f t="shared" si="12"/>
        <v>6.6</v>
      </c>
      <c r="AI33" s="70">
        <f>IF('Indicator Data'!I35="No data","x",ROUND(IF('Indicator Data'!I35&gt;AI$47,10,IF('Indicator Data'!I35&lt;AI$48,0,10-(AI$47-'Indicator Data'!I35)/(AI$47-AI$48)*10)),1))</f>
        <v>1.7</v>
      </c>
      <c r="AJ33" s="72">
        <f t="shared" si="13"/>
        <v>1.7</v>
      </c>
      <c r="AK33" s="70">
        <f>IF('Indicator Data'!K35="No data","x",ROUND(IF('Indicator Data'!K35&gt;AK$47,10,IF('Indicator Data'!K35&lt;AK$48,0,10-(AK$47-'Indicator Data'!K35)/(AK$47-AK$48)*10)),1))</f>
        <v>1.7</v>
      </c>
      <c r="AL33" s="70">
        <f>IF('Indicator Data'!L35="No data","x",ROUND(IF('Indicator Data'!L35&gt;AL$47,10,IF('Indicator Data'!L35&lt;AL$48,0,10-(AL$47-'Indicator Data'!L35)/(AL$47-AL$48)*10)),1))</f>
        <v>0</v>
      </c>
      <c r="AM33" s="72">
        <f t="shared" si="32"/>
        <v>0.9</v>
      </c>
      <c r="AN33" s="70">
        <f>IF('Indicator Data'!M35="No data","x",ROUND(IF('Indicator Data'!M35&gt;AN$47,10,IF('Indicator Data'!M35&lt;AN$48,0,10-(AN$47-'Indicator Data'!M35)/(AN$47-AN$48)*10)),1))</f>
        <v>0</v>
      </c>
      <c r="AO33" s="70">
        <f>IF('Indicator Data'!N35="No data","x",ROUND(IF('Indicator Data'!N35&gt;AO$47,10,IF('Indicator Data'!N35&lt;AO$48,0,10-(AO$47-'Indicator Data'!N35)/(AO$47-AO$48)*10)),1))</f>
        <v>3.3</v>
      </c>
      <c r="AP33" s="70">
        <f>IF('Indicator Data'!O35="No data","x",ROUND(IF('Indicator Data'!O35&gt;AP$47,10,IF('Indicator Data'!O35&lt;AP$48,0,10-(AP$47-'Indicator Data'!O35)/(AP$47-AP$48)*10)),1))</f>
        <v>0</v>
      </c>
      <c r="AQ33" s="70">
        <f>IF('Indicator Data'!P35="No data","x",ROUND(IF('Indicator Data'!P35&gt;AQ$47,10,IF('Indicator Data'!P35&lt;AQ$48,0,10-(AQ$47-'Indicator Data'!P35)/(AQ$47-AQ$48)*10)),1))</f>
        <v>5.6</v>
      </c>
      <c r="AR33" s="70">
        <f>IF('Indicator Data'!Q35="No data","x",ROUND(IF('Indicator Data'!Q35&gt;AR$47,10,IF('Indicator Data'!Q35&lt;AR$48,0,10-(AR$47-'Indicator Data'!Q35)/(AR$47-AR$48)*10)),1))</f>
        <v>3.3</v>
      </c>
      <c r="AS33" s="72">
        <f t="shared" si="14"/>
        <v>2.7</v>
      </c>
      <c r="AT33" s="70">
        <f>IF('Indicator Data'!W35="no data","x",ROUND(IF('Indicator Data'!W35&gt;AT$47,0,IF('Indicator Data'!W35&lt;AT$48,10,(AT$47-'Indicator Data'!W35)/(AT$47-AT$48)*10)),1))</f>
        <v>1.1000000000000001</v>
      </c>
      <c r="AU33" s="70">
        <f>IF('Indicator Data'!X35="no data","x",ROUND(IF('Indicator Data'!X35&gt;AU$47,0,IF('Indicator Data'!X35&lt;AU$48,10,(AU$47-'Indicator Data'!X35)/(AU$47-AU$48)*10)),1))</f>
        <v>0.8</v>
      </c>
      <c r="AV33" s="70">
        <f>IF('Indicator Data'!V35="no data","x",ROUND(IF('Indicator Data'!V35&gt;AV$47,0,IF('Indicator Data'!V35&lt;AV$48,10,(AV$47-'Indicator Data'!V35)/(AV$47-AV$48)*10)),1))</f>
        <v>0.2</v>
      </c>
      <c r="AW33" s="70">
        <f t="shared" si="15"/>
        <v>0.7</v>
      </c>
      <c r="AX33" s="70">
        <f>IF('Indicator Data'!R35="no data","x",ROUND(IF(LOG('Indicator Data'!R35)&gt;AX$47,10,IF(LOG('Indicator Data'!R35)&lt;AX$48,0,10-(AX$47-LOG('Indicator Data'!R35))/(AX$47-AX$48)*10)),1))</f>
        <v>10</v>
      </c>
      <c r="AY33" s="70">
        <f>IF('Indicator Data'!S35="No data","x",ROUND(IF('Indicator Data'!S35&gt;AY$47,10,IF('Indicator Data'!S35&lt;AY$48,0,10-(AY$47-'Indicator Data'!S35)/(AY$47-AY$48)*10)),1))</f>
        <v>1</v>
      </c>
      <c r="AZ33" s="70">
        <f>IF('Indicator Data'!T35="No data","x",ROUND(IF('Indicator Data'!T35&gt;AZ$47,10,IF('Indicator Data'!T35&lt;AZ$48,0,10-(AZ$47-'Indicator Data'!T35)/(AZ$47-AZ$48)*10)),1))</f>
        <v>9.5</v>
      </c>
      <c r="BA33" s="70">
        <f>IF('Indicator Data'!U35="No data","x",ROUND(IF('Indicator Data'!U35&gt;BA$47,10,IF('Indicator Data'!U35&lt;BA$48,0,10-(BA$47-'Indicator Data'!U35)/(BA$47-BA$48)*10)),1))</f>
        <v>1.1000000000000001</v>
      </c>
      <c r="BB33" s="70">
        <f t="shared" si="16"/>
        <v>3.9</v>
      </c>
      <c r="BC33" s="198">
        <f t="shared" si="17"/>
        <v>2.8</v>
      </c>
      <c r="BD33" s="70">
        <f>IF('Indicator Data'!AA35="No data","x",ROUND(IF('Indicator Data'!AA35&gt;BD$47,10,IF('Indicator Data'!AA35&lt;BD$48,0,10-(BD$47-'Indicator Data'!AA35)/(BD$47-BD$48)*10)),1))</f>
        <v>9.4</v>
      </c>
      <c r="BE33" s="70">
        <f t="shared" si="18"/>
        <v>6.2</v>
      </c>
      <c r="BF33" s="240">
        <f>IF('Indicator Data'!Y35="no data","x",'Indicator Data'!Y35/SUM('Indicator Data'!BQ$17:BQ$40))</f>
        <v>3.4282624021013798E-4</v>
      </c>
      <c r="BG33" s="70">
        <f t="shared" si="19"/>
        <v>1.9</v>
      </c>
      <c r="BH33" s="70">
        <f>IF('Indicator Data'!Z35="No data","x",ROUND(IF('Indicator Data'!Z35&gt;BH$47,0,IF('Indicator Data'!Z35&lt;BH$48,10,(BH$47-'Indicator Data'!Z35)/(BH$47-BH$48)*10)),1))</f>
        <v>6</v>
      </c>
      <c r="BI33" s="70">
        <f t="shared" si="20"/>
        <v>4</v>
      </c>
      <c r="BJ33" s="198">
        <f t="shared" si="21"/>
        <v>3.6</v>
      </c>
      <c r="BK33" s="200">
        <f t="shared" si="22"/>
        <v>3</v>
      </c>
      <c r="BL33" s="197">
        <f t="shared" si="23"/>
        <v>2.9</v>
      </c>
      <c r="BM33" s="70">
        <f>ROUND(IF('Indicator Data'!AD35=0,0,IF('Indicator Data'!AD35&gt;BM$47,10,IF('Indicator Data'!AD35&lt;BM$48,0,10-(BM$47-'Indicator Data'!AD35)/(BM$47-BM$48)*10))),1)</f>
        <v>0</v>
      </c>
      <c r="BN33" s="70">
        <f>ROUND(IF('Indicator Data'!AE35=0,0,IF(LOG('Indicator Data'!AE35)&gt;LOG(BN$47),10,IF(LOG('Indicator Data'!AE35)&lt;LOG(BN$48),0,10-(LOG(BN$47)-LOG('Indicator Data'!AE35))/(LOG(BN$47)-LOG(BN$48))*10))),1)</f>
        <v>9.3000000000000007</v>
      </c>
      <c r="BO33" s="72">
        <f t="shared" si="24"/>
        <v>6.6</v>
      </c>
      <c r="BP33" s="70">
        <f>IF('Indicator Data'!AB35="No data","x",ROUND(IF('Indicator Data'!AB35&gt;BP$47,10,IF('Indicator Data'!AB35&lt;BP$48,0,10-(BP$47-'Indicator Data'!AB35)/(BP$47-BP$48)*10)),1))</f>
        <v>0</v>
      </c>
      <c r="BQ33" s="70">
        <f>IF('Indicator Data'!AC35="No data","x",ROUND(IF('Indicator Data'!AC35&gt;BQ$47,10,IF('Indicator Data'!AC35&lt;BQ$48,0,10-(BQ$47-'Indicator Data'!AC35)/(BQ$47-BQ$48)*10)),1))</f>
        <v>0</v>
      </c>
      <c r="BR33" s="72">
        <f t="shared" si="25"/>
        <v>0</v>
      </c>
      <c r="BS33" s="73">
        <f t="shared" si="26"/>
        <v>4</v>
      </c>
      <c r="BT33" s="74"/>
      <c r="BU33" s="75"/>
    </row>
    <row r="34" spans="1:73" ht="15.75" customHeight="1" x14ac:dyDescent="0.25">
      <c r="A34" s="50" t="s">
        <v>88</v>
      </c>
      <c r="B34" s="10" t="s">
        <v>127</v>
      </c>
      <c r="C34" s="54" t="s">
        <v>128</v>
      </c>
      <c r="D34" s="76">
        <f>ROUND(IF('Indicator Data'!D36=0,0.1,IF(LOG('Indicator Data'!D36)&gt;D$47,10,IF(LOG('Indicator Data'!D36)&lt;D$48,0,10-(D$47-LOG('Indicator Data'!D36))/(D$47-D$48)*10))),1)</f>
        <v>0</v>
      </c>
      <c r="E34" s="70">
        <f>ROUND(IF('Indicator Data'!E36=0,0.1,IF(LOG('Indicator Data'!E36)&gt;E$47,10,IF(LOG('Indicator Data'!E36)&lt;E$48,0,10-(E$47-LOG('Indicator Data'!E36))/(E$47-E$48)*10))),1)</f>
        <v>0.1</v>
      </c>
      <c r="F34" s="70">
        <f t="shared" si="0"/>
        <v>0.1</v>
      </c>
      <c r="G34" s="70">
        <f>ROUND(IF('Indicator Data'!H36="No data",0.1,IF('Indicator Data'!H36=0,0,IF(LOG('Indicator Data'!H36)&gt;G$47,10,IF(LOG('Indicator Data'!H36)&lt;G$48,0,10-(G$47-LOG('Indicator Data'!H36))/(G$47-G$48)*10)))),1)</f>
        <v>3.1</v>
      </c>
      <c r="H34" s="70">
        <f>ROUND(IF('Indicator Data'!F36=0,0,IF(LOG('Indicator Data'!F36)&gt;H$47,10,IF(LOG('Indicator Data'!F36)&lt;H$48,0,10-(H$47-LOG('Indicator Data'!F36))/(H$47-H$48)*10))),1)</f>
        <v>5.7</v>
      </c>
      <c r="I34" s="70">
        <f>ROUND(IF('Indicator Data'!G36=0,0,IF(LOG('Indicator Data'!G36)&gt;I$47,10,IF(LOG('Indicator Data'!G36)&lt;I$48,0,10-(I$47-LOG('Indicator Data'!G36))/(I$47-I$48)*10))),1)</f>
        <v>6.3</v>
      </c>
      <c r="J34" s="70">
        <f t="shared" si="1"/>
        <v>6</v>
      </c>
      <c r="K34" s="70" t="str">
        <f>IF('Indicator Data'!J36="No data","x",ROUND(IF('Indicator Data'!J36=0,0,IF(LOG('Indicator Data'!J36)&gt;K$47,10,IF(LOG('Indicator Data'!J36)&lt;K$48,0,10-(K$47-LOG('Indicator Data'!J36))/(K$47-K$48)*10))),1))</f>
        <v>x</v>
      </c>
      <c r="L34" s="71">
        <f>'Indicator Data'!D36/'Indicator Data'!$BR36</f>
        <v>1.5975589005399046E-3</v>
      </c>
      <c r="M34" s="71">
        <f>'Indicator Data'!E36/'Indicator Data'!$BR36</f>
        <v>0</v>
      </c>
      <c r="N34" s="71">
        <f>IF(G34=0.1,0,'Indicator Data'!H36/'Indicator Data'!$BR36)</f>
        <v>2.3692613621977749E-3</v>
      </c>
      <c r="O34" s="71">
        <f>'Indicator Data'!F36/'Indicator Data'!$BR36</f>
        <v>1.5279003401048007E-2</v>
      </c>
      <c r="P34" s="71">
        <f>'Indicator Data'!G36/'Indicator Data'!$BR36</f>
        <v>1.9112516222763845E-2</v>
      </c>
      <c r="Q34" s="71" t="str">
        <f>IF('Indicator Data'!J36="No data","x",'Indicator Data'!J36/'Indicator Data'!$BR36)</f>
        <v>x</v>
      </c>
      <c r="R34" s="70">
        <f t="shared" ref="R34:S34" si="149">ROUND(IF(L34&gt;R$47,10,IF(L34&lt;R$48,0,10-(R$47-L34)/(R$47-R$48)*10)),1)</f>
        <v>7.3</v>
      </c>
      <c r="S34" s="70">
        <f t="shared" si="149"/>
        <v>0</v>
      </c>
      <c r="T34" s="70">
        <f t="shared" si="3"/>
        <v>4.5999999999999996</v>
      </c>
      <c r="U34" s="70">
        <f t="shared" si="4"/>
        <v>1.8</v>
      </c>
      <c r="V34" s="70">
        <f t="shared" ref="V34:W34" si="150">ROUND(IF(O34&gt;V$47,10,IF(O34&lt;V$48,0,10-(V$47-O34)/(V$47-V$48)*10)),1)</f>
        <v>3</v>
      </c>
      <c r="W34" s="70">
        <f t="shared" si="150"/>
        <v>8.3000000000000007</v>
      </c>
      <c r="X34" s="70">
        <f t="shared" si="6"/>
        <v>6.3</v>
      </c>
      <c r="Y34" s="70" t="str">
        <f>IF('Indicator Data'!J36="No data","x",ROUND(IF(Q34&gt;Y$47,10,IF(Q34&lt;Y$48,0,10-(Y$47-Q34)/(Y$47-Y$48)*10)),1))</f>
        <v>x</v>
      </c>
      <c r="Z34" s="70">
        <f t="shared" ref="Z34:AA34" si="151">ROUND(AVERAGE(D34,R34),1)</f>
        <v>3.7</v>
      </c>
      <c r="AA34" s="70">
        <f t="shared" si="151"/>
        <v>0.1</v>
      </c>
      <c r="AB34" s="70">
        <f t="shared" ref="AB34:AC34" si="152">ROUND(AVERAGE(V34,H34),1)</f>
        <v>4.4000000000000004</v>
      </c>
      <c r="AC34" s="70">
        <f t="shared" si="152"/>
        <v>7.3</v>
      </c>
      <c r="AD34" s="70">
        <f t="shared" si="9"/>
        <v>6.1</v>
      </c>
      <c r="AE34" s="70" t="str">
        <f t="shared" si="10"/>
        <v>x</v>
      </c>
      <c r="AF34" s="72">
        <f t="shared" si="31"/>
        <v>2.6</v>
      </c>
      <c r="AG34" s="72">
        <f t="shared" si="11"/>
        <v>2.5</v>
      </c>
      <c r="AH34" s="72">
        <f t="shared" si="12"/>
        <v>6.2</v>
      </c>
      <c r="AI34" s="70">
        <f>IF('Indicator Data'!I36="No data","x",ROUND(IF('Indicator Data'!I36&gt;AI$47,10,IF('Indicator Data'!I36&lt;AI$48,0,10-(AI$47-'Indicator Data'!I36)/(AI$47-AI$48)*10)),1))</f>
        <v>1.7</v>
      </c>
      <c r="AJ34" s="72">
        <f t="shared" si="13"/>
        <v>1.7</v>
      </c>
      <c r="AK34" s="70">
        <f>IF('Indicator Data'!K36="No data","x",ROUND(IF('Indicator Data'!K36&gt;AK$47,10,IF('Indicator Data'!K36&lt;AK$48,0,10-(AK$47-'Indicator Data'!K36)/(AK$47-AK$48)*10)),1))</f>
        <v>3.8</v>
      </c>
      <c r="AL34" s="70">
        <f>IF('Indicator Data'!L36="No data","x",ROUND(IF('Indicator Data'!L36&gt;AL$47,10,IF('Indicator Data'!L36&lt;AL$48,0,10-(AL$47-'Indicator Data'!L36)/(AL$47-AL$48)*10)),1))</f>
        <v>0</v>
      </c>
      <c r="AM34" s="72">
        <f t="shared" si="32"/>
        <v>2.1</v>
      </c>
      <c r="AN34" s="70">
        <f>IF('Indicator Data'!M36="No data","x",ROUND(IF('Indicator Data'!M36&gt;AN$47,10,IF('Indicator Data'!M36&lt;AN$48,0,10-(AN$47-'Indicator Data'!M36)/(AN$47-AN$48)*10)),1))</f>
        <v>0</v>
      </c>
      <c r="AO34" s="70">
        <f>IF('Indicator Data'!N36="No data","x",ROUND(IF('Indicator Data'!N36&gt;AO$47,10,IF('Indicator Data'!N36&lt;AO$48,0,10-(AO$47-'Indicator Data'!N36)/(AO$47-AO$48)*10)),1))</f>
        <v>3</v>
      </c>
      <c r="AP34" s="70">
        <f>IF('Indicator Data'!O36="No data","x",ROUND(IF('Indicator Data'!O36&gt;AP$47,10,IF('Indicator Data'!O36&lt;AP$48,0,10-(AP$47-'Indicator Data'!O36)/(AP$47-AP$48)*10)),1))</f>
        <v>0</v>
      </c>
      <c r="AQ34" s="70">
        <f>IF('Indicator Data'!P36="No data","x",ROUND(IF('Indicator Data'!P36&gt;AQ$47,10,IF('Indicator Data'!P36&lt;AQ$48,0,10-(AQ$47-'Indicator Data'!P36)/(AQ$47-AQ$48)*10)),1))</f>
        <v>4.7</v>
      </c>
      <c r="AR34" s="70">
        <f>IF('Indicator Data'!Q36="No data","x",ROUND(IF('Indicator Data'!Q36&gt;AR$47,10,IF('Indicator Data'!Q36&lt;AR$48,0,10-(AR$47-'Indicator Data'!Q36)/(AR$47-AR$48)*10)),1))</f>
        <v>8.9</v>
      </c>
      <c r="AS34" s="72">
        <f t="shared" si="14"/>
        <v>4.3</v>
      </c>
      <c r="AT34" s="70">
        <f>IF('Indicator Data'!W36="no data","x",ROUND(IF('Indicator Data'!W36&gt;AT$47,0,IF('Indicator Data'!W36&lt;AT$48,10,(AT$47-'Indicator Data'!W36)/(AT$47-AT$48)*10)),1))</f>
        <v>1.1000000000000001</v>
      </c>
      <c r="AU34" s="70">
        <f>IF('Indicator Data'!X36="no data","x",ROUND(IF('Indicator Data'!X36&gt;AU$47,0,IF('Indicator Data'!X36&lt;AU$48,10,(AU$47-'Indicator Data'!X36)/(AU$47-AU$48)*10)),1))</f>
        <v>0.8</v>
      </c>
      <c r="AV34" s="70">
        <f>IF('Indicator Data'!V36="no data","x",ROUND(IF('Indicator Data'!V36&gt;AV$47,0,IF('Indicator Data'!V36&lt;AV$48,10,(AV$47-'Indicator Data'!V36)/(AV$47-AV$48)*10)),1))</f>
        <v>0.2</v>
      </c>
      <c r="AW34" s="70">
        <f t="shared" si="15"/>
        <v>0.7</v>
      </c>
      <c r="AX34" s="70">
        <f>IF('Indicator Data'!R36="no data","x",ROUND(IF(LOG('Indicator Data'!R36)&gt;AX$47,10,IF(LOG('Indicator Data'!R36)&lt;AX$48,0,10-(AX$47-LOG('Indicator Data'!R36))/(AX$47-AX$48)*10)),1))</f>
        <v>7.8</v>
      </c>
      <c r="AY34" s="70">
        <f>IF('Indicator Data'!S36="No data","x",ROUND(IF('Indicator Data'!S36&gt;AY$47,10,IF('Indicator Data'!S36&lt;AY$48,0,10-(AY$47-'Indicator Data'!S36)/(AY$47-AY$48)*10)),1))</f>
        <v>1</v>
      </c>
      <c r="AZ34" s="70">
        <f>IF('Indicator Data'!T36="No data","x",ROUND(IF('Indicator Data'!T36&gt;AZ$47,10,IF('Indicator Data'!T36&lt;AZ$48,0,10-(AZ$47-'Indicator Data'!T36)/(AZ$47-AZ$48)*10)),1))</f>
        <v>9.5</v>
      </c>
      <c r="BA34" s="70">
        <f>IF('Indicator Data'!U36="No data","x",ROUND(IF('Indicator Data'!U36&gt;BA$47,10,IF('Indicator Data'!U36&lt;BA$48,0,10-(BA$47-'Indicator Data'!U36)/(BA$47-BA$48)*10)),1))</f>
        <v>5.0999999999999996</v>
      </c>
      <c r="BB34" s="70">
        <f t="shared" si="16"/>
        <v>5.2</v>
      </c>
      <c r="BC34" s="198">
        <f t="shared" si="17"/>
        <v>3.7</v>
      </c>
      <c r="BD34" s="70">
        <f>IF('Indicator Data'!AA36="No data","x",ROUND(IF('Indicator Data'!AA36&gt;BD$47,10,IF('Indicator Data'!AA36&lt;BD$48,0,10-(BD$47-'Indicator Data'!AA36)/(BD$47-BD$48)*10)),1))</f>
        <v>9.4</v>
      </c>
      <c r="BE34" s="70">
        <f t="shared" si="18"/>
        <v>6.6</v>
      </c>
      <c r="BF34" s="240">
        <f>IF('Indicator Data'!Y36="no data","x",'Indicator Data'!Y36/SUM('Indicator Data'!BQ$17:BQ$40))</f>
        <v>3.4282624021013798E-4</v>
      </c>
      <c r="BG34" s="70">
        <f t="shared" si="19"/>
        <v>1.9</v>
      </c>
      <c r="BH34" s="70">
        <f>IF('Indicator Data'!Z36="No data","x",ROUND(IF('Indicator Data'!Z36&gt;BH$47,0,IF('Indicator Data'!Z36&lt;BH$48,10,(BH$47-'Indicator Data'!Z36)/(BH$47-BH$48)*10)),1))</f>
        <v>6</v>
      </c>
      <c r="BI34" s="70">
        <f t="shared" si="20"/>
        <v>4</v>
      </c>
      <c r="BJ34" s="198">
        <f t="shared" si="21"/>
        <v>3.8</v>
      </c>
      <c r="BK34" s="200">
        <f t="shared" si="22"/>
        <v>3.9</v>
      </c>
      <c r="BL34" s="197">
        <f t="shared" si="23"/>
        <v>3.3</v>
      </c>
      <c r="BM34" s="70">
        <f>ROUND(IF('Indicator Data'!AD36=0,0,IF('Indicator Data'!AD36&gt;BM$47,10,IF('Indicator Data'!AD36&lt;BM$48,0,10-(BM$47-'Indicator Data'!AD36)/(BM$47-BM$48)*10))),1)</f>
        <v>0</v>
      </c>
      <c r="BN34" s="70">
        <f>ROUND(IF('Indicator Data'!AE36=0,0,IF(LOG('Indicator Data'!AE36)&gt;LOG(BN$47),10,IF(LOG('Indicator Data'!AE36)&lt;LOG(BN$48),0,10-(LOG(BN$47)-LOG('Indicator Data'!AE36))/(LOG(BN$47)-LOG(BN$48))*10))),1)</f>
        <v>9.3000000000000007</v>
      </c>
      <c r="BO34" s="72">
        <f t="shared" si="24"/>
        <v>6.6</v>
      </c>
      <c r="BP34" s="70">
        <f>IF('Indicator Data'!AB36="No data","x",ROUND(IF('Indicator Data'!AB36&gt;BP$47,10,IF('Indicator Data'!AB36&lt;BP$48,0,10-(BP$47-'Indicator Data'!AB36)/(BP$47-BP$48)*10)),1))</f>
        <v>0</v>
      </c>
      <c r="BQ34" s="70">
        <f>IF('Indicator Data'!AC36="No data","x",ROUND(IF('Indicator Data'!AC36&gt;BQ$47,10,IF('Indicator Data'!AC36&lt;BQ$48,0,10-(BQ$47-'Indicator Data'!AC36)/(BQ$47-BQ$48)*10)),1))</f>
        <v>0</v>
      </c>
      <c r="BR34" s="72">
        <f t="shared" si="25"/>
        <v>0</v>
      </c>
      <c r="BS34" s="73">
        <f t="shared" si="26"/>
        <v>4</v>
      </c>
      <c r="BT34" s="74"/>
      <c r="BU34" s="75"/>
    </row>
    <row r="35" spans="1:73" ht="15.75" customHeight="1" x14ac:dyDescent="0.25">
      <c r="A35" s="50" t="s">
        <v>88</v>
      </c>
      <c r="B35" s="10" t="s">
        <v>129</v>
      </c>
      <c r="C35" s="54" t="s">
        <v>130</v>
      </c>
      <c r="D35" s="76">
        <f>ROUND(IF('Indicator Data'!D37=0,0.1,IF(LOG('Indicator Data'!D37)&gt;D$47,10,IF(LOG('Indicator Data'!D37)&lt;D$48,0,10-(D$47-LOG('Indicator Data'!D37))/(D$47-D$48)*10))),1)</f>
        <v>0</v>
      </c>
      <c r="E35" s="70">
        <f>ROUND(IF('Indicator Data'!E37=0,0.1,IF(LOG('Indicator Data'!E37)&gt;E$47,10,IF(LOG('Indicator Data'!E37)&lt;E$48,0,10-(E$47-LOG('Indicator Data'!E37))/(E$47-E$48)*10))),1)</f>
        <v>0.1</v>
      </c>
      <c r="F35" s="70">
        <f t="shared" si="0"/>
        <v>0.1</v>
      </c>
      <c r="G35" s="70">
        <f>ROUND(IF('Indicator Data'!H37="No data",0.1,IF('Indicator Data'!H37=0,0,IF(LOG('Indicator Data'!H37)&gt;G$47,10,IF(LOG('Indicator Data'!H37)&lt;G$48,0,10-(G$47-LOG('Indicator Data'!H37))/(G$47-G$48)*10)))),1)</f>
        <v>0</v>
      </c>
      <c r="H35" s="70">
        <f>ROUND(IF('Indicator Data'!F37=0,0,IF(LOG('Indicator Data'!F37)&gt;H$47,10,IF(LOG('Indicator Data'!F37)&lt;H$48,0,10-(H$47-LOG('Indicator Data'!F37))/(H$47-H$48)*10))),1)</f>
        <v>1.4</v>
      </c>
      <c r="I35" s="70">
        <f>ROUND(IF('Indicator Data'!G37=0,0,IF(LOG('Indicator Data'!G37)&gt;I$47,10,IF(LOG('Indicator Data'!G37)&lt;I$48,0,10-(I$47-LOG('Indicator Data'!G37))/(I$47-I$48)*10))),1)</f>
        <v>0</v>
      </c>
      <c r="J35" s="70">
        <f t="shared" si="1"/>
        <v>0.7</v>
      </c>
      <c r="K35" s="70" t="str">
        <f>IF('Indicator Data'!J37="No data","x",ROUND(IF('Indicator Data'!J37=0,0,IF(LOG('Indicator Data'!J37)&gt;K$47,10,IF(LOG('Indicator Data'!J37)&lt;K$48,0,10-(K$47-LOG('Indicator Data'!J37))/(K$47-K$48)*10))),1))</f>
        <v>x</v>
      </c>
      <c r="L35" s="71">
        <f>'Indicator Data'!D37/'Indicator Data'!$BR37</f>
        <v>1.7982056387965434E-3</v>
      </c>
      <c r="M35" s="71">
        <f>'Indicator Data'!E37/'Indicator Data'!$BR37</f>
        <v>0</v>
      </c>
      <c r="N35" s="71">
        <f>IF(G35=0.1,0,'Indicator Data'!H37/'Indicator Data'!$BR37)</f>
        <v>1.1694671865508435E-4</v>
      </c>
      <c r="O35" s="71">
        <f>'Indicator Data'!F37/'Indicator Data'!$BR37</f>
        <v>6.9998280370957558E-3</v>
      </c>
      <c r="P35" s="71">
        <f>'Indicator Data'!G37/'Indicator Data'!$BR37</f>
        <v>0</v>
      </c>
      <c r="Q35" s="71" t="str">
        <f>IF('Indicator Data'!J37="No data","x",'Indicator Data'!J37/'Indicator Data'!$BR37)</f>
        <v>x</v>
      </c>
      <c r="R35" s="70">
        <f t="shared" ref="R35:S35" si="153">ROUND(IF(L35&gt;R$47,10,IF(L35&lt;R$48,0,10-(R$47-L35)/(R$47-R$48)*10)),1)</f>
        <v>8.1999999999999993</v>
      </c>
      <c r="S35" s="70">
        <f t="shared" si="153"/>
        <v>0</v>
      </c>
      <c r="T35" s="70">
        <f t="shared" si="3"/>
        <v>5.4</v>
      </c>
      <c r="U35" s="70">
        <f t="shared" si="4"/>
        <v>0.1</v>
      </c>
      <c r="V35" s="70">
        <f t="shared" ref="V35:W35" si="154">ROUND(IF(O35&gt;V$47,10,IF(O35&lt;V$48,0,10-(V$47-O35)/(V$47-V$48)*10)),1)</f>
        <v>1.1000000000000001</v>
      </c>
      <c r="W35" s="70">
        <f t="shared" si="154"/>
        <v>0</v>
      </c>
      <c r="X35" s="70">
        <f t="shared" si="6"/>
        <v>0.6</v>
      </c>
      <c r="Y35" s="70" t="str">
        <f>IF('Indicator Data'!J37="No data","x",ROUND(IF(Q35&gt;Y$47,10,IF(Q35&lt;Y$48,0,10-(Y$47-Q35)/(Y$47-Y$48)*10)),1))</f>
        <v>x</v>
      </c>
      <c r="Z35" s="70">
        <f t="shared" ref="Z35:AA35" si="155">ROUND(AVERAGE(D35,R35),1)</f>
        <v>4.0999999999999996</v>
      </c>
      <c r="AA35" s="70">
        <f t="shared" si="155"/>
        <v>0.1</v>
      </c>
      <c r="AB35" s="70">
        <f t="shared" ref="AB35:AC35" si="156">ROUND(AVERAGE(V35,H35),1)</f>
        <v>1.3</v>
      </c>
      <c r="AC35" s="70">
        <f t="shared" si="156"/>
        <v>0</v>
      </c>
      <c r="AD35" s="70">
        <f t="shared" si="9"/>
        <v>0.7</v>
      </c>
      <c r="AE35" s="70" t="str">
        <f t="shared" si="10"/>
        <v>x</v>
      </c>
      <c r="AF35" s="72">
        <f t="shared" si="31"/>
        <v>3.2</v>
      </c>
      <c r="AG35" s="72">
        <f t="shared" si="11"/>
        <v>0.1</v>
      </c>
      <c r="AH35" s="72">
        <f t="shared" si="12"/>
        <v>0.7</v>
      </c>
      <c r="AI35" s="70">
        <f>IF('Indicator Data'!I37="No data","x",ROUND(IF('Indicator Data'!I37&gt;AI$47,10,IF('Indicator Data'!I37&lt;AI$48,0,10-(AI$47-'Indicator Data'!I37)/(AI$47-AI$48)*10)),1))</f>
        <v>1.7</v>
      </c>
      <c r="AJ35" s="72">
        <f t="shared" si="13"/>
        <v>1.7</v>
      </c>
      <c r="AK35" s="70">
        <f>IF('Indicator Data'!K37="No data","x",ROUND(IF('Indicator Data'!K37&gt;AK$47,10,IF('Indicator Data'!K37&lt;AK$48,0,10-(AK$47-'Indicator Data'!K37)/(AK$47-AK$48)*10)),1))</f>
        <v>0.8</v>
      </c>
      <c r="AL35" s="70">
        <f>IF('Indicator Data'!L37="No data","x",ROUND(IF('Indicator Data'!L37&gt;AL$47,10,IF('Indicator Data'!L37&lt;AL$48,0,10-(AL$47-'Indicator Data'!L37)/(AL$47-AL$48)*10)),1))</f>
        <v>0.3</v>
      </c>
      <c r="AM35" s="72">
        <f t="shared" si="32"/>
        <v>0.6</v>
      </c>
      <c r="AN35" s="70">
        <f>IF('Indicator Data'!M37="No data","x",ROUND(IF('Indicator Data'!M37&gt;AN$47,10,IF('Indicator Data'!M37&lt;AN$48,0,10-(AN$47-'Indicator Data'!M37)/(AN$47-AN$48)*10)),1))</f>
        <v>0</v>
      </c>
      <c r="AO35" s="70">
        <f>IF('Indicator Data'!N37="No data","x",ROUND(IF('Indicator Data'!N37&gt;AO$47,10,IF('Indicator Data'!N37&lt;AO$48,0,10-(AO$47-'Indicator Data'!N37)/(AO$47-AO$48)*10)),1))</f>
        <v>0</v>
      </c>
      <c r="AP35" s="70">
        <f>IF('Indicator Data'!O37="No data","x",ROUND(IF('Indicator Data'!O37&gt;AP$47,10,IF('Indicator Data'!O37&lt;AP$48,0,10-(AP$47-'Indicator Data'!O37)/(AP$47-AP$48)*10)),1))</f>
        <v>0</v>
      </c>
      <c r="AQ35" s="70">
        <f>IF('Indicator Data'!P37="No data","x",ROUND(IF('Indicator Data'!P37&gt;AQ$47,10,IF('Indicator Data'!P37&lt;AQ$48,0,10-(AQ$47-'Indicator Data'!P37)/(AQ$47-AQ$48)*10)),1))</f>
        <v>6.8</v>
      </c>
      <c r="AR35" s="70">
        <f>IF('Indicator Data'!Q37="No data","x",ROUND(IF('Indicator Data'!Q37&gt;AR$47,10,IF('Indicator Data'!Q37&lt;AR$48,0,10-(AR$47-'Indicator Data'!Q37)/(AR$47-AR$48)*10)),1))</f>
        <v>9.8000000000000007</v>
      </c>
      <c r="AS35" s="72">
        <f t="shared" si="14"/>
        <v>5.0999999999999996</v>
      </c>
      <c r="AT35" s="70">
        <f>IF('Indicator Data'!W37="no data","x",ROUND(IF('Indicator Data'!W37&gt;AT$47,0,IF('Indicator Data'!W37&lt;AT$48,10,(AT$47-'Indicator Data'!W37)/(AT$47-AT$48)*10)),1))</f>
        <v>5.5</v>
      </c>
      <c r="AU35" s="70">
        <f>IF('Indicator Data'!X37="no data","x",ROUND(IF('Indicator Data'!X37&gt;AU$47,0,IF('Indicator Data'!X37&lt;AU$48,10,(AU$47-'Indicator Data'!X37)/(AU$47-AU$48)*10)),1))</f>
        <v>0.6</v>
      </c>
      <c r="AV35" s="70">
        <f>IF('Indicator Data'!V37="no data","x",ROUND(IF('Indicator Data'!V37&gt;AV$47,0,IF('Indicator Data'!V37&lt;AV$48,10,(AV$47-'Indicator Data'!V37)/(AV$47-AV$48)*10)),1))</f>
        <v>0.4</v>
      </c>
      <c r="AW35" s="70">
        <f t="shared" si="15"/>
        <v>2.2000000000000002</v>
      </c>
      <c r="AX35" s="70">
        <f>IF('Indicator Data'!R37="no data","x",ROUND(IF(LOG('Indicator Data'!R37)&gt;AX$47,10,IF(LOG('Indicator Data'!R37)&lt;AX$48,0,10-(AX$47-LOG('Indicator Data'!R37))/(AX$47-AX$48)*10)),1))</f>
        <v>0.2</v>
      </c>
      <c r="AY35" s="70">
        <f>IF('Indicator Data'!S37="No data","x",ROUND(IF('Indicator Data'!S37&gt;AY$47,10,IF('Indicator Data'!S37&lt;AY$48,0,10-(AY$47-'Indicator Data'!S37)/(AY$47-AY$48)*10)),1))</f>
        <v>1</v>
      </c>
      <c r="AZ35" s="70">
        <f>IF('Indicator Data'!T37="No data","x",ROUND(IF('Indicator Data'!T37&gt;AZ$47,10,IF('Indicator Data'!T37&lt;AZ$48,0,10-(AZ$47-'Indicator Data'!T37)/(AZ$47-AZ$48)*10)),1))</f>
        <v>9.5</v>
      </c>
      <c r="BA35" s="70">
        <f>IF('Indicator Data'!U37="No data","x",ROUND(IF('Indicator Data'!U37&gt;BA$47,10,IF('Indicator Data'!U37&lt;BA$48,0,10-(BA$47-'Indicator Data'!U37)/(BA$47-BA$48)*10)),1))</f>
        <v>0.8</v>
      </c>
      <c r="BB35" s="70">
        <f t="shared" si="16"/>
        <v>3.8</v>
      </c>
      <c r="BC35" s="198">
        <f t="shared" si="17"/>
        <v>3.3</v>
      </c>
      <c r="BD35" s="70">
        <f>IF('Indicator Data'!AA37="No data","x",ROUND(IF('Indicator Data'!AA37&gt;BD$47,10,IF('Indicator Data'!AA37&lt;BD$48,0,10-(BD$47-'Indicator Data'!AA37)/(BD$47-BD$48)*10)),1))</f>
        <v>9.4</v>
      </c>
      <c r="BE35" s="70">
        <f t="shared" si="18"/>
        <v>4.2</v>
      </c>
      <c r="BF35" s="240">
        <f>IF('Indicator Data'!Y37="no data","x",'Indicator Data'!Y37/SUM('Indicator Data'!BQ$17:BQ$40))</f>
        <v>3.4282624021013798E-4</v>
      </c>
      <c r="BG35" s="70">
        <f t="shared" si="19"/>
        <v>1.9</v>
      </c>
      <c r="BH35" s="70">
        <f>IF('Indicator Data'!Z37="No data","x",ROUND(IF('Indicator Data'!Z37&gt;BH$47,0,IF('Indicator Data'!Z37&lt;BH$48,10,(BH$47-'Indicator Data'!Z37)/(BH$47-BH$48)*10)),1))</f>
        <v>6</v>
      </c>
      <c r="BI35" s="70">
        <f t="shared" si="20"/>
        <v>4</v>
      </c>
      <c r="BJ35" s="198">
        <f t="shared" si="21"/>
        <v>3.5</v>
      </c>
      <c r="BK35" s="200">
        <f t="shared" si="22"/>
        <v>4</v>
      </c>
      <c r="BL35" s="197">
        <f t="shared" si="23"/>
        <v>1.8</v>
      </c>
      <c r="BM35" s="70">
        <f>ROUND(IF('Indicator Data'!AD37=0,0,IF('Indicator Data'!AD37&gt;BM$47,10,IF('Indicator Data'!AD37&lt;BM$48,0,10-(BM$47-'Indicator Data'!AD37)/(BM$47-BM$48)*10))),1)</f>
        <v>0</v>
      </c>
      <c r="BN35" s="70">
        <f>ROUND(IF('Indicator Data'!AE37=0,0,IF(LOG('Indicator Data'!AE37)&gt;LOG(BN$47),10,IF(LOG('Indicator Data'!AE37)&lt;LOG(BN$48),0,10-(LOG(BN$47)-LOG('Indicator Data'!AE37))/(LOG(BN$47)-LOG(BN$48))*10))),1)</f>
        <v>9.3000000000000007</v>
      </c>
      <c r="BO35" s="72">
        <f t="shared" si="24"/>
        <v>6.6</v>
      </c>
      <c r="BP35" s="70">
        <f>IF('Indicator Data'!AB37="No data","x",ROUND(IF('Indicator Data'!AB37&gt;BP$47,10,IF('Indicator Data'!AB37&lt;BP$48,0,10-(BP$47-'Indicator Data'!AB37)/(BP$47-BP$48)*10)),1))</f>
        <v>0</v>
      </c>
      <c r="BQ35" s="70">
        <f>IF('Indicator Data'!AC37="No data","x",ROUND(IF('Indicator Data'!AC37&gt;BQ$47,10,IF('Indicator Data'!AC37&lt;BQ$48,0,10-(BQ$47-'Indicator Data'!AC37)/(BQ$47-BQ$48)*10)),1))</f>
        <v>0</v>
      </c>
      <c r="BR35" s="72">
        <f t="shared" si="25"/>
        <v>0</v>
      </c>
      <c r="BS35" s="73">
        <f t="shared" si="26"/>
        <v>4</v>
      </c>
      <c r="BT35" s="74"/>
      <c r="BU35" s="75"/>
    </row>
    <row r="36" spans="1:73" ht="15.75" customHeight="1" x14ac:dyDescent="0.25">
      <c r="A36" s="50" t="s">
        <v>88</v>
      </c>
      <c r="B36" s="10" t="s">
        <v>131</v>
      </c>
      <c r="C36" s="54" t="s">
        <v>132</v>
      </c>
      <c r="D36" s="76">
        <f>ROUND(IF('Indicator Data'!D38=0,0.1,IF(LOG('Indicator Data'!D38)&gt;D$47,10,IF(LOG('Indicator Data'!D38)&lt;D$48,0,10-(D$47-LOG('Indicator Data'!D38))/(D$47-D$48)*10))),1)</f>
        <v>0</v>
      </c>
      <c r="E36" s="70">
        <f>ROUND(IF('Indicator Data'!E38=0,0.1,IF(LOG('Indicator Data'!E38)&gt;E$47,10,IF(LOG('Indicator Data'!E38)&lt;E$48,0,10-(E$47-LOG('Indicator Data'!E38))/(E$47-E$48)*10))),1)</f>
        <v>0.1</v>
      </c>
      <c r="F36" s="70">
        <f t="shared" si="0"/>
        <v>0.1</v>
      </c>
      <c r="G36" s="70">
        <f>ROUND(IF('Indicator Data'!H38="No data",0.1,IF('Indicator Data'!H38=0,0,IF(LOG('Indicator Data'!H38)&gt;G$47,10,IF(LOG('Indicator Data'!H38)&lt;G$48,0,10-(G$47-LOG('Indicator Data'!H38))/(G$47-G$48)*10)))),1)</f>
        <v>0</v>
      </c>
      <c r="H36" s="70">
        <f>ROUND(IF('Indicator Data'!F38=0,0,IF(LOG('Indicator Data'!F38)&gt;H$47,10,IF(LOG('Indicator Data'!F38)&lt;H$48,0,10-(H$47-LOG('Indicator Data'!F38))/(H$47-H$48)*10))),1)</f>
        <v>6.6</v>
      </c>
      <c r="I36" s="70">
        <f>ROUND(IF('Indicator Data'!G38=0,0,IF(LOG('Indicator Data'!G38)&gt;I$47,10,IF(LOG('Indicator Data'!G38)&lt;I$48,0,10-(I$47-LOG('Indicator Data'!G38))/(I$47-I$48)*10))),1)</f>
        <v>5.4</v>
      </c>
      <c r="J36" s="70">
        <f t="shared" si="1"/>
        <v>6</v>
      </c>
      <c r="K36" s="70" t="str">
        <f>IF('Indicator Data'!J38="No data","x",ROUND(IF('Indicator Data'!J38=0,0,IF(LOG('Indicator Data'!J38)&gt;K$47,10,IF(LOG('Indicator Data'!J38)&lt;K$48,0,10-(K$47-LOG('Indicator Data'!J38))/(K$47-K$48)*10))),1))</f>
        <v>x</v>
      </c>
      <c r="L36" s="71">
        <f>'Indicator Data'!D38/'Indicator Data'!$BR38</f>
        <v>3.9183840038820167E-3</v>
      </c>
      <c r="M36" s="71">
        <f>'Indicator Data'!E38/'Indicator Data'!$BR38</f>
        <v>0</v>
      </c>
      <c r="N36" s="71">
        <f>IF(G36=0.1,0,'Indicator Data'!H38/'Indicator Data'!$BR38)</f>
        <v>0</v>
      </c>
      <c r="O36" s="71">
        <f>'Indicator Data'!F38/'Indicator Data'!$BR38</f>
        <v>0.11208561606472532</v>
      </c>
      <c r="P36" s="71">
        <f>'Indicator Data'!G38/'Indicator Data'!$BR38</f>
        <v>4.9916742262733453E-2</v>
      </c>
      <c r="Q36" s="71" t="str">
        <f>IF('Indicator Data'!J38="No data","x",'Indicator Data'!J38/'Indicator Data'!$BR38)</f>
        <v>x</v>
      </c>
      <c r="R36" s="70">
        <f t="shared" ref="R36:S36" si="157">ROUND(IF(L36&gt;R$47,10,IF(L36&lt;R$48,0,10-(R$47-L36)/(R$47-R$48)*10)),1)</f>
        <v>10</v>
      </c>
      <c r="S36" s="70">
        <f t="shared" si="157"/>
        <v>0</v>
      </c>
      <c r="T36" s="70">
        <f t="shared" si="3"/>
        <v>7.6</v>
      </c>
      <c r="U36" s="70">
        <f t="shared" si="4"/>
        <v>0.1</v>
      </c>
      <c r="V36" s="70">
        <f t="shared" ref="V36:W36" si="158">ROUND(IF(O36&gt;V$47,10,IF(O36&lt;V$48,0,10-(V$47-O36)/(V$47-V$48)*10)),1)</f>
        <v>10</v>
      </c>
      <c r="W36" s="70">
        <f t="shared" si="158"/>
        <v>10</v>
      </c>
      <c r="X36" s="70">
        <f t="shared" si="6"/>
        <v>10</v>
      </c>
      <c r="Y36" s="70" t="str">
        <f>IF('Indicator Data'!J38="No data","x",ROUND(IF(Q36&gt;Y$47,10,IF(Q36&lt;Y$48,0,10-(Y$47-Q36)/(Y$47-Y$48)*10)),1))</f>
        <v>x</v>
      </c>
      <c r="Z36" s="70">
        <f t="shared" ref="Z36:AA36" si="159">ROUND(AVERAGE(D36,R36),1)</f>
        <v>5</v>
      </c>
      <c r="AA36" s="70">
        <f t="shared" si="159"/>
        <v>0.1</v>
      </c>
      <c r="AB36" s="70">
        <f t="shared" ref="AB36:AC36" si="160">ROUND(AVERAGE(V36,H36),1)</f>
        <v>8.3000000000000007</v>
      </c>
      <c r="AC36" s="70">
        <f t="shared" si="160"/>
        <v>7.7</v>
      </c>
      <c r="AD36" s="70">
        <f t="shared" si="9"/>
        <v>8</v>
      </c>
      <c r="AE36" s="70" t="str">
        <f t="shared" si="10"/>
        <v>x</v>
      </c>
      <c r="AF36" s="72">
        <f t="shared" si="31"/>
        <v>4.9000000000000004</v>
      </c>
      <c r="AG36" s="72">
        <f t="shared" si="11"/>
        <v>0.1</v>
      </c>
      <c r="AH36" s="72">
        <f t="shared" si="12"/>
        <v>8.6999999999999993</v>
      </c>
      <c r="AI36" s="70" t="str">
        <f>IF('Indicator Data'!I38="No data","x",ROUND(IF('Indicator Data'!I38&gt;AI$47,10,IF('Indicator Data'!I38&lt;AI$48,0,10-(AI$47-'Indicator Data'!I38)/(AI$47-AI$48)*10)),1))</f>
        <v>x</v>
      </c>
      <c r="AJ36" s="72" t="str">
        <f t="shared" si="13"/>
        <v>x</v>
      </c>
      <c r="AK36" s="70">
        <f>IF('Indicator Data'!K38="No data","x",ROUND(IF('Indicator Data'!K38&gt;AK$47,10,IF('Indicator Data'!K38&lt;AK$48,0,10-(AK$47-'Indicator Data'!K38)/(AK$47-AK$48)*10)),1))</f>
        <v>0</v>
      </c>
      <c r="AL36" s="70">
        <f>IF('Indicator Data'!L38="No data","x",ROUND(IF('Indicator Data'!L38&gt;AL$47,10,IF('Indicator Data'!L38&lt;AL$48,0,10-(AL$47-'Indicator Data'!L38)/(AL$47-AL$48)*10)),1))</f>
        <v>0</v>
      </c>
      <c r="AM36" s="72">
        <f t="shared" si="32"/>
        <v>0</v>
      </c>
      <c r="AN36" s="70">
        <f>IF('Indicator Data'!M38="No data","x",ROUND(IF('Indicator Data'!M38&gt;AN$47,10,IF('Indicator Data'!M38&lt;AN$48,0,10-(AN$47-'Indicator Data'!M38)/(AN$47-AN$48)*10)),1))</f>
        <v>0</v>
      </c>
      <c r="AO36" s="70">
        <f>IF('Indicator Data'!N38="No data","x",ROUND(IF('Indicator Data'!N38&gt;AO$47,10,IF('Indicator Data'!N38&lt;AO$48,0,10-(AO$47-'Indicator Data'!N38)/(AO$47-AO$48)*10)),1))</f>
        <v>0</v>
      </c>
      <c r="AP36" s="70">
        <f>IF('Indicator Data'!O38="No data","x",ROUND(IF('Indicator Data'!O38&gt;AP$47,10,IF('Indicator Data'!O38&lt;AP$48,0,10-(AP$47-'Indicator Data'!O38)/(AP$47-AP$48)*10)),1))</f>
        <v>0</v>
      </c>
      <c r="AQ36" s="70">
        <f>IF('Indicator Data'!P38="No data","x",ROUND(IF('Indicator Data'!P38&gt;AQ$47,10,IF('Indicator Data'!P38&lt;AQ$48,0,10-(AQ$47-'Indicator Data'!P38)/(AQ$47-AQ$48)*10)),1))</f>
        <v>0.1</v>
      </c>
      <c r="AR36" s="70">
        <f>IF('Indicator Data'!Q38="No data","x",ROUND(IF('Indicator Data'!Q38&gt;AR$47,10,IF('Indicator Data'!Q38&lt;AR$48,0,10-(AR$47-'Indicator Data'!Q38)/(AR$47-AR$48)*10)),1))</f>
        <v>4.7</v>
      </c>
      <c r="AS36" s="72">
        <f t="shared" si="14"/>
        <v>1.2</v>
      </c>
      <c r="AT36" s="70">
        <f>IF('Indicator Data'!W38="no data","x",ROUND(IF('Indicator Data'!W38&gt;AT$47,0,IF('Indicator Data'!W38&lt;AT$48,10,(AT$47-'Indicator Data'!W38)/(AT$47-AT$48)*10)),1))</f>
        <v>5.5</v>
      </c>
      <c r="AU36" s="70">
        <f>IF('Indicator Data'!X38="no data","x",ROUND(IF('Indicator Data'!X38&gt;AU$47,0,IF('Indicator Data'!X38&lt;AU$48,10,(AU$47-'Indicator Data'!X38)/(AU$47-AU$48)*10)),1))</f>
        <v>0.6</v>
      </c>
      <c r="AV36" s="70">
        <f>IF('Indicator Data'!V38="no data","x",ROUND(IF('Indicator Data'!V38&gt;AV$47,0,IF('Indicator Data'!V38&lt;AV$48,10,(AV$47-'Indicator Data'!V38)/(AV$47-AV$48)*10)),1))</f>
        <v>0.4</v>
      </c>
      <c r="AW36" s="70">
        <f t="shared" si="15"/>
        <v>2.2000000000000002</v>
      </c>
      <c r="AX36" s="70">
        <f>IF('Indicator Data'!R38="no data","x",ROUND(IF(LOG('Indicator Data'!R38)&gt;AX$47,10,IF(LOG('Indicator Data'!R38)&lt;AX$48,0,10-(AX$47-LOG('Indicator Data'!R38))/(AX$47-AX$48)*10)),1))</f>
        <v>4.3</v>
      </c>
      <c r="AY36" s="70">
        <f>IF('Indicator Data'!S38="No data","x",ROUND(IF('Indicator Data'!S38&gt;AY$47,10,IF('Indicator Data'!S38&lt;AY$48,0,10-(AY$47-'Indicator Data'!S38)/(AY$47-AY$48)*10)),1))</f>
        <v>1</v>
      </c>
      <c r="AZ36" s="70">
        <f>IF('Indicator Data'!T38="No data","x",ROUND(IF('Indicator Data'!T38&gt;AZ$47,10,IF('Indicator Data'!T38&lt;AZ$48,0,10-(AZ$47-'Indicator Data'!T38)/(AZ$47-AZ$48)*10)),1))</f>
        <v>9.5</v>
      </c>
      <c r="BA36" s="70" t="str">
        <f>IF('Indicator Data'!U38="No data","x",ROUND(IF('Indicator Data'!U38&gt;BA$47,10,IF('Indicator Data'!U38&lt;BA$48,0,10-(BA$47-'Indicator Data'!U38)/(BA$47-BA$48)*10)),1))</f>
        <v>x</v>
      </c>
      <c r="BB36" s="70">
        <f t="shared" si="16"/>
        <v>5.3</v>
      </c>
      <c r="BC36" s="198">
        <f t="shared" si="17"/>
        <v>4.3</v>
      </c>
      <c r="BD36" s="70">
        <f>IF('Indicator Data'!AA38="No data","x",ROUND(IF('Indicator Data'!AA38&gt;BD$47,10,IF('Indicator Data'!AA38&lt;BD$48,0,10-(BD$47-'Indicator Data'!AA38)/(BD$47-BD$48)*10)),1))</f>
        <v>9.4</v>
      </c>
      <c r="BE36" s="70">
        <f t="shared" si="18"/>
        <v>6.1</v>
      </c>
      <c r="BF36" s="240">
        <f>IF('Indicator Data'!Y38="no data","x",'Indicator Data'!Y38/SUM('Indicator Data'!BQ$17:BQ$40))</f>
        <v>3.4282624021013798E-4</v>
      </c>
      <c r="BG36" s="70">
        <f t="shared" si="19"/>
        <v>1.9</v>
      </c>
      <c r="BH36" s="70">
        <f>IF('Indicator Data'!Z38="No data","x",ROUND(IF('Indicator Data'!Z38&gt;BH$47,0,IF('Indicator Data'!Z38&lt;BH$48,10,(BH$47-'Indicator Data'!Z38)/(BH$47-BH$48)*10)),1))</f>
        <v>6</v>
      </c>
      <c r="BI36" s="70">
        <f t="shared" si="20"/>
        <v>4</v>
      </c>
      <c r="BJ36" s="198">
        <f t="shared" si="21"/>
        <v>4.0999999999999996</v>
      </c>
      <c r="BK36" s="200">
        <f t="shared" si="22"/>
        <v>3.3</v>
      </c>
      <c r="BL36" s="197">
        <f t="shared" si="23"/>
        <v>5.0999999999999996</v>
      </c>
      <c r="BM36" s="70">
        <f>ROUND(IF('Indicator Data'!AD38=0,0,IF('Indicator Data'!AD38&gt;BM$47,10,IF('Indicator Data'!AD38&lt;BM$48,0,10-(BM$47-'Indicator Data'!AD38)/(BM$47-BM$48)*10))),1)</f>
        <v>0</v>
      </c>
      <c r="BN36" s="70">
        <f>ROUND(IF('Indicator Data'!AE38=0,0,IF(LOG('Indicator Data'!AE38)&gt;LOG(BN$47),10,IF(LOG('Indicator Data'!AE38)&lt;LOG(BN$48),0,10-(LOG(BN$47)-LOG('Indicator Data'!AE38))/(LOG(BN$47)-LOG(BN$48))*10))),1)</f>
        <v>9.3000000000000007</v>
      </c>
      <c r="BO36" s="72">
        <f t="shared" si="24"/>
        <v>6.6</v>
      </c>
      <c r="BP36" s="70">
        <f>IF('Indicator Data'!AB38="No data","x",ROUND(IF('Indicator Data'!AB38&gt;BP$47,10,IF('Indicator Data'!AB38&lt;BP$48,0,10-(BP$47-'Indicator Data'!AB38)/(BP$47-BP$48)*10)),1))</f>
        <v>0</v>
      </c>
      <c r="BQ36" s="70">
        <f>IF('Indicator Data'!AC38="No data","x",ROUND(IF('Indicator Data'!AC38&gt;BQ$47,10,IF('Indicator Data'!AC38&lt;BQ$48,0,10-(BQ$47-'Indicator Data'!AC38)/(BQ$47-BQ$48)*10)),1))</f>
        <v>0</v>
      </c>
      <c r="BR36" s="72">
        <f t="shared" si="25"/>
        <v>0</v>
      </c>
      <c r="BS36" s="73">
        <f t="shared" si="26"/>
        <v>4</v>
      </c>
      <c r="BT36" s="74"/>
      <c r="BU36" s="75"/>
    </row>
    <row r="37" spans="1:73" ht="15.75" customHeight="1" x14ac:dyDescent="0.25">
      <c r="A37" s="50" t="s">
        <v>88</v>
      </c>
      <c r="B37" s="10" t="s">
        <v>133</v>
      </c>
      <c r="C37" s="54" t="s">
        <v>134</v>
      </c>
      <c r="D37" s="76">
        <f>ROUND(IF('Indicator Data'!D39=0,0.1,IF(LOG('Indicator Data'!D39)&gt;D$47,10,IF(LOG('Indicator Data'!D39)&lt;D$48,0,10-(D$47-LOG('Indicator Data'!D39))/(D$47-D$48)*10))),1)</f>
        <v>0</v>
      </c>
      <c r="E37" s="70">
        <f>ROUND(IF('Indicator Data'!E39=0,0.1,IF(LOG('Indicator Data'!E39)&gt;E$47,10,IF(LOG('Indicator Data'!E39)&lt;E$48,0,10-(E$47-LOG('Indicator Data'!E39))/(E$47-E$48)*10))),1)</f>
        <v>0.1</v>
      </c>
      <c r="F37" s="70">
        <f t="shared" si="0"/>
        <v>0.1</v>
      </c>
      <c r="G37" s="70">
        <f>ROUND(IF('Indicator Data'!H39="No data",0.1,IF('Indicator Data'!H39=0,0,IF(LOG('Indicator Data'!H39)&gt;G$47,10,IF(LOG('Indicator Data'!H39)&lt;G$48,0,10-(G$47-LOG('Indicator Data'!H39))/(G$47-G$48)*10)))),1)</f>
        <v>0</v>
      </c>
      <c r="H37" s="70">
        <f>ROUND(IF('Indicator Data'!F39=0,0,IF(LOG('Indicator Data'!F39)&gt;H$47,10,IF(LOG('Indicator Data'!F39)&lt;H$48,0,10-(H$47-LOG('Indicator Data'!F39))/(H$47-H$48)*10))),1)</f>
        <v>0</v>
      </c>
      <c r="I37" s="70">
        <f>ROUND(IF('Indicator Data'!G39=0,0,IF(LOG('Indicator Data'!G39)&gt;I$47,10,IF(LOG('Indicator Data'!G39)&lt;I$48,0,10-(I$47-LOG('Indicator Data'!G39))/(I$47-I$48)*10))),1)</f>
        <v>0</v>
      </c>
      <c r="J37" s="70">
        <f t="shared" si="1"/>
        <v>0</v>
      </c>
      <c r="K37" s="70" t="str">
        <f>IF('Indicator Data'!J39="No data","x",ROUND(IF('Indicator Data'!J39=0,0,IF(LOG('Indicator Data'!J39)&gt;K$47,10,IF(LOG('Indicator Data'!J39)&lt;K$48,0,10-(K$47-LOG('Indicator Data'!J39))/(K$47-K$48)*10))),1))</f>
        <v>x</v>
      </c>
      <c r="L37" s="71">
        <f>'Indicator Data'!D39/'Indicator Data'!$BR39</f>
        <v>1.9182503594997473E-4</v>
      </c>
      <c r="M37" s="71">
        <f>'Indicator Data'!E39/'Indicator Data'!$BR39</f>
        <v>0</v>
      </c>
      <c r="N37" s="71">
        <f>IF(G37=0.1,0,'Indicator Data'!H39/'Indicator Data'!$BR39)</f>
        <v>0</v>
      </c>
      <c r="O37" s="71">
        <f>'Indicator Data'!F39/'Indicator Data'!$BR39</f>
        <v>0</v>
      </c>
      <c r="P37" s="71">
        <f>'Indicator Data'!G39/'Indicator Data'!$BR39</f>
        <v>0</v>
      </c>
      <c r="Q37" s="71" t="str">
        <f>IF('Indicator Data'!J39="No data","x",'Indicator Data'!J39/'Indicator Data'!$BR39)</f>
        <v>x</v>
      </c>
      <c r="R37" s="70">
        <f t="shared" ref="R37:S37" si="161">ROUND(IF(L37&gt;R$47,10,IF(L37&lt;R$48,0,10-(R$47-L37)/(R$47-R$48)*10)),1)</f>
        <v>0.9</v>
      </c>
      <c r="S37" s="70">
        <f t="shared" si="161"/>
        <v>0</v>
      </c>
      <c r="T37" s="70">
        <f t="shared" si="3"/>
        <v>0.5</v>
      </c>
      <c r="U37" s="70">
        <f t="shared" si="4"/>
        <v>0.1</v>
      </c>
      <c r="V37" s="70">
        <f t="shared" ref="V37:W37" si="162">ROUND(IF(O37&gt;V$47,10,IF(O37&lt;V$48,0,10-(V$47-O37)/(V$47-V$48)*10)),1)</f>
        <v>0</v>
      </c>
      <c r="W37" s="70">
        <f t="shared" si="162"/>
        <v>0</v>
      </c>
      <c r="X37" s="70">
        <f t="shared" si="6"/>
        <v>0</v>
      </c>
      <c r="Y37" s="70" t="str">
        <f>IF('Indicator Data'!J39="No data","x",ROUND(IF(Q37&gt;Y$47,10,IF(Q37&lt;Y$48,0,10-(Y$47-Q37)/(Y$47-Y$48)*10)),1))</f>
        <v>x</v>
      </c>
      <c r="Z37" s="70">
        <f t="shared" ref="Z37:AA37" si="163">ROUND(AVERAGE(D37,R37),1)</f>
        <v>0.5</v>
      </c>
      <c r="AA37" s="70">
        <f t="shared" si="163"/>
        <v>0.1</v>
      </c>
      <c r="AB37" s="70">
        <f t="shared" ref="AB37:AC37" si="164">ROUND(AVERAGE(V37,H37),1)</f>
        <v>0</v>
      </c>
      <c r="AC37" s="70">
        <f t="shared" si="164"/>
        <v>0</v>
      </c>
      <c r="AD37" s="70">
        <f t="shared" si="9"/>
        <v>0</v>
      </c>
      <c r="AE37" s="70" t="str">
        <f t="shared" si="10"/>
        <v>x</v>
      </c>
      <c r="AF37" s="72">
        <f t="shared" si="31"/>
        <v>0.3</v>
      </c>
      <c r="AG37" s="72">
        <f t="shared" si="11"/>
        <v>0.1</v>
      </c>
      <c r="AH37" s="72">
        <f t="shared" si="12"/>
        <v>0</v>
      </c>
      <c r="AI37" s="70" t="str">
        <f>IF('Indicator Data'!I39="No data","x",ROUND(IF('Indicator Data'!I39&gt;AI$47,10,IF('Indicator Data'!I39&lt;AI$48,0,10-(AI$47-'Indicator Data'!I39)/(AI$47-AI$48)*10)),1))</f>
        <v>x</v>
      </c>
      <c r="AJ37" s="72" t="str">
        <f t="shared" si="13"/>
        <v>x</v>
      </c>
      <c r="AK37" s="70">
        <f>IF('Indicator Data'!K39="No data","x",ROUND(IF('Indicator Data'!K39&gt;AK$47,10,IF('Indicator Data'!K39&lt;AK$48,0,10-(AK$47-'Indicator Data'!K39)/(AK$47-AK$48)*10)),1))</f>
        <v>0</v>
      </c>
      <c r="AL37" s="70">
        <f>IF('Indicator Data'!L39="No data","x",ROUND(IF('Indicator Data'!L39&gt;AL$47,10,IF('Indicator Data'!L39&lt;AL$48,0,10-(AL$47-'Indicator Data'!L39)/(AL$47-AL$48)*10)),1))</f>
        <v>3.1</v>
      </c>
      <c r="AM37" s="72">
        <f t="shared" si="32"/>
        <v>1.7</v>
      </c>
      <c r="AN37" s="70">
        <f>IF('Indicator Data'!M39="No data","x",ROUND(IF('Indicator Data'!M39&gt;AN$47,10,IF('Indicator Data'!M39&lt;AN$48,0,10-(AN$47-'Indicator Data'!M39)/(AN$47-AN$48)*10)),1))</f>
        <v>0</v>
      </c>
      <c r="AO37" s="70">
        <f>IF('Indicator Data'!N39="No data","x",ROUND(IF('Indicator Data'!N39&gt;AO$47,10,IF('Indicator Data'!N39&lt;AO$48,0,10-(AO$47-'Indicator Data'!N39)/(AO$47-AO$48)*10)),1))</f>
        <v>0</v>
      </c>
      <c r="AP37" s="70">
        <f>IF('Indicator Data'!O39="No data","x",ROUND(IF('Indicator Data'!O39&gt;AP$47,10,IF('Indicator Data'!O39&lt;AP$48,0,10-(AP$47-'Indicator Data'!O39)/(AP$47-AP$48)*10)),1))</f>
        <v>0</v>
      </c>
      <c r="AQ37" s="70">
        <f>IF('Indicator Data'!P39="No data","x",ROUND(IF('Indicator Data'!P39&gt;AQ$47,10,IF('Indicator Data'!P39&lt;AQ$48,0,10-(AQ$47-'Indicator Data'!P39)/(AQ$47-AQ$48)*10)),1))</f>
        <v>1.3</v>
      </c>
      <c r="AR37" s="70">
        <f>IF('Indicator Data'!Q39="No data","x",ROUND(IF('Indicator Data'!Q39&gt;AR$47,10,IF('Indicator Data'!Q39&lt;AR$48,0,10-(AR$47-'Indicator Data'!Q39)/(AR$47-AR$48)*10)),1))</f>
        <v>1.5</v>
      </c>
      <c r="AS37" s="72">
        <f t="shared" si="14"/>
        <v>0.6</v>
      </c>
      <c r="AT37" s="70">
        <f>IF('Indicator Data'!W39="no data","x",ROUND(IF('Indicator Data'!W39&gt;AT$47,0,IF('Indicator Data'!W39&lt;AT$48,10,(AT$47-'Indicator Data'!W39)/(AT$47-AT$48)*10)),1))</f>
        <v>5.5</v>
      </c>
      <c r="AU37" s="70">
        <f>IF('Indicator Data'!X39="no data","x",ROUND(IF('Indicator Data'!X39&gt;AU$47,0,IF('Indicator Data'!X39&lt;AU$48,10,(AU$47-'Indicator Data'!X39)/(AU$47-AU$48)*10)),1))</f>
        <v>0.6</v>
      </c>
      <c r="AV37" s="70">
        <f>IF('Indicator Data'!V39="no data","x",ROUND(IF('Indicator Data'!V39&gt;AV$47,0,IF('Indicator Data'!V39&lt;AV$48,10,(AV$47-'Indicator Data'!V39)/(AV$47-AV$48)*10)),1))</f>
        <v>0.4</v>
      </c>
      <c r="AW37" s="70">
        <f t="shared" si="15"/>
        <v>2.2000000000000002</v>
      </c>
      <c r="AX37" s="70">
        <f>IF('Indicator Data'!R39="no data","x",ROUND(IF(LOG('Indicator Data'!R39)&gt;AX$47,10,IF(LOG('Indicator Data'!R39)&lt;AX$48,0,10-(AX$47-LOG('Indicator Data'!R39))/(AX$47-AX$48)*10)),1))</f>
        <v>4.9000000000000004</v>
      </c>
      <c r="AY37" s="70">
        <f>IF('Indicator Data'!S39="No data","x",ROUND(IF('Indicator Data'!S39&gt;AY$47,10,IF('Indicator Data'!S39&lt;AY$48,0,10-(AY$47-'Indicator Data'!S39)/(AY$47-AY$48)*10)),1))</f>
        <v>1</v>
      </c>
      <c r="AZ37" s="70">
        <f>IF('Indicator Data'!T39="No data","x",ROUND(IF('Indicator Data'!T39&gt;AZ$47,10,IF('Indicator Data'!T39&lt;AZ$48,0,10-(AZ$47-'Indicator Data'!T39)/(AZ$47-AZ$48)*10)),1))</f>
        <v>9.5</v>
      </c>
      <c r="BA37" s="70" t="str">
        <f>IF('Indicator Data'!U39="No data","x",ROUND(IF('Indicator Data'!U39&gt;BA$47,10,IF('Indicator Data'!U39&lt;BA$48,0,10-(BA$47-'Indicator Data'!U39)/(BA$47-BA$48)*10)),1))</f>
        <v>x</v>
      </c>
      <c r="BB37" s="70">
        <f t="shared" si="16"/>
        <v>5.3</v>
      </c>
      <c r="BC37" s="198">
        <f t="shared" si="17"/>
        <v>4.3</v>
      </c>
      <c r="BD37" s="70">
        <f>IF('Indicator Data'!AA39="No data","x",ROUND(IF('Indicator Data'!AA39&gt;BD$47,10,IF('Indicator Data'!AA39&lt;BD$48,0,10-(BD$47-'Indicator Data'!AA39)/(BD$47-BD$48)*10)),1))</f>
        <v>9.4</v>
      </c>
      <c r="BE37" s="70">
        <f t="shared" si="18"/>
        <v>4</v>
      </c>
      <c r="BF37" s="240">
        <f>IF('Indicator Data'!Y39="no data","x",'Indicator Data'!Y39/SUM('Indicator Data'!BQ$17:BQ$40))</f>
        <v>3.4282624021013798E-4</v>
      </c>
      <c r="BG37" s="70">
        <f t="shared" si="19"/>
        <v>1.9</v>
      </c>
      <c r="BH37" s="70">
        <f>IF('Indicator Data'!Z39="No data","x",ROUND(IF('Indicator Data'!Z39&gt;BH$47,0,IF('Indicator Data'!Z39&lt;BH$48,10,(BH$47-'Indicator Data'!Z39)/(BH$47-BH$48)*10)),1))</f>
        <v>6</v>
      </c>
      <c r="BI37" s="70">
        <f t="shared" si="20"/>
        <v>4</v>
      </c>
      <c r="BJ37" s="198">
        <f t="shared" si="21"/>
        <v>3.4</v>
      </c>
      <c r="BK37" s="200">
        <f t="shared" si="22"/>
        <v>2.9</v>
      </c>
      <c r="BL37" s="197">
        <f t="shared" si="23"/>
        <v>0.9</v>
      </c>
      <c r="BM37" s="70">
        <f>ROUND(IF('Indicator Data'!AD39=0,0,IF('Indicator Data'!AD39&gt;BM$47,10,IF('Indicator Data'!AD39&lt;BM$48,0,10-(BM$47-'Indicator Data'!AD39)/(BM$47-BM$48)*10))),1)</f>
        <v>0</v>
      </c>
      <c r="BN37" s="70">
        <f>ROUND(IF('Indicator Data'!AE39=0,0,IF(LOG('Indicator Data'!AE39)&gt;LOG(BN$47),10,IF(LOG('Indicator Data'!AE39)&lt;LOG(BN$48),0,10-(LOG(BN$47)-LOG('Indicator Data'!AE39))/(LOG(BN$47)-LOG(BN$48))*10))),1)</f>
        <v>9.3000000000000007</v>
      </c>
      <c r="BO37" s="72">
        <f t="shared" si="24"/>
        <v>6.6</v>
      </c>
      <c r="BP37" s="70">
        <f>IF('Indicator Data'!AB39="No data","x",ROUND(IF('Indicator Data'!AB39&gt;BP$47,10,IF('Indicator Data'!AB39&lt;BP$48,0,10-(BP$47-'Indicator Data'!AB39)/(BP$47-BP$48)*10)),1))</f>
        <v>0</v>
      </c>
      <c r="BQ37" s="70">
        <f>IF('Indicator Data'!AC39="No data","x",ROUND(IF('Indicator Data'!AC39&gt;BQ$47,10,IF('Indicator Data'!AC39&lt;BQ$48,0,10-(BQ$47-'Indicator Data'!AC39)/(BQ$47-BQ$48)*10)),1))</f>
        <v>0</v>
      </c>
      <c r="BR37" s="72">
        <f t="shared" si="25"/>
        <v>0</v>
      </c>
      <c r="BS37" s="73">
        <f t="shared" si="26"/>
        <v>4</v>
      </c>
      <c r="BT37" s="74"/>
      <c r="BU37" s="75"/>
    </row>
    <row r="38" spans="1:73" ht="15.75" customHeight="1" x14ac:dyDescent="0.25">
      <c r="A38" s="56" t="s">
        <v>88</v>
      </c>
      <c r="B38" s="57" t="s">
        <v>135</v>
      </c>
      <c r="C38" s="58" t="s">
        <v>136</v>
      </c>
      <c r="D38" s="76">
        <f>ROUND(IF('Indicator Data'!D40=0,0.1,IF(LOG('Indicator Data'!D40)&gt;D$47,10,IF(LOG('Indicator Data'!D40)&lt;D$48,0,10-(D$47-LOG('Indicator Data'!D40))/(D$47-D$48)*10))),1)</f>
        <v>0</v>
      </c>
      <c r="E38" s="70">
        <f>ROUND(IF('Indicator Data'!E40=0,0.1,IF(LOG('Indicator Data'!E40)&gt;E$47,10,IF(LOG('Indicator Data'!E40)&lt;E$48,0,10-(E$47-LOG('Indicator Data'!E40))/(E$47-E$48)*10))),1)</f>
        <v>0.1</v>
      </c>
      <c r="F38" s="70">
        <f t="shared" si="0"/>
        <v>0.1</v>
      </c>
      <c r="G38" s="70">
        <f>ROUND(IF('Indicator Data'!H40="No data",0.1,IF('Indicator Data'!H40=0,0,IF(LOG('Indicator Data'!H40)&gt;G$47,10,IF(LOG('Indicator Data'!H40)&lt;G$48,0,10-(G$47-LOG('Indicator Data'!H40))/(G$47-G$48)*10)))),1)</f>
        <v>0</v>
      </c>
      <c r="H38" s="70">
        <f>ROUND(IF('Indicator Data'!F40=0,0,IF(LOG('Indicator Data'!F40)&gt;H$47,10,IF(LOG('Indicator Data'!F40)&lt;H$48,0,10-(H$47-LOG('Indicator Data'!F40))/(H$47-H$48)*10))),1)</f>
        <v>0</v>
      </c>
      <c r="I38" s="70">
        <f>ROUND(IF('Indicator Data'!G40=0,0,IF(LOG('Indicator Data'!G40)&gt;I$47,10,IF(LOG('Indicator Data'!G40)&lt;I$48,0,10-(I$47-LOG('Indicator Data'!G40))/(I$47-I$48)*10))),1)</f>
        <v>4.5999999999999996</v>
      </c>
      <c r="J38" s="70">
        <f t="shared" si="1"/>
        <v>2.6</v>
      </c>
      <c r="K38" s="70" t="str">
        <f>IF('Indicator Data'!J40="No data","x",ROUND(IF('Indicator Data'!J40=0,0,IF(LOG('Indicator Data'!J40)&gt;K$47,10,IF(LOG('Indicator Data'!J40)&lt;K$48,0,10-(K$47-LOG('Indicator Data'!J40))/(K$47-K$48)*10))),1))</f>
        <v>x</v>
      </c>
      <c r="L38" s="71">
        <f>'Indicator Data'!D40/'Indicator Data'!$BR40</f>
        <v>2.1788958202601178E-3</v>
      </c>
      <c r="M38" s="71">
        <f>'Indicator Data'!E40/'Indicator Data'!$BR40</f>
        <v>0</v>
      </c>
      <c r="N38" s="71">
        <f>IF(G38=0.1,0,'Indicator Data'!H40/'Indicator Data'!$BR40)</f>
        <v>1.0929375255245672E-4</v>
      </c>
      <c r="O38" s="71">
        <f>'Indicator Data'!F40/'Indicator Data'!$BR40</f>
        <v>4.3404877214740578E-4</v>
      </c>
      <c r="P38" s="71">
        <f>'Indicator Data'!G40/'Indicator Data'!$BR40</f>
        <v>1.2581370658204364E-2</v>
      </c>
      <c r="Q38" s="71" t="str">
        <f>IF('Indicator Data'!J40="No data","x",'Indicator Data'!J40/'Indicator Data'!$BR40)</f>
        <v>x</v>
      </c>
      <c r="R38" s="70">
        <f t="shared" ref="R38:S38" si="165">ROUND(IF(L38&gt;R$47,10,IF(L38&lt;R$48,0,10-(R$47-L38)/(R$47-R$48)*10)),1)</f>
        <v>9.9</v>
      </c>
      <c r="S38" s="70">
        <f t="shared" si="165"/>
        <v>0</v>
      </c>
      <c r="T38" s="70">
        <f t="shared" si="3"/>
        <v>7.4</v>
      </c>
      <c r="U38" s="70">
        <f t="shared" si="4"/>
        <v>0.1</v>
      </c>
      <c r="V38" s="70">
        <f t="shared" ref="V38:W38" si="166">ROUND(IF(O38&gt;V$47,10,IF(O38&lt;V$48,0,10-(V$47-O38)/(V$47-V$48)*10)),1)</f>
        <v>0</v>
      </c>
      <c r="W38" s="70">
        <f t="shared" si="166"/>
        <v>5.5</v>
      </c>
      <c r="X38" s="70">
        <f t="shared" si="6"/>
        <v>3.2</v>
      </c>
      <c r="Y38" s="70" t="str">
        <f>IF('Indicator Data'!J40="No data","x",ROUND(IF(Q38&gt;Y$47,10,IF(Q38&lt;Y$48,0,10-(Y$47-Q38)/(Y$47-Y$48)*10)),1))</f>
        <v>x</v>
      </c>
      <c r="Z38" s="70">
        <f t="shared" ref="Z38:AA38" si="167">ROUND(AVERAGE(D38,R38),1)</f>
        <v>5</v>
      </c>
      <c r="AA38" s="70">
        <f t="shared" si="167"/>
        <v>0.1</v>
      </c>
      <c r="AB38" s="70">
        <f t="shared" ref="AB38:AC38" si="168">ROUND(AVERAGE(V38,H38),1)</f>
        <v>0</v>
      </c>
      <c r="AC38" s="70">
        <f t="shared" si="168"/>
        <v>5.0999999999999996</v>
      </c>
      <c r="AD38" s="70">
        <f t="shared" si="9"/>
        <v>2.9</v>
      </c>
      <c r="AE38" s="70" t="str">
        <f t="shared" si="10"/>
        <v>x</v>
      </c>
      <c r="AF38" s="198">
        <f t="shared" si="31"/>
        <v>4.7</v>
      </c>
      <c r="AG38" s="198">
        <f t="shared" si="11"/>
        <v>0.1</v>
      </c>
      <c r="AH38" s="198">
        <f t="shared" si="12"/>
        <v>2.9</v>
      </c>
      <c r="AI38" s="202" t="str">
        <f>IF('Indicator Data'!I40="No data","x",ROUND(IF('Indicator Data'!I40&gt;AI$47,10,IF('Indicator Data'!I40&lt;AI$48,0,10-(AI$47-'Indicator Data'!I40)/(AI$47-AI$48)*10)),1))</f>
        <v>x</v>
      </c>
      <c r="AJ38" s="198" t="str">
        <f t="shared" si="13"/>
        <v>x</v>
      </c>
      <c r="AK38" s="70">
        <f>IF('Indicator Data'!K40="No data","x",ROUND(IF('Indicator Data'!K40&gt;AK$47,10,IF('Indicator Data'!K40&lt;AK$48,0,10-(AK$47-'Indicator Data'!K40)/(AK$47-AK$48)*10)),1))</f>
        <v>0</v>
      </c>
      <c r="AL38" s="70">
        <f>IF('Indicator Data'!L40="No data","x",ROUND(IF('Indicator Data'!L40&gt;AL$47,10,IF('Indicator Data'!L40&lt;AL$48,0,10-(AL$47-'Indicator Data'!L40)/(AL$47-AL$48)*10)),1))</f>
        <v>0</v>
      </c>
      <c r="AM38" s="335">
        <f t="shared" si="32"/>
        <v>0</v>
      </c>
      <c r="AN38" s="70">
        <f>IF('Indicator Data'!M40="No data","x",ROUND(IF('Indicator Data'!M40&gt;AN$47,10,IF('Indicator Data'!M40&lt;AN$48,0,10-(AN$47-'Indicator Data'!M40)/(AN$47-AN$48)*10)),1))</f>
        <v>0</v>
      </c>
      <c r="AO38" s="70">
        <f>IF('Indicator Data'!N40="No data","x",ROUND(IF('Indicator Data'!N40&gt;AO$47,10,IF('Indicator Data'!N40&lt;AO$48,0,10-(AO$47-'Indicator Data'!N40)/(AO$47-AO$48)*10)),1))</f>
        <v>0</v>
      </c>
      <c r="AP38" s="70">
        <f>IF('Indicator Data'!O40="No data","x",ROUND(IF('Indicator Data'!O40&gt;AP$47,10,IF('Indicator Data'!O40&lt;AP$48,0,10-(AP$47-'Indicator Data'!O40)/(AP$47-AP$48)*10)),1))</f>
        <v>0</v>
      </c>
      <c r="AQ38" s="70">
        <f>IF('Indicator Data'!P40="No data","x",ROUND(IF('Indicator Data'!P40&gt;AQ$47,10,IF('Indicator Data'!P40&lt;AQ$48,0,10-(AQ$47-'Indicator Data'!P40)/(AQ$47-AQ$48)*10)),1))</f>
        <v>3.1</v>
      </c>
      <c r="AR38" s="70">
        <f>IF('Indicator Data'!Q40="No data","x",ROUND(IF('Indicator Data'!Q40&gt;AR$47,10,IF('Indicator Data'!Q40&lt;AR$48,0,10-(AR$47-'Indicator Data'!Q40)/(AR$47-AR$48)*10)),1))</f>
        <v>1.6</v>
      </c>
      <c r="AS38" s="198">
        <f t="shared" si="14"/>
        <v>1</v>
      </c>
      <c r="AT38" s="202">
        <f>IF('Indicator Data'!W40="no data","x",ROUND(IF('Indicator Data'!W40&gt;AT$47,0,IF('Indicator Data'!W40&lt;AT$48,10,(AT$47-'Indicator Data'!W40)/(AT$47-AT$48)*10)),1))</f>
        <v>0.9</v>
      </c>
      <c r="AU38" s="202">
        <f>IF('Indicator Data'!X40="no data","x",ROUND(IF('Indicator Data'!X40&gt;AU$47,0,IF('Indicator Data'!X40&lt;AU$48,10,(AU$47-'Indicator Data'!X40)/(AU$47-AU$48)*10)),1))</f>
        <v>0.3</v>
      </c>
      <c r="AV38" s="70">
        <f>IF('Indicator Data'!V40="no data","x",ROUND(IF('Indicator Data'!V40&gt;AV$47,0,IF('Indicator Data'!V40&lt;AV$48,10,(AV$47-'Indicator Data'!V40)/(AV$47-AV$48)*10)),1))</f>
        <v>0.2</v>
      </c>
      <c r="AW38" s="70">
        <f t="shared" si="15"/>
        <v>0.5</v>
      </c>
      <c r="AX38" s="70" t="str">
        <f>IF('Indicator Data'!R40="no data","x",ROUND(IF(LOG('Indicator Data'!R40)&gt;AX$47,10,IF(LOG('Indicator Data'!R40)&lt;AX$48,0,10-(AX$47-LOG('Indicator Data'!R40))/(AX$47-AX$48)*10)),1))</f>
        <v>x</v>
      </c>
      <c r="AY38" s="70">
        <f>IF('Indicator Data'!S40="No data","x",ROUND(IF('Indicator Data'!S40&gt;AY$47,10,IF('Indicator Data'!S40&lt;AY$48,0,10-(AY$47-'Indicator Data'!S40)/(AY$47-AY$48)*10)),1))</f>
        <v>1</v>
      </c>
      <c r="AZ38" s="70">
        <f>IF('Indicator Data'!T40="No data","x",ROUND(IF('Indicator Data'!T40&gt;AZ$47,10,IF('Indicator Data'!T40&lt;AZ$48,0,10-(AZ$47-'Indicator Data'!T40)/(AZ$47-AZ$48)*10)),1))</f>
        <v>9.5</v>
      </c>
      <c r="BA38" s="70" t="str">
        <f>IF('Indicator Data'!U40="No data","x",ROUND(IF('Indicator Data'!U40&gt;BA$47,10,IF('Indicator Data'!U40&lt;BA$48,0,10-(BA$47-'Indicator Data'!U40)/(BA$47-BA$48)*10)),1))</f>
        <v>x</v>
      </c>
      <c r="BB38" s="70">
        <f t="shared" si="16"/>
        <v>5.3</v>
      </c>
      <c r="BC38" s="198">
        <f t="shared" si="17"/>
        <v>3.7</v>
      </c>
      <c r="BD38" s="70">
        <f>IF('Indicator Data'!AA40="No data","x",ROUND(IF('Indicator Data'!AA40&gt;BD$47,10,IF('Indicator Data'!AA40&lt;BD$48,0,10-(BD$47-'Indicator Data'!AA40)/(BD$47-BD$48)*10)),1))</f>
        <v>9.4</v>
      </c>
      <c r="BE38" s="70">
        <f t="shared" si="18"/>
        <v>5.2</v>
      </c>
      <c r="BF38" s="240">
        <f>IF('Indicator Data'!Y40="no data","x",'Indicator Data'!Y40/SUM('Indicator Data'!BQ$17:BQ$40))</f>
        <v>3.4282624021013798E-4</v>
      </c>
      <c r="BG38" s="70">
        <f t="shared" si="19"/>
        <v>1.9</v>
      </c>
      <c r="BH38" s="70">
        <f>IF('Indicator Data'!Z40="No data","x",ROUND(IF('Indicator Data'!Z40&gt;BH$47,0,IF('Indicator Data'!Z40&lt;BH$48,10,(BH$47-'Indicator Data'!Z40)/(BH$47-BH$48)*10)),1))</f>
        <v>6</v>
      </c>
      <c r="BI38" s="70">
        <f t="shared" si="20"/>
        <v>4</v>
      </c>
      <c r="BJ38" s="198">
        <f t="shared" si="21"/>
        <v>3.2</v>
      </c>
      <c r="BK38" s="200">
        <f t="shared" si="22"/>
        <v>2.7</v>
      </c>
      <c r="BL38" s="197">
        <f t="shared" si="23"/>
        <v>2.8</v>
      </c>
      <c r="BM38" s="70">
        <f>ROUND(IF('Indicator Data'!AD40=0,0,IF('Indicator Data'!AD40&gt;BM$47,10,IF('Indicator Data'!AD40&lt;BM$48,0,10-(BM$47-'Indicator Data'!AD40)/(BM$47-BM$48)*10))),1)</f>
        <v>0</v>
      </c>
      <c r="BN38" s="70">
        <f>ROUND(IF('Indicator Data'!AE40=0,0,IF(LOG('Indicator Data'!AE40)&gt;LOG(BN$47),10,IF(LOG('Indicator Data'!AE40)&lt;LOG(BN$48),0,10-(LOG(BN$47)-LOG('Indicator Data'!AE40))/(LOG(BN$47)-LOG(BN$48))*10))),1)</f>
        <v>9.3000000000000007</v>
      </c>
      <c r="BO38" s="198">
        <f t="shared" si="24"/>
        <v>6.6</v>
      </c>
      <c r="BP38" s="70">
        <f>IF('Indicator Data'!AB40="No data","x",ROUND(IF('Indicator Data'!AB40&gt;BP$47,10,IF('Indicator Data'!AB40&lt;BP$48,0,10-(BP$47-'Indicator Data'!AB40)/(BP$47-BP$48)*10)),1))</f>
        <v>3.4</v>
      </c>
      <c r="BQ38" s="70">
        <f>IF('Indicator Data'!AC40="No data","x",ROUND(IF('Indicator Data'!AC40&gt;BQ$47,10,IF('Indicator Data'!AC40&lt;BQ$48,0,10-(BQ$47-'Indicator Data'!AC40)/(BQ$47-BQ$48)*10)),1))</f>
        <v>5.2</v>
      </c>
      <c r="BR38" s="198">
        <f t="shared" si="25"/>
        <v>4.4000000000000004</v>
      </c>
      <c r="BS38" s="73">
        <f t="shared" si="26"/>
        <v>5.6</v>
      </c>
      <c r="BT38" s="74"/>
      <c r="BU38" s="75"/>
    </row>
    <row r="39" spans="1:73" ht="15.75" customHeight="1" x14ac:dyDescent="0.25">
      <c r="A39" s="52" t="s">
        <v>137</v>
      </c>
      <c r="B39" s="53" t="s">
        <v>138</v>
      </c>
      <c r="C39" s="59" t="s">
        <v>139</v>
      </c>
      <c r="D39" s="203">
        <f>ROUND(IF('Indicator Data'!D41=0,0.1,IF(LOG('Indicator Data'!D41)&gt;D$47,10,IF(LOG('Indicator Data'!D41)&lt;D$48,0,10-(D$47-LOG('Indicator Data'!D41))/(D$47-D$48)*10))),1)</f>
        <v>7.2</v>
      </c>
      <c r="E39" s="204">
        <f>ROUND(IF('Indicator Data'!E41=0,0.1,IF(LOG('Indicator Data'!E41)&gt;E$47,10,IF(LOG('Indicator Data'!E41)&lt;E$48,0,10-(E$47-LOG('Indicator Data'!E41))/(E$47-E$48)*10))),1)</f>
        <v>0.1</v>
      </c>
      <c r="F39" s="204">
        <f t="shared" si="0"/>
        <v>4.5</v>
      </c>
      <c r="G39" s="204">
        <f>ROUND(IF('Indicator Data'!H41="No data",0.1,IF('Indicator Data'!H41=0,0,IF(LOG('Indicator Data'!H41)&gt;G$47,10,IF(LOG('Indicator Data'!H41)&lt;G$48,0,10-(G$47-LOG('Indicator Data'!H41))/(G$47-G$48)*10)))),1)</f>
        <v>7.6</v>
      </c>
      <c r="H39" s="204">
        <f>ROUND(IF('Indicator Data'!F41=0,0,IF(LOG('Indicator Data'!F41)&gt;H$47,10,IF(LOG('Indicator Data'!F41)&lt;H$48,0,10-(H$47-LOG('Indicator Data'!F41))/(H$47-H$48)*10))),1)</f>
        <v>8.8000000000000007</v>
      </c>
      <c r="I39" s="204">
        <f>ROUND(IF('Indicator Data'!G41=0,0,IF(LOG('Indicator Data'!G41)&gt;I$47,10,IF(LOG('Indicator Data'!G41)&lt;I$48,0,10-(I$47-LOG('Indicator Data'!G41))/(I$47-I$48)*10))),1)</f>
        <v>4.7</v>
      </c>
      <c r="J39" s="204">
        <f t="shared" si="1"/>
        <v>7.3</v>
      </c>
      <c r="K39" s="204" t="str">
        <f>IF('Indicator Data'!J41="No data","x",ROUND(IF('Indicator Data'!J41=0,0,IF(LOG('Indicator Data'!J41)&gt;K$47,10,IF(LOG('Indicator Data'!J41)&lt;K$48,0,10-(K$47-LOG('Indicator Data'!J41))/(K$47-K$48)*10))),1))</f>
        <v>x</v>
      </c>
      <c r="L39" s="205">
        <f>'Indicator Data'!D41/'Indicator Data'!$BR41</f>
        <v>2.0985101420597342E-3</v>
      </c>
      <c r="M39" s="205">
        <f>'Indicator Data'!E41/'Indicator Data'!$BR41</f>
        <v>0</v>
      </c>
      <c r="N39" s="205">
        <f>IF(G39=0.1,0,'Indicator Data'!H41/'Indicator Data'!$BR41)</f>
        <v>2.5978785478420244E-3</v>
      </c>
      <c r="O39" s="205">
        <f>'Indicator Data'!F41/'Indicator Data'!$BR41</f>
        <v>1.0717225229822836E-2</v>
      </c>
      <c r="P39" s="205">
        <f>'Indicator Data'!G41/'Indicator Data'!$BR41</f>
        <v>8.6000031665934477E-4</v>
      </c>
      <c r="Q39" s="205" t="str">
        <f>IF('Indicator Data'!J41="No data","x",'Indicator Data'!J41/'Indicator Data'!$BR41)</f>
        <v>x</v>
      </c>
      <c r="R39" s="204">
        <f t="shared" ref="R39:S39" si="169">ROUND(IF(L39&gt;R$47,10,IF(L39&lt;R$48,0,10-(R$47-L39)/(R$47-R$48)*10)),1)</f>
        <v>9.5</v>
      </c>
      <c r="S39" s="204">
        <f t="shared" si="169"/>
        <v>0</v>
      </c>
      <c r="T39" s="204">
        <f t="shared" si="3"/>
        <v>6.9</v>
      </c>
      <c r="U39" s="204">
        <f t="shared" si="4"/>
        <v>1.9</v>
      </c>
      <c r="V39" s="204">
        <f t="shared" ref="V39:W39" si="170">ROUND(IF(O39&gt;V$47,10,IF(O39&lt;V$48,0,10-(V$47-O39)/(V$47-V$48)*10)),1)</f>
        <v>2</v>
      </c>
      <c r="W39" s="204">
        <f t="shared" si="170"/>
        <v>0.4</v>
      </c>
      <c r="X39" s="204">
        <f t="shared" si="6"/>
        <v>1.2</v>
      </c>
      <c r="Y39" s="204" t="str">
        <f>IF('Indicator Data'!J41="No data","x",ROUND(IF(Q39&gt;Y$47,10,IF(Q39&lt;Y$48,0,10-(Y$47-Q39)/(Y$47-Y$48)*10)),1))</f>
        <v>x</v>
      </c>
      <c r="Z39" s="204">
        <f t="shared" ref="Z39:AA39" si="171">ROUND(AVERAGE(D39,R39),1)</f>
        <v>8.4</v>
      </c>
      <c r="AA39" s="204">
        <f t="shared" si="171"/>
        <v>0.1</v>
      </c>
      <c r="AB39" s="204">
        <f t="shared" ref="AB39:AC39" si="172">ROUND(AVERAGE(V39,H39),1)</f>
        <v>5.4</v>
      </c>
      <c r="AC39" s="204">
        <f t="shared" si="172"/>
        <v>2.6</v>
      </c>
      <c r="AD39" s="204">
        <f t="shared" si="9"/>
        <v>4.0999999999999996</v>
      </c>
      <c r="AE39" s="204" t="str">
        <f t="shared" si="10"/>
        <v>x</v>
      </c>
      <c r="AF39" s="206">
        <f t="shared" si="31"/>
        <v>5.8</v>
      </c>
      <c r="AG39" s="206">
        <f t="shared" si="11"/>
        <v>5.4</v>
      </c>
      <c r="AH39" s="206">
        <f t="shared" si="12"/>
        <v>5</v>
      </c>
      <c r="AI39" s="70">
        <f>IF('Indicator Data'!I41="No data","x",ROUND(IF('Indicator Data'!I41&gt;AI$47,10,IF('Indicator Data'!I41&lt;AI$48,0,10-(AI$47-'Indicator Data'!I41)/(AI$47-AI$48)*10)),1))</f>
        <v>10</v>
      </c>
      <c r="AJ39" s="206">
        <f t="shared" si="13"/>
        <v>10</v>
      </c>
      <c r="AK39" s="204" t="str">
        <f>IF('Indicator Data'!K41="No data","x",ROUND(IF('Indicator Data'!K41&gt;AK$47,10,IF('Indicator Data'!K41&lt;AK$48,0,10-(AK$47-'Indicator Data'!K41)/(AK$47-AK$48)*10)),1))</f>
        <v>x</v>
      </c>
      <c r="AL39" s="204" t="str">
        <f>IF('Indicator Data'!L41="No data","x",ROUND(IF('Indicator Data'!L41&gt;AL$47,10,IF('Indicator Data'!L41&lt;AL$48,0,10-(AL$47-'Indicator Data'!L41)/(AL$47-AL$48)*10)),1))</f>
        <v>x</v>
      </c>
      <c r="AM39" s="72" t="str">
        <f>IF(AND(AK39="x",AL39="x"),"x",ROUND((10-GEOMEAN(((10-AK39)/10*9+1),((10-AL39)/10*9+1)))/9*10,1))</f>
        <v>x</v>
      </c>
      <c r="AN39" s="204">
        <f>IF('Indicator Data'!M41="No data","x",ROUND(IF('Indicator Data'!M41&gt;AN$47,10,IF('Indicator Data'!M41&lt;AN$48,0,10-(AN$47-'Indicator Data'!M41)/(AN$47-AN$48)*10)),1))</f>
        <v>2.9</v>
      </c>
      <c r="AO39" s="204">
        <f>IF('Indicator Data'!N41="No data","x",ROUND(IF('Indicator Data'!N41&gt;AO$47,10,IF('Indicator Data'!N41&lt;AO$48,0,10-(AO$47-'Indicator Data'!N41)/(AO$47-AO$48)*10)),1))</f>
        <v>10</v>
      </c>
      <c r="AP39" s="204">
        <f>IF('Indicator Data'!O41="No data","x",ROUND(IF('Indicator Data'!O41&gt;AP$47,10,IF('Indicator Data'!O41&lt;AP$48,0,10-(AP$47-'Indicator Data'!O41)/(AP$47-AP$48)*10)),1))</f>
        <v>10</v>
      </c>
      <c r="AQ39" s="204">
        <f>IF('Indicator Data'!P41="No data","x",ROUND(IF('Indicator Data'!P41&gt;AQ$47,10,IF('Indicator Data'!P41&lt;AQ$48,0,10-(AQ$47-'Indicator Data'!P41)/(AQ$47-AQ$48)*10)),1))</f>
        <v>6</v>
      </c>
      <c r="AR39" s="204">
        <f>IF('Indicator Data'!Q41="No data","x",ROUND(IF('Indicator Data'!Q41&gt;AR$47,10,IF('Indicator Data'!Q41&lt;AR$48,0,10-(AR$47-'Indicator Data'!Q41)/(AR$47-AR$48)*10)),1))</f>
        <v>4.8</v>
      </c>
      <c r="AS39" s="206">
        <f t="shared" si="14"/>
        <v>7.9</v>
      </c>
      <c r="AT39" s="70">
        <f>IF('Indicator Data'!W41="no data","x",ROUND(IF('Indicator Data'!W41&gt;AT$47,0,IF('Indicator Data'!W41&lt;AT$48,10,(AT$47-'Indicator Data'!W41)/(AT$47-AT$48)*10)),1))</f>
        <v>1</v>
      </c>
      <c r="AU39" s="70">
        <f>IF('Indicator Data'!X41="no data","x",ROUND(IF('Indicator Data'!X41&gt;AU$47,0,IF('Indicator Data'!X41&lt;AU$48,10,(AU$47-'Indicator Data'!X41)/(AU$47-AU$48)*10)),1))</f>
        <v>3.5</v>
      </c>
      <c r="AV39" s="204">
        <f>IF('Indicator Data'!V41="no data","x",ROUND(IF('Indicator Data'!V41&gt;AV$47,0,IF('Indicator Data'!V41&lt;AV$48,10,(AV$47-'Indicator Data'!V41)/(AV$47-AV$48)*10)),1))</f>
        <v>0.2</v>
      </c>
      <c r="AW39" s="204">
        <f t="shared" si="15"/>
        <v>1.6</v>
      </c>
      <c r="AX39" s="204">
        <f>IF('Indicator Data'!R41="no data","x",ROUND(IF(LOG('Indicator Data'!R41)&gt;AX$47,10,IF(LOG('Indicator Data'!R41)&lt;AX$48,0,10-(AX$47-LOG('Indicator Data'!R41))/(AX$47-AX$48)*10)),1))</f>
        <v>6.4</v>
      </c>
      <c r="AY39" s="204">
        <f>IF('Indicator Data'!S41="No data","x",ROUND(IF('Indicator Data'!S41&gt;AY$47,10,IF('Indicator Data'!S41&lt;AY$48,0,10-(AY$47-'Indicator Data'!S41)/(AY$47-AY$48)*10)),1))</f>
        <v>0.7</v>
      </c>
      <c r="AZ39" s="204">
        <f>IF('Indicator Data'!T41="No data","x",ROUND(IF('Indicator Data'!T41&gt;AZ$47,10,IF('Indicator Data'!T41&lt;AZ$48,0,10-(AZ$47-'Indicator Data'!T41)/(AZ$47-AZ$48)*10)),1))</f>
        <v>4.5999999999999996</v>
      </c>
      <c r="BA39" s="204">
        <f>IF('Indicator Data'!U41="No data","x",ROUND(IF('Indicator Data'!U41&gt;BA$47,10,IF('Indicator Data'!U41&lt;BA$48,0,10-(BA$47-'Indicator Data'!U41)/(BA$47-BA$48)*10)),1))</f>
        <v>2.1</v>
      </c>
      <c r="BB39" s="204">
        <f t="shared" si="16"/>
        <v>2.5</v>
      </c>
      <c r="BC39" s="206">
        <f t="shared" si="17"/>
        <v>2.2000000000000002</v>
      </c>
      <c r="BD39" s="204">
        <f>IF('Indicator Data'!AA41="No data","x",ROUND(IF('Indicator Data'!AA41&gt;BD$47,10,IF('Indicator Data'!AA41&lt;BD$48,0,10-(BD$47-'Indicator Data'!AA41)/(BD$47-BD$48)*10)),1))</f>
        <v>0.6</v>
      </c>
      <c r="BE39" s="204">
        <f t="shared" si="18"/>
        <v>3.3</v>
      </c>
      <c r="BF39" s="240">
        <f>IF('Indicator Data'!Y41="no data","x",'Indicator Data'!Y41/SUM('Indicator Data'!BQ$41:BQ$48))</f>
        <v>1.2051085031491895E-4</v>
      </c>
      <c r="BG39" s="204">
        <f t="shared" si="19"/>
        <v>9.3000000000000007</v>
      </c>
      <c r="BH39" s="204">
        <f>IF('Indicator Data'!Z41="No data","x",ROUND(IF('Indicator Data'!Z41&gt;BH$47,0,IF('Indicator Data'!Z41&lt;BH$48,10,(BH$47-'Indicator Data'!Z41)/(BH$47-BH$48)*10)),1))</f>
        <v>6</v>
      </c>
      <c r="BI39" s="204">
        <f t="shared" si="20"/>
        <v>7.7</v>
      </c>
      <c r="BJ39" s="206">
        <f t="shared" si="21"/>
        <v>4.2</v>
      </c>
      <c r="BK39" s="207">
        <f t="shared" si="22"/>
        <v>5.3</v>
      </c>
      <c r="BL39" s="208">
        <f t="shared" si="23"/>
        <v>5.4</v>
      </c>
      <c r="BM39" s="204">
        <f>ROUND(IF('Indicator Data'!AD41=0,0,IF('Indicator Data'!AD41&gt;BM$47,10,IF('Indicator Data'!AD41&lt;BM$48,0,10-(BM$47-'Indicator Data'!AD41)/(BM$47-BM$48)*10))),1)</f>
        <v>6.5</v>
      </c>
      <c r="BN39" s="204">
        <f>ROUND(IF('Indicator Data'!AE41=0,0,IF(LOG('Indicator Data'!AE41)&gt;LOG(BN$47),10,IF(LOG('Indicator Data'!AE41)&lt;LOG(BN$48),0,10-(LOG(BN$47)-LOG('Indicator Data'!AE41))/(LOG(BN$47)-LOG(BN$48))*10))),1)</f>
        <v>0.4</v>
      </c>
      <c r="BO39" s="206">
        <f t="shared" si="24"/>
        <v>4.0999999999999996</v>
      </c>
      <c r="BP39" s="204">
        <f>IF('Indicator Data'!AB41="No data","x",ROUND(IF('Indicator Data'!AB41&gt;BP$47,10,IF('Indicator Data'!AB41&lt;BP$48,0,10-(BP$47-'Indicator Data'!AB41)/(BP$47-BP$48)*10)),1))</f>
        <v>0</v>
      </c>
      <c r="BQ39" s="204">
        <f>IF('Indicator Data'!AC41="No data","x",ROUND(IF('Indicator Data'!AC41&gt;BQ$47,10,IF('Indicator Data'!AC41&lt;BQ$48,0,10-(BQ$47-'Indicator Data'!AC41)/(BQ$47-BQ$48)*10)),1))</f>
        <v>0</v>
      </c>
      <c r="BR39" s="206">
        <f t="shared" si="25"/>
        <v>0</v>
      </c>
      <c r="BS39" s="209">
        <f t="shared" si="26"/>
        <v>2.2999999999999998</v>
      </c>
      <c r="BT39" s="74"/>
      <c r="BU39" s="75"/>
    </row>
    <row r="40" spans="1:73" ht="15.75" customHeight="1" x14ac:dyDescent="0.25">
      <c r="A40" s="50" t="s">
        <v>137</v>
      </c>
      <c r="B40" s="10" t="s">
        <v>140</v>
      </c>
      <c r="C40" s="54" t="s">
        <v>141</v>
      </c>
      <c r="D40" s="76">
        <f>ROUND(IF('Indicator Data'!D42=0,0.1,IF(LOG('Indicator Data'!D42)&gt;D$47,10,IF(LOG('Indicator Data'!D42)&lt;D$48,0,10-(D$47-LOG('Indicator Data'!D42))/(D$47-D$48)*10))),1)</f>
        <v>7.1</v>
      </c>
      <c r="E40" s="70">
        <f>ROUND(IF('Indicator Data'!E42=0,0.1,IF(LOG('Indicator Data'!E42)&gt;E$47,10,IF(LOG('Indicator Data'!E42)&lt;E$48,0,10-(E$47-LOG('Indicator Data'!E42))/(E$47-E$48)*10))),1)</f>
        <v>0.1</v>
      </c>
      <c r="F40" s="70">
        <f t="shared" si="0"/>
        <v>4.5</v>
      </c>
      <c r="G40" s="70">
        <f>ROUND(IF('Indicator Data'!H42="No data",0.1,IF('Indicator Data'!H42=0,0,IF(LOG('Indicator Data'!H42)&gt;G$47,10,IF(LOG('Indicator Data'!H42)&lt;G$48,0,10-(G$47-LOG('Indicator Data'!H42))/(G$47-G$48)*10)))),1)</f>
        <v>6.2</v>
      </c>
      <c r="H40" s="70">
        <f>ROUND(IF('Indicator Data'!F42=0,0,IF(LOG('Indicator Data'!F42)&gt;H$47,10,IF(LOG('Indicator Data'!F42)&lt;H$48,0,10-(H$47-LOG('Indicator Data'!F42))/(H$47-H$48)*10))),1)</f>
        <v>8.1999999999999993</v>
      </c>
      <c r="I40" s="70">
        <f>ROUND(IF('Indicator Data'!G42=0,0,IF(LOG('Indicator Data'!G42)&gt;I$47,10,IF(LOG('Indicator Data'!G42)&lt;I$48,0,10-(I$47-LOG('Indicator Data'!G42))/(I$47-I$48)*10))),1)</f>
        <v>8.5</v>
      </c>
      <c r="J40" s="70">
        <f t="shared" si="1"/>
        <v>8.4</v>
      </c>
      <c r="K40" s="70" t="str">
        <f>IF('Indicator Data'!J42="No data","x",ROUND(IF('Indicator Data'!J42=0,0,IF(LOG('Indicator Data'!J42)&gt;K$47,10,IF(LOG('Indicator Data'!J42)&lt;K$48,0,10-(K$47-LOG('Indicator Data'!J42))/(K$47-K$48)*10))),1))</f>
        <v>x</v>
      </c>
      <c r="L40" s="71">
        <f>'Indicator Data'!D42/'Indicator Data'!$BR42</f>
        <v>2.1074974354977896E-3</v>
      </c>
      <c r="M40" s="71">
        <f>'Indicator Data'!E42/'Indicator Data'!$BR42</f>
        <v>0</v>
      </c>
      <c r="N40" s="71">
        <f>IF(G40=0.1,0,'Indicator Data'!H42/'Indicator Data'!$BR42)</f>
        <v>1.3136488256666242E-3</v>
      </c>
      <c r="O40" s="71">
        <f>'Indicator Data'!F42/'Indicator Data'!$BR42</f>
        <v>8.0172709850378551E-3</v>
      </c>
      <c r="P40" s="71">
        <f>'Indicator Data'!G42/'Indicator Data'!$BR42</f>
        <v>7.841995470984851E-3</v>
      </c>
      <c r="Q40" s="71" t="str">
        <f>IF('Indicator Data'!J42="No data","x",'Indicator Data'!J42/'Indicator Data'!$BR42)</f>
        <v>x</v>
      </c>
      <c r="R40" s="70">
        <f t="shared" ref="R40:S40" si="173">ROUND(IF(L40&gt;R$47,10,IF(L40&lt;R$48,0,10-(R$47-L40)/(R$47-R$48)*10)),1)</f>
        <v>9.6</v>
      </c>
      <c r="S40" s="70">
        <f t="shared" si="173"/>
        <v>0</v>
      </c>
      <c r="T40" s="70">
        <f t="shared" si="3"/>
        <v>7</v>
      </c>
      <c r="U40" s="70">
        <f t="shared" si="4"/>
        <v>1</v>
      </c>
      <c r="V40" s="70">
        <f t="shared" ref="V40:W40" si="174">ROUND(IF(O40&gt;V$47,10,IF(O40&lt;V$48,0,10-(V$47-O40)/(V$47-V$48)*10)),1)</f>
        <v>1.3</v>
      </c>
      <c r="W40" s="70">
        <f t="shared" si="174"/>
        <v>3.4</v>
      </c>
      <c r="X40" s="70">
        <f t="shared" si="6"/>
        <v>2.4</v>
      </c>
      <c r="Y40" s="70" t="str">
        <f>IF('Indicator Data'!J42="No data","x",ROUND(IF(Q40&gt;Y$47,10,IF(Q40&lt;Y$48,0,10-(Y$47-Q40)/(Y$47-Y$48)*10)),1))</f>
        <v>x</v>
      </c>
      <c r="Z40" s="70">
        <f t="shared" ref="Z40:AA40" si="175">ROUND(AVERAGE(D40,R40),1)</f>
        <v>8.4</v>
      </c>
      <c r="AA40" s="70">
        <f t="shared" si="175"/>
        <v>0.1</v>
      </c>
      <c r="AB40" s="70">
        <f t="shared" ref="AB40:AC40" si="176">ROUND(AVERAGE(V40,H40),1)</f>
        <v>4.8</v>
      </c>
      <c r="AC40" s="70">
        <f t="shared" si="176"/>
        <v>6</v>
      </c>
      <c r="AD40" s="70">
        <f t="shared" si="9"/>
        <v>5.4</v>
      </c>
      <c r="AE40" s="70" t="str">
        <f t="shared" si="10"/>
        <v>x</v>
      </c>
      <c r="AF40" s="72">
        <f t="shared" si="31"/>
        <v>5.9</v>
      </c>
      <c r="AG40" s="72">
        <f t="shared" si="11"/>
        <v>4.0999999999999996</v>
      </c>
      <c r="AH40" s="72">
        <f t="shared" si="12"/>
        <v>6.3</v>
      </c>
      <c r="AI40" s="70">
        <f>IF('Indicator Data'!I42="No data","x",ROUND(IF('Indicator Data'!I42&gt;AI$47,10,IF('Indicator Data'!I42&lt;AI$48,0,10-(AI$47-'Indicator Data'!I42)/(AI$47-AI$48)*10)),1))</f>
        <v>10</v>
      </c>
      <c r="AJ40" s="72">
        <f t="shared" si="13"/>
        <v>10</v>
      </c>
      <c r="AK40" s="70" t="str">
        <f>IF('Indicator Data'!K42="No data","x",ROUND(IF('Indicator Data'!K42&gt;AK$47,10,IF('Indicator Data'!K42&lt;AK$48,0,10-(AK$47-'Indicator Data'!K42)/(AK$47-AK$48)*10)),1))</f>
        <v>x</v>
      </c>
      <c r="AL40" s="70" t="str">
        <f>IF('Indicator Data'!L42="No data","x",ROUND(IF('Indicator Data'!L42&gt;AL$47,10,IF('Indicator Data'!L42&lt;AL$48,0,10-(AL$47-'Indicator Data'!L42)/(AL$47-AL$48)*10)),1))</f>
        <v>x</v>
      </c>
      <c r="AM40" s="72" t="str">
        <f t="shared" ref="AM40:AM46" si="177">IF(AND(AK40="x",AL40="x"),"x",ROUND((10-GEOMEAN(((10-AK40)/10*9+1),((10-AL40)/10*9+1)))/9*10,1))</f>
        <v>x</v>
      </c>
      <c r="AN40" s="70">
        <f>IF('Indicator Data'!M42="No data","x",ROUND(IF('Indicator Data'!M42&gt;AN$47,10,IF('Indicator Data'!M42&lt;AN$48,0,10-(AN$47-'Indicator Data'!M42)/(AN$47-AN$48)*10)),1))</f>
        <v>10</v>
      </c>
      <c r="AO40" s="70">
        <f>IF('Indicator Data'!N42="No data","x",ROUND(IF('Indicator Data'!N42&gt;AO$47,10,IF('Indicator Data'!N42&lt;AO$48,0,10-(AO$47-'Indicator Data'!N42)/(AO$47-AO$48)*10)),1))</f>
        <v>10</v>
      </c>
      <c r="AP40" s="70">
        <f>IF('Indicator Data'!O42="No data","x",ROUND(IF('Indicator Data'!O42&gt;AP$47,10,IF('Indicator Data'!O42&lt;AP$48,0,10-(AP$47-'Indicator Data'!O42)/(AP$47-AP$48)*10)),1))</f>
        <v>10</v>
      </c>
      <c r="AQ40" s="70">
        <f>IF('Indicator Data'!P42="No data","x",ROUND(IF('Indicator Data'!P42&gt;AQ$47,10,IF('Indicator Data'!P42&lt;AQ$48,0,10-(AQ$47-'Indicator Data'!P42)/(AQ$47-AQ$48)*10)),1))</f>
        <v>5</v>
      </c>
      <c r="AR40" s="70">
        <f>IF('Indicator Data'!Q42="No data","x",ROUND(IF('Indicator Data'!Q42&gt;AR$47,10,IF('Indicator Data'!Q42&lt;AR$48,0,10-(AR$47-'Indicator Data'!Q42)/(AR$47-AR$48)*10)),1))</f>
        <v>5.9</v>
      </c>
      <c r="AS40" s="72">
        <f t="shared" si="14"/>
        <v>9</v>
      </c>
      <c r="AT40" s="70">
        <f>IF('Indicator Data'!W42="no data","x",ROUND(IF('Indicator Data'!W42&gt;AT$47,0,IF('Indicator Data'!W42&lt;AT$48,10,(AT$47-'Indicator Data'!W42)/(AT$47-AT$48)*10)),1))</f>
        <v>1</v>
      </c>
      <c r="AU40" s="70">
        <f>IF('Indicator Data'!X42="no data","x",ROUND(IF('Indicator Data'!X42&gt;AU$47,0,IF('Indicator Data'!X42&lt;AU$48,10,(AU$47-'Indicator Data'!X42)/(AU$47-AU$48)*10)),1))</f>
        <v>3.5</v>
      </c>
      <c r="AV40" s="70">
        <f>IF('Indicator Data'!V42="no data","x",ROUND(IF('Indicator Data'!V42&gt;AV$47,0,IF('Indicator Data'!V42&lt;AV$48,10,(AV$47-'Indicator Data'!V42)/(AV$47-AV$48)*10)),1))</f>
        <v>0.2</v>
      </c>
      <c r="AW40" s="70">
        <f t="shared" si="15"/>
        <v>1.6</v>
      </c>
      <c r="AX40" s="70">
        <f>IF('Indicator Data'!R42="no data","x",ROUND(IF(LOG('Indicator Data'!R42)&gt;AX$47,10,IF(LOG('Indicator Data'!R42)&lt;AX$48,0,10-(AX$47-LOG('Indicator Data'!R42))/(AX$47-AX$48)*10)),1))</f>
        <v>7.7</v>
      </c>
      <c r="AY40" s="70">
        <f>IF('Indicator Data'!S42="No data","x",ROUND(IF('Indicator Data'!S42&gt;AY$47,10,IF('Indicator Data'!S42&lt;AY$48,0,10-(AY$47-'Indicator Data'!S42)/(AY$47-AY$48)*10)),1))</f>
        <v>0.7</v>
      </c>
      <c r="AZ40" s="70">
        <f>IF('Indicator Data'!T42="No data","x",ROUND(IF('Indicator Data'!T42&gt;AZ$47,10,IF('Indicator Data'!T42&lt;AZ$48,0,10-(AZ$47-'Indicator Data'!T42)/(AZ$47-AZ$48)*10)),1))</f>
        <v>4.5999999999999996</v>
      </c>
      <c r="BA40" s="70">
        <f>IF('Indicator Data'!U42="No data","x",ROUND(IF('Indicator Data'!U42&gt;BA$47,10,IF('Indicator Data'!U42&lt;BA$48,0,10-(BA$47-'Indicator Data'!U42)/(BA$47-BA$48)*10)),1))</f>
        <v>5.3</v>
      </c>
      <c r="BB40" s="70">
        <f t="shared" si="16"/>
        <v>3.5</v>
      </c>
      <c r="BC40" s="198">
        <f t="shared" si="17"/>
        <v>2.9</v>
      </c>
      <c r="BD40" s="70">
        <f>IF('Indicator Data'!AA42="No data","x",ROUND(IF('Indicator Data'!AA42&gt;BD$47,10,IF('Indicator Data'!AA42&lt;BD$48,0,10-(BD$47-'Indicator Data'!AA42)/(BD$47-BD$48)*10)),1))</f>
        <v>5</v>
      </c>
      <c r="BE40" s="70">
        <f t="shared" si="18"/>
        <v>4.7</v>
      </c>
      <c r="BF40" s="240">
        <f>IF('Indicator Data'!Y42="no data","x",'Indicator Data'!Y42/SUM('Indicator Data'!BQ$41:BQ$48))</f>
        <v>1.2051085031491895E-4</v>
      </c>
      <c r="BG40" s="70">
        <f t="shared" si="19"/>
        <v>9.3000000000000007</v>
      </c>
      <c r="BH40" s="70">
        <f>IF('Indicator Data'!Z42="No data","x",ROUND(IF('Indicator Data'!Z42&gt;BH$47,0,IF('Indicator Data'!Z42&lt;BH$48,10,(BH$47-'Indicator Data'!Z42)/(BH$47-BH$48)*10)),1))</f>
        <v>6</v>
      </c>
      <c r="BI40" s="70">
        <f t="shared" si="20"/>
        <v>7.7</v>
      </c>
      <c r="BJ40" s="198">
        <f t="shared" si="21"/>
        <v>4.7</v>
      </c>
      <c r="BK40" s="200">
        <f t="shared" si="22"/>
        <v>6.3</v>
      </c>
      <c r="BL40" s="197">
        <f t="shared" si="23"/>
        <v>5.7</v>
      </c>
      <c r="BM40" s="70">
        <f>ROUND(IF('Indicator Data'!AD42=0,0,IF('Indicator Data'!AD42&gt;BM$47,10,IF('Indicator Data'!AD42&lt;BM$48,0,10-(BM$47-'Indicator Data'!AD42)/(BM$47-BM$48)*10))),1)</f>
        <v>6.5</v>
      </c>
      <c r="BN40" s="70">
        <f>ROUND(IF('Indicator Data'!AE42=0,0,IF(LOG('Indicator Data'!AE42)&gt;LOG(BN$47),10,IF(LOG('Indicator Data'!AE42)&lt;LOG(BN$48),0,10-(LOG(BN$47)-LOG('Indicator Data'!AE42))/(LOG(BN$47)-LOG(BN$48))*10))),1)</f>
        <v>0.4</v>
      </c>
      <c r="BO40" s="72">
        <f t="shared" si="24"/>
        <v>4.0999999999999996</v>
      </c>
      <c r="BP40" s="70">
        <f>IF('Indicator Data'!AB42="No data","x",ROUND(IF('Indicator Data'!AB42&gt;BP$47,10,IF('Indicator Data'!AB42&lt;BP$48,0,10-(BP$47-'Indicator Data'!AB42)/(BP$47-BP$48)*10)),1))</f>
        <v>0</v>
      </c>
      <c r="BQ40" s="70">
        <f>IF('Indicator Data'!AC42="No data","x",ROUND(IF('Indicator Data'!AC42&gt;BQ$47,10,IF('Indicator Data'!AC42&lt;BQ$48,0,10-(BQ$47-'Indicator Data'!AC42)/(BQ$47-BQ$48)*10)),1))</f>
        <v>0</v>
      </c>
      <c r="BR40" s="72">
        <f t="shared" si="25"/>
        <v>0</v>
      </c>
      <c r="BS40" s="73">
        <f t="shared" si="26"/>
        <v>2.2999999999999998</v>
      </c>
      <c r="BT40" s="74"/>
      <c r="BU40" s="75"/>
    </row>
    <row r="41" spans="1:73" ht="15.75" customHeight="1" x14ac:dyDescent="0.25">
      <c r="A41" s="50" t="s">
        <v>137</v>
      </c>
      <c r="B41" s="10" t="s">
        <v>142</v>
      </c>
      <c r="C41" s="54" t="s">
        <v>143</v>
      </c>
      <c r="D41" s="76">
        <f>ROUND(IF('Indicator Data'!D43=0,0.1,IF(LOG('Indicator Data'!D43)&gt;D$47,10,IF(LOG('Indicator Data'!D43)&lt;D$48,0,10-(D$47-LOG('Indicator Data'!D43))/(D$47-D$48)*10))),1)</f>
        <v>7.9</v>
      </c>
      <c r="E41" s="70">
        <f>ROUND(IF('Indicator Data'!E43=0,0.1,IF(LOG('Indicator Data'!E43)&gt;E$47,10,IF(LOG('Indicator Data'!E43)&lt;E$48,0,10-(E$47-LOG('Indicator Data'!E43))/(E$47-E$48)*10))),1)</f>
        <v>0.1</v>
      </c>
      <c r="F41" s="70">
        <f t="shared" si="0"/>
        <v>5.2</v>
      </c>
      <c r="G41" s="70">
        <f>ROUND(IF('Indicator Data'!H43="No data",0.1,IF('Indicator Data'!H43=0,0,IF(LOG('Indicator Data'!H43)&gt;G$47,10,IF(LOG('Indicator Data'!H43)&lt;G$48,0,10-(G$47-LOG('Indicator Data'!H43))/(G$47-G$48)*10)))),1)</f>
        <v>6.3</v>
      </c>
      <c r="H41" s="70">
        <f>ROUND(IF('Indicator Data'!F43=0,0,IF(LOG('Indicator Data'!F43)&gt;H$47,10,IF(LOG('Indicator Data'!F43)&lt;H$48,0,10-(H$47-LOG('Indicator Data'!F43))/(H$47-H$48)*10))),1)</f>
        <v>6.8</v>
      </c>
      <c r="I41" s="70">
        <f>ROUND(IF('Indicator Data'!G43=0,0,IF(LOG('Indicator Data'!G43)&gt;I$47,10,IF(LOG('Indicator Data'!G43)&lt;I$48,0,10-(I$47-LOG('Indicator Data'!G43))/(I$47-I$48)*10))),1)</f>
        <v>0</v>
      </c>
      <c r="J41" s="70">
        <f t="shared" si="1"/>
        <v>4.2</v>
      </c>
      <c r="K41" s="70" t="str">
        <f>IF('Indicator Data'!J43="No data","x",ROUND(IF('Indicator Data'!J43=0,0,IF(LOG('Indicator Data'!J43)&gt;K$47,10,IF(LOG('Indicator Data'!J43)&lt;K$48,0,10-(K$47-LOG('Indicator Data'!J43))/(K$47-K$48)*10))),1))</f>
        <v>x</v>
      </c>
      <c r="L41" s="71">
        <f>'Indicator Data'!D43/'Indicator Data'!$BR43</f>
        <v>2.1014059186241583E-3</v>
      </c>
      <c r="M41" s="71">
        <f>'Indicator Data'!E43/'Indicator Data'!$BR43</f>
        <v>0</v>
      </c>
      <c r="N41" s="71">
        <f>IF(G41=0.1,0,'Indicator Data'!H43/'Indicator Data'!$BR43)</f>
        <v>1.0738326785941759E-3</v>
      </c>
      <c r="O41" s="71">
        <f>'Indicator Data'!F43/'Indicator Data'!$BR43</f>
        <v>2.5765717731566816E-3</v>
      </c>
      <c r="P41" s="71">
        <f>'Indicator Data'!G43/'Indicator Data'!$BR43</f>
        <v>0</v>
      </c>
      <c r="Q41" s="71" t="str">
        <f>IF('Indicator Data'!J43="No data","x",'Indicator Data'!J43/'Indicator Data'!$BR43)</f>
        <v>x</v>
      </c>
      <c r="R41" s="70">
        <f t="shared" ref="R41:S41" si="178">ROUND(IF(L41&gt;R$47,10,IF(L41&lt;R$48,0,10-(R$47-L41)/(R$47-R$48)*10)),1)</f>
        <v>9.6</v>
      </c>
      <c r="S41" s="70">
        <f t="shared" si="178"/>
        <v>0</v>
      </c>
      <c r="T41" s="70">
        <f t="shared" si="3"/>
        <v>7</v>
      </c>
      <c r="U41" s="70">
        <f t="shared" si="4"/>
        <v>0.8</v>
      </c>
      <c r="V41" s="70">
        <f t="shared" ref="V41:W41" si="179">ROUND(IF(O41&gt;V$47,10,IF(O41&lt;V$48,0,10-(V$47-O41)/(V$47-V$48)*10)),1)</f>
        <v>0</v>
      </c>
      <c r="W41" s="70">
        <f t="shared" si="179"/>
        <v>0</v>
      </c>
      <c r="X41" s="70">
        <f t="shared" si="6"/>
        <v>0</v>
      </c>
      <c r="Y41" s="70" t="str">
        <f>IF('Indicator Data'!J43="No data","x",ROUND(IF(Q41&gt;Y$47,10,IF(Q41&lt;Y$48,0,10-(Y$47-Q41)/(Y$47-Y$48)*10)),1))</f>
        <v>x</v>
      </c>
      <c r="Z41" s="70">
        <f t="shared" ref="Z41:AA41" si="180">ROUND(AVERAGE(D41,R41),1)</f>
        <v>8.8000000000000007</v>
      </c>
      <c r="AA41" s="70">
        <f t="shared" si="180"/>
        <v>0.1</v>
      </c>
      <c r="AB41" s="70">
        <f t="shared" ref="AB41:AC41" si="181">ROUND(AVERAGE(V41,H41),1)</f>
        <v>3.4</v>
      </c>
      <c r="AC41" s="70">
        <f t="shared" si="181"/>
        <v>0</v>
      </c>
      <c r="AD41" s="70">
        <f t="shared" si="9"/>
        <v>1.9</v>
      </c>
      <c r="AE41" s="70" t="str">
        <f t="shared" si="10"/>
        <v>x</v>
      </c>
      <c r="AF41" s="72">
        <f t="shared" si="31"/>
        <v>6.2</v>
      </c>
      <c r="AG41" s="72">
        <f t="shared" si="11"/>
        <v>4.0999999999999996</v>
      </c>
      <c r="AH41" s="72">
        <f t="shared" si="12"/>
        <v>2.2999999999999998</v>
      </c>
      <c r="AI41" s="70">
        <f>IF('Indicator Data'!I43="No data","x",ROUND(IF('Indicator Data'!I43&gt;AI$47,10,IF('Indicator Data'!I43&lt;AI$48,0,10-(AI$47-'Indicator Data'!I43)/(AI$47-AI$48)*10)),1))</f>
        <v>10</v>
      </c>
      <c r="AJ41" s="72">
        <f t="shared" si="13"/>
        <v>10</v>
      </c>
      <c r="AK41" s="70" t="str">
        <f>IF('Indicator Data'!K43="No data","x",ROUND(IF('Indicator Data'!K43&gt;AK$47,10,IF('Indicator Data'!K43&lt;AK$48,0,10-(AK$47-'Indicator Data'!K43)/(AK$47-AK$48)*10)),1))</f>
        <v>x</v>
      </c>
      <c r="AL41" s="70" t="str">
        <f>IF('Indicator Data'!L43="No data","x",ROUND(IF('Indicator Data'!L43&gt;AL$47,10,IF('Indicator Data'!L43&lt;AL$48,0,10-(AL$47-'Indicator Data'!L43)/(AL$47-AL$48)*10)),1))</f>
        <v>x</v>
      </c>
      <c r="AM41" s="72" t="str">
        <f t="shared" si="177"/>
        <v>x</v>
      </c>
      <c r="AN41" s="70">
        <f>IF('Indicator Data'!M43="No data","x",ROUND(IF('Indicator Data'!M43&gt;AN$47,10,IF('Indicator Data'!M43&lt;AN$48,0,10-(AN$47-'Indicator Data'!M43)/(AN$47-AN$48)*10)),1))</f>
        <v>0.5</v>
      </c>
      <c r="AO41" s="70">
        <f>IF('Indicator Data'!N43="No data","x",ROUND(IF('Indicator Data'!N43&gt;AO$47,10,IF('Indicator Data'!N43&lt;AO$48,0,10-(AO$47-'Indicator Data'!N43)/(AO$47-AO$48)*10)),1))</f>
        <v>10</v>
      </c>
      <c r="AP41" s="70">
        <f>IF('Indicator Data'!O43="No data","x",ROUND(IF('Indicator Data'!O43&gt;AP$47,10,IF('Indicator Data'!O43&lt;AP$48,0,10-(AP$47-'Indicator Data'!O43)/(AP$47-AP$48)*10)),1))</f>
        <v>3</v>
      </c>
      <c r="AQ41" s="70">
        <f>IF('Indicator Data'!P43="No data","x",ROUND(IF('Indicator Data'!P43&gt;AQ$47,10,IF('Indicator Data'!P43&lt;AQ$48,0,10-(AQ$47-'Indicator Data'!P43)/(AQ$47-AQ$48)*10)),1))</f>
        <v>6.5</v>
      </c>
      <c r="AR41" s="70">
        <f>IF('Indicator Data'!Q43="No data","x",ROUND(IF('Indicator Data'!Q43&gt;AR$47,10,IF('Indicator Data'!Q43&lt;AR$48,0,10-(AR$47-'Indicator Data'!Q43)/(AR$47-AR$48)*10)),1))</f>
        <v>8.1999999999999993</v>
      </c>
      <c r="AS41" s="72">
        <f t="shared" si="14"/>
        <v>6.9</v>
      </c>
      <c r="AT41" s="70">
        <f>IF('Indicator Data'!W43="no data","x",ROUND(IF('Indicator Data'!W43&gt;AT$47,0,IF('Indicator Data'!W43&lt;AT$48,10,(AT$47-'Indicator Data'!W43)/(AT$47-AT$48)*10)),1))</f>
        <v>1</v>
      </c>
      <c r="AU41" s="70">
        <f>IF('Indicator Data'!X43="no data","x",ROUND(IF('Indicator Data'!X43&gt;AU$47,0,IF('Indicator Data'!X43&lt;AU$48,10,(AU$47-'Indicator Data'!X43)/(AU$47-AU$48)*10)),1))</f>
        <v>3.5</v>
      </c>
      <c r="AV41" s="70">
        <f>IF('Indicator Data'!V43="no data","x",ROUND(IF('Indicator Data'!V43&gt;AV$47,0,IF('Indicator Data'!V43&lt;AV$48,10,(AV$47-'Indicator Data'!V43)/(AV$47-AV$48)*10)),1))</f>
        <v>0.2</v>
      </c>
      <c r="AW41" s="70">
        <f t="shared" si="15"/>
        <v>1.6</v>
      </c>
      <c r="AX41" s="70">
        <f>IF('Indicator Data'!R43="no data","x",ROUND(IF(LOG('Indicator Data'!R43)&gt;AX$47,10,IF(LOG('Indicator Data'!R43)&lt;AX$48,0,10-(AX$47-LOG('Indicator Data'!R43))/(AX$47-AX$48)*10)),1))</f>
        <v>6.3</v>
      </c>
      <c r="AY41" s="70">
        <f>IF('Indicator Data'!S43="No data","x",ROUND(IF('Indicator Data'!S43&gt;AY$47,10,IF('Indicator Data'!S43&lt;AY$48,0,10-(AY$47-'Indicator Data'!S43)/(AY$47-AY$48)*10)),1))</f>
        <v>0.7</v>
      </c>
      <c r="AZ41" s="70">
        <f>IF('Indicator Data'!T43="No data","x",ROUND(IF('Indicator Data'!T43&gt;AZ$47,10,IF('Indicator Data'!T43&lt;AZ$48,0,10-(AZ$47-'Indicator Data'!T43)/(AZ$47-AZ$48)*10)),1))</f>
        <v>4.5999999999999996</v>
      </c>
      <c r="BA41" s="70">
        <f>IF('Indicator Data'!U43="No data","x",ROUND(IF('Indicator Data'!U43&gt;BA$47,10,IF('Indicator Data'!U43&lt;BA$48,0,10-(BA$47-'Indicator Data'!U43)/(BA$47-BA$48)*10)),1))</f>
        <v>3.2</v>
      </c>
      <c r="BB41" s="70">
        <f t="shared" si="16"/>
        <v>2.8</v>
      </c>
      <c r="BC41" s="198">
        <f t="shared" si="17"/>
        <v>2.4</v>
      </c>
      <c r="BD41" s="70">
        <f>IF('Indicator Data'!AA43="No data","x",ROUND(IF('Indicator Data'!AA43&gt;BD$47,10,IF('Indicator Data'!AA43&lt;BD$48,0,10-(BD$47-'Indicator Data'!AA43)/(BD$47-BD$48)*10)),1))</f>
        <v>2.9</v>
      </c>
      <c r="BE41" s="70">
        <f t="shared" si="18"/>
        <v>5</v>
      </c>
      <c r="BF41" s="240">
        <f>IF('Indicator Data'!Y43="no data","x",'Indicator Data'!Y43/SUM('Indicator Data'!BQ$41:BQ$48))</f>
        <v>1.2051085031491895E-4</v>
      </c>
      <c r="BG41" s="70">
        <f t="shared" si="19"/>
        <v>9.3000000000000007</v>
      </c>
      <c r="BH41" s="70">
        <f>IF('Indicator Data'!Z43="No data","x",ROUND(IF('Indicator Data'!Z43&gt;BH$47,0,IF('Indicator Data'!Z43&lt;BH$48,10,(BH$47-'Indicator Data'!Z43)/(BH$47-BH$48)*10)),1))</f>
        <v>6</v>
      </c>
      <c r="BI41" s="70">
        <f t="shared" si="20"/>
        <v>7.7</v>
      </c>
      <c r="BJ41" s="198">
        <f t="shared" si="21"/>
        <v>4.8</v>
      </c>
      <c r="BK41" s="200">
        <f t="shared" si="22"/>
        <v>5</v>
      </c>
      <c r="BL41" s="197">
        <f t="shared" si="23"/>
        <v>4.5</v>
      </c>
      <c r="BM41" s="70">
        <f>ROUND(IF('Indicator Data'!AD43=0,0,IF('Indicator Data'!AD43&gt;BM$47,10,IF('Indicator Data'!AD43&lt;BM$48,0,10-(BM$47-'Indicator Data'!AD43)/(BM$47-BM$48)*10))),1)</f>
        <v>6.5</v>
      </c>
      <c r="BN41" s="70">
        <f>ROUND(IF('Indicator Data'!AE43=0,0,IF(LOG('Indicator Data'!AE43)&gt;LOG(BN$47),10,IF(LOG('Indicator Data'!AE43)&lt;LOG(BN$48),0,10-(LOG(BN$47)-LOG('Indicator Data'!AE43))/(LOG(BN$47)-LOG(BN$48))*10))),1)</f>
        <v>0.4</v>
      </c>
      <c r="BO41" s="72">
        <f t="shared" si="24"/>
        <v>4.0999999999999996</v>
      </c>
      <c r="BP41" s="70">
        <f>IF('Indicator Data'!AB43="No data","x",ROUND(IF('Indicator Data'!AB43&gt;BP$47,10,IF('Indicator Data'!AB43&lt;BP$48,0,10-(BP$47-'Indicator Data'!AB43)/(BP$47-BP$48)*10)),1))</f>
        <v>0</v>
      </c>
      <c r="BQ41" s="70">
        <f>IF('Indicator Data'!AC43="No data","x",ROUND(IF('Indicator Data'!AC43&gt;BQ$47,10,IF('Indicator Data'!AC43&lt;BQ$48,0,10-(BQ$47-'Indicator Data'!AC43)/(BQ$47-BQ$48)*10)),1))</f>
        <v>0</v>
      </c>
      <c r="BR41" s="72">
        <f t="shared" si="25"/>
        <v>0</v>
      </c>
      <c r="BS41" s="73">
        <f t="shared" si="26"/>
        <v>2.2999999999999998</v>
      </c>
      <c r="BT41" s="74"/>
      <c r="BU41" s="75"/>
    </row>
    <row r="42" spans="1:73" ht="15.75" customHeight="1" x14ac:dyDescent="0.25">
      <c r="A42" s="50" t="s">
        <v>137</v>
      </c>
      <c r="B42" s="10" t="s">
        <v>144</v>
      </c>
      <c r="C42" s="54" t="s">
        <v>145</v>
      </c>
      <c r="D42" s="76">
        <f>ROUND(IF('Indicator Data'!D44=0,0.1,IF(LOG('Indicator Data'!D44)&gt;D$47,10,IF(LOG('Indicator Data'!D44)&lt;D$48,0,10-(D$47-LOG('Indicator Data'!D44))/(D$47-D$48)*10))),1)</f>
        <v>8.9</v>
      </c>
      <c r="E42" s="70">
        <f>ROUND(IF('Indicator Data'!E44=0,0.1,IF(LOG('Indicator Data'!E44)&gt;E$47,10,IF(LOG('Indicator Data'!E44)&lt;E$48,0,10-(E$47-LOG('Indicator Data'!E44))/(E$47-E$48)*10))),1)</f>
        <v>8.1</v>
      </c>
      <c r="F42" s="70">
        <f t="shared" si="0"/>
        <v>8.5</v>
      </c>
      <c r="G42" s="70">
        <f>ROUND(IF('Indicator Data'!H44="No data",0.1,IF('Indicator Data'!H44=0,0,IF(LOG('Indicator Data'!H44)&gt;G$47,10,IF(LOG('Indicator Data'!H44)&lt;G$48,0,10-(G$47-LOG('Indicator Data'!H44))/(G$47-G$48)*10)))),1)</f>
        <v>8.1999999999999993</v>
      </c>
      <c r="H42" s="70">
        <f>ROUND(IF('Indicator Data'!F44=0,0,IF(LOG('Indicator Data'!F44)&gt;H$47,10,IF(LOG('Indicator Data'!F44)&lt;H$48,0,10-(H$47-LOG('Indicator Data'!F44))/(H$47-H$48)*10))),1)</f>
        <v>10</v>
      </c>
      <c r="I42" s="70">
        <f>ROUND(IF('Indicator Data'!G44=0,0,IF(LOG('Indicator Data'!G44)&gt;I$47,10,IF(LOG('Indicator Data'!G44)&lt;I$48,0,10-(I$47-LOG('Indicator Data'!G44))/(I$47-I$48)*10))),1)</f>
        <v>7.8</v>
      </c>
      <c r="J42" s="70">
        <f t="shared" si="1"/>
        <v>9.1999999999999993</v>
      </c>
      <c r="K42" s="70" t="str">
        <f>IF('Indicator Data'!J44="No data","x",ROUND(IF('Indicator Data'!J44=0,0,IF(LOG('Indicator Data'!J44)&gt;K$47,10,IF(LOG('Indicator Data'!J44)&lt;K$48,0,10-(K$47-LOG('Indicator Data'!J44))/(K$47-K$48)*10))),1))</f>
        <v>x</v>
      </c>
      <c r="L42" s="71">
        <f>'Indicator Data'!D44/'Indicator Data'!$BR44</f>
        <v>2.1034479177296345E-3</v>
      </c>
      <c r="M42" s="71">
        <f>'Indicator Data'!E44/'Indicator Data'!$BR44</f>
        <v>8.1067189821988834E-4</v>
      </c>
      <c r="N42" s="71">
        <f>IF(G42=0.1,0,'Indicator Data'!H44/'Indicator Data'!$BR44)</f>
        <v>1.9430247374922702E-3</v>
      </c>
      <c r="O42" s="71">
        <f>'Indicator Data'!F44/'Indicator Data'!$BR44</f>
        <v>1.5083004793109644E-2</v>
      </c>
      <c r="P42" s="71">
        <f>'Indicator Data'!G44/'Indicator Data'!$BR44</f>
        <v>2.6870460357336164E-3</v>
      </c>
      <c r="Q42" s="71" t="str">
        <f>IF('Indicator Data'!J44="No data","x",'Indicator Data'!J44/'Indicator Data'!$BR44)</f>
        <v>x</v>
      </c>
      <c r="R42" s="70">
        <f t="shared" ref="R42:S42" si="182">ROUND(IF(L42&gt;R$47,10,IF(L42&lt;R$48,0,10-(R$47-L42)/(R$47-R$48)*10)),1)</f>
        <v>9.6</v>
      </c>
      <c r="S42" s="70">
        <f t="shared" si="182"/>
        <v>7.4</v>
      </c>
      <c r="T42" s="70">
        <f t="shared" si="3"/>
        <v>8.6999999999999993</v>
      </c>
      <c r="U42" s="70">
        <f t="shared" si="4"/>
        <v>1.4</v>
      </c>
      <c r="V42" s="70">
        <f t="shared" ref="V42:W42" si="183">ROUND(IF(O42&gt;V$47,10,IF(O42&lt;V$48,0,10-(V$47-O42)/(V$47-V$48)*10)),1)</f>
        <v>3</v>
      </c>
      <c r="W42" s="70">
        <f t="shared" si="183"/>
        <v>1.2</v>
      </c>
      <c r="X42" s="70">
        <f t="shared" si="6"/>
        <v>2.1</v>
      </c>
      <c r="Y42" s="70" t="str">
        <f>IF('Indicator Data'!J44="No data","x",ROUND(IF(Q42&gt;Y$47,10,IF(Q42&lt;Y$48,0,10-(Y$47-Q42)/(Y$47-Y$48)*10)),1))</f>
        <v>x</v>
      </c>
      <c r="Z42" s="70">
        <f t="shared" ref="Z42:AA42" si="184">ROUND(AVERAGE(D42,R42),1)</f>
        <v>9.3000000000000007</v>
      </c>
      <c r="AA42" s="70">
        <f t="shared" si="184"/>
        <v>7.8</v>
      </c>
      <c r="AB42" s="70">
        <f t="shared" ref="AB42:AC42" si="185">ROUND(AVERAGE(V42,H42),1)</f>
        <v>6.5</v>
      </c>
      <c r="AC42" s="70">
        <f t="shared" si="185"/>
        <v>4.5</v>
      </c>
      <c r="AD42" s="70">
        <f t="shared" si="9"/>
        <v>5.6</v>
      </c>
      <c r="AE42" s="70" t="str">
        <f t="shared" si="10"/>
        <v>x</v>
      </c>
      <c r="AF42" s="72">
        <f t="shared" si="31"/>
        <v>8.6</v>
      </c>
      <c r="AG42" s="72">
        <f t="shared" si="11"/>
        <v>5.8</v>
      </c>
      <c r="AH42" s="72">
        <f t="shared" si="12"/>
        <v>7</v>
      </c>
      <c r="AI42" s="70">
        <f>IF('Indicator Data'!I44="No data","x",ROUND(IF('Indicator Data'!I44&gt;AI$47,10,IF('Indicator Data'!I44&lt;AI$48,0,10-(AI$47-'Indicator Data'!I44)/(AI$47-AI$48)*10)),1))</f>
        <v>0</v>
      </c>
      <c r="AJ42" s="72">
        <f t="shared" si="13"/>
        <v>0</v>
      </c>
      <c r="AK42" s="70" t="str">
        <f>IF('Indicator Data'!K44="No data","x",ROUND(IF('Indicator Data'!K44&gt;AK$47,10,IF('Indicator Data'!K44&lt;AK$48,0,10-(AK$47-'Indicator Data'!K44)/(AK$47-AK$48)*10)),1))</f>
        <v>x</v>
      </c>
      <c r="AL42" s="70" t="str">
        <f>IF('Indicator Data'!L44="No data","x",ROUND(IF('Indicator Data'!L44&gt;AL$47,10,IF('Indicator Data'!L44&lt;AL$48,0,10-(AL$47-'Indicator Data'!L44)/(AL$47-AL$48)*10)),1))</f>
        <v>x</v>
      </c>
      <c r="AM42" s="72" t="str">
        <f t="shared" si="177"/>
        <v>x</v>
      </c>
      <c r="AN42" s="70">
        <f>IF('Indicator Data'!M44="No data","x",ROUND(IF('Indicator Data'!M44&gt;AN$47,10,IF('Indicator Data'!M44&lt;AN$48,0,10-(AN$47-'Indicator Data'!M44)/(AN$47-AN$48)*10)),1))</f>
        <v>8.1</v>
      </c>
      <c r="AO42" s="70">
        <f>IF('Indicator Data'!N44="No data","x",ROUND(IF('Indicator Data'!N44&gt;AO$47,10,IF('Indicator Data'!N44&lt;AO$48,0,10-(AO$47-'Indicator Data'!N44)/(AO$47-AO$48)*10)),1))</f>
        <v>10</v>
      </c>
      <c r="AP42" s="70">
        <f>IF('Indicator Data'!O44="No data","x",ROUND(IF('Indicator Data'!O44&gt;AP$47,10,IF('Indicator Data'!O44&lt;AP$48,0,10-(AP$47-'Indicator Data'!O44)/(AP$47-AP$48)*10)),1))</f>
        <v>1</v>
      </c>
      <c r="AQ42" s="70">
        <f>IF('Indicator Data'!P44="No data","x",ROUND(IF('Indicator Data'!P44&gt;AQ$47,10,IF('Indicator Data'!P44&lt;AQ$48,0,10-(AQ$47-'Indicator Data'!P44)/(AQ$47-AQ$48)*10)),1))</f>
        <v>3</v>
      </c>
      <c r="AR42" s="70">
        <f>IF('Indicator Data'!Q44="No data","x",ROUND(IF('Indicator Data'!Q44&gt;AR$47,10,IF('Indicator Data'!Q44&lt;AR$48,0,10-(AR$47-'Indicator Data'!Q44)/(AR$47-AR$48)*10)),1))</f>
        <v>4.9000000000000004</v>
      </c>
      <c r="AS42" s="72">
        <f t="shared" si="14"/>
        <v>6.7</v>
      </c>
      <c r="AT42" s="70">
        <f>IF('Indicator Data'!W44="no data","x",ROUND(IF('Indicator Data'!W44&gt;AT$47,0,IF('Indicator Data'!W44&lt;AT$48,10,(AT$47-'Indicator Data'!W44)/(AT$47-AT$48)*10)),1))</f>
        <v>1</v>
      </c>
      <c r="AU42" s="70">
        <f>IF('Indicator Data'!X44="no data","x",ROUND(IF('Indicator Data'!X44&gt;AU$47,0,IF('Indicator Data'!X44&lt;AU$48,10,(AU$47-'Indicator Data'!X44)/(AU$47-AU$48)*10)),1))</f>
        <v>3.5</v>
      </c>
      <c r="AV42" s="70">
        <f>IF('Indicator Data'!V44="no data","x",ROUND(IF('Indicator Data'!V44&gt;AV$47,0,IF('Indicator Data'!V44&lt;AV$48,10,(AV$47-'Indicator Data'!V44)/(AV$47-AV$48)*10)),1))</f>
        <v>0.2</v>
      </c>
      <c r="AW42" s="70">
        <f t="shared" si="15"/>
        <v>1.6</v>
      </c>
      <c r="AX42" s="70">
        <f>IF('Indicator Data'!R44="no data","x",ROUND(IF(LOG('Indicator Data'!R44)&gt;AX$47,10,IF(LOG('Indicator Data'!R44)&lt;AX$48,0,10-(AX$47-LOG('Indicator Data'!R44))/(AX$47-AX$48)*10)),1))</f>
        <v>9.5</v>
      </c>
      <c r="AY42" s="70">
        <f>IF('Indicator Data'!S44="No data","x",ROUND(IF('Indicator Data'!S44&gt;AY$47,10,IF('Indicator Data'!S44&lt;AY$48,0,10-(AY$47-'Indicator Data'!S44)/(AY$47-AY$48)*10)),1))</f>
        <v>0.7</v>
      </c>
      <c r="AZ42" s="70">
        <f>IF('Indicator Data'!T44="No data","x",ROUND(IF('Indicator Data'!T44&gt;AZ$47,10,IF('Indicator Data'!T44&lt;AZ$48,0,10-(AZ$47-'Indicator Data'!T44)/(AZ$47-AZ$48)*10)),1))</f>
        <v>4.5999999999999996</v>
      </c>
      <c r="BA42" s="70">
        <f>IF('Indicator Data'!U44="No data","x",ROUND(IF('Indicator Data'!U44&gt;BA$47,10,IF('Indicator Data'!U44&lt;BA$48,0,10-(BA$47-'Indicator Data'!U44)/(BA$47-BA$48)*10)),1))</f>
        <v>8.9</v>
      </c>
      <c r="BB42" s="70">
        <f t="shared" si="16"/>
        <v>4.7</v>
      </c>
      <c r="BC42" s="198">
        <f t="shared" si="17"/>
        <v>3.7</v>
      </c>
      <c r="BD42" s="70">
        <f>IF('Indicator Data'!AA44="No data","x",ROUND(IF('Indicator Data'!AA44&gt;BD$47,10,IF('Indicator Data'!AA44&lt;BD$48,0,10-(BD$47-'Indicator Data'!AA44)/(BD$47-BD$48)*10)),1))</f>
        <v>5.0999999999999996</v>
      </c>
      <c r="BE42" s="70">
        <f t="shared" si="18"/>
        <v>5.7</v>
      </c>
      <c r="BF42" s="240">
        <f>IF('Indicator Data'!Y44="no data","x",'Indicator Data'!Y44/SUM('Indicator Data'!BQ$41:BQ$48))</f>
        <v>1.2051085031491895E-4</v>
      </c>
      <c r="BG42" s="70">
        <f t="shared" si="19"/>
        <v>9.3000000000000007</v>
      </c>
      <c r="BH42" s="70">
        <f>IF('Indicator Data'!Z44="No data","x",ROUND(IF('Indicator Data'!Z44&gt;BH$47,0,IF('Indicator Data'!Z44&lt;BH$48,10,(BH$47-'Indicator Data'!Z44)/(BH$47-BH$48)*10)),1))</f>
        <v>6</v>
      </c>
      <c r="BI42" s="70">
        <f t="shared" si="20"/>
        <v>7.7</v>
      </c>
      <c r="BJ42" s="198">
        <f t="shared" si="21"/>
        <v>5</v>
      </c>
      <c r="BK42" s="200">
        <f t="shared" si="22"/>
        <v>5.3</v>
      </c>
      <c r="BL42" s="197">
        <f t="shared" si="23"/>
        <v>6.9</v>
      </c>
      <c r="BM42" s="70">
        <f>ROUND(IF('Indicator Data'!AD44=0,0,IF('Indicator Data'!AD44&gt;BM$47,10,IF('Indicator Data'!AD44&lt;BM$48,0,10-(BM$47-'Indicator Data'!AD44)/(BM$47-BM$48)*10))),1)</f>
        <v>6.5</v>
      </c>
      <c r="BN42" s="70">
        <f>ROUND(IF('Indicator Data'!AE44=0,0,IF(LOG('Indicator Data'!AE44)&gt;LOG(BN$47),10,IF(LOG('Indicator Data'!AE44)&lt;LOG(BN$48),0,10-(LOG(BN$47)-LOG('Indicator Data'!AE44))/(LOG(BN$47)-LOG(BN$48))*10))),1)</f>
        <v>0.4</v>
      </c>
      <c r="BO42" s="72">
        <f t="shared" si="24"/>
        <v>4.0999999999999996</v>
      </c>
      <c r="BP42" s="70">
        <f>IF('Indicator Data'!AB44="No data","x",ROUND(IF('Indicator Data'!AB44&gt;BP$47,10,IF('Indicator Data'!AB44&lt;BP$48,0,10-(BP$47-'Indicator Data'!AB44)/(BP$47-BP$48)*10)),1))</f>
        <v>0</v>
      </c>
      <c r="BQ42" s="70">
        <f>IF('Indicator Data'!AC44="No data","x",ROUND(IF('Indicator Data'!AC44&gt;BQ$47,10,IF('Indicator Data'!AC44&lt;BQ$48,0,10-(BQ$47-'Indicator Data'!AC44)/(BQ$47-BQ$48)*10)),1))</f>
        <v>0</v>
      </c>
      <c r="BR42" s="72">
        <f t="shared" si="25"/>
        <v>0</v>
      </c>
      <c r="BS42" s="73">
        <f t="shared" si="26"/>
        <v>2.2999999999999998</v>
      </c>
      <c r="BT42" s="74"/>
      <c r="BU42" s="75"/>
    </row>
    <row r="43" spans="1:73" ht="15.75" customHeight="1" x14ac:dyDescent="0.25">
      <c r="A43" s="50" t="s">
        <v>137</v>
      </c>
      <c r="B43" s="10" t="s">
        <v>146</v>
      </c>
      <c r="C43" s="54" t="s">
        <v>147</v>
      </c>
      <c r="D43" s="76">
        <f>ROUND(IF('Indicator Data'!D45=0,0.1,IF(LOG('Indicator Data'!D45)&gt;D$47,10,IF(LOG('Indicator Data'!D45)&lt;D$48,0,10-(D$47-LOG('Indicator Data'!D45))/(D$47-D$48)*10))),1)</f>
        <v>10</v>
      </c>
      <c r="E43" s="70">
        <f>ROUND(IF('Indicator Data'!E45=0,0.1,IF(LOG('Indicator Data'!E45)&gt;E$47,10,IF(LOG('Indicator Data'!E45)&lt;E$48,0,10-(E$47-LOG('Indicator Data'!E45))/(E$47-E$48)*10))),1)</f>
        <v>0.1</v>
      </c>
      <c r="F43" s="70">
        <f t="shared" si="0"/>
        <v>7.6</v>
      </c>
      <c r="G43" s="70">
        <f>ROUND(IF('Indicator Data'!H45="No data",0.1,IF('Indicator Data'!H45=0,0,IF(LOG('Indicator Data'!H45)&gt;G$47,10,IF(LOG('Indicator Data'!H45)&lt;G$48,0,10-(G$47-LOG('Indicator Data'!H45))/(G$47-G$48)*10)))),1)</f>
        <v>10</v>
      </c>
      <c r="H43" s="70">
        <f>ROUND(IF('Indicator Data'!F45=0,0,IF(LOG('Indicator Data'!F45)&gt;H$47,10,IF(LOG('Indicator Data'!F45)&lt;H$48,0,10-(H$47-LOG('Indicator Data'!F45))/(H$47-H$48)*10))),1)</f>
        <v>8.4</v>
      </c>
      <c r="I43" s="70">
        <f>ROUND(IF('Indicator Data'!G45=0,0,IF(LOG('Indicator Data'!G45)&gt;I$47,10,IF(LOG('Indicator Data'!G45)&lt;I$48,0,10-(I$47-LOG('Indicator Data'!G45))/(I$47-I$48)*10))),1)</f>
        <v>5.0999999999999996</v>
      </c>
      <c r="J43" s="70">
        <f t="shared" si="1"/>
        <v>7.1</v>
      </c>
      <c r="K43" s="70" t="str">
        <f>IF('Indicator Data'!J45="No data","x",ROUND(IF('Indicator Data'!J45=0,0,IF(LOG('Indicator Data'!J45)&gt;K$47,10,IF(LOG('Indicator Data'!J45)&lt;K$48,0,10-(K$47-LOG('Indicator Data'!J45))/(K$47-K$48)*10))),1))</f>
        <v>x</v>
      </c>
      <c r="L43" s="71">
        <f>'Indicator Data'!D45/'Indicator Data'!$BR45</f>
        <v>2.1036136809535052E-3</v>
      </c>
      <c r="M43" s="71">
        <f>'Indicator Data'!E45/'Indicator Data'!$BR45</f>
        <v>0</v>
      </c>
      <c r="N43" s="71">
        <f>IF(G43=0.1,0,'Indicator Data'!H45/'Indicator Data'!$BR45)</f>
        <v>7.1452253691627306E-3</v>
      </c>
      <c r="O43" s="71">
        <f>'Indicator Data'!F45/'Indicator Data'!$BR45</f>
        <v>2.4484604530775108E-3</v>
      </c>
      <c r="P43" s="71">
        <f>'Indicator Data'!G45/'Indicator Data'!$BR45</f>
        <v>3.1173632740337043E-4</v>
      </c>
      <c r="Q43" s="71" t="str">
        <f>IF('Indicator Data'!J45="No data","x",'Indicator Data'!J45/'Indicator Data'!$BR45)</f>
        <v>x</v>
      </c>
      <c r="R43" s="70">
        <f t="shared" ref="R43:S43" si="186">ROUND(IF(L43&gt;R$47,10,IF(L43&lt;R$48,0,10-(R$47-L43)/(R$47-R$48)*10)),1)</f>
        <v>9.6</v>
      </c>
      <c r="S43" s="70">
        <f t="shared" si="186"/>
        <v>0</v>
      </c>
      <c r="T43" s="70">
        <f t="shared" si="3"/>
        <v>7</v>
      </c>
      <c r="U43" s="70">
        <f t="shared" si="4"/>
        <v>5.3</v>
      </c>
      <c r="V43" s="70">
        <f t="shared" ref="V43:W43" si="187">ROUND(IF(O43&gt;V$47,10,IF(O43&lt;V$48,0,10-(V$47-O43)/(V$47-V$48)*10)),1)</f>
        <v>0</v>
      </c>
      <c r="W43" s="70">
        <f t="shared" si="187"/>
        <v>0.1</v>
      </c>
      <c r="X43" s="70">
        <f t="shared" si="6"/>
        <v>0.1</v>
      </c>
      <c r="Y43" s="70" t="str">
        <f>IF('Indicator Data'!J45="No data","x",ROUND(IF(Q43&gt;Y$47,10,IF(Q43&lt;Y$48,0,10-(Y$47-Q43)/(Y$47-Y$48)*10)),1))</f>
        <v>x</v>
      </c>
      <c r="Z43" s="70">
        <f t="shared" ref="Z43:AA43" si="188">ROUND(AVERAGE(D43,R43),1)</f>
        <v>9.8000000000000007</v>
      </c>
      <c r="AA43" s="70">
        <f t="shared" si="188"/>
        <v>0.1</v>
      </c>
      <c r="AB43" s="70">
        <f t="shared" ref="AB43:AC43" si="189">ROUND(AVERAGE(V43,H43),1)</f>
        <v>4.2</v>
      </c>
      <c r="AC43" s="70">
        <f t="shared" si="189"/>
        <v>2.6</v>
      </c>
      <c r="AD43" s="70">
        <f t="shared" si="9"/>
        <v>3.4</v>
      </c>
      <c r="AE43" s="70" t="str">
        <f t="shared" si="10"/>
        <v>x</v>
      </c>
      <c r="AF43" s="72">
        <f t="shared" si="31"/>
        <v>7.3</v>
      </c>
      <c r="AG43" s="72">
        <f t="shared" si="11"/>
        <v>8.6</v>
      </c>
      <c r="AH43" s="72">
        <f t="shared" si="12"/>
        <v>4.5</v>
      </c>
      <c r="AI43" s="70">
        <f>IF('Indicator Data'!I45="No data","x",ROUND(IF('Indicator Data'!I45&gt;AI$47,10,IF('Indicator Data'!I45&lt;AI$48,0,10-(AI$47-'Indicator Data'!I45)/(AI$47-AI$48)*10)),1))</f>
        <v>1.7</v>
      </c>
      <c r="AJ43" s="72">
        <f t="shared" si="13"/>
        <v>1.7</v>
      </c>
      <c r="AK43" s="70" t="str">
        <f>IF('Indicator Data'!K45="No data","x",ROUND(IF('Indicator Data'!K45&gt;AK$47,10,IF('Indicator Data'!K45&lt;AK$48,0,10-(AK$47-'Indicator Data'!K45)/(AK$47-AK$48)*10)),1))</f>
        <v>x</v>
      </c>
      <c r="AL43" s="70" t="str">
        <f>IF('Indicator Data'!L45="No data","x",ROUND(IF('Indicator Data'!L45&gt;AL$47,10,IF('Indicator Data'!L45&lt;AL$48,0,10-(AL$47-'Indicator Data'!L45)/(AL$47-AL$48)*10)),1))</f>
        <v>x</v>
      </c>
      <c r="AM43" s="72" t="str">
        <f t="shared" si="177"/>
        <v>x</v>
      </c>
      <c r="AN43" s="70">
        <f>IF('Indicator Data'!M45="No data","x",ROUND(IF('Indicator Data'!M45&gt;AN$47,10,IF('Indicator Data'!M45&lt;AN$48,0,10-(AN$47-'Indicator Data'!M45)/(AN$47-AN$48)*10)),1))</f>
        <v>10</v>
      </c>
      <c r="AO43" s="70">
        <f>IF('Indicator Data'!N45="No data","x",ROUND(IF('Indicator Data'!N45&gt;AO$47,10,IF('Indicator Data'!N45&lt;AO$48,0,10-(AO$47-'Indicator Data'!N45)/(AO$47-AO$48)*10)),1))</f>
        <v>10</v>
      </c>
      <c r="AP43" s="70">
        <f>IF('Indicator Data'!O45="No data","x",ROUND(IF('Indicator Data'!O45&gt;AP$47,10,IF('Indicator Data'!O45&lt;AP$48,0,10-(AP$47-'Indicator Data'!O45)/(AP$47-AP$48)*10)),1))</f>
        <v>9</v>
      </c>
      <c r="AQ43" s="70">
        <f>IF('Indicator Data'!P45="No data","x",ROUND(IF('Indicator Data'!P45&gt;AQ$47,10,IF('Indicator Data'!P45&lt;AQ$48,0,10-(AQ$47-'Indicator Data'!P45)/(AQ$47-AQ$48)*10)),1))</f>
        <v>10</v>
      </c>
      <c r="AR43" s="70">
        <f>IF('Indicator Data'!Q45="No data","x",ROUND(IF('Indicator Data'!Q45&gt;AR$47,10,IF('Indicator Data'!Q45&lt;AR$48,0,10-(AR$47-'Indicator Data'!Q45)/(AR$47-AR$48)*10)),1))</f>
        <v>6.1</v>
      </c>
      <c r="AS43" s="72">
        <f t="shared" si="14"/>
        <v>9.4</v>
      </c>
      <c r="AT43" s="70">
        <f>IF('Indicator Data'!W45="no data","x",ROUND(IF('Indicator Data'!W45&gt;AT$47,0,IF('Indicator Data'!W45&lt;AT$48,10,(AT$47-'Indicator Data'!W45)/(AT$47-AT$48)*10)),1))</f>
        <v>1</v>
      </c>
      <c r="AU43" s="70">
        <f>IF('Indicator Data'!X45="no data","x",ROUND(IF('Indicator Data'!X45&gt;AU$47,0,IF('Indicator Data'!X45&lt;AU$48,10,(AU$47-'Indicator Data'!X45)/(AU$47-AU$48)*10)),1))</f>
        <v>3.5</v>
      </c>
      <c r="AV43" s="70">
        <f>IF('Indicator Data'!V45="no data","x",ROUND(IF('Indicator Data'!V45&gt;AV$47,0,IF('Indicator Data'!V45&lt;AV$48,10,(AV$47-'Indicator Data'!V45)/(AV$47-AV$48)*10)),1))</f>
        <v>0.2</v>
      </c>
      <c r="AW43" s="70">
        <f t="shared" si="15"/>
        <v>1.6</v>
      </c>
      <c r="AX43" s="70">
        <f>IF('Indicator Data'!R45="no data","x",ROUND(IF(LOG('Indicator Data'!R45)&gt;AX$47,10,IF(LOG('Indicator Data'!R45)&lt;AX$48,0,10-(AX$47-LOG('Indicator Data'!R45))/(AX$47-AX$48)*10)),1))</f>
        <v>10</v>
      </c>
      <c r="AY43" s="70">
        <f>IF('Indicator Data'!S45="No data","x",ROUND(IF('Indicator Data'!S45&gt;AY$47,10,IF('Indicator Data'!S45&lt;AY$48,0,10-(AY$47-'Indicator Data'!S45)/(AY$47-AY$48)*10)),1))</f>
        <v>0.7</v>
      </c>
      <c r="AZ43" s="70">
        <f>IF('Indicator Data'!T45="No data","x",ROUND(IF('Indicator Data'!T45&gt;AZ$47,10,IF('Indicator Data'!T45&lt;AZ$48,0,10-(AZ$47-'Indicator Data'!T45)/(AZ$47-AZ$48)*10)),1))</f>
        <v>4.5999999999999996</v>
      </c>
      <c r="BA43" s="70">
        <f>IF('Indicator Data'!U45="No data","x",ROUND(IF('Indicator Data'!U45&gt;BA$47,10,IF('Indicator Data'!U45&lt;BA$48,0,10-(BA$47-'Indicator Data'!U45)/(BA$47-BA$48)*10)),1))</f>
        <v>4.2</v>
      </c>
      <c r="BB43" s="70">
        <f t="shared" si="16"/>
        <v>3.2</v>
      </c>
      <c r="BC43" s="198">
        <f t="shared" si="17"/>
        <v>2.7</v>
      </c>
      <c r="BD43" s="70">
        <f>IF('Indicator Data'!AA45="No data","x",ROUND(IF('Indicator Data'!AA45&gt;BD$47,10,IF('Indicator Data'!AA45&lt;BD$48,0,10-(BD$47-'Indicator Data'!AA45)/(BD$47-BD$48)*10)),1))</f>
        <v>10</v>
      </c>
      <c r="BE43" s="70">
        <f t="shared" si="18"/>
        <v>4.4000000000000004</v>
      </c>
      <c r="BF43" s="240">
        <f>IF('Indicator Data'!Y45="no data","x",'Indicator Data'!Y45/SUM('Indicator Data'!BQ$41:BQ$48))</f>
        <v>1.2051085031491895E-4</v>
      </c>
      <c r="BG43" s="70">
        <f t="shared" si="19"/>
        <v>9.3000000000000007</v>
      </c>
      <c r="BH43" s="70">
        <f>IF('Indicator Data'!Z45="No data","x",ROUND(IF('Indicator Data'!Z45&gt;BH$47,0,IF('Indicator Data'!Z45&lt;BH$48,10,(BH$47-'Indicator Data'!Z45)/(BH$47-BH$48)*10)),1))</f>
        <v>6</v>
      </c>
      <c r="BI43" s="70">
        <f t="shared" si="20"/>
        <v>7.7</v>
      </c>
      <c r="BJ43" s="198">
        <f t="shared" si="21"/>
        <v>4.5999999999999996</v>
      </c>
      <c r="BK43" s="200">
        <f t="shared" si="22"/>
        <v>6.6</v>
      </c>
      <c r="BL43" s="197">
        <f t="shared" si="23"/>
        <v>7</v>
      </c>
      <c r="BM43" s="70">
        <f>ROUND(IF('Indicator Data'!AD45=0,0,IF('Indicator Data'!AD45&gt;BM$47,10,IF('Indicator Data'!AD45&lt;BM$48,0,10-(BM$47-'Indicator Data'!AD45)/(BM$47-BM$48)*10))),1)</f>
        <v>6.5</v>
      </c>
      <c r="BN43" s="70">
        <f>ROUND(IF('Indicator Data'!AE45=0,0,IF(LOG('Indicator Data'!AE45)&gt;LOG(BN$47),10,IF(LOG('Indicator Data'!AE45)&lt;LOG(BN$48),0,10-(LOG(BN$47)-LOG('Indicator Data'!AE45))/(LOG(BN$47)-LOG(BN$48))*10))),1)</f>
        <v>0.4</v>
      </c>
      <c r="BO43" s="72">
        <f t="shared" si="24"/>
        <v>4.0999999999999996</v>
      </c>
      <c r="BP43" s="70">
        <f>IF('Indicator Data'!AB45="No data","x",ROUND(IF('Indicator Data'!AB45&gt;BP$47,10,IF('Indicator Data'!AB45&lt;BP$48,0,10-(BP$47-'Indicator Data'!AB45)/(BP$47-BP$48)*10)),1))</f>
        <v>6.8</v>
      </c>
      <c r="BQ43" s="70">
        <f>IF('Indicator Data'!AC45="No data","x",ROUND(IF('Indicator Data'!AC45&gt;BQ$47,10,IF('Indicator Data'!AC45&lt;BQ$48,0,10-(BQ$47-'Indicator Data'!AC45)/(BQ$47-BQ$48)*10)),1))</f>
        <v>0.1</v>
      </c>
      <c r="BR43" s="72">
        <f t="shared" si="25"/>
        <v>4.2</v>
      </c>
      <c r="BS43" s="73">
        <f t="shared" si="26"/>
        <v>4.2</v>
      </c>
      <c r="BT43" s="74"/>
      <c r="BU43" s="75"/>
    </row>
    <row r="44" spans="1:73" ht="15.75" customHeight="1" x14ac:dyDescent="0.25">
      <c r="A44" s="50" t="s">
        <v>137</v>
      </c>
      <c r="B44" s="10" t="s">
        <v>148</v>
      </c>
      <c r="C44" s="54" t="s">
        <v>149</v>
      </c>
      <c r="D44" s="76">
        <f>ROUND(IF('Indicator Data'!D46=0,0.1,IF(LOG('Indicator Data'!D46)&gt;D$47,10,IF(LOG('Indicator Data'!D46)&lt;D$48,0,10-(D$47-LOG('Indicator Data'!D46))/(D$47-D$48)*10))),1)</f>
        <v>7.1</v>
      </c>
      <c r="E44" s="70">
        <f>ROUND(IF('Indicator Data'!E46=0,0.1,IF(LOG('Indicator Data'!E46)&gt;E$47,10,IF(LOG('Indicator Data'!E46)&lt;E$48,0,10-(E$47-LOG('Indicator Data'!E46))/(E$47-E$48)*10))),1)</f>
        <v>0.1</v>
      </c>
      <c r="F44" s="70">
        <f t="shared" si="0"/>
        <v>4.5</v>
      </c>
      <c r="G44" s="70">
        <f>ROUND(IF('Indicator Data'!H46="No data",0.1,IF('Indicator Data'!H46=0,0,IF(LOG('Indicator Data'!H46)&gt;G$47,10,IF(LOG('Indicator Data'!H46)&lt;G$48,0,10-(G$47-LOG('Indicator Data'!H46))/(G$47-G$48)*10)))),1)</f>
        <v>8.3000000000000007</v>
      </c>
      <c r="H44" s="70">
        <f>ROUND(IF('Indicator Data'!F46=0,0,IF(LOG('Indicator Data'!F46)&gt;H$47,10,IF(LOG('Indicator Data'!F46)&lt;H$48,0,10-(H$47-LOG('Indicator Data'!F46))/(H$47-H$48)*10))),1)</f>
        <v>9.1999999999999993</v>
      </c>
      <c r="I44" s="70">
        <f>ROUND(IF('Indicator Data'!G46=0,0,IF(LOG('Indicator Data'!G46)&gt;I$47,10,IF(LOG('Indicator Data'!G46)&lt;I$48,0,10-(I$47-LOG('Indicator Data'!G46))/(I$47-I$48)*10))),1)</f>
        <v>7.8</v>
      </c>
      <c r="J44" s="70">
        <f t="shared" si="1"/>
        <v>8.6</v>
      </c>
      <c r="K44" s="70" t="str">
        <f>IF('Indicator Data'!J46="No data","x",ROUND(IF('Indicator Data'!J46=0,0,IF(LOG('Indicator Data'!J46)&gt;K$47,10,IF(LOG('Indicator Data'!J46)&lt;K$48,0,10-(K$47-LOG('Indicator Data'!J46))/(K$47-K$48)*10))),1))</f>
        <v>x</v>
      </c>
      <c r="L44" s="71">
        <f>'Indicator Data'!D46/'Indicator Data'!$BR46</f>
        <v>2.1018683443681952E-3</v>
      </c>
      <c r="M44" s="71">
        <f>'Indicator Data'!E46/'Indicator Data'!$BR46</f>
        <v>0</v>
      </c>
      <c r="N44" s="71">
        <f>IF(G44=0.1,0,'Indicator Data'!H46/'Indicator Data'!$BR46)</f>
        <v>3.8188932878123953E-3</v>
      </c>
      <c r="O44" s="71">
        <f>'Indicator Data'!F46/'Indicator Data'!$BR46</f>
        <v>1.407002714561828E-2</v>
      </c>
      <c r="P44" s="71">
        <f>'Indicator Data'!G46/'Indicator Data'!$BR46</f>
        <v>5.0874636893534384E-3</v>
      </c>
      <c r="Q44" s="71" t="str">
        <f>IF('Indicator Data'!J46="No data","x",'Indicator Data'!J46/'Indicator Data'!$BR46)</f>
        <v>x</v>
      </c>
      <c r="R44" s="70">
        <f t="shared" ref="R44:S44" si="190">ROUND(IF(L44&gt;R$47,10,IF(L44&lt;R$48,0,10-(R$47-L44)/(R$47-R$48)*10)),1)</f>
        <v>9.6</v>
      </c>
      <c r="S44" s="70">
        <f t="shared" si="190"/>
        <v>0</v>
      </c>
      <c r="T44" s="70">
        <f t="shared" si="3"/>
        <v>7</v>
      </c>
      <c r="U44" s="70">
        <f t="shared" si="4"/>
        <v>2.8</v>
      </c>
      <c r="V44" s="70">
        <f t="shared" ref="V44:W44" si="191">ROUND(IF(O44&gt;V$47,10,IF(O44&lt;V$48,0,10-(V$47-O44)/(V$47-V$48)*10)),1)</f>
        <v>2.7</v>
      </c>
      <c r="W44" s="70">
        <f t="shared" si="191"/>
        <v>2.2000000000000002</v>
      </c>
      <c r="X44" s="70">
        <f t="shared" si="6"/>
        <v>2.5</v>
      </c>
      <c r="Y44" s="70" t="str">
        <f>IF('Indicator Data'!J46="No data","x",ROUND(IF(Q44&gt;Y$47,10,IF(Q44&lt;Y$48,0,10-(Y$47-Q44)/(Y$47-Y$48)*10)),1))</f>
        <v>x</v>
      </c>
      <c r="Z44" s="70">
        <f t="shared" ref="Z44:AA44" si="192">ROUND(AVERAGE(D44,R44),1)</f>
        <v>8.4</v>
      </c>
      <c r="AA44" s="70">
        <f t="shared" si="192"/>
        <v>0.1</v>
      </c>
      <c r="AB44" s="70">
        <f t="shared" ref="AB44:AC44" si="193">ROUND(AVERAGE(V44,H44),1)</f>
        <v>6</v>
      </c>
      <c r="AC44" s="70">
        <f t="shared" si="193"/>
        <v>5</v>
      </c>
      <c r="AD44" s="70">
        <f t="shared" si="9"/>
        <v>5.5</v>
      </c>
      <c r="AE44" s="70" t="str">
        <f t="shared" si="10"/>
        <v>x</v>
      </c>
      <c r="AF44" s="72">
        <f t="shared" si="31"/>
        <v>5.9</v>
      </c>
      <c r="AG44" s="72">
        <f t="shared" si="11"/>
        <v>6.3</v>
      </c>
      <c r="AH44" s="72">
        <f t="shared" si="12"/>
        <v>6.5</v>
      </c>
      <c r="AI44" s="70">
        <f>IF('Indicator Data'!I46="No data","x",ROUND(IF('Indicator Data'!I46&gt;AI$47,10,IF('Indicator Data'!I46&lt;AI$48,0,10-(AI$47-'Indicator Data'!I46)/(AI$47-AI$48)*10)),1))</f>
        <v>10</v>
      </c>
      <c r="AJ44" s="72">
        <f t="shared" si="13"/>
        <v>10</v>
      </c>
      <c r="AK44" s="70" t="str">
        <f>IF('Indicator Data'!K46="No data","x",ROUND(IF('Indicator Data'!K46&gt;AK$47,10,IF('Indicator Data'!K46&lt;AK$48,0,10-(AK$47-'Indicator Data'!K46)/(AK$47-AK$48)*10)),1))</f>
        <v>x</v>
      </c>
      <c r="AL44" s="70" t="str">
        <f>IF('Indicator Data'!L46="No data","x",ROUND(IF('Indicator Data'!L46&gt;AL$47,10,IF('Indicator Data'!L46&lt;AL$48,0,10-(AL$47-'Indicator Data'!L46)/(AL$47-AL$48)*10)),1))</f>
        <v>x</v>
      </c>
      <c r="AM44" s="72" t="str">
        <f t="shared" si="177"/>
        <v>x</v>
      </c>
      <c r="AN44" s="70">
        <f>IF('Indicator Data'!M46="No data","x",ROUND(IF('Indicator Data'!M46&gt;AN$47,10,IF('Indicator Data'!M46&lt;AN$48,0,10-(AN$47-'Indicator Data'!M46)/(AN$47-AN$48)*10)),1))</f>
        <v>2.2000000000000002</v>
      </c>
      <c r="AO44" s="70">
        <f>IF('Indicator Data'!N46="No data","x",ROUND(IF('Indicator Data'!N46&gt;AO$47,10,IF('Indicator Data'!N46&lt;AO$48,0,10-(AO$47-'Indicator Data'!N46)/(AO$47-AO$48)*10)),1))</f>
        <v>10</v>
      </c>
      <c r="AP44" s="70">
        <f>IF('Indicator Data'!O46="No data","x",ROUND(IF('Indicator Data'!O46&gt;AP$47,10,IF('Indicator Data'!O46&lt;AP$48,0,10-(AP$47-'Indicator Data'!O46)/(AP$47-AP$48)*10)),1))</f>
        <v>10</v>
      </c>
      <c r="AQ44" s="70">
        <f>IF('Indicator Data'!P46="No data","x",ROUND(IF('Indicator Data'!P46&gt;AQ$47,10,IF('Indicator Data'!P46&lt;AQ$48,0,10-(AQ$47-'Indicator Data'!P46)/(AQ$47-AQ$48)*10)),1))</f>
        <v>4.2</v>
      </c>
      <c r="AR44" s="70">
        <f>IF('Indicator Data'!Q46="No data","x",ROUND(IF('Indicator Data'!Q46&gt;AR$47,10,IF('Indicator Data'!Q46&lt;AR$48,0,10-(AR$47-'Indicator Data'!Q46)/(AR$47-AR$48)*10)),1))</f>
        <v>4.0999999999999996</v>
      </c>
      <c r="AS44" s="72">
        <f t="shared" si="14"/>
        <v>7.6</v>
      </c>
      <c r="AT44" s="70">
        <f>IF('Indicator Data'!W46="no data","x",ROUND(IF('Indicator Data'!W46&gt;AT$47,0,IF('Indicator Data'!W46&lt;AT$48,10,(AT$47-'Indicator Data'!W46)/(AT$47-AT$48)*10)),1))</f>
        <v>1</v>
      </c>
      <c r="AU44" s="70">
        <f>IF('Indicator Data'!X46="no data","x",ROUND(IF('Indicator Data'!X46&gt;AU$47,0,IF('Indicator Data'!X46&lt;AU$48,10,(AU$47-'Indicator Data'!X46)/(AU$47-AU$48)*10)),1))</f>
        <v>3.5</v>
      </c>
      <c r="AV44" s="70">
        <f>IF('Indicator Data'!V46="no data","x",ROUND(IF('Indicator Data'!V46&gt;AV$47,0,IF('Indicator Data'!V46&lt;AV$48,10,(AV$47-'Indicator Data'!V46)/(AV$47-AV$48)*10)),1))</f>
        <v>0.2</v>
      </c>
      <c r="AW44" s="70">
        <f t="shared" si="15"/>
        <v>1.6</v>
      </c>
      <c r="AX44" s="70">
        <f>IF('Indicator Data'!R46="no data","x",ROUND(IF(LOG('Indicator Data'!R46)&gt;AX$47,10,IF(LOG('Indicator Data'!R46)&lt;AX$48,0,10-(AX$47-LOG('Indicator Data'!R46))/(AX$47-AX$48)*10)),1))</f>
        <v>7.1</v>
      </c>
      <c r="AY44" s="70">
        <f>IF('Indicator Data'!S46="No data","x",ROUND(IF('Indicator Data'!S46&gt;AY$47,10,IF('Indicator Data'!S46&lt;AY$48,0,10-(AY$47-'Indicator Data'!S46)/(AY$47-AY$48)*10)),1))</f>
        <v>0.7</v>
      </c>
      <c r="AZ44" s="70">
        <f>IF('Indicator Data'!T46="No data","x",ROUND(IF('Indicator Data'!T46&gt;AZ$47,10,IF('Indicator Data'!T46&lt;AZ$48,0,10-(AZ$47-'Indicator Data'!T46)/(AZ$47-AZ$48)*10)),1))</f>
        <v>4.5999999999999996</v>
      </c>
      <c r="BA44" s="70">
        <f>IF('Indicator Data'!U46="No data","x",ROUND(IF('Indicator Data'!U46&gt;BA$47,10,IF('Indicator Data'!U46&lt;BA$48,0,10-(BA$47-'Indicator Data'!U46)/(BA$47-BA$48)*10)),1))</f>
        <v>3.7</v>
      </c>
      <c r="BB44" s="70">
        <f t="shared" si="16"/>
        <v>3</v>
      </c>
      <c r="BC44" s="198">
        <f t="shared" si="17"/>
        <v>2.5</v>
      </c>
      <c r="BD44" s="70">
        <f>IF('Indicator Data'!AA46="No data","x",ROUND(IF('Indicator Data'!AA46&gt;BD$47,10,IF('Indicator Data'!AA46&lt;BD$48,0,10-(BD$47-'Indicator Data'!AA46)/(BD$47-BD$48)*10)),1))</f>
        <v>4.7</v>
      </c>
      <c r="BE44" s="70">
        <f t="shared" si="18"/>
        <v>4.3</v>
      </c>
      <c r="BF44" s="240">
        <f>IF('Indicator Data'!Y46="no data","x",'Indicator Data'!Y46/SUM('Indicator Data'!BQ$41:BQ$48))</f>
        <v>1.2051085031491895E-4</v>
      </c>
      <c r="BG44" s="70">
        <f t="shared" si="19"/>
        <v>9.3000000000000007</v>
      </c>
      <c r="BH44" s="70">
        <f>IF('Indicator Data'!Z46="No data","x",ROUND(IF('Indicator Data'!Z46&gt;BH$47,0,IF('Indicator Data'!Z46&lt;BH$48,10,(BH$47-'Indicator Data'!Z46)/(BH$47-BH$48)*10)),1))</f>
        <v>6</v>
      </c>
      <c r="BI44" s="70">
        <f t="shared" si="20"/>
        <v>7.7</v>
      </c>
      <c r="BJ44" s="198">
        <f t="shared" si="21"/>
        <v>4.5</v>
      </c>
      <c r="BK44" s="200">
        <f t="shared" si="22"/>
        <v>5.3</v>
      </c>
      <c r="BL44" s="197">
        <f t="shared" si="23"/>
        <v>6</v>
      </c>
      <c r="BM44" s="70">
        <f>ROUND(IF('Indicator Data'!AD46=0,0,IF('Indicator Data'!AD46&gt;BM$47,10,IF('Indicator Data'!AD46&lt;BM$48,0,10-(BM$47-'Indicator Data'!AD46)/(BM$47-BM$48)*10))),1)</f>
        <v>6.5</v>
      </c>
      <c r="BN44" s="70">
        <f>ROUND(IF('Indicator Data'!AE46=0,0,IF(LOG('Indicator Data'!AE46)&gt;LOG(BN$47),10,IF(LOG('Indicator Data'!AE46)&lt;LOG(BN$48),0,10-(LOG(BN$47)-LOG('Indicator Data'!AE46))/(LOG(BN$47)-LOG(BN$48))*10))),1)</f>
        <v>0.4</v>
      </c>
      <c r="BO44" s="72">
        <f t="shared" si="24"/>
        <v>4.0999999999999996</v>
      </c>
      <c r="BP44" s="70">
        <f>IF('Indicator Data'!AB46="No data","x",ROUND(IF('Indicator Data'!AB46&gt;BP$47,10,IF('Indicator Data'!AB46&lt;BP$48,0,10-(BP$47-'Indicator Data'!AB46)/(BP$47-BP$48)*10)),1))</f>
        <v>0</v>
      </c>
      <c r="BQ44" s="70">
        <f>IF('Indicator Data'!AC46="No data","x",ROUND(IF('Indicator Data'!AC46&gt;BQ$47,10,IF('Indicator Data'!AC46&lt;BQ$48,0,10-(BQ$47-'Indicator Data'!AC46)/(BQ$47-BQ$48)*10)),1))</f>
        <v>0</v>
      </c>
      <c r="BR44" s="72">
        <f t="shared" si="25"/>
        <v>0</v>
      </c>
      <c r="BS44" s="73">
        <f t="shared" si="26"/>
        <v>2.2999999999999998</v>
      </c>
      <c r="BT44" s="74"/>
      <c r="BU44" s="75"/>
    </row>
    <row r="45" spans="1:73" ht="15.75" customHeight="1" x14ac:dyDescent="0.25">
      <c r="A45" s="50" t="s">
        <v>137</v>
      </c>
      <c r="B45" s="10" t="s">
        <v>150</v>
      </c>
      <c r="C45" s="54" t="s">
        <v>151</v>
      </c>
      <c r="D45" s="76">
        <f>ROUND(IF('Indicator Data'!D47=0,0.1,IF(LOG('Indicator Data'!D47)&gt;D$47,10,IF(LOG('Indicator Data'!D47)&lt;D$48,0,10-(D$47-LOG('Indicator Data'!D47))/(D$47-D$48)*10))),1)</f>
        <v>7.8</v>
      </c>
      <c r="E45" s="70">
        <f>ROUND(IF('Indicator Data'!E47=0,0.1,IF(LOG('Indicator Data'!E47)&gt;E$47,10,IF(LOG('Indicator Data'!E47)&lt;E$48,0,10-(E$47-LOG('Indicator Data'!E47))/(E$47-E$48)*10))),1)</f>
        <v>6.8</v>
      </c>
      <c r="F45" s="70">
        <f t="shared" si="0"/>
        <v>7.3</v>
      </c>
      <c r="G45" s="70">
        <f>ROUND(IF('Indicator Data'!H47="No data",0.1,IF('Indicator Data'!H47=0,0,IF(LOG('Indicator Data'!H47)&gt;G$47,10,IF(LOG('Indicator Data'!H47)&lt;G$48,0,10-(G$47-LOG('Indicator Data'!H47))/(G$47-G$48)*10)))),1)</f>
        <v>9.1999999999999993</v>
      </c>
      <c r="H45" s="70">
        <f>ROUND(IF('Indicator Data'!F47=0,0,IF(LOG('Indicator Data'!F47)&gt;H$47,10,IF(LOG('Indicator Data'!F47)&lt;H$48,0,10-(H$47-LOG('Indicator Data'!F47))/(H$47-H$48)*10))),1)</f>
        <v>8.3000000000000007</v>
      </c>
      <c r="I45" s="70">
        <f>ROUND(IF('Indicator Data'!G47=0,0,IF(LOG('Indicator Data'!G47)&gt;I$47,10,IF(LOG('Indicator Data'!G47)&lt;I$48,0,10-(I$47-LOG('Indicator Data'!G47))/(I$47-I$48)*10))),1)</f>
        <v>6.3</v>
      </c>
      <c r="J45" s="70">
        <f t="shared" si="1"/>
        <v>7.4</v>
      </c>
      <c r="K45" s="70" t="str">
        <f>IF('Indicator Data'!J47="No data","x",ROUND(IF('Indicator Data'!J47=0,0,IF(LOG('Indicator Data'!J47)&gt;K$47,10,IF(LOG('Indicator Data'!J47)&lt;K$48,0,10-(K$47-LOG('Indicator Data'!J47))/(K$47-K$48)*10))),1))</f>
        <v>x</v>
      </c>
      <c r="L45" s="71">
        <f>'Indicator Data'!D47/'Indicator Data'!$BR47</f>
        <v>2.1038129319852876E-3</v>
      </c>
      <c r="M45" s="71">
        <f>'Indicator Data'!E47/'Indicator Data'!$BR47</f>
        <v>4.7146759152313E-4</v>
      </c>
      <c r="N45" s="71">
        <f>IF(G45=0.1,0,'Indicator Data'!H47/'Indicator Data'!$BR47)</f>
        <v>4.8167017488902194E-3</v>
      </c>
      <c r="O45" s="71">
        <f>'Indicator Data'!F47/'Indicator Data'!$BR47</f>
        <v>6.5004393051950726E-3</v>
      </c>
      <c r="P45" s="71">
        <f>'Indicator Data'!G47/'Indicator Data'!$BR47</f>
        <v>1.6721999770934943E-3</v>
      </c>
      <c r="Q45" s="71" t="str">
        <f>IF('Indicator Data'!J47="No data","x",'Indicator Data'!J47/'Indicator Data'!$BR47)</f>
        <v>x</v>
      </c>
      <c r="R45" s="70">
        <f t="shared" ref="R45:S45" si="194">ROUND(IF(L45&gt;R$47,10,IF(L45&lt;R$48,0,10-(R$47-L45)/(R$47-R$48)*10)),1)</f>
        <v>9.6</v>
      </c>
      <c r="S45" s="70">
        <f t="shared" si="194"/>
        <v>4.3</v>
      </c>
      <c r="T45" s="70">
        <f t="shared" si="3"/>
        <v>7.9</v>
      </c>
      <c r="U45" s="70">
        <f t="shared" si="4"/>
        <v>3.6</v>
      </c>
      <c r="V45" s="70">
        <f t="shared" ref="V45:W45" si="195">ROUND(IF(O45&gt;V$47,10,IF(O45&lt;V$48,0,10-(V$47-O45)/(V$47-V$48)*10)),1)</f>
        <v>1</v>
      </c>
      <c r="W45" s="70">
        <f t="shared" si="195"/>
        <v>0.7</v>
      </c>
      <c r="X45" s="70">
        <f t="shared" si="6"/>
        <v>0.9</v>
      </c>
      <c r="Y45" s="70" t="str">
        <f>IF('Indicator Data'!J47="No data","x",ROUND(IF(Q45&gt;Y$47,10,IF(Q45&lt;Y$48,0,10-(Y$47-Q45)/(Y$47-Y$48)*10)),1))</f>
        <v>x</v>
      </c>
      <c r="Z45" s="70">
        <f t="shared" ref="Z45:AA45" si="196">ROUND(AVERAGE(D45,R45),1)</f>
        <v>8.6999999999999993</v>
      </c>
      <c r="AA45" s="70">
        <f t="shared" si="196"/>
        <v>5.6</v>
      </c>
      <c r="AB45" s="70">
        <f t="shared" ref="AB45:AC45" si="197">ROUND(AVERAGE(V45,H45),1)</f>
        <v>4.7</v>
      </c>
      <c r="AC45" s="70">
        <f t="shared" si="197"/>
        <v>3.5</v>
      </c>
      <c r="AD45" s="70">
        <f t="shared" si="9"/>
        <v>4.0999999999999996</v>
      </c>
      <c r="AE45" s="70" t="str">
        <f t="shared" si="10"/>
        <v>x</v>
      </c>
      <c r="AF45" s="72">
        <f t="shared" si="31"/>
        <v>7.6</v>
      </c>
      <c r="AG45" s="72">
        <f t="shared" si="11"/>
        <v>7.3</v>
      </c>
      <c r="AH45" s="72">
        <f t="shared" si="12"/>
        <v>5</v>
      </c>
      <c r="AI45" s="70">
        <f>IF('Indicator Data'!I47="No data","x",ROUND(IF('Indicator Data'!I47&gt;AI$47,10,IF('Indicator Data'!I47&lt;AI$48,0,10-(AI$47-'Indicator Data'!I47)/(AI$47-AI$48)*10)),1))</f>
        <v>10</v>
      </c>
      <c r="AJ45" s="72">
        <f t="shared" si="13"/>
        <v>10</v>
      </c>
      <c r="AK45" s="70" t="str">
        <f>IF('Indicator Data'!K47="No data","x",ROUND(IF('Indicator Data'!K47&gt;AK$47,10,IF('Indicator Data'!K47&lt;AK$48,0,10-(AK$47-'Indicator Data'!K47)/(AK$47-AK$48)*10)),1))</f>
        <v>x</v>
      </c>
      <c r="AL45" s="70" t="str">
        <f>IF('Indicator Data'!L47="No data","x",ROUND(IF('Indicator Data'!L47&gt;AL$47,10,IF('Indicator Data'!L47&lt;AL$48,0,10-(AL$47-'Indicator Data'!L47)/(AL$47-AL$48)*10)),1))</f>
        <v>x</v>
      </c>
      <c r="AM45" s="72" t="str">
        <f t="shared" si="177"/>
        <v>x</v>
      </c>
      <c r="AN45" s="70">
        <f>IF('Indicator Data'!M47="No data","x",ROUND(IF('Indicator Data'!M47&gt;AN$47,10,IF('Indicator Data'!M47&lt;AN$48,0,10-(AN$47-'Indicator Data'!M47)/(AN$47-AN$48)*10)),1))</f>
        <v>10</v>
      </c>
      <c r="AO45" s="70">
        <f>IF('Indicator Data'!N47="No data","x",ROUND(IF('Indicator Data'!N47&gt;AO$47,10,IF('Indicator Data'!N47&lt;AO$48,0,10-(AO$47-'Indicator Data'!N47)/(AO$47-AO$48)*10)),1))</f>
        <v>10</v>
      </c>
      <c r="AP45" s="70">
        <f>IF('Indicator Data'!O47="No data","x",ROUND(IF('Indicator Data'!O47&gt;AP$47,10,IF('Indicator Data'!O47&lt;AP$48,0,10-(AP$47-'Indicator Data'!O47)/(AP$47-AP$48)*10)),1))</f>
        <v>3</v>
      </c>
      <c r="AQ45" s="70">
        <f>IF('Indicator Data'!P47="No data","x",ROUND(IF('Indicator Data'!P47&gt;AQ$47,10,IF('Indicator Data'!P47&lt;AQ$48,0,10-(AQ$47-'Indicator Data'!P47)/(AQ$47-AQ$48)*10)),1))</f>
        <v>4.5999999999999996</v>
      </c>
      <c r="AR45" s="70">
        <f>IF('Indicator Data'!Q47="No data","x",ROUND(IF('Indicator Data'!Q47&gt;AR$47,10,IF('Indicator Data'!Q47&lt;AR$48,0,10-(AR$47-'Indicator Data'!Q47)/(AR$47-AR$48)*10)),1))</f>
        <v>7.5</v>
      </c>
      <c r="AS45" s="72">
        <f t="shared" si="14"/>
        <v>8.1</v>
      </c>
      <c r="AT45" s="70">
        <f>IF('Indicator Data'!W47="no data","x",ROUND(IF('Indicator Data'!W47&gt;AT$47,0,IF('Indicator Data'!W47&lt;AT$48,10,(AT$47-'Indicator Data'!W47)/(AT$47-AT$48)*10)),1))</f>
        <v>1</v>
      </c>
      <c r="AU45" s="70">
        <f>IF('Indicator Data'!X47="no data","x",ROUND(IF('Indicator Data'!X47&gt;AU$47,0,IF('Indicator Data'!X47&lt;AU$48,10,(AU$47-'Indicator Data'!X47)/(AU$47-AU$48)*10)),1))</f>
        <v>3.5</v>
      </c>
      <c r="AV45" s="70">
        <f>IF('Indicator Data'!V47="no data","x",ROUND(IF('Indicator Data'!V47&gt;AV$47,0,IF('Indicator Data'!V47&lt;AV$48,10,(AV$47-'Indicator Data'!V47)/(AV$47-AV$48)*10)),1))</f>
        <v>0.2</v>
      </c>
      <c r="AW45" s="70">
        <f t="shared" si="15"/>
        <v>1.6</v>
      </c>
      <c r="AX45" s="70">
        <f>IF('Indicator Data'!R47="no data","x",ROUND(IF(LOG('Indicator Data'!R47)&gt;AX$47,10,IF(LOG('Indicator Data'!R47)&lt;AX$48,0,10-(AX$47-LOG('Indicator Data'!R47))/(AX$47-AX$48)*10)),1))</f>
        <v>7.3</v>
      </c>
      <c r="AY45" s="70">
        <f>IF('Indicator Data'!S47="No data","x",ROUND(IF('Indicator Data'!S47&gt;AY$47,10,IF('Indicator Data'!S47&lt;AY$48,0,10-(AY$47-'Indicator Data'!S47)/(AY$47-AY$48)*10)),1))</f>
        <v>0.7</v>
      </c>
      <c r="AZ45" s="70">
        <f>IF('Indicator Data'!T47="No data","x",ROUND(IF('Indicator Data'!T47&gt;AZ$47,10,IF('Indicator Data'!T47&lt;AZ$48,0,10-(AZ$47-'Indicator Data'!T47)/(AZ$47-AZ$48)*10)),1))</f>
        <v>4.5999999999999996</v>
      </c>
      <c r="BA45" s="70">
        <f>IF('Indicator Data'!U47="No data","x",ROUND(IF('Indicator Data'!U47&gt;BA$47,10,IF('Indicator Data'!U47&lt;BA$48,0,10-(BA$47-'Indicator Data'!U47)/(BA$47-BA$48)*10)),1))</f>
        <v>5.8</v>
      </c>
      <c r="BB45" s="70">
        <f t="shared" si="16"/>
        <v>3.7</v>
      </c>
      <c r="BC45" s="198">
        <f t="shared" si="17"/>
        <v>3</v>
      </c>
      <c r="BD45" s="70">
        <f>IF('Indicator Data'!AA47="No data","x",ROUND(IF('Indicator Data'!AA47&gt;BD$47,10,IF('Indicator Data'!AA47&lt;BD$48,0,10-(BD$47-'Indicator Data'!AA47)/(BD$47-BD$48)*10)),1))</f>
        <v>2.4</v>
      </c>
      <c r="BE45" s="70">
        <f t="shared" si="18"/>
        <v>4.9000000000000004</v>
      </c>
      <c r="BF45" s="240">
        <f>IF('Indicator Data'!Y47="no data","x",'Indicator Data'!Y47/SUM('Indicator Data'!BQ$41:BQ$48))</f>
        <v>1.2051085031491895E-4</v>
      </c>
      <c r="BG45" s="70">
        <f t="shared" si="19"/>
        <v>9.3000000000000007</v>
      </c>
      <c r="BH45" s="70">
        <f>IF('Indicator Data'!Z47="No data","x",ROUND(IF('Indicator Data'!Z47&gt;BH$47,0,IF('Indicator Data'!Z47&lt;BH$48,10,(BH$47-'Indicator Data'!Z47)/(BH$47-BH$48)*10)),1))</f>
        <v>6</v>
      </c>
      <c r="BI45" s="70">
        <f t="shared" si="20"/>
        <v>7.7</v>
      </c>
      <c r="BJ45" s="198">
        <f t="shared" si="21"/>
        <v>4.7</v>
      </c>
      <c r="BK45" s="200">
        <f t="shared" si="22"/>
        <v>5.7</v>
      </c>
      <c r="BL45" s="197">
        <f t="shared" si="23"/>
        <v>6.5</v>
      </c>
      <c r="BM45" s="70">
        <f>ROUND(IF('Indicator Data'!AD47=0,0,IF('Indicator Data'!AD47&gt;BM$47,10,IF('Indicator Data'!AD47&lt;BM$48,0,10-(BM$47-'Indicator Data'!AD47)/(BM$47-BM$48)*10))),1)</f>
        <v>6.5</v>
      </c>
      <c r="BN45" s="70">
        <f>ROUND(IF('Indicator Data'!AE47=0,0,IF(LOG('Indicator Data'!AE47)&gt;LOG(BN$47),10,IF(LOG('Indicator Data'!AE47)&lt;LOG(BN$48),0,10-(LOG(BN$47)-LOG('Indicator Data'!AE47))/(LOG(BN$47)-LOG(BN$48))*10))),1)</f>
        <v>0.4</v>
      </c>
      <c r="BO45" s="72">
        <f t="shared" si="24"/>
        <v>4.0999999999999996</v>
      </c>
      <c r="BP45" s="70">
        <f>IF('Indicator Data'!AB47="No data","x",ROUND(IF('Indicator Data'!AB47&gt;BP$47,10,IF('Indicator Data'!AB47&lt;BP$48,0,10-(BP$47-'Indicator Data'!AB47)/(BP$47-BP$48)*10)),1))</f>
        <v>3.4</v>
      </c>
      <c r="BQ45" s="70">
        <f>IF('Indicator Data'!AC47="No data","x",ROUND(IF('Indicator Data'!AC47&gt;BQ$47,10,IF('Indicator Data'!AC47&lt;BQ$48,0,10-(BQ$47-'Indicator Data'!AC47)/(BQ$47-BQ$48)*10)),1))</f>
        <v>0.3</v>
      </c>
      <c r="BR45" s="72">
        <f t="shared" si="25"/>
        <v>2</v>
      </c>
      <c r="BS45" s="73">
        <f t="shared" si="26"/>
        <v>3.1</v>
      </c>
      <c r="BT45" s="74"/>
      <c r="BU45" s="75"/>
    </row>
    <row r="46" spans="1:73" ht="15.75" customHeight="1" x14ac:dyDescent="0.25">
      <c r="A46" s="60" t="s">
        <v>137</v>
      </c>
      <c r="B46" s="57" t="s">
        <v>152</v>
      </c>
      <c r="C46" s="58" t="s">
        <v>153</v>
      </c>
      <c r="D46" s="77">
        <f>ROUND(IF('Indicator Data'!D48=0,0.1,IF(LOG('Indicator Data'!D48)&gt;D$47,10,IF(LOG('Indicator Data'!D48)&lt;D$48,0,10-(D$47-LOG('Indicator Data'!D48))/(D$47-D$48)*10))),1)</f>
        <v>6.7</v>
      </c>
      <c r="E46" s="77">
        <f>ROUND(IF('Indicator Data'!E48=0,0.1,IF(LOG('Indicator Data'!E48)&gt;E$47,10,IF(LOG('Indicator Data'!E48)&lt;E$48,0,10-(E$47-LOG('Indicator Data'!E48))/(E$47-E$48)*10))),1)</f>
        <v>0.1</v>
      </c>
      <c r="F46" s="77">
        <f t="shared" si="0"/>
        <v>4.0999999999999996</v>
      </c>
      <c r="G46" s="77">
        <f>ROUND(IF('Indicator Data'!H48="No data",0.1,IF('Indicator Data'!H48=0,0,IF(LOG('Indicator Data'!H48)&gt;G$47,10,IF(LOG('Indicator Data'!H48)&lt;G$48,0,10-(G$47-LOG('Indicator Data'!H48))/(G$47-G$48)*10)))),1)</f>
        <v>9</v>
      </c>
      <c r="H46" s="77">
        <f>ROUND(IF('Indicator Data'!F48=0,0,IF(LOG('Indicator Data'!F48)&gt;H$47,10,IF(LOG('Indicator Data'!F48)&lt;H$48,0,10-(H$47-LOG('Indicator Data'!F48))/(H$47-H$48)*10))),1)</f>
        <v>8.4</v>
      </c>
      <c r="I46" s="77">
        <f>ROUND(IF('Indicator Data'!G48=0,0,IF(LOG('Indicator Data'!G48)&gt;I$47,10,IF(LOG('Indicator Data'!G48)&lt;I$48,0,10-(I$47-LOG('Indicator Data'!G48))/(I$47-I$48)*10))),1)</f>
        <v>5.7</v>
      </c>
      <c r="J46" s="77">
        <f t="shared" si="1"/>
        <v>7.3</v>
      </c>
      <c r="K46" s="77" t="str">
        <f>IF('Indicator Data'!J48="No data","x",ROUND(IF('Indicator Data'!J48=0,0,IF(LOG('Indicator Data'!J48)&gt;K$47,10,IF(LOG('Indicator Data'!J48)&lt;K$48,0,10-(K$47-LOG('Indicator Data'!J48))/(K$47-K$48)*10))),1))</f>
        <v>x</v>
      </c>
      <c r="L46" s="78">
        <f>'Indicator Data'!D48/'Indicator Data'!$BR48</f>
        <v>2.099216514614647E-3</v>
      </c>
      <c r="M46" s="78">
        <f>'Indicator Data'!E48/'Indicator Data'!$BR48</f>
        <v>0</v>
      </c>
      <c r="N46" s="78">
        <f>IF(G46=0.1,0,'Indicator Data'!H48/'Indicator Data'!$BR48)</f>
        <v>6.1276573909834053E-3</v>
      </c>
      <c r="O46" s="78">
        <f>'Indicator Data'!F48/'Indicator Data'!$BR48</f>
        <v>9.9774098217615213E-3</v>
      </c>
      <c r="P46" s="78">
        <f>'Indicator Data'!G48/'Indicator Data'!$BR48</f>
        <v>1.691273508136485E-3</v>
      </c>
      <c r="Q46" s="78" t="str">
        <f>IF('Indicator Data'!J48="No data","x",'Indicator Data'!J48/'Indicator Data'!$BR48)</f>
        <v>x</v>
      </c>
      <c r="R46" s="77">
        <f t="shared" ref="R46:S46" si="198">ROUND(IF(L46&gt;R$47,10,IF(L46&lt;R$48,0,10-(R$47-L46)/(R$47-R$48)*10)),1)</f>
        <v>9.5</v>
      </c>
      <c r="S46" s="77">
        <f t="shared" si="198"/>
        <v>0</v>
      </c>
      <c r="T46" s="77">
        <f t="shared" si="3"/>
        <v>6.9</v>
      </c>
      <c r="U46" s="77">
        <f t="shared" si="4"/>
        <v>4.5</v>
      </c>
      <c r="V46" s="77">
        <f t="shared" ref="V46:W46" si="199">ROUND(IF(O46&gt;V$47,10,IF(O46&lt;V$48,0,10-(V$47-O46)/(V$47-V$48)*10)),1)</f>
        <v>1.8</v>
      </c>
      <c r="W46" s="77">
        <f t="shared" si="199"/>
        <v>0.7</v>
      </c>
      <c r="X46" s="77">
        <f t="shared" si="6"/>
        <v>1.3</v>
      </c>
      <c r="Y46" s="77" t="str">
        <f>IF('Indicator Data'!J48="No data","x",ROUND(IF(Q46&gt;Y$47,10,IF(Q46&lt;Y$48,0,10-(Y$47-Q46)/(Y$47-Y$48)*10)),1))</f>
        <v>x</v>
      </c>
      <c r="Z46" s="77">
        <f t="shared" ref="Z46:AA46" si="200">ROUND(AVERAGE(D46,R46),1)</f>
        <v>8.1</v>
      </c>
      <c r="AA46" s="77">
        <f t="shared" si="200"/>
        <v>0.1</v>
      </c>
      <c r="AB46" s="77">
        <f t="shared" ref="AB46:AC46" si="201">ROUND(AVERAGE(V46,H46),1)</f>
        <v>5.0999999999999996</v>
      </c>
      <c r="AC46" s="77">
        <f t="shared" si="201"/>
        <v>3.2</v>
      </c>
      <c r="AD46" s="77">
        <f t="shared" si="9"/>
        <v>4.2</v>
      </c>
      <c r="AE46" s="77" t="str">
        <f t="shared" si="10"/>
        <v>x</v>
      </c>
      <c r="AF46" s="79">
        <f t="shared" si="31"/>
        <v>5.7</v>
      </c>
      <c r="AG46" s="79">
        <f t="shared" si="11"/>
        <v>7.4</v>
      </c>
      <c r="AH46" s="79">
        <f t="shared" si="12"/>
        <v>5</v>
      </c>
      <c r="AI46" s="70">
        <f>IF('Indicator Data'!I48="No data","x",ROUND(IF('Indicator Data'!I48&gt;AI$47,10,IF('Indicator Data'!I48&lt;AI$48,0,10-(AI$47-'Indicator Data'!I48)/(AI$47-AI$48)*10)),1))</f>
        <v>10</v>
      </c>
      <c r="AJ46" s="79">
        <f t="shared" si="13"/>
        <v>10</v>
      </c>
      <c r="AK46" s="70" t="str">
        <f>IF('Indicator Data'!K48="No data","x",ROUND(IF('Indicator Data'!K48&gt;AK$47,10,IF('Indicator Data'!K48&lt;AK$48,0,10-(AK$47-'Indicator Data'!K48)/(AK$47-AK$48)*10)),1))</f>
        <v>x</v>
      </c>
      <c r="AL46" s="70" t="str">
        <f>IF('Indicator Data'!L48="No data","x",ROUND(IF('Indicator Data'!L48&gt;AL$47,10,IF('Indicator Data'!L48&lt;AL$48,0,10-(AL$47-'Indicator Data'!L48)/(AL$47-AL$48)*10)),1))</f>
        <v>x</v>
      </c>
      <c r="AM46" s="72" t="str">
        <f t="shared" si="177"/>
        <v>x</v>
      </c>
      <c r="AN46" s="70">
        <f>IF('Indicator Data'!M48="No data","x",ROUND(IF('Indicator Data'!M48&gt;AN$47,10,IF('Indicator Data'!M48&lt;AN$48,0,10-(AN$47-'Indicator Data'!M48)/(AN$47-AN$48)*10)),1))</f>
        <v>3.7</v>
      </c>
      <c r="AO46" s="70">
        <f>IF('Indicator Data'!N48="No data","x",ROUND(IF('Indicator Data'!N48&gt;AO$47,10,IF('Indicator Data'!N48&lt;AO$48,0,10-(AO$47-'Indicator Data'!N48)/(AO$47-AO$48)*10)),1))</f>
        <v>10</v>
      </c>
      <c r="AP46" s="70">
        <f>IF('Indicator Data'!O48="No data","x",ROUND(IF('Indicator Data'!O48&gt;AP$47,10,IF('Indicator Data'!O48&lt;AP$48,0,10-(AP$47-'Indicator Data'!O48)/(AP$47-AP$48)*10)),1))</f>
        <v>3</v>
      </c>
      <c r="AQ46" s="70">
        <f>IF('Indicator Data'!P48="No data","x",ROUND(IF('Indicator Data'!P48&gt;AQ$47,10,IF('Indicator Data'!P48&lt;AQ$48,0,10-(AQ$47-'Indicator Data'!P48)/(AQ$47-AQ$48)*10)),1))</f>
        <v>9.3000000000000007</v>
      </c>
      <c r="AR46" s="70">
        <f>IF('Indicator Data'!Q48="No data","x",ROUND(IF('Indicator Data'!Q48&gt;AR$47,10,IF('Indicator Data'!Q48&lt;AR$48,0,10-(AR$47-'Indicator Data'!Q48)/(AR$47-AR$48)*10)),1))</f>
        <v>5.2</v>
      </c>
      <c r="AS46" s="72">
        <f t="shared" si="14"/>
        <v>7.4</v>
      </c>
      <c r="AT46" s="70">
        <f>IF('Indicator Data'!W48="no data","x",ROUND(IF('Indicator Data'!W48&gt;AT$47,0,IF('Indicator Data'!W48&lt;AT$48,10,(AT$47-'Indicator Data'!W48)/(AT$47-AT$48)*10)),1))</f>
        <v>1</v>
      </c>
      <c r="AU46" s="70">
        <f>IF('Indicator Data'!X48="no data","x",ROUND(IF('Indicator Data'!X48&gt;AU$47,0,IF('Indicator Data'!X48&lt;AU$48,10,(AU$47-'Indicator Data'!X48)/(AU$47-AU$48)*10)),1))</f>
        <v>3.5</v>
      </c>
      <c r="AV46" s="70">
        <f>IF('Indicator Data'!V48="no data","x",ROUND(IF('Indicator Data'!V48&gt;AV$47,0,IF('Indicator Data'!V48&lt;AV$48,10,(AV$47-'Indicator Data'!V48)/(AV$47-AV$48)*10)),1))</f>
        <v>0.2</v>
      </c>
      <c r="AW46" s="70">
        <f t="shared" si="15"/>
        <v>1.6</v>
      </c>
      <c r="AX46" s="70">
        <f>IF('Indicator Data'!R48="no data","x",ROUND(IF(LOG('Indicator Data'!R48)&gt;AX$47,10,IF(LOG('Indicator Data'!R48)&lt;AX$48,0,10-(AX$47-LOG('Indicator Data'!R48))/(AX$47-AX$48)*10)),1))</f>
        <v>5.5</v>
      </c>
      <c r="AY46" s="70">
        <f>IF('Indicator Data'!S48="No data","x",ROUND(IF('Indicator Data'!S48&gt;AY$47,10,IF('Indicator Data'!S48&lt;AY$48,0,10-(AY$47-'Indicator Data'!S48)/(AY$47-AY$48)*10)),1))</f>
        <v>0.7</v>
      </c>
      <c r="AZ46" s="70">
        <f>IF('Indicator Data'!T48="No data","x",ROUND(IF('Indicator Data'!T48&gt;AZ$47,10,IF('Indicator Data'!T48&lt;AZ$48,0,10-(AZ$47-'Indicator Data'!T48)/(AZ$47-AZ$48)*10)),1))</f>
        <v>4.5999999999999996</v>
      </c>
      <c r="BA46" s="70">
        <f>IF('Indicator Data'!U48="No data","x",ROUND(IF('Indicator Data'!U48&gt;BA$47,10,IF('Indicator Data'!U48&lt;BA$48,0,10-(BA$47-'Indicator Data'!U48)/(BA$47-BA$48)*10)),1))</f>
        <v>2.6</v>
      </c>
      <c r="BB46" s="70">
        <f t="shared" si="16"/>
        <v>2.6</v>
      </c>
      <c r="BC46" s="198">
        <f t="shared" si="17"/>
        <v>2.2999999999999998</v>
      </c>
      <c r="BD46" s="70">
        <f>IF('Indicator Data'!AA48="No data","x",ROUND(IF('Indicator Data'!AA48&gt;BD$47,10,IF('Indicator Data'!AA48&lt;BD$48,0,10-(BD$47-'Indicator Data'!AA48)/(BD$47-BD$48)*10)),1))</f>
        <v>5.2</v>
      </c>
      <c r="BE46" s="70">
        <f t="shared" si="18"/>
        <v>3.5</v>
      </c>
      <c r="BF46" s="240">
        <f>IF('Indicator Data'!Y48="no data","x",'Indicator Data'!Y48/SUM('Indicator Data'!BQ$41:BQ$48))</f>
        <v>1.2051085031491895E-4</v>
      </c>
      <c r="BG46" s="70">
        <f t="shared" si="19"/>
        <v>9.3000000000000007</v>
      </c>
      <c r="BH46" s="70">
        <f>IF('Indicator Data'!Z48="No data","x",ROUND(IF('Indicator Data'!Z48&gt;BH$47,0,IF('Indicator Data'!Z48&lt;BH$48,10,(BH$47-'Indicator Data'!Z48)/(BH$47-BH$48)*10)),1))</f>
        <v>6</v>
      </c>
      <c r="BI46" s="70">
        <f t="shared" si="20"/>
        <v>7.7</v>
      </c>
      <c r="BJ46" s="198">
        <f t="shared" si="21"/>
        <v>4.3</v>
      </c>
      <c r="BK46" s="200">
        <f t="shared" si="22"/>
        <v>5</v>
      </c>
      <c r="BL46" s="197">
        <f t="shared" si="23"/>
        <v>5.9</v>
      </c>
      <c r="BM46" s="77">
        <f>ROUND(IF('Indicator Data'!AD48=0,0,IF('Indicator Data'!AD48&gt;BM$47,10,IF('Indicator Data'!AD48&lt;BM$48,0,10-(BM$47-'Indicator Data'!AD48)/(BM$47-BM$48)*10))),1)</f>
        <v>6.5</v>
      </c>
      <c r="BN46" s="77">
        <f>ROUND(IF('Indicator Data'!AE48=0,0,IF(LOG('Indicator Data'!AE48)&gt;LOG(BN$47),10,IF(LOG('Indicator Data'!AE48)&lt;LOG(BN$48),0,10-(LOG(BN$47)-LOG('Indicator Data'!AE48))/(LOG(BN$47)-LOG(BN$48))*10))),1)</f>
        <v>0.4</v>
      </c>
      <c r="BO46" s="79">
        <f t="shared" si="24"/>
        <v>4.0999999999999996</v>
      </c>
      <c r="BP46" s="70">
        <f>IF('Indicator Data'!AB48="No data","x",ROUND(IF('Indicator Data'!AB48&gt;BP$47,10,IF('Indicator Data'!AB48&lt;BP$48,0,10-(BP$47-'Indicator Data'!AB48)/(BP$47-BP$48)*10)),1))</f>
        <v>3.4</v>
      </c>
      <c r="BQ46" s="70">
        <f>IF('Indicator Data'!AC48="No data","x",ROUND(IF('Indicator Data'!AC48&gt;BQ$47,10,IF('Indicator Data'!AC48&lt;BQ$48,0,10-(BQ$47-'Indicator Data'!AC48)/(BQ$47-BQ$48)*10)),1))</f>
        <v>0</v>
      </c>
      <c r="BR46" s="79">
        <f t="shared" si="25"/>
        <v>1.9</v>
      </c>
      <c r="BS46" s="73">
        <f t="shared" si="26"/>
        <v>3.1</v>
      </c>
      <c r="BT46" s="74"/>
      <c r="BU46" s="75"/>
    </row>
    <row r="47" spans="1:73" ht="15" customHeight="1" x14ac:dyDescent="0.25">
      <c r="A47" s="80"/>
      <c r="B47" s="81"/>
      <c r="C47" s="82" t="s">
        <v>214</v>
      </c>
      <c r="D47" s="272">
        <v>3</v>
      </c>
      <c r="E47" s="272">
        <v>3</v>
      </c>
      <c r="F47" s="272"/>
      <c r="G47" s="272">
        <v>3.2</v>
      </c>
      <c r="H47" s="272">
        <v>3.6</v>
      </c>
      <c r="I47" s="272">
        <v>3.5</v>
      </c>
      <c r="J47" s="272"/>
      <c r="K47" s="272">
        <v>2.4</v>
      </c>
      <c r="L47" s="273"/>
      <c r="M47" s="273"/>
      <c r="N47" s="273"/>
      <c r="O47" s="273"/>
      <c r="P47" s="273"/>
      <c r="Q47" s="272"/>
      <c r="R47" s="275">
        <v>2.2000000000000001E-3</v>
      </c>
      <c r="S47" s="275">
        <v>1.1000000000000001E-3</v>
      </c>
      <c r="T47" s="275"/>
      <c r="U47" s="275">
        <v>1.35E-2</v>
      </c>
      <c r="V47" s="275">
        <v>4.4999999999999998E-2</v>
      </c>
      <c r="W47" s="275">
        <v>2.3E-2</v>
      </c>
      <c r="X47" s="275"/>
      <c r="Y47" s="275">
        <v>2E-3</v>
      </c>
      <c r="Z47" s="272"/>
      <c r="AA47" s="272"/>
      <c r="AB47" s="272"/>
      <c r="AC47" s="272"/>
      <c r="AD47" s="272"/>
      <c r="AE47" s="272"/>
      <c r="AF47" s="272"/>
      <c r="AG47" s="272"/>
      <c r="AH47" s="272"/>
      <c r="AI47" s="272">
        <v>0.3</v>
      </c>
      <c r="AJ47" s="272"/>
      <c r="AK47" s="332">
        <v>321</v>
      </c>
      <c r="AL47" s="332">
        <v>100</v>
      </c>
      <c r="AM47" s="272"/>
      <c r="AN47" s="276">
        <v>1</v>
      </c>
      <c r="AO47" s="276">
        <v>1</v>
      </c>
      <c r="AP47" s="272">
        <v>0.1</v>
      </c>
      <c r="AQ47" s="276">
        <v>10</v>
      </c>
      <c r="AR47" s="272">
        <v>0.2</v>
      </c>
      <c r="AS47" s="272"/>
      <c r="AT47" s="276">
        <v>1</v>
      </c>
      <c r="AU47" s="276">
        <v>1</v>
      </c>
      <c r="AV47" s="276">
        <v>1</v>
      </c>
      <c r="AW47" s="272"/>
      <c r="AX47" s="272">
        <v>2.2000000000000002</v>
      </c>
      <c r="AY47" s="272">
        <v>1.1000000000000001</v>
      </c>
      <c r="AZ47" s="276">
        <v>68</v>
      </c>
      <c r="BA47" s="272">
        <v>4.5999999999999996</v>
      </c>
      <c r="BB47" s="272"/>
      <c r="BC47" s="272"/>
      <c r="BD47" s="276">
        <v>6</v>
      </c>
      <c r="BE47" s="272"/>
      <c r="BF47" s="272"/>
      <c r="BG47" s="276">
        <v>4.0000000000000002E-4</v>
      </c>
      <c r="BH47" s="276">
        <v>75</v>
      </c>
      <c r="BI47" s="272"/>
      <c r="BJ47" s="262"/>
      <c r="BK47" s="262"/>
      <c r="BL47" s="274"/>
      <c r="BM47" s="274">
        <v>0.14000000000000001</v>
      </c>
      <c r="BN47" s="277">
        <v>0.02</v>
      </c>
      <c r="BO47" s="274"/>
      <c r="BP47" s="274">
        <v>0.14000000000000001</v>
      </c>
      <c r="BQ47" s="274">
        <v>0.5</v>
      </c>
      <c r="BR47" s="81"/>
      <c r="BS47" s="81"/>
      <c r="BT47" s="74"/>
      <c r="BU47" s="1"/>
    </row>
    <row r="48" spans="1:73" ht="15.75" customHeight="1" x14ac:dyDescent="0.25">
      <c r="A48" s="80"/>
      <c r="B48" s="81"/>
      <c r="C48" s="82" t="s">
        <v>215</v>
      </c>
      <c r="D48" s="272">
        <v>1.5</v>
      </c>
      <c r="E48" s="276">
        <v>0</v>
      </c>
      <c r="F48" s="272"/>
      <c r="G48" s="276">
        <v>1</v>
      </c>
      <c r="H48" s="276">
        <v>1</v>
      </c>
      <c r="I48" s="276">
        <v>1</v>
      </c>
      <c r="J48" s="272"/>
      <c r="K48" s="276">
        <v>0</v>
      </c>
      <c r="L48" s="276"/>
      <c r="M48" s="276"/>
      <c r="N48" s="273"/>
      <c r="O48" s="273"/>
      <c r="P48" s="273"/>
      <c r="Q48" s="272"/>
      <c r="R48" s="276">
        <v>0</v>
      </c>
      <c r="S48" s="276">
        <v>0</v>
      </c>
      <c r="T48" s="275"/>
      <c r="U48" s="276">
        <v>0</v>
      </c>
      <c r="V48" s="276">
        <v>2.3999999999999998E-3</v>
      </c>
      <c r="W48" s="276">
        <v>0</v>
      </c>
      <c r="X48" s="275"/>
      <c r="Y48" s="276">
        <v>0</v>
      </c>
      <c r="Z48" s="272"/>
      <c r="AA48" s="272"/>
      <c r="AB48" s="272"/>
      <c r="AC48" s="272"/>
      <c r="AD48" s="272"/>
      <c r="AE48" s="272"/>
      <c r="AF48" s="272"/>
      <c r="AG48" s="272"/>
      <c r="AH48" s="272"/>
      <c r="AI48" s="276">
        <v>0</v>
      </c>
      <c r="AJ48" s="276"/>
      <c r="AK48" s="332">
        <v>7</v>
      </c>
      <c r="AL48" s="276">
        <v>0</v>
      </c>
      <c r="AM48" s="276"/>
      <c r="AN48" s="276">
        <v>0</v>
      </c>
      <c r="AO48" s="276">
        <v>0</v>
      </c>
      <c r="AP48" s="276">
        <v>0</v>
      </c>
      <c r="AQ48" s="276">
        <v>1</v>
      </c>
      <c r="AR48" s="276">
        <v>0.01</v>
      </c>
      <c r="AS48" s="272"/>
      <c r="AT48" s="272">
        <v>0.8</v>
      </c>
      <c r="AU48" s="272">
        <v>0.8</v>
      </c>
      <c r="AV48" s="272">
        <v>0.8</v>
      </c>
      <c r="AW48" s="272"/>
      <c r="AX48" s="272">
        <v>0.8</v>
      </c>
      <c r="AY48" s="272">
        <v>0.4</v>
      </c>
      <c r="AZ48" s="276">
        <v>50</v>
      </c>
      <c r="BA48" s="272">
        <v>2.7</v>
      </c>
      <c r="BB48" s="272"/>
      <c r="BC48" s="272"/>
      <c r="BD48" s="276">
        <v>4</v>
      </c>
      <c r="BE48" s="272"/>
      <c r="BF48" s="272"/>
      <c r="BG48" s="276">
        <v>1E-4</v>
      </c>
      <c r="BH48" s="276">
        <v>50</v>
      </c>
      <c r="BI48" s="272"/>
      <c r="BJ48" s="262"/>
      <c r="BK48" s="262"/>
      <c r="BL48" s="274"/>
      <c r="BM48" s="274">
        <v>0.1</v>
      </c>
      <c r="BN48" s="278">
        <v>8.9999999999999993E-3</v>
      </c>
      <c r="BO48" s="278"/>
      <c r="BP48" s="278">
        <v>0</v>
      </c>
      <c r="BQ48" s="278">
        <v>0</v>
      </c>
      <c r="BR48" s="81"/>
      <c r="BS48" s="81"/>
      <c r="BT48" s="74"/>
      <c r="BU48" s="1"/>
    </row>
    <row r="49" spans="1:73" ht="15.75" customHeight="1" x14ac:dyDescent="0.25">
      <c r="A49" s="1"/>
      <c r="B49" s="1"/>
      <c r="C49" s="83"/>
      <c r="D49" s="84"/>
      <c r="E49" s="84"/>
      <c r="F49" s="84"/>
      <c r="G49" s="84"/>
      <c r="H49" s="84"/>
      <c r="I49" s="84"/>
      <c r="J49" s="84"/>
      <c r="K49" s="84"/>
      <c r="L49" s="85"/>
      <c r="M49" s="85"/>
      <c r="N49" s="85"/>
      <c r="O49" s="85"/>
      <c r="P49" s="85"/>
      <c r="Q49" s="1"/>
      <c r="R49" s="84"/>
      <c r="S49" s="84"/>
      <c r="T49" s="84"/>
      <c r="U49" s="86"/>
      <c r="V49" s="86"/>
      <c r="W49" s="86"/>
      <c r="X49" s="84"/>
      <c r="Y49" s="86"/>
      <c r="Z49" s="84"/>
      <c r="AA49" s="84"/>
      <c r="AB49" s="84"/>
      <c r="AC49" s="84"/>
      <c r="AD49" s="84"/>
      <c r="AE49" s="84"/>
      <c r="AF49" s="84"/>
      <c r="AG49" s="84"/>
      <c r="AH49" s="84"/>
      <c r="AI49" s="87"/>
      <c r="AJ49" s="84"/>
      <c r="AK49" s="84"/>
      <c r="AL49" s="84"/>
      <c r="AM49" s="84"/>
      <c r="AN49" s="84"/>
      <c r="AO49" s="84"/>
      <c r="AP49" s="84"/>
      <c r="AQ49" s="84"/>
      <c r="AR49" s="84"/>
      <c r="AS49" s="84"/>
      <c r="AT49" s="84"/>
      <c r="AU49" s="84"/>
      <c r="AV49" s="84"/>
      <c r="AW49" s="84"/>
      <c r="AX49" s="84"/>
      <c r="AY49" s="84"/>
      <c r="AZ49" s="84"/>
      <c r="BA49" s="84"/>
      <c r="BB49" s="84"/>
      <c r="BC49" s="84"/>
      <c r="BD49" s="84"/>
      <c r="BE49" s="84"/>
      <c r="BF49" s="84"/>
      <c r="BG49" s="84"/>
      <c r="BH49" s="84"/>
      <c r="BI49" s="84"/>
      <c r="BJ49" s="84"/>
      <c r="BK49" s="84"/>
      <c r="BL49" s="1"/>
      <c r="BM49" s="1"/>
      <c r="BN49" s="1"/>
      <c r="BO49" s="1"/>
      <c r="BP49" s="1"/>
      <c r="BQ49" s="1"/>
      <c r="BR49" s="1"/>
      <c r="BS49" s="1"/>
      <c r="BT49" s="1"/>
      <c r="BU49" s="1"/>
    </row>
    <row r="50" spans="1:73" ht="15.75" customHeight="1" x14ac:dyDescent="0.25">
      <c r="A50" s="1"/>
      <c r="B50" s="1"/>
      <c r="C50" s="83"/>
      <c r="D50" s="84"/>
      <c r="E50" s="84"/>
      <c r="F50" s="84"/>
      <c r="G50" s="84"/>
      <c r="H50" s="84"/>
      <c r="I50" s="84"/>
      <c r="J50" s="84"/>
      <c r="K50" s="84"/>
      <c r="L50" s="85"/>
      <c r="M50" s="85"/>
      <c r="N50" s="85"/>
      <c r="O50" s="85"/>
      <c r="P50" s="85"/>
      <c r="Q50" s="1"/>
      <c r="R50" s="84"/>
      <c r="S50" s="84"/>
      <c r="T50" s="84"/>
      <c r="U50" s="84"/>
      <c r="V50" s="84"/>
      <c r="W50" s="84"/>
      <c r="X50" s="84"/>
      <c r="Y50" s="86"/>
      <c r="Z50" s="84"/>
      <c r="AA50" s="84"/>
      <c r="AB50" s="84"/>
      <c r="AC50" s="84"/>
      <c r="AD50" s="84"/>
      <c r="AE50" s="84"/>
      <c r="AF50" s="84"/>
      <c r="AG50" s="84"/>
      <c r="AH50" s="84"/>
      <c r="AI50" s="87"/>
      <c r="AJ50" s="84"/>
      <c r="AK50" s="84"/>
      <c r="AL50" s="84"/>
      <c r="AM50" s="84"/>
      <c r="AN50" s="84"/>
      <c r="AO50" s="84"/>
      <c r="AP50" s="84"/>
      <c r="AQ50" s="84"/>
      <c r="AR50" s="84"/>
      <c r="AS50" s="84"/>
      <c r="AT50" s="84"/>
      <c r="AU50" s="84"/>
      <c r="AV50" s="84"/>
      <c r="AW50" s="84"/>
      <c r="AX50" s="84"/>
      <c r="AY50" s="84"/>
      <c r="AZ50" s="84"/>
      <c r="BA50" s="84"/>
      <c r="BB50" s="84"/>
      <c r="BC50" s="84"/>
      <c r="BD50" s="84"/>
      <c r="BE50" s="84"/>
      <c r="BF50" s="84"/>
      <c r="BG50" s="84"/>
      <c r="BH50" s="84"/>
      <c r="BI50" s="84"/>
      <c r="BJ50" s="84"/>
      <c r="BK50" s="84"/>
      <c r="BL50" s="1"/>
      <c r="BM50" s="1"/>
      <c r="BN50" s="1"/>
      <c r="BO50" s="1"/>
      <c r="BP50" s="1"/>
      <c r="BQ50" s="1"/>
      <c r="BR50" s="1"/>
      <c r="BS50" s="1"/>
      <c r="BT50" s="1"/>
      <c r="BU50" s="1"/>
    </row>
    <row r="51" spans="1:73" ht="15.75" customHeight="1" x14ac:dyDescent="0.25">
      <c r="A51" s="1"/>
      <c r="B51" s="1"/>
      <c r="C51" s="83"/>
      <c r="D51" s="84"/>
      <c r="E51" s="84"/>
      <c r="F51" s="84"/>
      <c r="G51" s="84"/>
      <c r="H51" s="84"/>
      <c r="I51" s="84"/>
      <c r="J51" s="84"/>
      <c r="K51" s="84"/>
      <c r="L51" s="85"/>
      <c r="M51" s="85"/>
      <c r="N51" s="85"/>
      <c r="O51" s="85"/>
      <c r="P51" s="85"/>
      <c r="Q51" s="1"/>
      <c r="R51" s="84"/>
      <c r="S51" s="84"/>
      <c r="T51" s="84"/>
      <c r="U51" s="84"/>
      <c r="V51" s="84"/>
      <c r="W51" s="84"/>
      <c r="X51" s="84"/>
      <c r="Y51" s="84"/>
      <c r="Z51" s="84"/>
      <c r="AA51" s="84"/>
      <c r="AB51" s="84"/>
      <c r="AC51" s="84"/>
      <c r="AD51" s="84"/>
      <c r="AE51" s="84"/>
      <c r="AF51" s="84"/>
      <c r="AG51" s="84"/>
      <c r="AH51" s="84"/>
      <c r="AI51" s="84"/>
      <c r="AJ51" s="84"/>
      <c r="AK51" s="84"/>
      <c r="AL51" s="84"/>
      <c r="AM51" s="84"/>
      <c r="AN51" s="84"/>
      <c r="AO51" s="84"/>
      <c r="AP51" s="84"/>
      <c r="AQ51" s="84"/>
      <c r="AR51" s="84"/>
      <c r="AS51" s="84"/>
      <c r="AT51" s="84"/>
      <c r="AU51" s="84"/>
      <c r="AV51" s="84"/>
      <c r="AW51" s="84"/>
      <c r="AX51" s="84"/>
      <c r="AY51" s="84"/>
      <c r="AZ51" s="84"/>
      <c r="BA51" s="84"/>
      <c r="BB51" s="84"/>
      <c r="BC51" s="84"/>
      <c r="BD51" s="84"/>
      <c r="BE51" s="84"/>
      <c r="BF51" s="84"/>
      <c r="BG51" s="84"/>
      <c r="BH51" s="84"/>
      <c r="BI51" s="84"/>
      <c r="BJ51" s="84"/>
      <c r="BK51" s="84"/>
      <c r="BL51" s="1"/>
      <c r="BM51" s="1"/>
      <c r="BN51" s="1"/>
      <c r="BO51" s="1"/>
      <c r="BP51" s="1"/>
      <c r="BQ51" s="1"/>
      <c r="BR51" s="1"/>
      <c r="BS51" s="1"/>
      <c r="BT51" s="1"/>
      <c r="BU51" s="1"/>
    </row>
    <row r="52" spans="1:73" ht="15.75" customHeight="1" x14ac:dyDescent="0.25">
      <c r="A52" s="1"/>
      <c r="B52" s="1"/>
      <c r="C52" s="83"/>
      <c r="D52" s="84"/>
      <c r="E52" s="84"/>
      <c r="F52" s="84"/>
      <c r="G52" s="84"/>
      <c r="H52" s="84"/>
      <c r="I52" s="84"/>
      <c r="J52" s="84"/>
      <c r="K52" s="84"/>
      <c r="L52" s="85"/>
      <c r="M52" s="85"/>
      <c r="N52" s="85"/>
      <c r="O52" s="85"/>
      <c r="P52" s="85"/>
      <c r="Q52" s="1"/>
      <c r="R52" s="84"/>
      <c r="S52" s="84"/>
      <c r="T52" s="84"/>
      <c r="U52" s="84"/>
      <c r="V52" s="84"/>
      <c r="W52" s="84"/>
      <c r="X52" s="84"/>
      <c r="Y52" s="84"/>
      <c r="Z52" s="84"/>
      <c r="AA52" s="84"/>
      <c r="AB52" s="84"/>
      <c r="AC52" s="84"/>
      <c r="AD52" s="84"/>
      <c r="AE52" s="84"/>
      <c r="AF52" s="84"/>
      <c r="AG52" s="84"/>
      <c r="AH52" s="84"/>
      <c r="AI52" s="84"/>
      <c r="AJ52" s="84"/>
      <c r="AK52" s="84"/>
      <c r="AL52" s="84"/>
      <c r="AM52" s="84"/>
      <c r="AN52" s="84"/>
      <c r="AO52" s="84"/>
      <c r="AP52" s="84"/>
      <c r="AQ52" s="84"/>
      <c r="AR52" s="84"/>
      <c r="AS52" s="84"/>
      <c r="AT52" s="84"/>
      <c r="AU52" s="84"/>
      <c r="AV52" s="84"/>
      <c r="AW52" s="84"/>
      <c r="AX52" s="84"/>
      <c r="AY52" s="84"/>
      <c r="AZ52" s="84"/>
      <c r="BA52" s="84"/>
      <c r="BB52" s="84"/>
      <c r="BC52" s="84"/>
      <c r="BD52" s="84"/>
      <c r="BE52" s="84"/>
      <c r="BF52" s="84"/>
      <c r="BG52" s="84"/>
      <c r="BH52" s="84"/>
      <c r="BI52" s="84"/>
      <c r="BJ52" s="84"/>
      <c r="BK52" s="84"/>
      <c r="BL52" s="1"/>
      <c r="BM52" s="1"/>
      <c r="BN52" s="1"/>
      <c r="BO52" s="1"/>
      <c r="BP52" s="1"/>
      <c r="BQ52" s="1"/>
      <c r="BR52" s="1"/>
      <c r="BS52" s="1"/>
      <c r="BT52" s="1"/>
      <c r="BU52" s="1"/>
    </row>
    <row r="53" spans="1:73" ht="15.75" customHeight="1" x14ac:dyDescent="0.25">
      <c r="A53" s="1"/>
      <c r="B53" s="1"/>
      <c r="C53" s="83"/>
      <c r="D53" s="84"/>
      <c r="E53" s="84"/>
      <c r="F53" s="84"/>
      <c r="G53" s="84"/>
      <c r="H53" s="84"/>
      <c r="I53" s="84"/>
      <c r="J53" s="84"/>
      <c r="K53" s="84"/>
      <c r="L53" s="85"/>
      <c r="M53" s="85"/>
      <c r="N53" s="85"/>
      <c r="O53" s="85"/>
      <c r="P53" s="85"/>
      <c r="Q53" s="1"/>
      <c r="R53" s="84"/>
      <c r="S53" s="84"/>
      <c r="T53" s="84"/>
      <c r="U53" s="84"/>
      <c r="V53" s="84"/>
      <c r="W53" s="84"/>
      <c r="X53" s="84"/>
      <c r="Y53" s="84"/>
      <c r="Z53" s="84"/>
      <c r="AA53" s="84"/>
      <c r="AB53" s="84"/>
      <c r="AC53" s="84"/>
      <c r="AD53" s="84"/>
      <c r="AE53" s="84"/>
      <c r="AF53" s="84"/>
      <c r="AG53" s="84"/>
      <c r="AH53" s="84"/>
      <c r="AI53" s="84"/>
      <c r="AJ53" s="84"/>
      <c r="AK53" s="84"/>
      <c r="AL53" s="84"/>
      <c r="AM53" s="84"/>
      <c r="AN53" s="84"/>
      <c r="AO53" s="84"/>
      <c r="AP53" s="84"/>
      <c r="AQ53" s="84"/>
      <c r="AR53" s="84"/>
      <c r="AS53" s="84"/>
      <c r="AT53" s="84"/>
      <c r="AU53" s="84"/>
      <c r="AV53" s="84"/>
      <c r="AW53" s="84"/>
      <c r="AX53" s="84"/>
      <c r="AY53" s="84"/>
      <c r="AZ53" s="84"/>
      <c r="BA53" s="84"/>
      <c r="BB53" s="84"/>
      <c r="BC53" s="84"/>
      <c r="BD53" s="84"/>
      <c r="BE53" s="84"/>
      <c r="BF53" s="84"/>
      <c r="BG53" s="84"/>
      <c r="BH53" s="84"/>
      <c r="BI53" s="84"/>
      <c r="BJ53" s="84"/>
      <c r="BK53" s="84"/>
      <c r="BL53" s="1"/>
      <c r="BM53" s="1"/>
      <c r="BN53" s="1"/>
      <c r="BO53" s="1"/>
      <c r="BP53" s="1"/>
      <c r="BQ53" s="1"/>
      <c r="BR53" s="1"/>
      <c r="BS53" s="1"/>
      <c r="BT53" s="1"/>
      <c r="BU53" s="1"/>
    </row>
    <row r="54" spans="1:73" ht="15.75" customHeight="1" x14ac:dyDescent="0.25">
      <c r="A54" s="1"/>
      <c r="B54" s="1"/>
      <c r="C54" s="83"/>
      <c r="D54" s="84"/>
      <c r="E54" s="84"/>
      <c r="F54" s="84"/>
      <c r="G54" s="84"/>
      <c r="H54" s="84"/>
      <c r="I54" s="84"/>
      <c r="J54" s="84"/>
      <c r="K54" s="84"/>
      <c r="L54" s="85"/>
      <c r="M54" s="85"/>
      <c r="N54" s="85"/>
      <c r="O54" s="85"/>
      <c r="P54" s="85"/>
      <c r="Q54" s="1"/>
      <c r="R54" s="84"/>
      <c r="S54" s="84"/>
      <c r="T54" s="84"/>
      <c r="U54" s="84"/>
      <c r="V54" s="84"/>
      <c r="W54" s="84"/>
      <c r="X54" s="84"/>
      <c r="Y54" s="84"/>
      <c r="Z54" s="84"/>
      <c r="AA54" s="84"/>
      <c r="AB54" s="84"/>
      <c r="AC54" s="84"/>
      <c r="AD54" s="84"/>
      <c r="AE54" s="84"/>
      <c r="AF54" s="84"/>
      <c r="AG54" s="84"/>
      <c r="AH54" s="84"/>
      <c r="AI54" s="84"/>
      <c r="AJ54" s="84"/>
      <c r="AK54" s="84"/>
      <c r="AL54" s="84"/>
      <c r="AM54" s="84"/>
      <c r="AN54" s="84"/>
      <c r="AO54" s="84"/>
      <c r="AP54" s="84"/>
      <c r="AQ54" s="84"/>
      <c r="AR54" s="84"/>
      <c r="AS54" s="84"/>
      <c r="AT54" s="84"/>
      <c r="AU54" s="84"/>
      <c r="AV54" s="84"/>
      <c r="AW54" s="84"/>
      <c r="AX54" s="84"/>
      <c r="AY54" s="84"/>
      <c r="AZ54" s="84"/>
      <c r="BA54" s="84"/>
      <c r="BB54" s="84"/>
      <c r="BC54" s="84"/>
      <c r="BD54" s="84"/>
      <c r="BE54" s="84"/>
      <c r="BF54" s="84"/>
      <c r="BG54" s="84"/>
      <c r="BH54" s="84"/>
      <c r="BI54" s="84"/>
      <c r="BJ54" s="84"/>
      <c r="BK54" s="84"/>
      <c r="BL54" s="1"/>
      <c r="BM54" s="1"/>
      <c r="BN54" s="1"/>
      <c r="BO54" s="1"/>
      <c r="BP54" s="1"/>
      <c r="BQ54" s="1"/>
      <c r="BR54" s="1"/>
      <c r="BS54" s="1"/>
      <c r="BT54" s="1"/>
      <c r="BU54" s="1"/>
    </row>
    <row r="55" spans="1:73" ht="15.75" customHeight="1" x14ac:dyDescent="0.25">
      <c r="A55" s="1"/>
      <c r="B55" s="1"/>
      <c r="C55" s="83"/>
      <c r="D55" s="84"/>
      <c r="E55" s="84"/>
      <c r="F55" s="84"/>
      <c r="G55" s="84"/>
      <c r="H55" s="84"/>
      <c r="I55" s="84"/>
      <c r="J55" s="84"/>
      <c r="K55" s="84"/>
      <c r="L55" s="85"/>
      <c r="M55" s="85"/>
      <c r="N55" s="85"/>
      <c r="O55" s="85"/>
      <c r="P55" s="85"/>
      <c r="Q55" s="1"/>
      <c r="R55" s="84"/>
      <c r="S55" s="84"/>
      <c r="T55" s="84"/>
      <c r="U55" s="84"/>
      <c r="V55" s="84"/>
      <c r="W55" s="84"/>
      <c r="X55" s="84"/>
      <c r="Y55" s="84"/>
      <c r="Z55" s="84"/>
      <c r="AA55" s="84"/>
      <c r="AB55" s="84"/>
      <c r="AC55" s="84"/>
      <c r="AD55" s="84"/>
      <c r="AE55" s="84"/>
      <c r="AF55" s="84"/>
      <c r="AG55" s="84"/>
      <c r="AH55" s="84"/>
      <c r="AI55" s="84"/>
      <c r="AJ55" s="84"/>
      <c r="AK55" s="84"/>
      <c r="AL55" s="84"/>
      <c r="AM55" s="84"/>
      <c r="AN55" s="84"/>
      <c r="AO55" s="84"/>
      <c r="AP55" s="84"/>
      <c r="AQ55" s="84"/>
      <c r="AR55" s="84"/>
      <c r="AS55" s="84"/>
      <c r="AT55" s="84"/>
      <c r="AU55" s="84"/>
      <c r="AV55" s="84"/>
      <c r="AW55" s="84"/>
      <c r="AX55" s="84"/>
      <c r="AY55" s="84"/>
      <c r="AZ55" s="84"/>
      <c r="BA55" s="84"/>
      <c r="BB55" s="84"/>
      <c r="BC55" s="84"/>
      <c r="BD55" s="84"/>
      <c r="BE55" s="84"/>
      <c r="BF55" s="84"/>
      <c r="BG55" s="84"/>
      <c r="BH55" s="84"/>
      <c r="BI55" s="84"/>
      <c r="BJ55" s="84"/>
      <c r="BK55" s="84"/>
      <c r="BL55" s="1"/>
      <c r="BM55" s="1"/>
      <c r="BN55" s="1"/>
      <c r="BO55" s="1"/>
      <c r="BP55" s="1"/>
      <c r="BQ55" s="1"/>
      <c r="BR55" s="1"/>
      <c r="BS55" s="1"/>
      <c r="BT55" s="1"/>
      <c r="BU55" s="1"/>
    </row>
    <row r="56" spans="1:73" ht="15.75" customHeight="1" x14ac:dyDescent="0.25">
      <c r="A56" s="1"/>
      <c r="B56" s="1"/>
      <c r="C56" s="83"/>
      <c r="D56" s="84"/>
      <c r="E56" s="84"/>
      <c r="F56" s="84"/>
      <c r="G56" s="84"/>
      <c r="H56" s="84"/>
      <c r="I56" s="84"/>
      <c r="J56" s="84"/>
      <c r="K56" s="84"/>
      <c r="L56" s="85"/>
      <c r="M56" s="85"/>
      <c r="N56" s="85"/>
      <c r="O56" s="85"/>
      <c r="P56" s="85"/>
      <c r="Q56" s="1"/>
      <c r="R56" s="84"/>
      <c r="S56" s="84"/>
      <c r="T56" s="84"/>
      <c r="U56" s="84"/>
      <c r="V56" s="84"/>
      <c r="W56" s="84"/>
      <c r="X56" s="84"/>
      <c r="Y56" s="84"/>
      <c r="Z56" s="84"/>
      <c r="AA56" s="84"/>
      <c r="AB56" s="84"/>
      <c r="AC56" s="84"/>
      <c r="AD56" s="84"/>
      <c r="AE56" s="84"/>
      <c r="AF56" s="84"/>
      <c r="AG56" s="84"/>
      <c r="AH56" s="84"/>
      <c r="AI56" s="84"/>
      <c r="AJ56" s="84"/>
      <c r="AK56" s="84"/>
      <c r="AL56" s="84"/>
      <c r="AM56" s="84"/>
      <c r="AN56" s="84"/>
      <c r="AO56" s="84"/>
      <c r="AP56" s="84"/>
      <c r="AQ56" s="84"/>
      <c r="AR56" s="84"/>
      <c r="AS56" s="84"/>
      <c r="AT56" s="84"/>
      <c r="AU56" s="84"/>
      <c r="AV56" s="84"/>
      <c r="AW56" s="84"/>
      <c r="AX56" s="84"/>
      <c r="AY56" s="84"/>
      <c r="AZ56" s="84"/>
      <c r="BA56" s="84"/>
      <c r="BB56" s="84"/>
      <c r="BC56" s="84"/>
      <c r="BD56" s="84"/>
      <c r="BE56" s="84"/>
      <c r="BF56" s="84"/>
      <c r="BG56" s="84"/>
      <c r="BH56" s="84"/>
      <c r="BI56" s="84"/>
      <c r="BJ56" s="84"/>
      <c r="BK56" s="84"/>
      <c r="BL56" s="1"/>
      <c r="BM56" s="1"/>
      <c r="BN56" s="1"/>
      <c r="BO56" s="1"/>
      <c r="BP56" s="1"/>
      <c r="BQ56" s="1"/>
      <c r="BR56" s="1"/>
      <c r="BS56" s="1"/>
      <c r="BT56" s="1"/>
      <c r="BU56" s="1"/>
    </row>
    <row r="57" spans="1:73" ht="15.75" customHeight="1" x14ac:dyDescent="0.25">
      <c r="A57" s="1"/>
      <c r="B57" s="1"/>
      <c r="C57" s="83"/>
      <c r="D57" s="84"/>
      <c r="E57" s="84"/>
      <c r="F57" s="84"/>
      <c r="G57" s="84"/>
      <c r="H57" s="84"/>
      <c r="I57" s="84"/>
      <c r="J57" s="84"/>
      <c r="K57" s="84"/>
      <c r="L57" s="85"/>
      <c r="M57" s="85"/>
      <c r="N57" s="85"/>
      <c r="O57" s="85"/>
      <c r="P57" s="85"/>
      <c r="Q57" s="1"/>
      <c r="R57" s="84"/>
      <c r="S57" s="84"/>
      <c r="T57" s="84"/>
      <c r="U57" s="84"/>
      <c r="V57" s="84"/>
      <c r="W57" s="84"/>
      <c r="X57" s="84"/>
      <c r="Y57" s="84"/>
      <c r="Z57" s="84"/>
      <c r="AA57" s="84"/>
      <c r="AB57" s="84"/>
      <c r="AC57" s="84"/>
      <c r="AD57" s="84"/>
      <c r="AE57" s="84"/>
      <c r="AF57" s="84"/>
      <c r="AG57" s="84"/>
      <c r="AH57" s="84"/>
      <c r="AI57" s="84"/>
      <c r="AJ57" s="84"/>
      <c r="AK57" s="84"/>
      <c r="AL57" s="84"/>
      <c r="AM57" s="84"/>
      <c r="AN57" s="84"/>
      <c r="AO57" s="84"/>
      <c r="AP57" s="84"/>
      <c r="AQ57" s="84"/>
      <c r="AR57" s="84"/>
      <c r="AS57" s="84"/>
      <c r="AT57" s="84"/>
      <c r="AU57" s="84"/>
      <c r="AV57" s="84"/>
      <c r="AW57" s="84"/>
      <c r="AX57" s="84"/>
      <c r="AY57" s="84"/>
      <c r="AZ57" s="84"/>
      <c r="BA57" s="84"/>
      <c r="BB57" s="84"/>
      <c r="BC57" s="84"/>
      <c r="BD57" s="84"/>
      <c r="BE57" s="84"/>
      <c r="BF57" s="84"/>
      <c r="BG57" s="84"/>
      <c r="BH57" s="84"/>
      <c r="BI57" s="84"/>
      <c r="BJ57" s="84"/>
      <c r="BK57" s="84"/>
      <c r="BL57" s="1"/>
      <c r="BM57" s="1"/>
      <c r="BN57" s="1"/>
      <c r="BO57" s="1"/>
      <c r="BP57" s="1"/>
      <c r="BQ57" s="1"/>
      <c r="BR57" s="1"/>
      <c r="BS57" s="1"/>
      <c r="BT57" s="1"/>
      <c r="BU57" s="1"/>
    </row>
    <row r="58" spans="1:73" ht="15.75" customHeight="1" x14ac:dyDescent="0.25">
      <c r="A58" s="1"/>
      <c r="B58" s="1"/>
      <c r="C58" s="83"/>
      <c r="D58" s="84"/>
      <c r="E58" s="84"/>
      <c r="F58" s="84"/>
      <c r="G58" s="84"/>
      <c r="H58" s="84"/>
      <c r="I58" s="84"/>
      <c r="J58" s="84"/>
      <c r="K58" s="84"/>
      <c r="L58" s="85"/>
      <c r="M58" s="85"/>
      <c r="N58" s="85"/>
      <c r="O58" s="85"/>
      <c r="P58" s="85"/>
      <c r="Q58" s="1"/>
      <c r="R58" s="84"/>
      <c r="S58" s="84"/>
      <c r="T58" s="84"/>
      <c r="U58" s="84"/>
      <c r="V58" s="84"/>
      <c r="W58" s="84"/>
      <c r="X58" s="84"/>
      <c r="Y58" s="84"/>
      <c r="Z58" s="84"/>
      <c r="AA58" s="84"/>
      <c r="AB58" s="84"/>
      <c r="AC58" s="84"/>
      <c r="AD58" s="84"/>
      <c r="AE58" s="84"/>
      <c r="AF58" s="84"/>
      <c r="AG58" s="84"/>
      <c r="AH58" s="84"/>
      <c r="AI58" s="84"/>
      <c r="AJ58" s="84"/>
      <c r="AK58" s="84"/>
      <c r="AL58" s="84"/>
      <c r="AM58" s="84"/>
      <c r="AN58" s="84"/>
      <c r="AO58" s="84"/>
      <c r="AP58" s="84"/>
      <c r="AQ58" s="84"/>
      <c r="AR58" s="84"/>
      <c r="AS58" s="84"/>
      <c r="AT58" s="84"/>
      <c r="AU58" s="84"/>
      <c r="AV58" s="84"/>
      <c r="AW58" s="84"/>
      <c r="AX58" s="84"/>
      <c r="AY58" s="84"/>
      <c r="AZ58" s="84"/>
      <c r="BA58" s="84"/>
      <c r="BB58" s="84"/>
      <c r="BC58" s="84"/>
      <c r="BD58" s="84"/>
      <c r="BE58" s="84"/>
      <c r="BF58" s="84"/>
      <c r="BG58" s="84"/>
      <c r="BH58" s="84"/>
      <c r="BI58" s="84"/>
      <c r="BJ58" s="84"/>
      <c r="BK58" s="84"/>
      <c r="BL58" s="1"/>
      <c r="BM58" s="1"/>
      <c r="BN58" s="1"/>
      <c r="BO58" s="1"/>
      <c r="BP58" s="1"/>
      <c r="BQ58" s="1"/>
      <c r="BR58" s="1"/>
      <c r="BS58" s="1"/>
      <c r="BT58" s="1"/>
      <c r="BU58" s="1"/>
    </row>
    <row r="59" spans="1:73" ht="15.75" customHeight="1" x14ac:dyDescent="0.25">
      <c r="A59" s="1"/>
      <c r="B59" s="1"/>
      <c r="C59" s="83"/>
      <c r="D59" s="84"/>
      <c r="E59" s="84"/>
      <c r="F59" s="84"/>
      <c r="G59" s="84"/>
      <c r="H59" s="84"/>
      <c r="I59" s="84"/>
      <c r="J59" s="84"/>
      <c r="K59" s="84"/>
      <c r="L59" s="85"/>
      <c r="M59" s="85"/>
      <c r="N59" s="85"/>
      <c r="O59" s="85"/>
      <c r="P59" s="85"/>
      <c r="Q59" s="1"/>
      <c r="R59" s="84"/>
      <c r="S59" s="84"/>
      <c r="T59" s="84"/>
      <c r="U59" s="84"/>
      <c r="V59" s="84"/>
      <c r="W59" s="84"/>
      <c r="X59" s="84"/>
      <c r="Y59" s="84"/>
      <c r="Z59" s="84"/>
      <c r="AA59" s="84"/>
      <c r="AB59" s="84"/>
      <c r="AC59" s="84"/>
      <c r="AD59" s="84"/>
      <c r="AE59" s="84"/>
      <c r="AF59" s="84"/>
      <c r="AG59" s="84"/>
      <c r="AH59" s="84"/>
      <c r="AI59" s="84"/>
      <c r="AJ59" s="84"/>
      <c r="AK59" s="84"/>
      <c r="AL59" s="84"/>
      <c r="AM59" s="84"/>
      <c r="AN59" s="84"/>
      <c r="AO59" s="84"/>
      <c r="AP59" s="84"/>
      <c r="AQ59" s="84"/>
      <c r="AR59" s="84"/>
      <c r="AS59" s="84"/>
      <c r="AT59" s="84"/>
      <c r="AU59" s="84"/>
      <c r="AV59" s="84"/>
      <c r="AW59" s="84"/>
      <c r="AX59" s="84"/>
      <c r="AY59" s="84"/>
      <c r="AZ59" s="84"/>
      <c r="BA59" s="84"/>
      <c r="BB59" s="84"/>
      <c r="BC59" s="84"/>
      <c r="BD59" s="84"/>
      <c r="BE59" s="84"/>
      <c r="BF59" s="84"/>
      <c r="BG59" s="84"/>
      <c r="BH59" s="84"/>
      <c r="BI59" s="84"/>
      <c r="BJ59" s="84"/>
      <c r="BK59" s="84"/>
      <c r="BL59" s="1"/>
      <c r="BM59" s="1"/>
      <c r="BN59" s="1"/>
      <c r="BO59" s="1"/>
      <c r="BP59" s="1"/>
      <c r="BQ59" s="1"/>
      <c r="BR59" s="1"/>
      <c r="BS59" s="1"/>
      <c r="BT59" s="1"/>
      <c r="BU59" s="1"/>
    </row>
    <row r="60" spans="1:73" ht="15.75" customHeight="1" x14ac:dyDescent="0.25">
      <c r="A60" s="1"/>
      <c r="B60" s="1"/>
      <c r="C60" s="83"/>
      <c r="D60" s="84"/>
      <c r="E60" s="84"/>
      <c r="F60" s="84"/>
      <c r="G60" s="84"/>
      <c r="H60" s="84"/>
      <c r="I60" s="84"/>
      <c r="J60" s="84"/>
      <c r="K60" s="84"/>
      <c r="L60" s="85"/>
      <c r="M60" s="85"/>
      <c r="N60" s="85"/>
      <c r="O60" s="85"/>
      <c r="P60" s="85"/>
      <c r="Q60" s="1"/>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4"/>
      <c r="BK60" s="84"/>
      <c r="BL60" s="1"/>
      <c r="BM60" s="1"/>
      <c r="BN60" s="1"/>
      <c r="BO60" s="1"/>
      <c r="BP60" s="1"/>
      <c r="BQ60" s="1"/>
      <c r="BR60" s="1"/>
      <c r="BS60" s="1"/>
      <c r="BT60" s="1"/>
      <c r="BU60" s="1"/>
    </row>
    <row r="61" spans="1:73" ht="15.75" customHeight="1" x14ac:dyDescent="0.25">
      <c r="A61" s="1"/>
      <c r="B61" s="1"/>
      <c r="C61" s="83"/>
      <c r="D61" s="84"/>
      <c r="E61" s="84"/>
      <c r="F61" s="84"/>
      <c r="G61" s="84"/>
      <c r="H61" s="84"/>
      <c r="I61" s="84"/>
      <c r="J61" s="84"/>
      <c r="K61" s="84"/>
      <c r="L61" s="85"/>
      <c r="M61" s="85"/>
      <c r="N61" s="85"/>
      <c r="O61" s="85"/>
      <c r="P61" s="85"/>
      <c r="Q61" s="1"/>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4"/>
      <c r="BK61" s="84"/>
      <c r="BL61" s="1"/>
      <c r="BM61" s="1"/>
      <c r="BN61" s="1"/>
      <c r="BO61" s="1"/>
      <c r="BP61" s="1"/>
      <c r="BQ61" s="1"/>
      <c r="BR61" s="1"/>
      <c r="BS61" s="1"/>
      <c r="BT61" s="1"/>
      <c r="BU61" s="1"/>
    </row>
    <row r="62" spans="1:73" ht="15.75" customHeight="1" x14ac:dyDescent="0.25">
      <c r="A62" s="1"/>
      <c r="B62" s="1"/>
      <c r="C62" s="83"/>
      <c r="D62" s="84"/>
      <c r="E62" s="84"/>
      <c r="F62" s="84"/>
      <c r="G62" s="84"/>
      <c r="H62" s="84"/>
      <c r="I62" s="84"/>
      <c r="J62" s="84"/>
      <c r="K62" s="84"/>
      <c r="L62" s="85"/>
      <c r="M62" s="85"/>
      <c r="N62" s="85"/>
      <c r="O62" s="85"/>
      <c r="P62" s="85"/>
      <c r="Q62" s="1"/>
      <c r="R62" s="84"/>
      <c r="S62" s="84"/>
      <c r="T62" s="84"/>
      <c r="U62" s="84"/>
      <c r="V62" s="84"/>
      <c r="W62" s="84"/>
      <c r="X62" s="84"/>
      <c r="Y62" s="84"/>
      <c r="Z62" s="84"/>
      <c r="AA62" s="84"/>
      <c r="AB62" s="84"/>
      <c r="AC62" s="84"/>
      <c r="AD62" s="84"/>
      <c r="AE62" s="84"/>
      <c r="AF62" s="84"/>
      <c r="AG62" s="84"/>
      <c r="AH62" s="84"/>
      <c r="AI62" s="84"/>
      <c r="AJ62" s="84"/>
      <c r="AK62" s="84"/>
      <c r="AL62" s="84"/>
      <c r="AM62" s="84"/>
      <c r="AN62" s="84"/>
      <c r="AO62" s="84"/>
      <c r="AP62" s="84"/>
      <c r="AQ62" s="84"/>
      <c r="AR62" s="84"/>
      <c r="AS62" s="84"/>
      <c r="AT62" s="84"/>
      <c r="AU62" s="84"/>
      <c r="AV62" s="84"/>
      <c r="AW62" s="84"/>
      <c r="AX62" s="84"/>
      <c r="AY62" s="84"/>
      <c r="AZ62" s="84"/>
      <c r="BA62" s="84"/>
      <c r="BB62" s="84"/>
      <c r="BC62" s="84"/>
      <c r="BD62" s="84"/>
      <c r="BE62" s="84"/>
      <c r="BF62" s="84"/>
      <c r="BG62" s="84"/>
      <c r="BH62" s="84"/>
      <c r="BI62" s="84"/>
      <c r="BJ62" s="84"/>
      <c r="BK62" s="84"/>
      <c r="BL62" s="1"/>
      <c r="BM62" s="1"/>
      <c r="BN62" s="1"/>
      <c r="BO62" s="1"/>
      <c r="BP62" s="1"/>
      <c r="BQ62" s="1"/>
      <c r="BR62" s="1"/>
      <c r="BS62" s="1"/>
      <c r="BT62" s="1"/>
      <c r="BU62" s="1"/>
    </row>
    <row r="63" spans="1:73" ht="15.75" customHeight="1" x14ac:dyDescent="0.25">
      <c r="A63" s="1"/>
      <c r="B63" s="1"/>
      <c r="C63" s="83"/>
      <c r="D63" s="84"/>
      <c r="E63" s="84"/>
      <c r="F63" s="84"/>
      <c r="G63" s="84"/>
      <c r="H63" s="84"/>
      <c r="I63" s="84"/>
      <c r="J63" s="84"/>
      <c r="K63" s="84"/>
      <c r="L63" s="85"/>
      <c r="M63" s="85"/>
      <c r="N63" s="85"/>
      <c r="O63" s="85"/>
      <c r="P63" s="85"/>
      <c r="Q63" s="1"/>
      <c r="R63" s="84"/>
      <c r="S63" s="84"/>
      <c r="T63" s="84"/>
      <c r="U63" s="84"/>
      <c r="V63" s="84"/>
      <c r="W63" s="84"/>
      <c r="X63" s="84"/>
      <c r="Y63" s="84"/>
      <c r="Z63" s="84"/>
      <c r="AA63" s="84"/>
      <c r="AB63" s="84"/>
      <c r="AC63" s="84"/>
      <c r="AD63" s="84"/>
      <c r="AE63" s="84"/>
      <c r="AF63" s="84"/>
      <c r="AG63" s="84"/>
      <c r="AH63" s="84"/>
      <c r="AI63" s="84"/>
      <c r="AJ63" s="84"/>
      <c r="AK63" s="84"/>
      <c r="AL63" s="84"/>
      <c r="AM63" s="84"/>
      <c r="AN63" s="84"/>
      <c r="AO63" s="84"/>
      <c r="AP63" s="84"/>
      <c r="AQ63" s="84"/>
      <c r="AR63" s="84"/>
      <c r="AS63" s="84"/>
      <c r="AT63" s="84"/>
      <c r="AU63" s="84"/>
      <c r="AV63" s="84"/>
      <c r="AW63" s="84"/>
      <c r="AX63" s="84"/>
      <c r="AY63" s="84"/>
      <c r="AZ63" s="84"/>
      <c r="BA63" s="84"/>
      <c r="BB63" s="84"/>
      <c r="BC63" s="84"/>
      <c r="BD63" s="84"/>
      <c r="BE63" s="84"/>
      <c r="BF63" s="84"/>
      <c r="BG63" s="84"/>
      <c r="BH63" s="84"/>
      <c r="BI63" s="84"/>
      <c r="BJ63" s="84"/>
      <c r="BK63" s="84"/>
      <c r="BL63" s="1"/>
      <c r="BM63" s="1"/>
      <c r="BN63" s="1"/>
      <c r="BO63" s="1"/>
      <c r="BP63" s="1"/>
      <c r="BQ63" s="1"/>
      <c r="BR63" s="1"/>
      <c r="BS63" s="1"/>
      <c r="BT63" s="1"/>
      <c r="BU63" s="1"/>
    </row>
    <row r="64" spans="1:73" ht="15.75" customHeight="1" x14ac:dyDescent="0.25">
      <c r="A64" s="1"/>
      <c r="B64" s="1"/>
      <c r="C64" s="83"/>
      <c r="D64" s="84"/>
      <c r="E64" s="84"/>
      <c r="F64" s="84"/>
      <c r="G64" s="84"/>
      <c r="H64" s="84"/>
      <c r="I64" s="84"/>
      <c r="J64" s="84"/>
      <c r="K64" s="84"/>
      <c r="L64" s="85"/>
      <c r="M64" s="85"/>
      <c r="N64" s="85"/>
      <c r="O64" s="85"/>
      <c r="P64" s="85"/>
      <c r="Q64" s="1"/>
      <c r="R64" s="84"/>
      <c r="S64" s="84"/>
      <c r="T64" s="84"/>
      <c r="U64" s="84"/>
      <c r="V64" s="84"/>
      <c r="W64" s="84"/>
      <c r="X64" s="84"/>
      <c r="Y64" s="84"/>
      <c r="Z64" s="84"/>
      <c r="AA64" s="84"/>
      <c r="AB64" s="84"/>
      <c r="AC64" s="84"/>
      <c r="AD64" s="84"/>
      <c r="AE64" s="84"/>
      <c r="AF64" s="84"/>
      <c r="AG64" s="84"/>
      <c r="AH64" s="84"/>
      <c r="AI64" s="84"/>
      <c r="AJ64" s="84"/>
      <c r="AK64" s="84"/>
      <c r="AL64" s="84"/>
      <c r="AM64" s="84"/>
      <c r="AN64" s="84"/>
      <c r="AO64" s="84"/>
      <c r="AP64" s="84"/>
      <c r="AQ64" s="84"/>
      <c r="AR64" s="84"/>
      <c r="AS64" s="84"/>
      <c r="AT64" s="84"/>
      <c r="AU64" s="84"/>
      <c r="AV64" s="84"/>
      <c r="AW64" s="84"/>
      <c r="AX64" s="84"/>
      <c r="AY64" s="84"/>
      <c r="AZ64" s="84"/>
      <c r="BA64" s="84"/>
      <c r="BB64" s="84"/>
      <c r="BC64" s="84"/>
      <c r="BD64" s="84"/>
      <c r="BE64" s="84"/>
      <c r="BF64" s="84"/>
      <c r="BG64" s="84"/>
      <c r="BH64" s="84"/>
      <c r="BI64" s="84"/>
      <c r="BJ64" s="84"/>
      <c r="BK64" s="84"/>
      <c r="BL64" s="1"/>
      <c r="BM64" s="1"/>
      <c r="BN64" s="1"/>
      <c r="BO64" s="1"/>
      <c r="BP64" s="1"/>
      <c r="BQ64" s="1"/>
      <c r="BR64" s="1"/>
      <c r="BS64" s="1"/>
      <c r="BT64" s="1"/>
      <c r="BU64" s="1"/>
    </row>
    <row r="65" spans="1:73" ht="15.75" customHeight="1" x14ac:dyDescent="0.25">
      <c r="A65" s="1"/>
      <c r="B65" s="1"/>
      <c r="C65" s="83"/>
      <c r="D65" s="84"/>
      <c r="E65" s="84"/>
      <c r="F65" s="84"/>
      <c r="G65" s="84"/>
      <c r="H65" s="84"/>
      <c r="I65" s="84"/>
      <c r="J65" s="84"/>
      <c r="K65" s="84"/>
      <c r="L65" s="85"/>
      <c r="M65" s="85"/>
      <c r="N65" s="85"/>
      <c r="O65" s="85"/>
      <c r="P65" s="85"/>
      <c r="Q65" s="1"/>
      <c r="R65" s="84"/>
      <c r="S65" s="84"/>
      <c r="T65" s="84"/>
      <c r="U65" s="84"/>
      <c r="V65" s="84"/>
      <c r="W65" s="84"/>
      <c r="X65" s="84"/>
      <c r="Y65" s="84"/>
      <c r="Z65" s="84"/>
      <c r="AA65" s="84"/>
      <c r="AB65" s="84"/>
      <c r="AC65" s="84"/>
      <c r="AD65" s="84"/>
      <c r="AE65" s="84"/>
      <c r="AF65" s="84"/>
      <c r="AG65" s="84"/>
      <c r="AH65" s="84"/>
      <c r="AI65" s="84"/>
      <c r="AJ65" s="84"/>
      <c r="AK65" s="84"/>
      <c r="AL65" s="84"/>
      <c r="AM65" s="84"/>
      <c r="AN65" s="84"/>
      <c r="AO65" s="84"/>
      <c r="AP65" s="84"/>
      <c r="AQ65" s="84"/>
      <c r="AR65" s="84"/>
      <c r="AS65" s="84"/>
      <c r="AT65" s="84"/>
      <c r="AU65" s="84"/>
      <c r="AV65" s="84"/>
      <c r="AW65" s="84"/>
      <c r="AX65" s="84"/>
      <c r="AY65" s="84"/>
      <c r="AZ65" s="84"/>
      <c r="BA65" s="84"/>
      <c r="BB65" s="84"/>
      <c r="BC65" s="84"/>
      <c r="BD65" s="84"/>
      <c r="BE65" s="84"/>
      <c r="BF65" s="84"/>
      <c r="BG65" s="84"/>
      <c r="BH65" s="84"/>
      <c r="BI65" s="84"/>
      <c r="BJ65" s="84"/>
      <c r="BK65" s="84"/>
      <c r="BL65" s="1"/>
      <c r="BM65" s="1"/>
      <c r="BN65" s="1"/>
      <c r="BO65" s="1"/>
      <c r="BP65" s="1"/>
      <c r="BQ65" s="1"/>
      <c r="BR65" s="1"/>
      <c r="BS65" s="1"/>
      <c r="BT65" s="1"/>
      <c r="BU65" s="1"/>
    </row>
    <row r="66" spans="1:73" ht="15.75" customHeight="1" x14ac:dyDescent="0.25">
      <c r="A66" s="1"/>
      <c r="B66" s="1"/>
      <c r="C66" s="83"/>
      <c r="D66" s="84"/>
      <c r="E66" s="84"/>
      <c r="F66" s="84"/>
      <c r="G66" s="84"/>
      <c r="H66" s="84"/>
      <c r="I66" s="84"/>
      <c r="J66" s="84"/>
      <c r="K66" s="84"/>
      <c r="L66" s="85"/>
      <c r="M66" s="85"/>
      <c r="N66" s="85"/>
      <c r="O66" s="85"/>
      <c r="P66" s="85"/>
      <c r="Q66" s="1"/>
      <c r="R66" s="84"/>
      <c r="S66" s="84"/>
      <c r="T66" s="84"/>
      <c r="U66" s="84"/>
      <c r="V66" s="84"/>
      <c r="W66" s="84"/>
      <c r="X66" s="84"/>
      <c r="Y66" s="84"/>
      <c r="Z66" s="84"/>
      <c r="AA66" s="84"/>
      <c r="AB66" s="84"/>
      <c r="AC66" s="84"/>
      <c r="AD66" s="84"/>
      <c r="AE66" s="84"/>
      <c r="AF66" s="84"/>
      <c r="AG66" s="84"/>
      <c r="AH66" s="84"/>
      <c r="AI66" s="84"/>
      <c r="AJ66" s="84"/>
      <c r="AK66" s="84"/>
      <c r="AL66" s="84"/>
      <c r="AM66" s="84"/>
      <c r="AN66" s="84"/>
      <c r="AO66" s="84"/>
      <c r="AP66" s="84"/>
      <c r="AQ66" s="84"/>
      <c r="AR66" s="84"/>
      <c r="AS66" s="84"/>
      <c r="AT66" s="84"/>
      <c r="AU66" s="84"/>
      <c r="AV66" s="84"/>
      <c r="AW66" s="84"/>
      <c r="AX66" s="84"/>
      <c r="AY66" s="84"/>
      <c r="AZ66" s="84"/>
      <c r="BA66" s="84"/>
      <c r="BB66" s="84"/>
      <c r="BC66" s="84"/>
      <c r="BD66" s="84"/>
      <c r="BE66" s="84"/>
      <c r="BF66" s="84"/>
      <c r="BG66" s="84"/>
      <c r="BH66" s="84"/>
      <c r="BI66" s="84"/>
      <c r="BJ66" s="84"/>
      <c r="BK66" s="84"/>
      <c r="BL66" s="1"/>
      <c r="BM66" s="1"/>
      <c r="BN66" s="1"/>
      <c r="BO66" s="1"/>
      <c r="BP66" s="1"/>
      <c r="BQ66" s="1"/>
      <c r="BR66" s="1"/>
      <c r="BS66" s="1"/>
      <c r="BT66" s="1"/>
      <c r="BU66" s="1"/>
    </row>
    <row r="67" spans="1:73" ht="15.75" customHeight="1" x14ac:dyDescent="0.25">
      <c r="A67" s="1"/>
      <c r="B67" s="1"/>
      <c r="C67" s="83"/>
      <c r="D67" s="84"/>
      <c r="E67" s="84"/>
      <c r="F67" s="84"/>
      <c r="G67" s="84"/>
      <c r="H67" s="84"/>
      <c r="I67" s="84"/>
      <c r="J67" s="84"/>
      <c r="K67" s="84"/>
      <c r="L67" s="85"/>
      <c r="M67" s="85"/>
      <c r="N67" s="85"/>
      <c r="O67" s="85"/>
      <c r="P67" s="85"/>
      <c r="Q67" s="1"/>
      <c r="R67" s="84"/>
      <c r="S67" s="84"/>
      <c r="T67" s="84"/>
      <c r="U67" s="84"/>
      <c r="V67" s="84"/>
      <c r="W67" s="84"/>
      <c r="X67" s="84"/>
      <c r="Y67" s="84"/>
      <c r="Z67" s="84"/>
      <c r="AA67" s="84"/>
      <c r="AB67" s="84"/>
      <c r="AC67" s="84"/>
      <c r="AD67" s="84"/>
      <c r="AE67" s="84"/>
      <c r="AF67" s="84"/>
      <c r="AG67" s="84"/>
      <c r="AH67" s="84"/>
      <c r="AI67" s="84"/>
      <c r="AJ67" s="84"/>
      <c r="AK67" s="84"/>
      <c r="AL67" s="84"/>
      <c r="AM67" s="84"/>
      <c r="AN67" s="84"/>
      <c r="AO67" s="84"/>
      <c r="AP67" s="84"/>
      <c r="AQ67" s="84"/>
      <c r="AR67" s="84"/>
      <c r="AS67" s="84"/>
      <c r="AT67" s="84"/>
      <c r="AU67" s="84"/>
      <c r="AV67" s="84"/>
      <c r="AW67" s="84"/>
      <c r="AX67" s="84"/>
      <c r="AY67" s="84"/>
      <c r="AZ67" s="84"/>
      <c r="BA67" s="84"/>
      <c r="BB67" s="84"/>
      <c r="BC67" s="84"/>
      <c r="BD67" s="84"/>
      <c r="BE67" s="84"/>
      <c r="BF67" s="84"/>
      <c r="BG67" s="84"/>
      <c r="BH67" s="84"/>
      <c r="BI67" s="84"/>
      <c r="BJ67" s="84"/>
      <c r="BK67" s="84"/>
      <c r="BL67" s="1"/>
      <c r="BM67" s="1"/>
      <c r="BN67" s="1"/>
      <c r="BO67" s="1"/>
      <c r="BP67" s="1"/>
      <c r="BQ67" s="1"/>
      <c r="BR67" s="1"/>
      <c r="BS67" s="1"/>
      <c r="BT67" s="1"/>
      <c r="BU67" s="1"/>
    </row>
    <row r="68" spans="1:73" ht="15.75" customHeight="1" x14ac:dyDescent="0.25">
      <c r="A68" s="1"/>
      <c r="B68" s="1"/>
      <c r="C68" s="83"/>
      <c r="D68" s="84"/>
      <c r="E68" s="84"/>
      <c r="F68" s="84"/>
      <c r="G68" s="84"/>
      <c r="H68" s="84"/>
      <c r="I68" s="84"/>
      <c r="J68" s="84"/>
      <c r="K68" s="84"/>
      <c r="L68" s="85"/>
      <c r="M68" s="85"/>
      <c r="N68" s="85"/>
      <c r="O68" s="85"/>
      <c r="P68" s="85"/>
      <c r="Q68" s="1"/>
      <c r="R68" s="84"/>
      <c r="S68" s="84"/>
      <c r="T68" s="84"/>
      <c r="U68" s="84"/>
      <c r="V68" s="84"/>
      <c r="W68" s="84"/>
      <c r="X68" s="84"/>
      <c r="Y68" s="84"/>
      <c r="Z68" s="84"/>
      <c r="AA68" s="84"/>
      <c r="AB68" s="84"/>
      <c r="AC68" s="84"/>
      <c r="AD68" s="84"/>
      <c r="AE68" s="84"/>
      <c r="AF68" s="84"/>
      <c r="AG68" s="84"/>
      <c r="AH68" s="84"/>
      <c r="AI68" s="84"/>
      <c r="AJ68" s="84"/>
      <c r="AK68" s="84"/>
      <c r="AL68" s="84"/>
      <c r="AM68" s="84"/>
      <c r="AN68" s="84"/>
      <c r="AO68" s="84"/>
      <c r="AP68" s="84"/>
      <c r="AQ68" s="84"/>
      <c r="AR68" s="84"/>
      <c r="AS68" s="84"/>
      <c r="AT68" s="84"/>
      <c r="AU68" s="84"/>
      <c r="AV68" s="84"/>
      <c r="AW68" s="84"/>
      <c r="AX68" s="84"/>
      <c r="AY68" s="84"/>
      <c r="AZ68" s="84"/>
      <c r="BA68" s="84"/>
      <c r="BB68" s="84"/>
      <c r="BC68" s="84"/>
      <c r="BD68" s="84"/>
      <c r="BE68" s="84"/>
      <c r="BF68" s="84"/>
      <c r="BG68" s="84"/>
      <c r="BH68" s="84"/>
      <c r="BI68" s="84"/>
      <c r="BJ68" s="84"/>
      <c r="BK68" s="84"/>
      <c r="BL68" s="1"/>
      <c r="BM68" s="1"/>
      <c r="BN68" s="1"/>
      <c r="BO68" s="1"/>
      <c r="BP68" s="1"/>
      <c r="BQ68" s="1"/>
      <c r="BR68" s="1"/>
      <c r="BS68" s="1"/>
      <c r="BT68" s="1"/>
      <c r="BU68" s="1"/>
    </row>
    <row r="69" spans="1:73" ht="15.75" customHeight="1" x14ac:dyDescent="0.25">
      <c r="A69" s="1"/>
      <c r="B69" s="1"/>
      <c r="C69" s="83"/>
      <c r="D69" s="84"/>
      <c r="E69" s="84"/>
      <c r="F69" s="84"/>
      <c r="G69" s="84"/>
      <c r="H69" s="84"/>
      <c r="I69" s="84"/>
      <c r="J69" s="84"/>
      <c r="K69" s="84"/>
      <c r="L69" s="85"/>
      <c r="M69" s="85"/>
      <c r="N69" s="85"/>
      <c r="O69" s="85"/>
      <c r="P69" s="85"/>
      <c r="Q69" s="1"/>
      <c r="R69" s="84"/>
      <c r="S69" s="84"/>
      <c r="T69" s="84"/>
      <c r="U69" s="84"/>
      <c r="V69" s="84"/>
      <c r="W69" s="84"/>
      <c r="X69" s="84"/>
      <c r="Y69" s="84"/>
      <c r="Z69" s="84"/>
      <c r="AA69" s="84"/>
      <c r="AB69" s="84"/>
      <c r="AC69" s="84"/>
      <c r="AD69" s="84"/>
      <c r="AE69" s="84"/>
      <c r="AF69" s="84"/>
      <c r="AG69" s="84"/>
      <c r="AH69" s="84"/>
      <c r="AI69" s="84"/>
      <c r="AJ69" s="84"/>
      <c r="AK69" s="84"/>
      <c r="AL69" s="84"/>
      <c r="AM69" s="84"/>
      <c r="AN69" s="84"/>
      <c r="AO69" s="84"/>
      <c r="AP69" s="84"/>
      <c r="AQ69" s="84"/>
      <c r="AR69" s="84"/>
      <c r="AS69" s="84"/>
      <c r="AT69" s="84"/>
      <c r="AU69" s="84"/>
      <c r="AV69" s="84"/>
      <c r="AW69" s="84"/>
      <c r="AX69" s="84"/>
      <c r="AY69" s="84"/>
      <c r="AZ69" s="84"/>
      <c r="BA69" s="84"/>
      <c r="BB69" s="84"/>
      <c r="BC69" s="84"/>
      <c r="BD69" s="84"/>
      <c r="BE69" s="84"/>
      <c r="BF69" s="84"/>
      <c r="BG69" s="84"/>
      <c r="BH69" s="84"/>
      <c r="BI69" s="84"/>
      <c r="BJ69" s="84"/>
      <c r="BK69" s="84"/>
      <c r="BL69" s="1"/>
      <c r="BM69" s="1"/>
      <c r="BN69" s="1"/>
      <c r="BO69" s="1"/>
      <c r="BP69" s="1"/>
      <c r="BQ69" s="1"/>
      <c r="BR69" s="1"/>
      <c r="BS69" s="1"/>
      <c r="BT69" s="1"/>
      <c r="BU69" s="1"/>
    </row>
    <row r="70" spans="1:73" ht="15.75" customHeight="1" x14ac:dyDescent="0.25">
      <c r="A70" s="1"/>
      <c r="B70" s="1"/>
      <c r="C70" s="83"/>
      <c r="D70" s="84"/>
      <c r="E70" s="84"/>
      <c r="F70" s="84"/>
      <c r="G70" s="84"/>
      <c r="H70" s="84"/>
      <c r="I70" s="84"/>
      <c r="J70" s="84"/>
      <c r="K70" s="84"/>
      <c r="L70" s="85"/>
      <c r="M70" s="85"/>
      <c r="N70" s="85"/>
      <c r="O70" s="85"/>
      <c r="P70" s="85"/>
      <c r="Q70" s="1"/>
      <c r="R70" s="84"/>
      <c r="S70" s="84"/>
      <c r="T70" s="84"/>
      <c r="U70" s="84"/>
      <c r="V70" s="84"/>
      <c r="W70" s="84"/>
      <c r="X70" s="84"/>
      <c r="Y70" s="84"/>
      <c r="Z70" s="84"/>
      <c r="AA70" s="84"/>
      <c r="AB70" s="84"/>
      <c r="AC70" s="84"/>
      <c r="AD70" s="84"/>
      <c r="AE70" s="84"/>
      <c r="AF70" s="84"/>
      <c r="AG70" s="84"/>
      <c r="AH70" s="84"/>
      <c r="AI70" s="84"/>
      <c r="AJ70" s="84"/>
      <c r="AK70" s="84"/>
      <c r="AL70" s="84"/>
      <c r="AM70" s="84"/>
      <c r="AN70" s="84"/>
      <c r="AO70" s="84"/>
      <c r="AP70" s="84"/>
      <c r="AQ70" s="84"/>
      <c r="AR70" s="84"/>
      <c r="AS70" s="84"/>
      <c r="AT70" s="84"/>
      <c r="AU70" s="84"/>
      <c r="AV70" s="84"/>
      <c r="AW70" s="84"/>
      <c r="AX70" s="84"/>
      <c r="AY70" s="84"/>
      <c r="AZ70" s="84"/>
      <c r="BA70" s="84"/>
      <c r="BB70" s="84"/>
      <c r="BC70" s="84"/>
      <c r="BD70" s="84"/>
      <c r="BE70" s="84"/>
      <c r="BF70" s="84"/>
      <c r="BG70" s="84"/>
      <c r="BH70" s="84"/>
      <c r="BI70" s="84"/>
      <c r="BJ70" s="84"/>
      <c r="BK70" s="84"/>
      <c r="BL70" s="1"/>
      <c r="BM70" s="1"/>
      <c r="BN70" s="1"/>
      <c r="BO70" s="1"/>
      <c r="BP70" s="1"/>
      <c r="BQ70" s="1"/>
      <c r="BR70" s="1"/>
      <c r="BS70" s="1"/>
      <c r="BT70" s="1"/>
      <c r="BU70" s="1"/>
    </row>
    <row r="71" spans="1:73" ht="15.75" customHeight="1" x14ac:dyDescent="0.25">
      <c r="A71" s="1"/>
      <c r="B71" s="1"/>
      <c r="C71" s="83"/>
      <c r="D71" s="84"/>
      <c r="E71" s="84"/>
      <c r="F71" s="84"/>
      <c r="G71" s="84"/>
      <c r="H71" s="84"/>
      <c r="I71" s="84"/>
      <c r="J71" s="84"/>
      <c r="K71" s="84"/>
      <c r="L71" s="85"/>
      <c r="M71" s="85"/>
      <c r="N71" s="85"/>
      <c r="O71" s="85"/>
      <c r="P71" s="85"/>
      <c r="Q71" s="1"/>
      <c r="R71" s="84"/>
      <c r="S71" s="84"/>
      <c r="T71" s="84"/>
      <c r="U71" s="84"/>
      <c r="V71" s="84"/>
      <c r="W71" s="84"/>
      <c r="X71" s="84"/>
      <c r="Y71" s="84"/>
      <c r="Z71" s="84"/>
      <c r="AA71" s="84"/>
      <c r="AB71" s="84"/>
      <c r="AC71" s="84"/>
      <c r="AD71" s="84"/>
      <c r="AE71" s="84"/>
      <c r="AF71" s="84"/>
      <c r="AG71" s="84"/>
      <c r="AH71" s="84"/>
      <c r="AI71" s="84"/>
      <c r="AJ71" s="84"/>
      <c r="AK71" s="84"/>
      <c r="AL71" s="84"/>
      <c r="AM71" s="84"/>
      <c r="AN71" s="84"/>
      <c r="AO71" s="84"/>
      <c r="AP71" s="84"/>
      <c r="AQ71" s="84"/>
      <c r="AR71" s="84"/>
      <c r="AS71" s="84"/>
      <c r="AT71" s="84"/>
      <c r="AU71" s="84"/>
      <c r="AV71" s="84"/>
      <c r="AW71" s="84"/>
      <c r="AX71" s="84"/>
      <c r="AY71" s="84"/>
      <c r="AZ71" s="84"/>
      <c r="BA71" s="84"/>
      <c r="BB71" s="84"/>
      <c r="BC71" s="84"/>
      <c r="BD71" s="84"/>
      <c r="BE71" s="84"/>
      <c r="BF71" s="84"/>
      <c r="BG71" s="84"/>
      <c r="BH71" s="84"/>
      <c r="BI71" s="84"/>
      <c r="BJ71" s="84"/>
      <c r="BK71" s="84"/>
      <c r="BL71" s="1"/>
      <c r="BM71" s="1"/>
      <c r="BN71" s="1"/>
      <c r="BO71" s="1"/>
      <c r="BP71" s="1"/>
      <c r="BQ71" s="1"/>
      <c r="BR71" s="1"/>
      <c r="BS71" s="1"/>
      <c r="BT71" s="1"/>
      <c r="BU71" s="1"/>
    </row>
    <row r="72" spans="1:73" ht="15.75" customHeight="1" x14ac:dyDescent="0.25">
      <c r="A72" s="1"/>
      <c r="B72" s="1"/>
      <c r="C72" s="83"/>
      <c r="D72" s="84"/>
      <c r="E72" s="84"/>
      <c r="F72" s="84"/>
      <c r="G72" s="84"/>
      <c r="H72" s="84"/>
      <c r="I72" s="84"/>
      <c r="J72" s="84"/>
      <c r="K72" s="84"/>
      <c r="L72" s="85"/>
      <c r="M72" s="85"/>
      <c r="N72" s="85"/>
      <c r="O72" s="85"/>
      <c r="P72" s="85"/>
      <c r="Q72" s="1"/>
      <c r="R72" s="84"/>
      <c r="S72" s="84"/>
      <c r="T72" s="84"/>
      <c r="U72" s="84"/>
      <c r="V72" s="84"/>
      <c r="W72" s="84"/>
      <c r="X72" s="84"/>
      <c r="Y72" s="84"/>
      <c r="Z72" s="84"/>
      <c r="AA72" s="84"/>
      <c r="AB72" s="84"/>
      <c r="AC72" s="84"/>
      <c r="AD72" s="84"/>
      <c r="AE72" s="84"/>
      <c r="AF72" s="84"/>
      <c r="AG72" s="84"/>
      <c r="AH72" s="84"/>
      <c r="AI72" s="84"/>
      <c r="AJ72" s="84"/>
      <c r="AK72" s="84"/>
      <c r="AL72" s="84"/>
      <c r="AM72" s="84"/>
      <c r="AN72" s="84"/>
      <c r="AO72" s="84"/>
      <c r="AP72" s="84"/>
      <c r="AQ72" s="84"/>
      <c r="AR72" s="84"/>
      <c r="AS72" s="84"/>
      <c r="AT72" s="84"/>
      <c r="AU72" s="84"/>
      <c r="AV72" s="84"/>
      <c r="AW72" s="84"/>
      <c r="AX72" s="84"/>
      <c r="AY72" s="84"/>
      <c r="AZ72" s="84"/>
      <c r="BA72" s="84"/>
      <c r="BB72" s="84"/>
      <c r="BC72" s="84"/>
      <c r="BD72" s="84"/>
      <c r="BE72" s="84"/>
      <c r="BF72" s="84"/>
      <c r="BG72" s="84"/>
      <c r="BH72" s="84"/>
      <c r="BI72" s="84"/>
      <c r="BJ72" s="84"/>
      <c r="BK72" s="84"/>
      <c r="BL72" s="1"/>
      <c r="BM72" s="1"/>
      <c r="BN72" s="1"/>
      <c r="BO72" s="1"/>
      <c r="BP72" s="1"/>
      <c r="BQ72" s="1"/>
      <c r="BR72" s="1"/>
      <c r="BS72" s="1"/>
      <c r="BT72" s="1"/>
      <c r="BU72" s="1"/>
    </row>
    <row r="73" spans="1:73" ht="15.75" customHeight="1" x14ac:dyDescent="0.25">
      <c r="A73" s="1"/>
      <c r="B73" s="1"/>
      <c r="C73" s="83"/>
      <c r="D73" s="84"/>
      <c r="E73" s="84"/>
      <c r="F73" s="84"/>
      <c r="G73" s="84"/>
      <c r="H73" s="84"/>
      <c r="I73" s="84"/>
      <c r="J73" s="84"/>
      <c r="K73" s="84"/>
      <c r="L73" s="85"/>
      <c r="M73" s="85"/>
      <c r="N73" s="85"/>
      <c r="O73" s="85"/>
      <c r="P73" s="85"/>
      <c r="Q73" s="1"/>
      <c r="R73" s="84"/>
      <c r="S73" s="84"/>
      <c r="T73" s="84"/>
      <c r="U73" s="84"/>
      <c r="V73" s="84"/>
      <c r="W73" s="84"/>
      <c r="X73" s="84"/>
      <c r="Y73" s="84"/>
      <c r="Z73" s="84"/>
      <c r="AA73" s="84"/>
      <c r="AB73" s="84"/>
      <c r="AC73" s="84"/>
      <c r="AD73" s="84"/>
      <c r="AE73" s="84"/>
      <c r="AF73" s="84"/>
      <c r="AG73" s="84"/>
      <c r="AH73" s="84"/>
      <c r="AI73" s="84"/>
      <c r="AJ73" s="84"/>
      <c r="AK73" s="84"/>
      <c r="AL73" s="84"/>
      <c r="AM73" s="84"/>
      <c r="AN73" s="84"/>
      <c r="AO73" s="84"/>
      <c r="AP73" s="84"/>
      <c r="AQ73" s="84"/>
      <c r="AR73" s="84"/>
      <c r="AS73" s="84"/>
      <c r="AT73" s="84"/>
      <c r="AU73" s="84"/>
      <c r="AV73" s="84"/>
      <c r="AW73" s="84"/>
      <c r="AX73" s="84"/>
      <c r="AY73" s="84"/>
      <c r="AZ73" s="84"/>
      <c r="BA73" s="84"/>
      <c r="BB73" s="84"/>
      <c r="BC73" s="84"/>
      <c r="BD73" s="84"/>
      <c r="BE73" s="84"/>
      <c r="BF73" s="84"/>
      <c r="BG73" s="84"/>
      <c r="BH73" s="84"/>
      <c r="BI73" s="84"/>
      <c r="BJ73" s="84"/>
      <c r="BK73" s="84"/>
      <c r="BL73" s="1"/>
      <c r="BM73" s="1"/>
      <c r="BN73" s="1"/>
      <c r="BO73" s="1"/>
      <c r="BP73" s="1"/>
      <c r="BQ73" s="1"/>
      <c r="BR73" s="1"/>
      <c r="BS73" s="1"/>
      <c r="BT73" s="1"/>
      <c r="BU73" s="1"/>
    </row>
    <row r="74" spans="1:73" ht="15.75" customHeight="1" x14ac:dyDescent="0.25">
      <c r="A74" s="1"/>
      <c r="B74" s="1"/>
      <c r="C74" s="83"/>
      <c r="D74" s="84"/>
      <c r="E74" s="84"/>
      <c r="F74" s="84"/>
      <c r="G74" s="84"/>
      <c r="H74" s="84"/>
      <c r="I74" s="84"/>
      <c r="J74" s="84"/>
      <c r="K74" s="84"/>
      <c r="L74" s="85"/>
      <c r="M74" s="85"/>
      <c r="N74" s="85"/>
      <c r="O74" s="85"/>
      <c r="P74" s="85"/>
      <c r="Q74" s="1"/>
      <c r="R74" s="84"/>
      <c r="S74" s="84"/>
      <c r="T74" s="84"/>
      <c r="U74" s="84"/>
      <c r="V74" s="84"/>
      <c r="W74" s="84"/>
      <c r="X74" s="84"/>
      <c r="Y74" s="84"/>
      <c r="Z74" s="84"/>
      <c r="AA74" s="84"/>
      <c r="AB74" s="84"/>
      <c r="AC74" s="84"/>
      <c r="AD74" s="84"/>
      <c r="AE74" s="84"/>
      <c r="AF74" s="84"/>
      <c r="AG74" s="84"/>
      <c r="AH74" s="84"/>
      <c r="AI74" s="84"/>
      <c r="AJ74" s="84"/>
      <c r="AK74" s="84"/>
      <c r="AL74" s="84"/>
      <c r="AM74" s="84"/>
      <c r="AN74" s="84"/>
      <c r="AO74" s="84"/>
      <c r="AP74" s="84"/>
      <c r="AQ74" s="84"/>
      <c r="AR74" s="84"/>
      <c r="AS74" s="84"/>
      <c r="AT74" s="84"/>
      <c r="AU74" s="84"/>
      <c r="AV74" s="84"/>
      <c r="AW74" s="84"/>
      <c r="AX74" s="84"/>
      <c r="AY74" s="84"/>
      <c r="AZ74" s="84"/>
      <c r="BA74" s="84"/>
      <c r="BB74" s="84"/>
      <c r="BC74" s="84"/>
      <c r="BD74" s="84"/>
      <c r="BE74" s="84"/>
      <c r="BF74" s="84"/>
      <c r="BG74" s="84"/>
      <c r="BH74" s="84"/>
      <c r="BI74" s="84"/>
      <c r="BJ74" s="84"/>
      <c r="BK74" s="84"/>
      <c r="BL74" s="1"/>
      <c r="BM74" s="1"/>
      <c r="BN74" s="1"/>
      <c r="BO74" s="1"/>
      <c r="BP74" s="1"/>
      <c r="BQ74" s="1"/>
      <c r="BR74" s="1"/>
      <c r="BS74" s="1"/>
      <c r="BT74" s="1"/>
      <c r="BU74" s="1"/>
    </row>
    <row r="75" spans="1:73" ht="15.75" customHeight="1" x14ac:dyDescent="0.25">
      <c r="A75" s="1"/>
      <c r="B75" s="1"/>
      <c r="C75" s="83"/>
      <c r="D75" s="84"/>
      <c r="E75" s="84"/>
      <c r="F75" s="84"/>
      <c r="G75" s="84"/>
      <c r="H75" s="84"/>
      <c r="I75" s="84"/>
      <c r="J75" s="84"/>
      <c r="K75" s="84"/>
      <c r="L75" s="85"/>
      <c r="M75" s="85"/>
      <c r="N75" s="85"/>
      <c r="O75" s="85"/>
      <c r="P75" s="85"/>
      <c r="Q75" s="1"/>
      <c r="R75" s="84"/>
      <c r="S75" s="84"/>
      <c r="T75" s="84"/>
      <c r="U75" s="84"/>
      <c r="V75" s="84"/>
      <c r="W75" s="84"/>
      <c r="X75" s="84"/>
      <c r="Y75" s="84"/>
      <c r="Z75" s="84"/>
      <c r="AA75" s="84"/>
      <c r="AB75" s="84"/>
      <c r="AC75" s="84"/>
      <c r="AD75" s="84"/>
      <c r="AE75" s="84"/>
      <c r="AF75" s="84"/>
      <c r="AG75" s="84"/>
      <c r="AH75" s="84"/>
      <c r="AI75" s="84"/>
      <c r="AJ75" s="84"/>
      <c r="AK75" s="84"/>
      <c r="AL75" s="84"/>
      <c r="AM75" s="84"/>
      <c r="AN75" s="84"/>
      <c r="AO75" s="84"/>
      <c r="AP75" s="84"/>
      <c r="AQ75" s="84"/>
      <c r="AR75" s="84"/>
      <c r="AS75" s="84"/>
      <c r="AT75" s="84"/>
      <c r="AU75" s="84"/>
      <c r="AV75" s="84"/>
      <c r="AW75" s="84"/>
      <c r="AX75" s="84"/>
      <c r="AY75" s="84"/>
      <c r="AZ75" s="84"/>
      <c r="BA75" s="84"/>
      <c r="BB75" s="84"/>
      <c r="BC75" s="84"/>
      <c r="BD75" s="84"/>
      <c r="BE75" s="84"/>
      <c r="BF75" s="84"/>
      <c r="BG75" s="84"/>
      <c r="BH75" s="84"/>
      <c r="BI75" s="84"/>
      <c r="BJ75" s="84"/>
      <c r="BK75" s="84"/>
      <c r="BL75" s="1"/>
      <c r="BM75" s="1"/>
      <c r="BN75" s="1"/>
      <c r="BO75" s="1"/>
      <c r="BP75" s="1"/>
      <c r="BQ75" s="1"/>
      <c r="BR75" s="1"/>
      <c r="BS75" s="1"/>
      <c r="BT75" s="1"/>
      <c r="BU75" s="1"/>
    </row>
    <row r="76" spans="1:73" ht="15.75" customHeight="1" x14ac:dyDescent="0.25">
      <c r="A76" s="1"/>
      <c r="B76" s="1"/>
      <c r="C76" s="83"/>
      <c r="D76" s="84"/>
      <c r="E76" s="84"/>
      <c r="F76" s="84"/>
      <c r="G76" s="84"/>
      <c r="H76" s="84"/>
      <c r="I76" s="84"/>
      <c r="J76" s="84"/>
      <c r="K76" s="84"/>
      <c r="L76" s="85"/>
      <c r="M76" s="85"/>
      <c r="N76" s="85"/>
      <c r="O76" s="85"/>
      <c r="P76" s="85"/>
      <c r="Q76" s="1"/>
      <c r="R76" s="84"/>
      <c r="S76" s="84"/>
      <c r="T76" s="84"/>
      <c r="U76" s="84"/>
      <c r="V76" s="84"/>
      <c r="W76" s="84"/>
      <c r="X76" s="84"/>
      <c r="Y76" s="84"/>
      <c r="Z76" s="84"/>
      <c r="AA76" s="84"/>
      <c r="AB76" s="84"/>
      <c r="AC76" s="84"/>
      <c r="AD76" s="84"/>
      <c r="AE76" s="84"/>
      <c r="AF76" s="84"/>
      <c r="AG76" s="84"/>
      <c r="AH76" s="84"/>
      <c r="AI76" s="84"/>
      <c r="AJ76" s="84"/>
      <c r="AK76" s="84"/>
      <c r="AL76" s="84"/>
      <c r="AM76" s="84"/>
      <c r="AN76" s="84"/>
      <c r="AO76" s="84"/>
      <c r="AP76" s="84"/>
      <c r="AQ76" s="84"/>
      <c r="AR76" s="84"/>
      <c r="AS76" s="84"/>
      <c r="AT76" s="84"/>
      <c r="AU76" s="84"/>
      <c r="AV76" s="84"/>
      <c r="AW76" s="84"/>
      <c r="AX76" s="84"/>
      <c r="AY76" s="84"/>
      <c r="AZ76" s="84"/>
      <c r="BA76" s="84"/>
      <c r="BB76" s="84"/>
      <c r="BC76" s="84"/>
      <c r="BD76" s="84"/>
      <c r="BE76" s="84"/>
      <c r="BF76" s="84"/>
      <c r="BG76" s="84"/>
      <c r="BH76" s="84"/>
      <c r="BI76" s="84"/>
      <c r="BJ76" s="84"/>
      <c r="BK76" s="84"/>
      <c r="BL76" s="1"/>
      <c r="BM76" s="1"/>
      <c r="BN76" s="1"/>
      <c r="BO76" s="1"/>
      <c r="BP76" s="1"/>
      <c r="BQ76" s="1"/>
      <c r="BR76" s="1"/>
      <c r="BS76" s="1"/>
      <c r="BT76" s="1"/>
      <c r="BU76" s="1"/>
    </row>
    <row r="77" spans="1:73" ht="15.75" customHeight="1" x14ac:dyDescent="0.25">
      <c r="A77" s="1"/>
      <c r="B77" s="1"/>
      <c r="C77" s="83"/>
      <c r="D77" s="84"/>
      <c r="E77" s="84"/>
      <c r="F77" s="84"/>
      <c r="G77" s="84"/>
      <c r="H77" s="84"/>
      <c r="I77" s="84"/>
      <c r="J77" s="84"/>
      <c r="K77" s="84"/>
      <c r="L77" s="85"/>
      <c r="M77" s="85"/>
      <c r="N77" s="85"/>
      <c r="O77" s="85"/>
      <c r="P77" s="85"/>
      <c r="Q77" s="1"/>
      <c r="R77" s="84"/>
      <c r="S77" s="84"/>
      <c r="T77" s="84"/>
      <c r="U77" s="84"/>
      <c r="V77" s="84"/>
      <c r="W77" s="84"/>
      <c r="X77" s="84"/>
      <c r="Y77" s="84"/>
      <c r="Z77" s="84"/>
      <c r="AA77" s="84"/>
      <c r="AB77" s="84"/>
      <c r="AC77" s="84"/>
      <c r="AD77" s="84"/>
      <c r="AE77" s="84"/>
      <c r="AF77" s="84"/>
      <c r="AG77" s="84"/>
      <c r="AH77" s="84"/>
      <c r="AI77" s="84"/>
      <c r="AJ77" s="84"/>
      <c r="AK77" s="84"/>
      <c r="AL77" s="84"/>
      <c r="AM77" s="84"/>
      <c r="AN77" s="84"/>
      <c r="AO77" s="84"/>
      <c r="AP77" s="84"/>
      <c r="AQ77" s="84"/>
      <c r="AR77" s="84"/>
      <c r="AS77" s="84"/>
      <c r="AT77" s="84"/>
      <c r="AU77" s="84"/>
      <c r="AV77" s="84"/>
      <c r="AW77" s="84"/>
      <c r="AX77" s="84"/>
      <c r="AY77" s="84"/>
      <c r="AZ77" s="84"/>
      <c r="BA77" s="84"/>
      <c r="BB77" s="84"/>
      <c r="BC77" s="84"/>
      <c r="BD77" s="84"/>
      <c r="BE77" s="84"/>
      <c r="BF77" s="84"/>
      <c r="BG77" s="84"/>
      <c r="BH77" s="84"/>
      <c r="BI77" s="84"/>
      <c r="BJ77" s="84"/>
      <c r="BK77" s="84"/>
      <c r="BL77" s="1"/>
      <c r="BM77" s="1"/>
      <c r="BN77" s="1"/>
      <c r="BO77" s="1"/>
      <c r="BP77" s="1"/>
      <c r="BQ77" s="1"/>
      <c r="BR77" s="1"/>
      <c r="BS77" s="1"/>
      <c r="BT77" s="1"/>
      <c r="BU77" s="1"/>
    </row>
    <row r="78" spans="1:73" ht="15.75" customHeight="1" x14ac:dyDescent="0.25">
      <c r="A78" s="1"/>
      <c r="B78" s="1"/>
      <c r="C78" s="83"/>
      <c r="D78" s="84"/>
      <c r="E78" s="84"/>
      <c r="F78" s="84"/>
      <c r="G78" s="84"/>
      <c r="H78" s="84"/>
      <c r="I78" s="84"/>
      <c r="J78" s="84"/>
      <c r="K78" s="84"/>
      <c r="L78" s="85"/>
      <c r="M78" s="85"/>
      <c r="N78" s="85"/>
      <c r="O78" s="85"/>
      <c r="P78" s="85"/>
      <c r="Q78" s="1"/>
      <c r="R78" s="84"/>
      <c r="S78" s="84"/>
      <c r="T78" s="84"/>
      <c r="U78" s="84"/>
      <c r="V78" s="84"/>
      <c r="W78" s="84"/>
      <c r="X78" s="84"/>
      <c r="Y78" s="84"/>
      <c r="Z78" s="84"/>
      <c r="AA78" s="84"/>
      <c r="AB78" s="84"/>
      <c r="AC78" s="84"/>
      <c r="AD78" s="84"/>
      <c r="AE78" s="84"/>
      <c r="AF78" s="84"/>
      <c r="AG78" s="84"/>
      <c r="AH78" s="84"/>
      <c r="AI78" s="84"/>
      <c r="AJ78" s="84"/>
      <c r="AK78" s="84"/>
      <c r="AL78" s="84"/>
      <c r="AM78" s="84"/>
      <c r="AN78" s="84"/>
      <c r="AO78" s="84"/>
      <c r="AP78" s="84"/>
      <c r="AQ78" s="84"/>
      <c r="AR78" s="84"/>
      <c r="AS78" s="84"/>
      <c r="AT78" s="84"/>
      <c r="AU78" s="84"/>
      <c r="AV78" s="84"/>
      <c r="AW78" s="84"/>
      <c r="AX78" s="84"/>
      <c r="AY78" s="84"/>
      <c r="AZ78" s="84"/>
      <c r="BA78" s="84"/>
      <c r="BB78" s="84"/>
      <c r="BC78" s="84"/>
      <c r="BD78" s="84"/>
      <c r="BE78" s="84"/>
      <c r="BF78" s="84"/>
      <c r="BG78" s="84"/>
      <c r="BH78" s="84"/>
      <c r="BI78" s="84"/>
      <c r="BJ78" s="84"/>
      <c r="BK78" s="84"/>
      <c r="BL78" s="1"/>
      <c r="BM78" s="1"/>
      <c r="BN78" s="1"/>
      <c r="BO78" s="1"/>
      <c r="BP78" s="1"/>
      <c r="BQ78" s="1"/>
      <c r="BR78" s="1"/>
      <c r="BS78" s="1"/>
      <c r="BT78" s="1"/>
      <c r="BU78" s="1"/>
    </row>
    <row r="79" spans="1:73" ht="15.75" customHeight="1" x14ac:dyDescent="0.25">
      <c r="A79" s="1"/>
      <c r="B79" s="1"/>
      <c r="C79" s="83"/>
      <c r="D79" s="84"/>
      <c r="E79" s="84"/>
      <c r="F79" s="84"/>
      <c r="G79" s="84"/>
      <c r="H79" s="84"/>
      <c r="I79" s="84"/>
      <c r="J79" s="84"/>
      <c r="K79" s="84"/>
      <c r="L79" s="85"/>
      <c r="M79" s="85"/>
      <c r="N79" s="85"/>
      <c r="O79" s="85"/>
      <c r="P79" s="85"/>
      <c r="Q79" s="1"/>
      <c r="R79" s="84"/>
      <c r="S79" s="84"/>
      <c r="T79" s="84"/>
      <c r="U79" s="84"/>
      <c r="V79" s="84"/>
      <c r="W79" s="84"/>
      <c r="X79" s="84"/>
      <c r="Y79" s="84"/>
      <c r="Z79" s="84"/>
      <c r="AA79" s="84"/>
      <c r="AB79" s="84"/>
      <c r="AC79" s="84"/>
      <c r="AD79" s="84"/>
      <c r="AE79" s="84"/>
      <c r="AF79" s="84"/>
      <c r="AG79" s="84"/>
      <c r="AH79" s="84"/>
      <c r="AI79" s="84"/>
      <c r="AJ79" s="84"/>
      <c r="AK79" s="84"/>
      <c r="AL79" s="84"/>
      <c r="AM79" s="84"/>
      <c r="AN79" s="84"/>
      <c r="AO79" s="84"/>
      <c r="AP79" s="84"/>
      <c r="AQ79" s="84"/>
      <c r="AR79" s="84"/>
      <c r="AS79" s="84"/>
      <c r="AT79" s="84"/>
      <c r="AU79" s="84"/>
      <c r="AV79" s="84"/>
      <c r="AW79" s="84"/>
      <c r="AX79" s="84"/>
      <c r="AY79" s="84"/>
      <c r="AZ79" s="84"/>
      <c r="BA79" s="84"/>
      <c r="BB79" s="84"/>
      <c r="BC79" s="84"/>
      <c r="BD79" s="84"/>
      <c r="BE79" s="84"/>
      <c r="BF79" s="84"/>
      <c r="BG79" s="84"/>
      <c r="BH79" s="84"/>
      <c r="BI79" s="84"/>
      <c r="BJ79" s="84"/>
      <c r="BK79" s="84"/>
      <c r="BL79" s="1"/>
      <c r="BM79" s="1"/>
      <c r="BN79" s="1"/>
      <c r="BO79" s="1"/>
      <c r="BP79" s="1"/>
      <c r="BQ79" s="1"/>
      <c r="BR79" s="1"/>
      <c r="BS79" s="1"/>
      <c r="BT79" s="1"/>
      <c r="BU79" s="1"/>
    </row>
    <row r="80" spans="1:73" ht="15.75" customHeight="1" x14ac:dyDescent="0.25">
      <c r="A80" s="1"/>
      <c r="B80" s="1"/>
      <c r="C80" s="83"/>
      <c r="D80" s="84"/>
      <c r="E80" s="84"/>
      <c r="F80" s="84"/>
      <c r="G80" s="84"/>
      <c r="H80" s="84"/>
      <c r="I80" s="84"/>
      <c r="J80" s="84"/>
      <c r="K80" s="84"/>
      <c r="L80" s="85"/>
      <c r="M80" s="85"/>
      <c r="N80" s="85"/>
      <c r="O80" s="85"/>
      <c r="P80" s="85"/>
      <c r="Q80" s="1"/>
      <c r="R80" s="84"/>
      <c r="S80" s="84"/>
      <c r="T80" s="84"/>
      <c r="U80" s="84"/>
      <c r="V80" s="84"/>
      <c r="W80" s="84"/>
      <c r="X80" s="84"/>
      <c r="Y80" s="84"/>
      <c r="Z80" s="84"/>
      <c r="AA80" s="84"/>
      <c r="AB80" s="84"/>
      <c r="AC80" s="84"/>
      <c r="AD80" s="84"/>
      <c r="AE80" s="84"/>
      <c r="AF80" s="84"/>
      <c r="AG80" s="84"/>
      <c r="AH80" s="84"/>
      <c r="AI80" s="84"/>
      <c r="AJ80" s="84"/>
      <c r="AK80" s="84"/>
      <c r="AL80" s="84"/>
      <c r="AM80" s="84"/>
      <c r="AN80" s="84"/>
      <c r="AO80" s="84"/>
      <c r="AP80" s="84"/>
      <c r="AQ80" s="84"/>
      <c r="AR80" s="84"/>
      <c r="AS80" s="84"/>
      <c r="AT80" s="84"/>
      <c r="AU80" s="84"/>
      <c r="AV80" s="84"/>
      <c r="AW80" s="84"/>
      <c r="AX80" s="84"/>
      <c r="AY80" s="84"/>
      <c r="AZ80" s="84"/>
      <c r="BA80" s="84"/>
      <c r="BB80" s="84"/>
      <c r="BC80" s="84"/>
      <c r="BD80" s="84"/>
      <c r="BE80" s="84"/>
      <c r="BF80" s="84"/>
      <c r="BG80" s="84"/>
      <c r="BH80" s="84"/>
      <c r="BI80" s="84"/>
      <c r="BJ80" s="84"/>
      <c r="BK80" s="84"/>
      <c r="BL80" s="1"/>
      <c r="BM80" s="1"/>
      <c r="BN80" s="1"/>
      <c r="BO80" s="1"/>
      <c r="BP80" s="1"/>
      <c r="BQ80" s="1"/>
      <c r="BR80" s="1"/>
      <c r="BS80" s="1"/>
      <c r="BT80" s="1"/>
      <c r="BU80" s="1"/>
    </row>
    <row r="81" spans="1:73" ht="15.75" customHeight="1" x14ac:dyDescent="0.25">
      <c r="A81" s="1"/>
      <c r="B81" s="1"/>
      <c r="C81" s="83"/>
      <c r="D81" s="84"/>
      <c r="E81" s="84"/>
      <c r="F81" s="84"/>
      <c r="G81" s="84"/>
      <c r="H81" s="84"/>
      <c r="I81" s="84"/>
      <c r="J81" s="84"/>
      <c r="K81" s="84"/>
      <c r="L81" s="85"/>
      <c r="M81" s="85"/>
      <c r="N81" s="85"/>
      <c r="O81" s="85"/>
      <c r="P81" s="85"/>
      <c r="Q81" s="1"/>
      <c r="R81" s="84"/>
      <c r="S81" s="84"/>
      <c r="T81" s="84"/>
      <c r="U81" s="84"/>
      <c r="V81" s="84"/>
      <c r="W81" s="84"/>
      <c r="X81" s="84"/>
      <c r="Y81" s="84"/>
      <c r="Z81" s="84"/>
      <c r="AA81" s="84"/>
      <c r="AB81" s="84"/>
      <c r="AC81" s="84"/>
      <c r="AD81" s="84"/>
      <c r="AE81" s="84"/>
      <c r="AF81" s="84"/>
      <c r="AG81" s="84"/>
      <c r="AH81" s="84"/>
      <c r="AI81" s="84"/>
      <c r="AJ81" s="84"/>
      <c r="AK81" s="84"/>
      <c r="AL81" s="84"/>
      <c r="AM81" s="84"/>
      <c r="AN81" s="84"/>
      <c r="AO81" s="84"/>
      <c r="AP81" s="84"/>
      <c r="AQ81" s="84"/>
      <c r="AR81" s="84"/>
      <c r="AS81" s="84"/>
      <c r="AT81" s="84"/>
      <c r="AU81" s="84"/>
      <c r="AV81" s="84"/>
      <c r="AW81" s="84"/>
      <c r="AX81" s="84"/>
      <c r="AY81" s="84"/>
      <c r="AZ81" s="84"/>
      <c r="BA81" s="84"/>
      <c r="BB81" s="84"/>
      <c r="BC81" s="84"/>
      <c r="BD81" s="84"/>
      <c r="BE81" s="84"/>
      <c r="BF81" s="84"/>
      <c r="BG81" s="84"/>
      <c r="BH81" s="84"/>
      <c r="BI81" s="84"/>
      <c r="BJ81" s="84"/>
      <c r="BK81" s="84"/>
      <c r="BL81" s="1"/>
      <c r="BM81" s="1"/>
      <c r="BN81" s="1"/>
      <c r="BO81" s="1"/>
      <c r="BP81" s="1"/>
      <c r="BQ81" s="1"/>
      <c r="BR81" s="1"/>
      <c r="BS81" s="1"/>
      <c r="BT81" s="1"/>
      <c r="BU81" s="1"/>
    </row>
    <row r="82" spans="1:73" ht="15.75" customHeight="1" x14ac:dyDescent="0.25">
      <c r="A82" s="1"/>
      <c r="B82" s="1"/>
      <c r="C82" s="83"/>
      <c r="D82" s="84"/>
      <c r="E82" s="84"/>
      <c r="F82" s="84"/>
      <c r="G82" s="84"/>
      <c r="H82" s="84"/>
      <c r="I82" s="84"/>
      <c r="J82" s="84"/>
      <c r="K82" s="84"/>
      <c r="L82" s="85"/>
      <c r="M82" s="85"/>
      <c r="N82" s="85"/>
      <c r="O82" s="85"/>
      <c r="P82" s="85"/>
      <c r="Q82" s="1"/>
      <c r="R82" s="84"/>
      <c r="S82" s="84"/>
      <c r="T82" s="84"/>
      <c r="U82" s="84"/>
      <c r="V82" s="84"/>
      <c r="W82" s="84"/>
      <c r="X82" s="84"/>
      <c r="Y82" s="84"/>
      <c r="Z82" s="84"/>
      <c r="AA82" s="84"/>
      <c r="AB82" s="84"/>
      <c r="AC82" s="84"/>
      <c r="AD82" s="84"/>
      <c r="AE82" s="84"/>
      <c r="AF82" s="84"/>
      <c r="AG82" s="84"/>
      <c r="AH82" s="84"/>
      <c r="AI82" s="84"/>
      <c r="AJ82" s="84"/>
      <c r="AK82" s="84"/>
      <c r="AL82" s="84"/>
      <c r="AM82" s="84"/>
      <c r="AN82" s="84"/>
      <c r="AO82" s="84"/>
      <c r="AP82" s="84"/>
      <c r="AQ82" s="84"/>
      <c r="AR82" s="84"/>
      <c r="AS82" s="84"/>
      <c r="AT82" s="84"/>
      <c r="AU82" s="84"/>
      <c r="AV82" s="84"/>
      <c r="AW82" s="84"/>
      <c r="AX82" s="84"/>
      <c r="AY82" s="84"/>
      <c r="AZ82" s="84"/>
      <c r="BA82" s="84"/>
      <c r="BB82" s="84"/>
      <c r="BC82" s="84"/>
      <c r="BD82" s="84"/>
      <c r="BE82" s="84"/>
      <c r="BF82" s="84"/>
      <c r="BG82" s="84"/>
      <c r="BH82" s="84"/>
      <c r="BI82" s="84"/>
      <c r="BJ82" s="84"/>
      <c r="BK82" s="84"/>
      <c r="BL82" s="1"/>
      <c r="BM82" s="1"/>
      <c r="BN82" s="1"/>
      <c r="BO82" s="1"/>
      <c r="BP82" s="1"/>
      <c r="BQ82" s="1"/>
      <c r="BR82" s="1"/>
      <c r="BS82" s="1"/>
      <c r="BT82" s="1"/>
      <c r="BU82" s="1"/>
    </row>
    <row r="83" spans="1:73" ht="15.75" customHeight="1" x14ac:dyDescent="0.25">
      <c r="A83" s="1"/>
      <c r="B83" s="1"/>
      <c r="C83" s="83"/>
      <c r="D83" s="84"/>
      <c r="E83" s="84"/>
      <c r="F83" s="84"/>
      <c r="G83" s="84"/>
      <c r="H83" s="84"/>
      <c r="I83" s="84"/>
      <c r="J83" s="84"/>
      <c r="K83" s="84"/>
      <c r="L83" s="85"/>
      <c r="M83" s="85"/>
      <c r="N83" s="85"/>
      <c r="O83" s="85"/>
      <c r="P83" s="85"/>
      <c r="Q83" s="1"/>
      <c r="R83" s="84"/>
      <c r="S83" s="84"/>
      <c r="T83" s="84"/>
      <c r="U83" s="84"/>
      <c r="V83" s="84"/>
      <c r="W83" s="84"/>
      <c r="X83" s="84"/>
      <c r="Y83" s="84"/>
      <c r="Z83" s="84"/>
      <c r="AA83" s="84"/>
      <c r="AB83" s="84"/>
      <c r="AC83" s="84"/>
      <c r="AD83" s="84"/>
      <c r="AE83" s="84"/>
      <c r="AF83" s="84"/>
      <c r="AG83" s="84"/>
      <c r="AH83" s="84"/>
      <c r="AI83" s="84"/>
      <c r="AJ83" s="84"/>
      <c r="AK83" s="84"/>
      <c r="AL83" s="84"/>
      <c r="AM83" s="84"/>
      <c r="AN83" s="84"/>
      <c r="AO83" s="84"/>
      <c r="AP83" s="84"/>
      <c r="AQ83" s="84"/>
      <c r="AR83" s="84"/>
      <c r="AS83" s="84"/>
      <c r="AT83" s="84"/>
      <c r="AU83" s="84"/>
      <c r="AV83" s="84"/>
      <c r="AW83" s="84"/>
      <c r="AX83" s="84"/>
      <c r="AY83" s="84"/>
      <c r="AZ83" s="84"/>
      <c r="BA83" s="84"/>
      <c r="BB83" s="84"/>
      <c r="BC83" s="84"/>
      <c r="BD83" s="84"/>
      <c r="BE83" s="84"/>
      <c r="BF83" s="84"/>
      <c r="BG83" s="84"/>
      <c r="BH83" s="84"/>
      <c r="BI83" s="84"/>
      <c r="BJ83" s="84"/>
      <c r="BK83" s="84"/>
      <c r="BL83" s="1"/>
      <c r="BM83" s="1"/>
      <c r="BN83" s="1"/>
      <c r="BO83" s="1"/>
      <c r="BP83" s="1"/>
      <c r="BQ83" s="1"/>
      <c r="BR83" s="1"/>
      <c r="BS83" s="1"/>
      <c r="BT83" s="1"/>
      <c r="BU83" s="1"/>
    </row>
    <row r="84" spans="1:73" ht="15.75" customHeight="1" x14ac:dyDescent="0.25">
      <c r="A84" s="1"/>
      <c r="B84" s="1"/>
      <c r="C84" s="83"/>
      <c r="D84" s="84"/>
      <c r="E84" s="84"/>
      <c r="F84" s="84"/>
      <c r="G84" s="84"/>
      <c r="H84" s="84"/>
      <c r="I84" s="84"/>
      <c r="J84" s="84"/>
      <c r="K84" s="84"/>
      <c r="L84" s="85"/>
      <c r="M84" s="85"/>
      <c r="N84" s="85"/>
      <c r="O84" s="85"/>
      <c r="P84" s="85"/>
      <c r="Q84" s="1"/>
      <c r="R84" s="84"/>
      <c r="S84" s="84"/>
      <c r="T84" s="84"/>
      <c r="U84" s="84"/>
      <c r="V84" s="84"/>
      <c r="W84" s="84"/>
      <c r="X84" s="84"/>
      <c r="Y84" s="84"/>
      <c r="Z84" s="84"/>
      <c r="AA84" s="84"/>
      <c r="AB84" s="84"/>
      <c r="AC84" s="84"/>
      <c r="AD84" s="84"/>
      <c r="AE84" s="84"/>
      <c r="AF84" s="84"/>
      <c r="AG84" s="84"/>
      <c r="AH84" s="84"/>
      <c r="AI84" s="84"/>
      <c r="AJ84" s="84"/>
      <c r="AK84" s="84"/>
      <c r="AL84" s="84"/>
      <c r="AM84" s="84"/>
      <c r="AN84" s="84"/>
      <c r="AO84" s="84"/>
      <c r="AP84" s="84"/>
      <c r="AQ84" s="84"/>
      <c r="AR84" s="84"/>
      <c r="AS84" s="84"/>
      <c r="AT84" s="84"/>
      <c r="AU84" s="84"/>
      <c r="AV84" s="84"/>
      <c r="AW84" s="84"/>
      <c r="AX84" s="84"/>
      <c r="AY84" s="84"/>
      <c r="AZ84" s="84"/>
      <c r="BA84" s="84"/>
      <c r="BB84" s="84"/>
      <c r="BC84" s="84"/>
      <c r="BD84" s="84"/>
      <c r="BE84" s="84"/>
      <c r="BF84" s="84"/>
      <c r="BG84" s="84"/>
      <c r="BH84" s="84"/>
      <c r="BI84" s="84"/>
      <c r="BJ84" s="84"/>
      <c r="BK84" s="84"/>
      <c r="BL84" s="1"/>
      <c r="BM84" s="1"/>
      <c r="BN84" s="1"/>
      <c r="BO84" s="1"/>
      <c r="BP84" s="1"/>
      <c r="BQ84" s="1"/>
      <c r="BR84" s="1"/>
      <c r="BS84" s="1"/>
      <c r="BT84" s="1"/>
      <c r="BU84" s="1"/>
    </row>
    <row r="85" spans="1:73" ht="15.75" customHeight="1" x14ac:dyDescent="0.25">
      <c r="A85" s="1"/>
      <c r="B85" s="1"/>
      <c r="C85" s="83"/>
      <c r="D85" s="84"/>
      <c r="E85" s="84"/>
      <c r="F85" s="84"/>
      <c r="G85" s="84"/>
      <c r="H85" s="84"/>
      <c r="I85" s="84"/>
      <c r="J85" s="84"/>
      <c r="K85" s="84"/>
      <c r="L85" s="85"/>
      <c r="M85" s="85"/>
      <c r="N85" s="85"/>
      <c r="O85" s="85"/>
      <c r="P85" s="85"/>
      <c r="Q85" s="1"/>
      <c r="R85" s="84"/>
      <c r="S85" s="84"/>
      <c r="T85" s="84"/>
      <c r="U85" s="84"/>
      <c r="V85" s="84"/>
      <c r="W85" s="84"/>
      <c r="X85" s="84"/>
      <c r="Y85" s="84"/>
      <c r="Z85" s="84"/>
      <c r="AA85" s="84"/>
      <c r="AB85" s="84"/>
      <c r="AC85" s="84"/>
      <c r="AD85" s="84"/>
      <c r="AE85" s="84"/>
      <c r="AF85" s="84"/>
      <c r="AG85" s="84"/>
      <c r="AH85" s="84"/>
      <c r="AI85" s="84"/>
      <c r="AJ85" s="84"/>
      <c r="AK85" s="84"/>
      <c r="AL85" s="84"/>
      <c r="AM85" s="84"/>
      <c r="AN85" s="84"/>
      <c r="AO85" s="84"/>
      <c r="AP85" s="84"/>
      <c r="AQ85" s="84"/>
      <c r="AR85" s="84"/>
      <c r="AS85" s="84"/>
      <c r="AT85" s="84"/>
      <c r="AU85" s="84"/>
      <c r="AV85" s="84"/>
      <c r="AW85" s="84"/>
      <c r="AX85" s="84"/>
      <c r="AY85" s="84"/>
      <c r="AZ85" s="84"/>
      <c r="BA85" s="84"/>
      <c r="BB85" s="84"/>
      <c r="BC85" s="84"/>
      <c r="BD85" s="84"/>
      <c r="BE85" s="84"/>
      <c r="BF85" s="84"/>
      <c r="BG85" s="84"/>
      <c r="BH85" s="84"/>
      <c r="BI85" s="84"/>
      <c r="BJ85" s="84"/>
      <c r="BK85" s="84"/>
      <c r="BL85" s="1"/>
      <c r="BM85" s="1"/>
      <c r="BN85" s="1"/>
      <c r="BO85" s="1"/>
      <c r="BP85" s="1"/>
      <c r="BQ85" s="1"/>
      <c r="BR85" s="1"/>
      <c r="BS85" s="1"/>
      <c r="BT85" s="1"/>
      <c r="BU85" s="1"/>
    </row>
    <row r="86" spans="1:73" ht="15.75" customHeight="1" x14ac:dyDescent="0.25">
      <c r="A86" s="1"/>
      <c r="B86" s="1"/>
      <c r="C86" s="83"/>
      <c r="D86" s="84"/>
      <c r="E86" s="84"/>
      <c r="F86" s="84"/>
      <c r="G86" s="84"/>
      <c r="H86" s="84"/>
      <c r="I86" s="84"/>
      <c r="J86" s="84"/>
      <c r="K86" s="84"/>
      <c r="L86" s="85"/>
      <c r="M86" s="85"/>
      <c r="N86" s="85"/>
      <c r="O86" s="85"/>
      <c r="P86" s="85"/>
      <c r="Q86" s="1"/>
      <c r="R86" s="84"/>
      <c r="S86" s="84"/>
      <c r="T86" s="84"/>
      <c r="U86" s="84"/>
      <c r="V86" s="84"/>
      <c r="W86" s="84"/>
      <c r="X86" s="84"/>
      <c r="Y86" s="84"/>
      <c r="Z86" s="84"/>
      <c r="AA86" s="84"/>
      <c r="AB86" s="84"/>
      <c r="AC86" s="84"/>
      <c r="AD86" s="84"/>
      <c r="AE86" s="84"/>
      <c r="AF86" s="84"/>
      <c r="AG86" s="84"/>
      <c r="AH86" s="84"/>
      <c r="AI86" s="84"/>
      <c r="AJ86" s="84"/>
      <c r="AK86" s="84"/>
      <c r="AL86" s="84"/>
      <c r="AM86" s="84"/>
      <c r="AN86" s="84"/>
      <c r="AO86" s="84"/>
      <c r="AP86" s="84"/>
      <c r="AQ86" s="84"/>
      <c r="AR86" s="84"/>
      <c r="AS86" s="84"/>
      <c r="AT86" s="84"/>
      <c r="AU86" s="84"/>
      <c r="AV86" s="84"/>
      <c r="AW86" s="84"/>
      <c r="AX86" s="84"/>
      <c r="AY86" s="84"/>
      <c r="AZ86" s="84"/>
      <c r="BA86" s="84"/>
      <c r="BB86" s="84"/>
      <c r="BC86" s="84"/>
      <c r="BD86" s="84"/>
      <c r="BE86" s="84"/>
      <c r="BF86" s="84"/>
      <c r="BG86" s="84"/>
      <c r="BH86" s="84"/>
      <c r="BI86" s="84"/>
      <c r="BJ86" s="84"/>
      <c r="BK86" s="84"/>
      <c r="BL86" s="1"/>
      <c r="BM86" s="1"/>
      <c r="BN86" s="1"/>
      <c r="BO86" s="1"/>
      <c r="BP86" s="1"/>
      <c r="BQ86" s="1"/>
      <c r="BR86" s="1"/>
      <c r="BS86" s="1"/>
      <c r="BT86" s="1"/>
      <c r="BU86" s="1"/>
    </row>
    <row r="87" spans="1:73" ht="15.75" customHeight="1" x14ac:dyDescent="0.25">
      <c r="A87" s="1"/>
      <c r="B87" s="1"/>
      <c r="C87" s="83"/>
      <c r="D87" s="84"/>
      <c r="E87" s="84"/>
      <c r="F87" s="84"/>
      <c r="G87" s="84"/>
      <c r="H87" s="84"/>
      <c r="I87" s="84"/>
      <c r="J87" s="84"/>
      <c r="K87" s="84"/>
      <c r="L87" s="85"/>
      <c r="M87" s="85"/>
      <c r="N87" s="85"/>
      <c r="O87" s="85"/>
      <c r="P87" s="85"/>
      <c r="Q87" s="1"/>
      <c r="R87" s="84"/>
      <c r="S87" s="84"/>
      <c r="T87" s="84"/>
      <c r="U87" s="84"/>
      <c r="V87" s="84"/>
      <c r="W87" s="84"/>
      <c r="X87" s="84"/>
      <c r="Y87" s="84"/>
      <c r="Z87" s="84"/>
      <c r="AA87" s="84"/>
      <c r="AB87" s="84"/>
      <c r="AC87" s="84"/>
      <c r="AD87" s="84"/>
      <c r="AE87" s="84"/>
      <c r="AF87" s="84"/>
      <c r="AG87" s="84"/>
      <c r="AH87" s="84"/>
      <c r="AI87" s="84"/>
      <c r="AJ87" s="84"/>
      <c r="AK87" s="84"/>
      <c r="AL87" s="84"/>
      <c r="AM87" s="84"/>
      <c r="AN87" s="84"/>
      <c r="AO87" s="84"/>
      <c r="AP87" s="84"/>
      <c r="AQ87" s="84"/>
      <c r="AR87" s="84"/>
      <c r="AS87" s="84"/>
      <c r="AT87" s="84"/>
      <c r="AU87" s="84"/>
      <c r="AV87" s="84"/>
      <c r="AW87" s="84"/>
      <c r="AX87" s="84"/>
      <c r="AY87" s="84"/>
      <c r="AZ87" s="84"/>
      <c r="BA87" s="84"/>
      <c r="BB87" s="84"/>
      <c r="BC87" s="84"/>
      <c r="BD87" s="84"/>
      <c r="BE87" s="84"/>
      <c r="BF87" s="84"/>
      <c r="BG87" s="84"/>
      <c r="BH87" s="84"/>
      <c r="BI87" s="84"/>
      <c r="BJ87" s="84"/>
      <c r="BK87" s="84"/>
      <c r="BL87" s="1"/>
      <c r="BM87" s="1"/>
      <c r="BN87" s="1"/>
      <c r="BO87" s="1"/>
      <c r="BP87" s="1"/>
      <c r="BQ87" s="1"/>
      <c r="BR87" s="1"/>
      <c r="BS87" s="1"/>
      <c r="BT87" s="1"/>
      <c r="BU87" s="1"/>
    </row>
    <row r="88" spans="1:73" ht="15.75" customHeight="1" x14ac:dyDescent="0.25">
      <c r="A88" s="1"/>
      <c r="B88" s="1"/>
      <c r="C88" s="83"/>
      <c r="D88" s="84"/>
      <c r="E88" s="84"/>
      <c r="F88" s="84"/>
      <c r="G88" s="84"/>
      <c r="H88" s="84"/>
      <c r="I88" s="84"/>
      <c r="J88" s="84"/>
      <c r="K88" s="84"/>
      <c r="L88" s="85"/>
      <c r="M88" s="85"/>
      <c r="N88" s="85"/>
      <c r="O88" s="85"/>
      <c r="P88" s="85"/>
      <c r="Q88" s="1"/>
      <c r="R88" s="84"/>
      <c r="S88" s="84"/>
      <c r="T88" s="84"/>
      <c r="U88" s="84"/>
      <c r="V88" s="84"/>
      <c r="W88" s="84"/>
      <c r="X88" s="84"/>
      <c r="Y88" s="84"/>
      <c r="Z88" s="84"/>
      <c r="AA88" s="84"/>
      <c r="AB88" s="84"/>
      <c r="AC88" s="84"/>
      <c r="AD88" s="84"/>
      <c r="AE88" s="84"/>
      <c r="AF88" s="84"/>
      <c r="AG88" s="84"/>
      <c r="AH88" s="84"/>
      <c r="AI88" s="84"/>
      <c r="AJ88" s="84"/>
      <c r="AK88" s="84"/>
      <c r="AL88" s="84"/>
      <c r="AM88" s="84"/>
      <c r="AN88" s="84"/>
      <c r="AO88" s="84"/>
      <c r="AP88" s="84"/>
      <c r="AQ88" s="84"/>
      <c r="AR88" s="84"/>
      <c r="AS88" s="84"/>
      <c r="AT88" s="84"/>
      <c r="AU88" s="84"/>
      <c r="AV88" s="84"/>
      <c r="AW88" s="84"/>
      <c r="AX88" s="84"/>
      <c r="AY88" s="84"/>
      <c r="AZ88" s="84"/>
      <c r="BA88" s="84"/>
      <c r="BB88" s="84"/>
      <c r="BC88" s="84"/>
      <c r="BD88" s="84"/>
      <c r="BE88" s="84"/>
      <c r="BF88" s="84"/>
      <c r="BG88" s="84"/>
      <c r="BH88" s="84"/>
      <c r="BI88" s="84"/>
      <c r="BJ88" s="84"/>
      <c r="BK88" s="84"/>
      <c r="BL88" s="1"/>
      <c r="BM88" s="1"/>
      <c r="BN88" s="1"/>
      <c r="BO88" s="1"/>
      <c r="BP88" s="1"/>
      <c r="BQ88" s="1"/>
      <c r="BR88" s="1"/>
      <c r="BS88" s="1"/>
      <c r="BT88" s="1"/>
      <c r="BU88" s="1"/>
    </row>
    <row r="89" spans="1:73" ht="15.75" customHeight="1" x14ac:dyDescent="0.25">
      <c r="A89" s="1"/>
      <c r="B89" s="1"/>
      <c r="C89" s="83"/>
      <c r="D89" s="84"/>
      <c r="E89" s="84"/>
      <c r="F89" s="84"/>
      <c r="G89" s="84"/>
      <c r="H89" s="84"/>
      <c r="I89" s="84"/>
      <c r="J89" s="84"/>
      <c r="K89" s="84"/>
      <c r="L89" s="85"/>
      <c r="M89" s="85"/>
      <c r="N89" s="85"/>
      <c r="O89" s="85"/>
      <c r="P89" s="85"/>
      <c r="Q89" s="1"/>
      <c r="R89" s="84"/>
      <c r="S89" s="84"/>
      <c r="T89" s="84"/>
      <c r="U89" s="84"/>
      <c r="V89" s="84"/>
      <c r="W89" s="84"/>
      <c r="X89" s="84"/>
      <c r="Y89" s="84"/>
      <c r="Z89" s="84"/>
      <c r="AA89" s="84"/>
      <c r="AB89" s="84"/>
      <c r="AC89" s="84"/>
      <c r="AD89" s="84"/>
      <c r="AE89" s="84"/>
      <c r="AF89" s="84"/>
      <c r="AG89" s="84"/>
      <c r="AH89" s="84"/>
      <c r="AI89" s="84"/>
      <c r="AJ89" s="84"/>
      <c r="AK89" s="84"/>
      <c r="AL89" s="84"/>
      <c r="AM89" s="84"/>
      <c r="AN89" s="84"/>
      <c r="AO89" s="84"/>
      <c r="AP89" s="84"/>
      <c r="AQ89" s="84"/>
      <c r="AR89" s="84"/>
      <c r="AS89" s="84"/>
      <c r="AT89" s="84"/>
      <c r="AU89" s="84"/>
      <c r="AV89" s="84"/>
      <c r="AW89" s="84"/>
      <c r="AX89" s="84"/>
      <c r="AY89" s="84"/>
      <c r="AZ89" s="84"/>
      <c r="BA89" s="84"/>
      <c r="BB89" s="84"/>
      <c r="BC89" s="84"/>
      <c r="BD89" s="84"/>
      <c r="BE89" s="84"/>
      <c r="BF89" s="84"/>
      <c r="BG89" s="84"/>
      <c r="BH89" s="84"/>
      <c r="BI89" s="84"/>
      <c r="BJ89" s="84"/>
      <c r="BK89" s="84"/>
      <c r="BL89" s="1"/>
      <c r="BM89" s="1"/>
      <c r="BN89" s="1"/>
      <c r="BO89" s="1"/>
      <c r="BP89" s="1"/>
      <c r="BQ89" s="1"/>
      <c r="BR89" s="1"/>
      <c r="BS89" s="1"/>
      <c r="BT89" s="1"/>
      <c r="BU89" s="1"/>
    </row>
    <row r="90" spans="1:73" ht="15.75" customHeight="1" x14ac:dyDescent="0.25">
      <c r="A90" s="1"/>
      <c r="B90" s="1"/>
      <c r="C90" s="83"/>
      <c r="D90" s="84"/>
      <c r="E90" s="84"/>
      <c r="F90" s="84"/>
      <c r="G90" s="84"/>
      <c r="H90" s="84"/>
      <c r="I90" s="84"/>
      <c r="J90" s="84"/>
      <c r="K90" s="84"/>
      <c r="L90" s="85"/>
      <c r="M90" s="85"/>
      <c r="N90" s="85"/>
      <c r="O90" s="85"/>
      <c r="P90" s="85"/>
      <c r="Q90" s="1"/>
      <c r="R90" s="84"/>
      <c r="S90" s="84"/>
      <c r="T90" s="84"/>
      <c r="U90" s="84"/>
      <c r="V90" s="84"/>
      <c r="W90" s="84"/>
      <c r="X90" s="84"/>
      <c r="Y90" s="84"/>
      <c r="Z90" s="84"/>
      <c r="AA90" s="84"/>
      <c r="AB90" s="84"/>
      <c r="AC90" s="84"/>
      <c r="AD90" s="84"/>
      <c r="AE90" s="84"/>
      <c r="AF90" s="84"/>
      <c r="AG90" s="84"/>
      <c r="AH90" s="84"/>
      <c r="AI90" s="84"/>
      <c r="AJ90" s="84"/>
      <c r="AK90" s="84"/>
      <c r="AL90" s="84"/>
      <c r="AM90" s="84"/>
      <c r="AN90" s="84"/>
      <c r="AO90" s="84"/>
      <c r="AP90" s="84"/>
      <c r="AQ90" s="84"/>
      <c r="AR90" s="84"/>
      <c r="AS90" s="84"/>
      <c r="AT90" s="84"/>
      <c r="AU90" s="84"/>
      <c r="AV90" s="84"/>
      <c r="AW90" s="84"/>
      <c r="AX90" s="84"/>
      <c r="AY90" s="84"/>
      <c r="AZ90" s="84"/>
      <c r="BA90" s="84"/>
      <c r="BB90" s="84"/>
      <c r="BC90" s="84"/>
      <c r="BD90" s="84"/>
      <c r="BE90" s="84"/>
      <c r="BF90" s="84"/>
      <c r="BG90" s="84"/>
      <c r="BH90" s="84"/>
      <c r="BI90" s="84"/>
      <c r="BJ90" s="84"/>
      <c r="BK90" s="84"/>
      <c r="BL90" s="1"/>
      <c r="BM90" s="1"/>
      <c r="BN90" s="1"/>
      <c r="BO90" s="1"/>
      <c r="BP90" s="1"/>
      <c r="BQ90" s="1"/>
      <c r="BR90" s="1"/>
      <c r="BS90" s="1"/>
      <c r="BT90" s="1"/>
      <c r="BU90" s="1"/>
    </row>
    <row r="91" spans="1:73" ht="15.75" customHeight="1" x14ac:dyDescent="0.25">
      <c r="A91" s="1"/>
      <c r="B91" s="1"/>
      <c r="C91" s="83"/>
      <c r="D91" s="84"/>
      <c r="E91" s="84"/>
      <c r="F91" s="84"/>
      <c r="G91" s="84"/>
      <c r="H91" s="84"/>
      <c r="I91" s="84"/>
      <c r="J91" s="84"/>
      <c r="K91" s="84"/>
      <c r="L91" s="85"/>
      <c r="M91" s="85"/>
      <c r="N91" s="85"/>
      <c r="O91" s="85"/>
      <c r="P91" s="85"/>
      <c r="Q91" s="1"/>
      <c r="R91" s="84"/>
      <c r="S91" s="84"/>
      <c r="T91" s="84"/>
      <c r="U91" s="84"/>
      <c r="V91" s="84"/>
      <c r="W91" s="84"/>
      <c r="X91" s="84"/>
      <c r="Y91" s="84"/>
      <c r="Z91" s="84"/>
      <c r="AA91" s="84"/>
      <c r="AB91" s="84"/>
      <c r="AC91" s="84"/>
      <c r="AD91" s="84"/>
      <c r="AE91" s="84"/>
      <c r="AF91" s="84"/>
      <c r="AG91" s="84"/>
      <c r="AH91" s="84"/>
      <c r="AI91" s="84"/>
      <c r="AJ91" s="84"/>
      <c r="AK91" s="84"/>
      <c r="AL91" s="84"/>
      <c r="AM91" s="84"/>
      <c r="AN91" s="84"/>
      <c r="AO91" s="84"/>
      <c r="AP91" s="84"/>
      <c r="AQ91" s="84"/>
      <c r="AR91" s="84"/>
      <c r="AS91" s="84"/>
      <c r="AT91" s="84"/>
      <c r="AU91" s="84"/>
      <c r="AV91" s="84"/>
      <c r="AW91" s="84"/>
      <c r="AX91" s="84"/>
      <c r="AY91" s="84"/>
      <c r="AZ91" s="84"/>
      <c r="BA91" s="84"/>
      <c r="BB91" s="84"/>
      <c r="BC91" s="84"/>
      <c r="BD91" s="84"/>
      <c r="BE91" s="84"/>
      <c r="BF91" s="84"/>
      <c r="BG91" s="84"/>
      <c r="BH91" s="84"/>
      <c r="BI91" s="84"/>
      <c r="BJ91" s="84"/>
      <c r="BK91" s="84"/>
      <c r="BL91" s="1"/>
      <c r="BM91" s="1"/>
      <c r="BN91" s="1"/>
      <c r="BO91" s="1"/>
      <c r="BP91" s="1"/>
      <c r="BQ91" s="1"/>
      <c r="BR91" s="1"/>
      <c r="BS91" s="1"/>
      <c r="BT91" s="1"/>
      <c r="BU91" s="1"/>
    </row>
    <row r="92" spans="1:73" ht="15.75" customHeight="1" x14ac:dyDescent="0.25">
      <c r="A92" s="1"/>
      <c r="B92" s="1"/>
      <c r="C92" s="83"/>
      <c r="D92" s="84"/>
      <c r="E92" s="84"/>
      <c r="F92" s="84"/>
      <c r="G92" s="84"/>
      <c r="H92" s="84"/>
      <c r="I92" s="84"/>
      <c r="J92" s="84"/>
      <c r="K92" s="84"/>
      <c r="L92" s="85"/>
      <c r="M92" s="85"/>
      <c r="N92" s="85"/>
      <c r="O92" s="85"/>
      <c r="P92" s="85"/>
      <c r="Q92" s="1"/>
      <c r="R92" s="84"/>
      <c r="S92" s="84"/>
      <c r="T92" s="84"/>
      <c r="U92" s="84"/>
      <c r="V92" s="84"/>
      <c r="W92" s="84"/>
      <c r="X92" s="84"/>
      <c r="Y92" s="84"/>
      <c r="Z92" s="84"/>
      <c r="AA92" s="84"/>
      <c r="AB92" s="84"/>
      <c r="AC92" s="84"/>
      <c r="AD92" s="84"/>
      <c r="AE92" s="84"/>
      <c r="AF92" s="84"/>
      <c r="AG92" s="84"/>
      <c r="AH92" s="84"/>
      <c r="AI92" s="84"/>
      <c r="AJ92" s="84"/>
      <c r="AK92" s="84"/>
      <c r="AL92" s="84"/>
      <c r="AM92" s="84"/>
      <c r="AN92" s="84"/>
      <c r="AO92" s="84"/>
      <c r="AP92" s="84"/>
      <c r="AQ92" s="84"/>
      <c r="AR92" s="84"/>
      <c r="AS92" s="84"/>
      <c r="AT92" s="84"/>
      <c r="AU92" s="84"/>
      <c r="AV92" s="84"/>
      <c r="AW92" s="84"/>
      <c r="AX92" s="84"/>
      <c r="AY92" s="84"/>
      <c r="AZ92" s="84"/>
      <c r="BA92" s="84"/>
      <c r="BB92" s="84"/>
      <c r="BC92" s="84"/>
      <c r="BD92" s="84"/>
      <c r="BE92" s="84"/>
      <c r="BF92" s="84"/>
      <c r="BG92" s="84"/>
      <c r="BH92" s="84"/>
      <c r="BI92" s="84"/>
      <c r="BJ92" s="84"/>
      <c r="BK92" s="84"/>
      <c r="BL92" s="1"/>
      <c r="BM92" s="1"/>
      <c r="BN92" s="1"/>
      <c r="BO92" s="1"/>
      <c r="BP92" s="1"/>
      <c r="BQ92" s="1"/>
      <c r="BR92" s="1"/>
      <c r="BS92" s="1"/>
      <c r="BT92" s="1"/>
      <c r="BU92" s="1"/>
    </row>
    <row r="93" spans="1:73" ht="15.75" customHeight="1" x14ac:dyDescent="0.25">
      <c r="A93" s="1"/>
      <c r="B93" s="1"/>
      <c r="C93" s="83"/>
      <c r="D93" s="84"/>
      <c r="E93" s="84"/>
      <c r="F93" s="84"/>
      <c r="G93" s="84"/>
      <c r="H93" s="84"/>
      <c r="I93" s="84"/>
      <c r="J93" s="84"/>
      <c r="K93" s="84"/>
      <c r="L93" s="85"/>
      <c r="M93" s="85"/>
      <c r="N93" s="85"/>
      <c r="O93" s="85"/>
      <c r="P93" s="85"/>
      <c r="Q93" s="1"/>
      <c r="R93" s="84"/>
      <c r="S93" s="84"/>
      <c r="T93" s="84"/>
      <c r="U93" s="84"/>
      <c r="V93" s="84"/>
      <c r="W93" s="84"/>
      <c r="X93" s="84"/>
      <c r="Y93" s="84"/>
      <c r="Z93" s="84"/>
      <c r="AA93" s="84"/>
      <c r="AB93" s="84"/>
      <c r="AC93" s="84"/>
      <c r="AD93" s="84"/>
      <c r="AE93" s="84"/>
      <c r="AF93" s="84"/>
      <c r="AG93" s="84"/>
      <c r="AH93" s="84"/>
      <c r="AI93" s="84"/>
      <c r="AJ93" s="84"/>
      <c r="AK93" s="84"/>
      <c r="AL93" s="84"/>
      <c r="AM93" s="84"/>
      <c r="AN93" s="84"/>
      <c r="AO93" s="84"/>
      <c r="AP93" s="84"/>
      <c r="AQ93" s="84"/>
      <c r="AR93" s="84"/>
      <c r="AS93" s="84"/>
      <c r="AT93" s="84"/>
      <c r="AU93" s="84"/>
      <c r="AV93" s="84"/>
      <c r="AW93" s="84"/>
      <c r="AX93" s="84"/>
      <c r="AY93" s="84"/>
      <c r="AZ93" s="84"/>
      <c r="BA93" s="84"/>
      <c r="BB93" s="84"/>
      <c r="BC93" s="84"/>
      <c r="BD93" s="84"/>
      <c r="BE93" s="84"/>
      <c r="BF93" s="84"/>
      <c r="BG93" s="84"/>
      <c r="BH93" s="84"/>
      <c r="BI93" s="84"/>
      <c r="BJ93" s="84"/>
      <c r="BK93" s="84"/>
      <c r="BL93" s="1"/>
      <c r="BM93" s="1"/>
      <c r="BN93" s="1"/>
      <c r="BO93" s="1"/>
      <c r="BP93" s="1"/>
      <c r="BQ93" s="1"/>
      <c r="BR93" s="1"/>
      <c r="BS93" s="1"/>
      <c r="BT93" s="1"/>
      <c r="BU93" s="1"/>
    </row>
    <row r="94" spans="1:73" ht="15.75" customHeight="1" x14ac:dyDescent="0.25">
      <c r="A94" s="1"/>
      <c r="B94" s="1"/>
      <c r="C94" s="83"/>
      <c r="D94" s="84"/>
      <c r="E94" s="84"/>
      <c r="F94" s="84"/>
      <c r="G94" s="84"/>
      <c r="H94" s="84"/>
      <c r="I94" s="84"/>
      <c r="J94" s="84"/>
      <c r="K94" s="84"/>
      <c r="L94" s="85"/>
      <c r="M94" s="85"/>
      <c r="N94" s="85"/>
      <c r="O94" s="85"/>
      <c r="P94" s="85"/>
      <c r="Q94" s="1"/>
      <c r="R94" s="84"/>
      <c r="S94" s="84"/>
      <c r="T94" s="84"/>
      <c r="U94" s="84"/>
      <c r="V94" s="84"/>
      <c r="W94" s="84"/>
      <c r="X94" s="84"/>
      <c r="Y94" s="84"/>
      <c r="Z94" s="84"/>
      <c r="AA94" s="84"/>
      <c r="AB94" s="84"/>
      <c r="AC94" s="84"/>
      <c r="AD94" s="84"/>
      <c r="AE94" s="84"/>
      <c r="AF94" s="84"/>
      <c r="AG94" s="84"/>
      <c r="AH94" s="84"/>
      <c r="AI94" s="84"/>
      <c r="AJ94" s="84"/>
      <c r="AK94" s="84"/>
      <c r="AL94" s="84"/>
      <c r="AM94" s="84"/>
      <c r="AN94" s="84"/>
      <c r="AO94" s="84"/>
      <c r="AP94" s="84"/>
      <c r="AQ94" s="84"/>
      <c r="AR94" s="84"/>
      <c r="AS94" s="84"/>
      <c r="AT94" s="84"/>
      <c r="AU94" s="84"/>
      <c r="AV94" s="84"/>
      <c r="AW94" s="84"/>
      <c r="AX94" s="84"/>
      <c r="AY94" s="84"/>
      <c r="AZ94" s="84"/>
      <c r="BA94" s="84"/>
      <c r="BB94" s="84"/>
      <c r="BC94" s="84"/>
      <c r="BD94" s="84"/>
      <c r="BE94" s="84"/>
      <c r="BF94" s="84"/>
      <c r="BG94" s="84"/>
      <c r="BH94" s="84"/>
      <c r="BI94" s="84"/>
      <c r="BJ94" s="84"/>
      <c r="BK94" s="84"/>
      <c r="BL94" s="1"/>
      <c r="BM94" s="1"/>
      <c r="BN94" s="1"/>
      <c r="BO94" s="1"/>
      <c r="BP94" s="1"/>
      <c r="BQ94" s="1"/>
      <c r="BR94" s="1"/>
      <c r="BS94" s="1"/>
      <c r="BT94" s="1"/>
      <c r="BU94" s="1"/>
    </row>
    <row r="95" spans="1:73" ht="15.75" customHeight="1" x14ac:dyDescent="0.25">
      <c r="A95" s="1"/>
      <c r="B95" s="1"/>
      <c r="C95" s="83"/>
      <c r="D95" s="84"/>
      <c r="E95" s="84"/>
      <c r="F95" s="84"/>
      <c r="G95" s="84"/>
      <c r="H95" s="84"/>
      <c r="I95" s="84"/>
      <c r="J95" s="84"/>
      <c r="K95" s="84"/>
      <c r="L95" s="85"/>
      <c r="M95" s="85"/>
      <c r="N95" s="85"/>
      <c r="O95" s="85"/>
      <c r="P95" s="85"/>
      <c r="Q95" s="1"/>
      <c r="R95" s="84"/>
      <c r="S95" s="84"/>
      <c r="T95" s="84"/>
      <c r="U95" s="84"/>
      <c r="V95" s="84"/>
      <c r="W95" s="84"/>
      <c r="X95" s="84"/>
      <c r="Y95" s="84"/>
      <c r="Z95" s="84"/>
      <c r="AA95" s="84"/>
      <c r="AB95" s="84"/>
      <c r="AC95" s="84"/>
      <c r="AD95" s="84"/>
      <c r="AE95" s="84"/>
      <c r="AF95" s="84"/>
      <c r="AG95" s="84"/>
      <c r="AH95" s="84"/>
      <c r="AI95" s="84"/>
      <c r="AJ95" s="84"/>
      <c r="AK95" s="84"/>
      <c r="AL95" s="84"/>
      <c r="AM95" s="84"/>
      <c r="AN95" s="84"/>
      <c r="AO95" s="84"/>
      <c r="AP95" s="84"/>
      <c r="AQ95" s="84"/>
      <c r="AR95" s="84"/>
      <c r="AS95" s="84"/>
      <c r="AT95" s="84"/>
      <c r="AU95" s="84"/>
      <c r="AV95" s="84"/>
      <c r="AW95" s="84"/>
      <c r="AX95" s="84"/>
      <c r="AY95" s="84"/>
      <c r="AZ95" s="84"/>
      <c r="BA95" s="84"/>
      <c r="BB95" s="84"/>
      <c r="BC95" s="84"/>
      <c r="BD95" s="84"/>
      <c r="BE95" s="84"/>
      <c r="BF95" s="84"/>
      <c r="BG95" s="84"/>
      <c r="BH95" s="84"/>
      <c r="BI95" s="84"/>
      <c r="BJ95" s="84"/>
      <c r="BK95" s="84"/>
      <c r="BL95" s="1"/>
      <c r="BM95" s="1"/>
      <c r="BN95" s="1"/>
      <c r="BO95" s="1"/>
      <c r="BP95" s="1"/>
      <c r="BQ95" s="1"/>
      <c r="BR95" s="1"/>
      <c r="BS95" s="1"/>
      <c r="BT95" s="1"/>
      <c r="BU95" s="1"/>
    </row>
    <row r="96" spans="1:73" ht="15.75" customHeight="1" x14ac:dyDescent="0.25">
      <c r="A96" s="1"/>
      <c r="B96" s="1"/>
      <c r="C96" s="83"/>
      <c r="D96" s="84"/>
      <c r="E96" s="84"/>
      <c r="F96" s="84"/>
      <c r="G96" s="84"/>
      <c r="H96" s="84"/>
      <c r="I96" s="84"/>
      <c r="J96" s="84"/>
      <c r="K96" s="84"/>
      <c r="L96" s="85"/>
      <c r="M96" s="85"/>
      <c r="N96" s="85"/>
      <c r="O96" s="85"/>
      <c r="P96" s="85"/>
      <c r="Q96" s="1"/>
      <c r="R96" s="84"/>
      <c r="S96" s="84"/>
      <c r="T96" s="84"/>
      <c r="U96" s="84"/>
      <c r="V96" s="84"/>
      <c r="W96" s="84"/>
      <c r="X96" s="84"/>
      <c r="Y96" s="84"/>
      <c r="Z96" s="84"/>
      <c r="AA96" s="84"/>
      <c r="AB96" s="84"/>
      <c r="AC96" s="84"/>
      <c r="AD96" s="84"/>
      <c r="AE96" s="84"/>
      <c r="AF96" s="84"/>
      <c r="AG96" s="84"/>
      <c r="AH96" s="84"/>
      <c r="AI96" s="84"/>
      <c r="AJ96" s="84"/>
      <c r="AK96" s="84"/>
      <c r="AL96" s="84"/>
      <c r="AM96" s="84"/>
      <c r="AN96" s="84"/>
      <c r="AO96" s="84"/>
      <c r="AP96" s="84"/>
      <c r="AQ96" s="84"/>
      <c r="AR96" s="84"/>
      <c r="AS96" s="84"/>
      <c r="AT96" s="84"/>
      <c r="AU96" s="84"/>
      <c r="AV96" s="84"/>
      <c r="AW96" s="84"/>
      <c r="AX96" s="84"/>
      <c r="AY96" s="84"/>
      <c r="AZ96" s="84"/>
      <c r="BA96" s="84"/>
      <c r="BB96" s="84"/>
      <c r="BC96" s="84"/>
      <c r="BD96" s="84"/>
      <c r="BE96" s="84"/>
      <c r="BF96" s="84"/>
      <c r="BG96" s="84"/>
      <c r="BH96" s="84"/>
      <c r="BI96" s="84"/>
      <c r="BJ96" s="84"/>
      <c r="BK96" s="84"/>
      <c r="BL96" s="1"/>
      <c r="BM96" s="1"/>
      <c r="BN96" s="1"/>
      <c r="BO96" s="1"/>
      <c r="BP96" s="1"/>
      <c r="BQ96" s="1"/>
      <c r="BR96" s="1"/>
      <c r="BS96" s="1"/>
      <c r="BT96" s="1"/>
      <c r="BU96" s="1"/>
    </row>
    <row r="97" spans="1:73" ht="15.75" customHeight="1" x14ac:dyDescent="0.25">
      <c r="A97" s="1"/>
      <c r="B97" s="1"/>
      <c r="C97" s="83"/>
      <c r="D97" s="84"/>
      <c r="E97" s="84"/>
      <c r="F97" s="84"/>
      <c r="G97" s="84"/>
      <c r="H97" s="84"/>
      <c r="I97" s="84"/>
      <c r="J97" s="84"/>
      <c r="K97" s="84"/>
      <c r="L97" s="85"/>
      <c r="M97" s="85"/>
      <c r="N97" s="85"/>
      <c r="O97" s="85"/>
      <c r="P97" s="85"/>
      <c r="Q97" s="1"/>
      <c r="R97" s="84"/>
      <c r="S97" s="84"/>
      <c r="T97" s="84"/>
      <c r="U97" s="84"/>
      <c r="V97" s="84"/>
      <c r="W97" s="84"/>
      <c r="X97" s="84"/>
      <c r="Y97" s="84"/>
      <c r="Z97" s="84"/>
      <c r="AA97" s="84"/>
      <c r="AB97" s="84"/>
      <c r="AC97" s="84"/>
      <c r="AD97" s="84"/>
      <c r="AE97" s="84"/>
      <c r="AF97" s="84"/>
      <c r="AG97" s="84"/>
      <c r="AH97" s="84"/>
      <c r="AI97" s="84"/>
      <c r="AJ97" s="84"/>
      <c r="AK97" s="84"/>
      <c r="AL97" s="84"/>
      <c r="AM97" s="84"/>
      <c r="AN97" s="84"/>
      <c r="AO97" s="84"/>
      <c r="AP97" s="84"/>
      <c r="AQ97" s="84"/>
      <c r="AR97" s="84"/>
      <c r="AS97" s="84"/>
      <c r="AT97" s="84"/>
      <c r="AU97" s="84"/>
      <c r="AV97" s="84"/>
      <c r="AW97" s="84"/>
      <c r="AX97" s="84"/>
      <c r="AY97" s="84"/>
      <c r="AZ97" s="84"/>
      <c r="BA97" s="84"/>
      <c r="BB97" s="84"/>
      <c r="BC97" s="84"/>
      <c r="BD97" s="84"/>
      <c r="BE97" s="84"/>
      <c r="BF97" s="84"/>
      <c r="BG97" s="84"/>
      <c r="BH97" s="84"/>
      <c r="BI97" s="84"/>
      <c r="BJ97" s="84"/>
      <c r="BK97" s="84"/>
      <c r="BL97" s="1"/>
      <c r="BM97" s="1"/>
      <c r="BN97" s="1"/>
      <c r="BO97" s="1"/>
      <c r="BP97" s="1"/>
      <c r="BQ97" s="1"/>
      <c r="BR97" s="1"/>
      <c r="BS97" s="1"/>
      <c r="BT97" s="1"/>
      <c r="BU97" s="1"/>
    </row>
    <row r="98" spans="1:73" ht="15.75" customHeight="1" x14ac:dyDescent="0.25">
      <c r="A98" s="1"/>
      <c r="B98" s="1"/>
      <c r="C98" s="83"/>
      <c r="D98" s="84"/>
      <c r="E98" s="84"/>
      <c r="F98" s="84"/>
      <c r="G98" s="84"/>
      <c r="H98" s="84"/>
      <c r="I98" s="84"/>
      <c r="J98" s="84"/>
      <c r="K98" s="84"/>
      <c r="L98" s="85"/>
      <c r="M98" s="85"/>
      <c r="N98" s="85"/>
      <c r="O98" s="85"/>
      <c r="P98" s="85"/>
      <c r="Q98" s="1"/>
      <c r="R98" s="84"/>
      <c r="S98" s="84"/>
      <c r="T98" s="84"/>
      <c r="U98" s="84"/>
      <c r="V98" s="84"/>
      <c r="W98" s="84"/>
      <c r="X98" s="84"/>
      <c r="Y98" s="84"/>
      <c r="Z98" s="84"/>
      <c r="AA98" s="84"/>
      <c r="AB98" s="84"/>
      <c r="AC98" s="84"/>
      <c r="AD98" s="84"/>
      <c r="AE98" s="84"/>
      <c r="AF98" s="84"/>
      <c r="AG98" s="84"/>
      <c r="AH98" s="84"/>
      <c r="AI98" s="84"/>
      <c r="AJ98" s="84"/>
      <c r="AK98" s="84"/>
      <c r="AL98" s="84"/>
      <c r="AM98" s="84"/>
      <c r="AN98" s="84"/>
      <c r="AO98" s="84"/>
      <c r="AP98" s="84"/>
      <c r="AQ98" s="84"/>
      <c r="AR98" s="84"/>
      <c r="AS98" s="84"/>
      <c r="AT98" s="84"/>
      <c r="AU98" s="84"/>
      <c r="AV98" s="84"/>
      <c r="AW98" s="84"/>
      <c r="AX98" s="84"/>
      <c r="AY98" s="84"/>
      <c r="AZ98" s="84"/>
      <c r="BA98" s="84"/>
      <c r="BB98" s="84"/>
      <c r="BC98" s="84"/>
      <c r="BD98" s="84"/>
      <c r="BE98" s="84"/>
      <c r="BF98" s="84"/>
      <c r="BG98" s="84"/>
      <c r="BH98" s="84"/>
      <c r="BI98" s="84"/>
      <c r="BJ98" s="84"/>
      <c r="BK98" s="84"/>
      <c r="BL98" s="1"/>
      <c r="BM98" s="1"/>
      <c r="BN98" s="1"/>
      <c r="BO98" s="1"/>
      <c r="BP98" s="1"/>
      <c r="BQ98" s="1"/>
      <c r="BR98" s="1"/>
      <c r="BS98" s="1"/>
      <c r="BT98" s="1"/>
      <c r="BU98" s="1"/>
    </row>
    <row r="99" spans="1:73" ht="15.75" customHeight="1" x14ac:dyDescent="0.25">
      <c r="A99" s="1"/>
      <c r="B99" s="1"/>
      <c r="C99" s="83"/>
      <c r="D99" s="84"/>
      <c r="E99" s="84"/>
      <c r="F99" s="84"/>
      <c r="G99" s="84"/>
      <c r="H99" s="84"/>
      <c r="I99" s="84"/>
      <c r="J99" s="84"/>
      <c r="K99" s="84"/>
      <c r="L99" s="85"/>
      <c r="M99" s="85"/>
      <c r="N99" s="85"/>
      <c r="O99" s="85"/>
      <c r="P99" s="85"/>
      <c r="Q99" s="1"/>
      <c r="R99" s="84"/>
      <c r="S99" s="84"/>
      <c r="T99" s="84"/>
      <c r="U99" s="84"/>
      <c r="V99" s="84"/>
      <c r="W99" s="84"/>
      <c r="X99" s="84"/>
      <c r="Y99" s="84"/>
      <c r="Z99" s="84"/>
      <c r="AA99" s="84"/>
      <c r="AB99" s="84"/>
      <c r="AC99" s="84"/>
      <c r="AD99" s="84"/>
      <c r="AE99" s="84"/>
      <c r="AF99" s="84"/>
      <c r="AG99" s="84"/>
      <c r="AH99" s="84"/>
      <c r="AI99" s="84"/>
      <c r="AJ99" s="84"/>
      <c r="AK99" s="84"/>
      <c r="AL99" s="84"/>
      <c r="AM99" s="84"/>
      <c r="AN99" s="84"/>
      <c r="AO99" s="84"/>
      <c r="AP99" s="84"/>
      <c r="AQ99" s="84"/>
      <c r="AR99" s="84"/>
      <c r="AS99" s="84"/>
      <c r="AT99" s="84"/>
      <c r="AU99" s="84"/>
      <c r="AV99" s="84"/>
      <c r="AW99" s="84"/>
      <c r="AX99" s="84"/>
      <c r="AY99" s="84"/>
      <c r="AZ99" s="84"/>
      <c r="BA99" s="84"/>
      <c r="BB99" s="84"/>
      <c r="BC99" s="84"/>
      <c r="BD99" s="84"/>
      <c r="BE99" s="84"/>
      <c r="BF99" s="84"/>
      <c r="BG99" s="84"/>
      <c r="BH99" s="84"/>
      <c r="BI99" s="84"/>
      <c r="BJ99" s="84"/>
      <c r="BK99" s="84"/>
      <c r="BL99" s="1"/>
      <c r="BM99" s="1"/>
      <c r="BN99" s="1"/>
      <c r="BO99" s="1"/>
      <c r="BP99" s="1"/>
      <c r="BQ99" s="1"/>
      <c r="BR99" s="1"/>
      <c r="BS99" s="1"/>
      <c r="BT99" s="1"/>
      <c r="BU99" s="1"/>
    </row>
    <row r="100" spans="1:73" ht="15.75" customHeight="1" x14ac:dyDescent="0.25">
      <c r="A100" s="1"/>
      <c r="B100" s="1"/>
      <c r="C100" s="83"/>
      <c r="D100" s="84"/>
      <c r="E100" s="84"/>
      <c r="F100" s="84"/>
      <c r="G100" s="84"/>
      <c r="H100" s="84"/>
      <c r="I100" s="84"/>
      <c r="J100" s="84"/>
      <c r="K100" s="84"/>
      <c r="L100" s="85"/>
      <c r="M100" s="85"/>
      <c r="N100" s="85"/>
      <c r="O100" s="85"/>
      <c r="P100" s="85"/>
      <c r="Q100" s="1"/>
      <c r="R100" s="84"/>
      <c r="S100" s="84"/>
      <c r="T100" s="84"/>
      <c r="U100" s="84"/>
      <c r="V100" s="84"/>
      <c r="W100" s="84"/>
      <c r="X100" s="84"/>
      <c r="Y100" s="84"/>
      <c r="Z100" s="84"/>
      <c r="AA100" s="84"/>
      <c r="AB100" s="84"/>
      <c r="AC100" s="84"/>
      <c r="AD100" s="84"/>
      <c r="AE100" s="84"/>
      <c r="AF100" s="84"/>
      <c r="AG100" s="84"/>
      <c r="AH100" s="84"/>
      <c r="AI100" s="84"/>
      <c r="AJ100" s="84"/>
      <c r="AK100" s="84"/>
      <c r="AL100" s="84"/>
      <c r="AM100" s="84"/>
      <c r="AN100" s="84"/>
      <c r="AO100" s="84"/>
      <c r="AP100" s="84"/>
      <c r="AQ100" s="84"/>
      <c r="AR100" s="84"/>
      <c r="AS100" s="84"/>
      <c r="AT100" s="84"/>
      <c r="AU100" s="84"/>
      <c r="AV100" s="84"/>
      <c r="AW100" s="84"/>
      <c r="AX100" s="84"/>
      <c r="AY100" s="84"/>
      <c r="AZ100" s="84"/>
      <c r="BA100" s="84"/>
      <c r="BB100" s="84"/>
      <c r="BC100" s="84"/>
      <c r="BD100" s="84"/>
      <c r="BE100" s="84"/>
      <c r="BF100" s="84"/>
      <c r="BG100" s="84"/>
      <c r="BH100" s="84"/>
      <c r="BI100" s="84"/>
      <c r="BJ100" s="84"/>
      <c r="BK100" s="84"/>
      <c r="BL100" s="1"/>
      <c r="BM100" s="1"/>
      <c r="BN100" s="1"/>
      <c r="BO100" s="1"/>
      <c r="BP100" s="1"/>
      <c r="BQ100" s="1"/>
      <c r="BR100" s="1"/>
      <c r="BS100" s="1"/>
      <c r="BT100" s="1"/>
      <c r="BU100" s="1"/>
    </row>
    <row r="101" spans="1:73" ht="15.75" customHeight="1" x14ac:dyDescent="0.25">
      <c r="A101" s="1"/>
      <c r="B101" s="1"/>
      <c r="C101" s="83"/>
      <c r="D101" s="84"/>
      <c r="E101" s="84"/>
      <c r="F101" s="84"/>
      <c r="G101" s="84"/>
      <c r="H101" s="84"/>
      <c r="I101" s="84"/>
      <c r="J101" s="84"/>
      <c r="K101" s="84"/>
      <c r="L101" s="85"/>
      <c r="M101" s="85"/>
      <c r="N101" s="85"/>
      <c r="O101" s="85"/>
      <c r="P101" s="85"/>
      <c r="Q101" s="1"/>
      <c r="R101" s="84"/>
      <c r="S101" s="84"/>
      <c r="T101" s="84"/>
      <c r="U101" s="84"/>
      <c r="V101" s="84"/>
      <c r="W101" s="84"/>
      <c r="X101" s="84"/>
      <c r="Y101" s="84"/>
      <c r="Z101" s="84"/>
      <c r="AA101" s="84"/>
      <c r="AB101" s="84"/>
      <c r="AC101" s="84"/>
      <c r="AD101" s="84"/>
      <c r="AE101" s="84"/>
      <c r="AF101" s="84"/>
      <c r="AG101" s="84"/>
      <c r="AH101" s="84"/>
      <c r="AI101" s="84"/>
      <c r="AJ101" s="84"/>
      <c r="AK101" s="84"/>
      <c r="AL101" s="84"/>
      <c r="AM101" s="84"/>
      <c r="AN101" s="84"/>
      <c r="AO101" s="84"/>
      <c r="AP101" s="84"/>
      <c r="AQ101" s="84"/>
      <c r="AR101" s="84"/>
      <c r="AS101" s="84"/>
      <c r="AT101" s="84"/>
      <c r="AU101" s="84"/>
      <c r="AV101" s="84"/>
      <c r="AW101" s="84"/>
      <c r="AX101" s="84"/>
      <c r="AY101" s="84"/>
      <c r="AZ101" s="84"/>
      <c r="BA101" s="84"/>
      <c r="BB101" s="84"/>
      <c r="BC101" s="84"/>
      <c r="BD101" s="84"/>
      <c r="BE101" s="84"/>
      <c r="BF101" s="84"/>
      <c r="BG101" s="84"/>
      <c r="BH101" s="84"/>
      <c r="BI101" s="84"/>
      <c r="BJ101" s="84"/>
      <c r="BK101" s="84"/>
      <c r="BL101" s="1"/>
      <c r="BM101" s="1"/>
      <c r="BN101" s="1"/>
      <c r="BO101" s="1"/>
      <c r="BP101" s="1"/>
      <c r="BQ101" s="1"/>
      <c r="BR101" s="1"/>
      <c r="BS101" s="1"/>
      <c r="BT101" s="1"/>
      <c r="BU101" s="1"/>
    </row>
    <row r="102" spans="1:73" ht="15.75" customHeight="1" x14ac:dyDescent="0.25">
      <c r="A102" s="1"/>
      <c r="B102" s="1"/>
      <c r="C102" s="83"/>
      <c r="D102" s="84"/>
      <c r="E102" s="84"/>
      <c r="F102" s="84"/>
      <c r="G102" s="84"/>
      <c r="H102" s="84"/>
      <c r="I102" s="84"/>
      <c r="J102" s="84"/>
      <c r="K102" s="84"/>
      <c r="L102" s="85"/>
      <c r="M102" s="85"/>
      <c r="N102" s="85"/>
      <c r="O102" s="85"/>
      <c r="P102" s="85"/>
      <c r="Q102" s="1"/>
      <c r="R102" s="84"/>
      <c r="S102" s="84"/>
      <c r="T102" s="84"/>
      <c r="U102" s="84"/>
      <c r="V102" s="84"/>
      <c r="W102" s="84"/>
      <c r="X102" s="84"/>
      <c r="Y102" s="84"/>
      <c r="Z102" s="84"/>
      <c r="AA102" s="84"/>
      <c r="AB102" s="84"/>
      <c r="AC102" s="84"/>
      <c r="AD102" s="84"/>
      <c r="AE102" s="84"/>
      <c r="AF102" s="84"/>
      <c r="AG102" s="84"/>
      <c r="AH102" s="84"/>
      <c r="AI102" s="84"/>
      <c r="AJ102" s="84"/>
      <c r="AK102" s="84"/>
      <c r="AL102" s="84"/>
      <c r="AM102" s="84"/>
      <c r="AN102" s="84"/>
      <c r="AO102" s="84"/>
      <c r="AP102" s="84"/>
      <c r="AQ102" s="84"/>
      <c r="AR102" s="84"/>
      <c r="AS102" s="84"/>
      <c r="AT102" s="84"/>
      <c r="AU102" s="84"/>
      <c r="AV102" s="84"/>
      <c r="AW102" s="84"/>
      <c r="AX102" s="84"/>
      <c r="AY102" s="84"/>
      <c r="AZ102" s="84"/>
      <c r="BA102" s="84"/>
      <c r="BB102" s="84"/>
      <c r="BC102" s="84"/>
      <c r="BD102" s="84"/>
      <c r="BE102" s="84"/>
      <c r="BF102" s="84"/>
      <c r="BG102" s="84"/>
      <c r="BH102" s="84"/>
      <c r="BI102" s="84"/>
      <c r="BJ102" s="84"/>
      <c r="BK102" s="84"/>
      <c r="BL102" s="1"/>
      <c r="BM102" s="1"/>
      <c r="BN102" s="1"/>
      <c r="BO102" s="1"/>
      <c r="BP102" s="1"/>
      <c r="BQ102" s="1"/>
      <c r="BR102" s="1"/>
      <c r="BS102" s="1"/>
      <c r="BT102" s="1"/>
      <c r="BU102" s="1"/>
    </row>
    <row r="103" spans="1:73" ht="15.75" customHeight="1" x14ac:dyDescent="0.25">
      <c r="A103" s="1"/>
      <c r="B103" s="1"/>
      <c r="C103" s="83"/>
      <c r="D103" s="84"/>
      <c r="E103" s="84"/>
      <c r="F103" s="84"/>
      <c r="G103" s="84"/>
      <c r="H103" s="84"/>
      <c r="I103" s="84"/>
      <c r="J103" s="84"/>
      <c r="K103" s="84"/>
      <c r="L103" s="85"/>
      <c r="M103" s="85"/>
      <c r="N103" s="85"/>
      <c r="O103" s="85"/>
      <c r="P103" s="85"/>
      <c r="Q103" s="1"/>
      <c r="R103" s="84"/>
      <c r="S103" s="84"/>
      <c r="T103" s="84"/>
      <c r="U103" s="84"/>
      <c r="V103" s="84"/>
      <c r="W103" s="84"/>
      <c r="X103" s="84"/>
      <c r="Y103" s="84"/>
      <c r="Z103" s="84"/>
      <c r="AA103" s="84"/>
      <c r="AB103" s="84"/>
      <c r="AC103" s="84"/>
      <c r="AD103" s="84"/>
      <c r="AE103" s="84"/>
      <c r="AF103" s="84"/>
      <c r="AG103" s="84"/>
      <c r="AH103" s="84"/>
      <c r="AI103" s="84"/>
      <c r="AJ103" s="84"/>
      <c r="AK103" s="84"/>
      <c r="AL103" s="84"/>
      <c r="AM103" s="84"/>
      <c r="AN103" s="84"/>
      <c r="AO103" s="84"/>
      <c r="AP103" s="84"/>
      <c r="AQ103" s="84"/>
      <c r="AR103" s="84"/>
      <c r="AS103" s="84"/>
      <c r="AT103" s="84"/>
      <c r="AU103" s="84"/>
      <c r="AV103" s="84"/>
      <c r="AW103" s="84"/>
      <c r="AX103" s="84"/>
      <c r="AY103" s="84"/>
      <c r="AZ103" s="84"/>
      <c r="BA103" s="84"/>
      <c r="BB103" s="84"/>
      <c r="BC103" s="84"/>
      <c r="BD103" s="84"/>
      <c r="BE103" s="84"/>
      <c r="BF103" s="84"/>
      <c r="BG103" s="84"/>
      <c r="BH103" s="84"/>
      <c r="BI103" s="84"/>
      <c r="BJ103" s="84"/>
      <c r="BK103" s="84"/>
      <c r="BL103" s="1"/>
      <c r="BM103" s="1"/>
      <c r="BN103" s="1"/>
      <c r="BO103" s="1"/>
      <c r="BP103" s="1"/>
      <c r="BQ103" s="1"/>
      <c r="BR103" s="1"/>
      <c r="BS103" s="1"/>
      <c r="BT103" s="1"/>
      <c r="BU103" s="1"/>
    </row>
    <row r="104" spans="1:73" ht="15.75" customHeight="1" x14ac:dyDescent="0.25">
      <c r="A104" s="1"/>
      <c r="B104" s="1"/>
      <c r="C104" s="83"/>
      <c r="D104" s="84"/>
      <c r="E104" s="84"/>
      <c r="F104" s="84"/>
      <c r="G104" s="84"/>
      <c r="H104" s="84"/>
      <c r="I104" s="84"/>
      <c r="J104" s="84"/>
      <c r="K104" s="84"/>
      <c r="L104" s="85"/>
      <c r="M104" s="85"/>
      <c r="N104" s="85"/>
      <c r="O104" s="85"/>
      <c r="P104" s="85"/>
      <c r="Q104" s="1"/>
      <c r="R104" s="84"/>
      <c r="S104" s="84"/>
      <c r="T104" s="84"/>
      <c r="U104" s="84"/>
      <c r="V104" s="84"/>
      <c r="W104" s="84"/>
      <c r="X104" s="84"/>
      <c r="Y104" s="84"/>
      <c r="Z104" s="84"/>
      <c r="AA104" s="84"/>
      <c r="AB104" s="84"/>
      <c r="AC104" s="84"/>
      <c r="AD104" s="84"/>
      <c r="AE104" s="84"/>
      <c r="AF104" s="84"/>
      <c r="AG104" s="84"/>
      <c r="AH104" s="84"/>
      <c r="AI104" s="84"/>
      <c r="AJ104" s="84"/>
      <c r="AK104" s="84"/>
      <c r="AL104" s="84"/>
      <c r="AM104" s="84"/>
      <c r="AN104" s="84"/>
      <c r="AO104" s="84"/>
      <c r="AP104" s="84"/>
      <c r="AQ104" s="84"/>
      <c r="AR104" s="84"/>
      <c r="AS104" s="84"/>
      <c r="AT104" s="84"/>
      <c r="AU104" s="84"/>
      <c r="AV104" s="84"/>
      <c r="AW104" s="84"/>
      <c r="AX104" s="84"/>
      <c r="AY104" s="84"/>
      <c r="AZ104" s="84"/>
      <c r="BA104" s="84"/>
      <c r="BB104" s="84"/>
      <c r="BC104" s="84"/>
      <c r="BD104" s="84"/>
      <c r="BE104" s="84"/>
      <c r="BF104" s="84"/>
      <c r="BG104" s="84"/>
      <c r="BH104" s="84"/>
      <c r="BI104" s="84"/>
      <c r="BJ104" s="84"/>
      <c r="BK104" s="84"/>
      <c r="BL104" s="1"/>
      <c r="BM104" s="1"/>
      <c r="BN104" s="1"/>
      <c r="BO104" s="1"/>
      <c r="BP104" s="1"/>
      <c r="BQ104" s="1"/>
      <c r="BR104" s="1"/>
      <c r="BS104" s="1"/>
      <c r="BT104" s="1"/>
      <c r="BU104" s="1"/>
    </row>
    <row r="105" spans="1:73" ht="15.75" customHeight="1" x14ac:dyDescent="0.25">
      <c r="A105" s="1"/>
      <c r="B105" s="1"/>
      <c r="C105" s="83"/>
      <c r="D105" s="84"/>
      <c r="E105" s="84"/>
      <c r="F105" s="84"/>
      <c r="G105" s="84"/>
      <c r="H105" s="84"/>
      <c r="I105" s="84"/>
      <c r="J105" s="84"/>
      <c r="K105" s="84"/>
      <c r="L105" s="85"/>
      <c r="M105" s="85"/>
      <c r="N105" s="85"/>
      <c r="O105" s="85"/>
      <c r="P105" s="85"/>
      <c r="Q105" s="1"/>
      <c r="R105" s="84"/>
      <c r="S105" s="84"/>
      <c r="T105" s="84"/>
      <c r="U105" s="84"/>
      <c r="V105" s="84"/>
      <c r="W105" s="84"/>
      <c r="X105" s="84"/>
      <c r="Y105" s="84"/>
      <c r="Z105" s="84"/>
      <c r="AA105" s="84"/>
      <c r="AB105" s="84"/>
      <c r="AC105" s="84"/>
      <c r="AD105" s="84"/>
      <c r="AE105" s="84"/>
      <c r="AF105" s="84"/>
      <c r="AG105" s="84"/>
      <c r="AH105" s="84"/>
      <c r="AI105" s="84"/>
      <c r="AJ105" s="84"/>
      <c r="AK105" s="84"/>
      <c r="AL105" s="84"/>
      <c r="AM105" s="84"/>
      <c r="AN105" s="84"/>
      <c r="AO105" s="84"/>
      <c r="AP105" s="84"/>
      <c r="AQ105" s="84"/>
      <c r="AR105" s="84"/>
      <c r="AS105" s="84"/>
      <c r="AT105" s="84"/>
      <c r="AU105" s="84"/>
      <c r="AV105" s="84"/>
      <c r="AW105" s="84"/>
      <c r="AX105" s="84"/>
      <c r="AY105" s="84"/>
      <c r="AZ105" s="84"/>
      <c r="BA105" s="84"/>
      <c r="BB105" s="84"/>
      <c r="BC105" s="84"/>
      <c r="BD105" s="84"/>
      <c r="BE105" s="84"/>
      <c r="BF105" s="84"/>
      <c r="BG105" s="84"/>
      <c r="BH105" s="84"/>
      <c r="BI105" s="84"/>
      <c r="BJ105" s="84"/>
      <c r="BK105" s="84"/>
      <c r="BL105" s="1"/>
      <c r="BM105" s="1"/>
      <c r="BN105" s="1"/>
      <c r="BO105" s="1"/>
      <c r="BP105" s="1"/>
      <c r="BQ105" s="1"/>
      <c r="BR105" s="1"/>
      <c r="BS105" s="1"/>
      <c r="BT105" s="1"/>
      <c r="BU105" s="1"/>
    </row>
    <row r="106" spans="1:73" ht="15.75" customHeight="1" x14ac:dyDescent="0.25">
      <c r="A106" s="1"/>
      <c r="B106" s="1"/>
      <c r="C106" s="83"/>
      <c r="D106" s="84"/>
      <c r="E106" s="84"/>
      <c r="F106" s="84"/>
      <c r="G106" s="84"/>
      <c r="H106" s="84"/>
      <c r="I106" s="84"/>
      <c r="J106" s="84"/>
      <c r="K106" s="84"/>
      <c r="L106" s="85"/>
      <c r="M106" s="85"/>
      <c r="N106" s="85"/>
      <c r="O106" s="85"/>
      <c r="P106" s="85"/>
      <c r="Q106" s="1"/>
      <c r="R106" s="84"/>
      <c r="S106" s="84"/>
      <c r="T106" s="84"/>
      <c r="U106" s="84"/>
      <c r="V106" s="84"/>
      <c r="W106" s="84"/>
      <c r="X106" s="84"/>
      <c r="Y106" s="84"/>
      <c r="Z106" s="84"/>
      <c r="AA106" s="84"/>
      <c r="AB106" s="84"/>
      <c r="AC106" s="84"/>
      <c r="AD106" s="84"/>
      <c r="AE106" s="84"/>
      <c r="AF106" s="84"/>
      <c r="AG106" s="84"/>
      <c r="AH106" s="84"/>
      <c r="AI106" s="84"/>
      <c r="AJ106" s="84"/>
      <c r="AK106" s="84"/>
      <c r="AL106" s="84"/>
      <c r="AM106" s="84"/>
      <c r="AN106" s="84"/>
      <c r="AO106" s="84"/>
      <c r="AP106" s="84"/>
      <c r="AQ106" s="84"/>
      <c r="AR106" s="84"/>
      <c r="AS106" s="84"/>
      <c r="AT106" s="84"/>
      <c r="AU106" s="84"/>
      <c r="AV106" s="84"/>
      <c r="AW106" s="84"/>
      <c r="AX106" s="84"/>
      <c r="AY106" s="84"/>
      <c r="AZ106" s="84"/>
      <c r="BA106" s="84"/>
      <c r="BB106" s="84"/>
      <c r="BC106" s="84"/>
      <c r="BD106" s="84"/>
      <c r="BE106" s="84"/>
      <c r="BF106" s="84"/>
      <c r="BG106" s="84"/>
      <c r="BH106" s="84"/>
      <c r="BI106" s="84"/>
      <c r="BJ106" s="84"/>
      <c r="BK106" s="84"/>
      <c r="BL106" s="1"/>
      <c r="BM106" s="1"/>
      <c r="BN106" s="1"/>
      <c r="BO106" s="1"/>
      <c r="BP106" s="1"/>
      <c r="BQ106" s="1"/>
      <c r="BR106" s="1"/>
      <c r="BS106" s="1"/>
      <c r="BT106" s="1"/>
      <c r="BU106" s="1"/>
    </row>
    <row r="107" spans="1:73" ht="15.75" customHeight="1" x14ac:dyDescent="0.25">
      <c r="A107" s="1"/>
      <c r="B107" s="1"/>
      <c r="C107" s="83"/>
      <c r="D107" s="84"/>
      <c r="E107" s="84"/>
      <c r="F107" s="84"/>
      <c r="G107" s="84"/>
      <c r="H107" s="84"/>
      <c r="I107" s="84"/>
      <c r="J107" s="84"/>
      <c r="K107" s="84"/>
      <c r="L107" s="85"/>
      <c r="M107" s="85"/>
      <c r="N107" s="85"/>
      <c r="O107" s="85"/>
      <c r="P107" s="85"/>
      <c r="Q107" s="1"/>
      <c r="R107" s="84"/>
      <c r="S107" s="84"/>
      <c r="T107" s="84"/>
      <c r="U107" s="84"/>
      <c r="V107" s="84"/>
      <c r="W107" s="84"/>
      <c r="X107" s="84"/>
      <c r="Y107" s="84"/>
      <c r="Z107" s="84"/>
      <c r="AA107" s="84"/>
      <c r="AB107" s="84"/>
      <c r="AC107" s="84"/>
      <c r="AD107" s="84"/>
      <c r="AE107" s="84"/>
      <c r="AF107" s="84"/>
      <c r="AG107" s="84"/>
      <c r="AH107" s="84"/>
      <c r="AI107" s="84"/>
      <c r="AJ107" s="84"/>
      <c r="AK107" s="84"/>
      <c r="AL107" s="84"/>
      <c r="AM107" s="84"/>
      <c r="AN107" s="84"/>
      <c r="AO107" s="84"/>
      <c r="AP107" s="84"/>
      <c r="AQ107" s="84"/>
      <c r="AR107" s="84"/>
      <c r="AS107" s="84"/>
      <c r="AT107" s="84"/>
      <c r="AU107" s="84"/>
      <c r="AV107" s="84"/>
      <c r="AW107" s="84"/>
      <c r="AX107" s="84"/>
      <c r="AY107" s="84"/>
      <c r="AZ107" s="84"/>
      <c r="BA107" s="84"/>
      <c r="BB107" s="84"/>
      <c r="BC107" s="84"/>
      <c r="BD107" s="84"/>
      <c r="BE107" s="84"/>
      <c r="BF107" s="84"/>
      <c r="BG107" s="84"/>
      <c r="BH107" s="84"/>
      <c r="BI107" s="84"/>
      <c r="BJ107" s="84"/>
      <c r="BK107" s="84"/>
      <c r="BL107" s="1"/>
      <c r="BM107" s="1"/>
      <c r="BN107" s="1"/>
      <c r="BO107" s="1"/>
      <c r="BP107" s="1"/>
      <c r="BQ107" s="1"/>
      <c r="BR107" s="1"/>
      <c r="BS107" s="1"/>
      <c r="BT107" s="1"/>
      <c r="BU107" s="1"/>
    </row>
    <row r="108" spans="1:73" ht="15.75" customHeight="1" x14ac:dyDescent="0.25">
      <c r="A108" s="1"/>
      <c r="B108" s="1"/>
      <c r="C108" s="83"/>
      <c r="D108" s="84"/>
      <c r="E108" s="84"/>
      <c r="F108" s="84"/>
      <c r="G108" s="84"/>
      <c r="H108" s="84"/>
      <c r="I108" s="84"/>
      <c r="J108" s="84"/>
      <c r="K108" s="84"/>
      <c r="L108" s="85"/>
      <c r="M108" s="85"/>
      <c r="N108" s="85"/>
      <c r="O108" s="85"/>
      <c r="P108" s="85"/>
      <c r="Q108" s="1"/>
      <c r="R108" s="84"/>
      <c r="S108" s="84"/>
      <c r="T108" s="84"/>
      <c r="U108" s="84"/>
      <c r="V108" s="84"/>
      <c r="W108" s="84"/>
      <c r="X108" s="84"/>
      <c r="Y108" s="84"/>
      <c r="Z108" s="84"/>
      <c r="AA108" s="84"/>
      <c r="AB108" s="84"/>
      <c r="AC108" s="84"/>
      <c r="AD108" s="84"/>
      <c r="AE108" s="84"/>
      <c r="AF108" s="84"/>
      <c r="AG108" s="84"/>
      <c r="AH108" s="84"/>
      <c r="AI108" s="84"/>
      <c r="AJ108" s="84"/>
      <c r="AK108" s="84"/>
      <c r="AL108" s="84"/>
      <c r="AM108" s="84"/>
      <c r="AN108" s="84"/>
      <c r="AO108" s="84"/>
      <c r="AP108" s="84"/>
      <c r="AQ108" s="84"/>
      <c r="AR108" s="84"/>
      <c r="AS108" s="84"/>
      <c r="AT108" s="84"/>
      <c r="AU108" s="84"/>
      <c r="AV108" s="84"/>
      <c r="AW108" s="84"/>
      <c r="AX108" s="84"/>
      <c r="AY108" s="84"/>
      <c r="AZ108" s="84"/>
      <c r="BA108" s="84"/>
      <c r="BB108" s="84"/>
      <c r="BC108" s="84"/>
      <c r="BD108" s="84"/>
      <c r="BE108" s="84"/>
      <c r="BF108" s="84"/>
      <c r="BG108" s="84"/>
      <c r="BH108" s="84"/>
      <c r="BI108" s="84"/>
      <c r="BJ108" s="84"/>
      <c r="BK108" s="84"/>
      <c r="BL108" s="1"/>
      <c r="BM108" s="1"/>
      <c r="BN108" s="1"/>
      <c r="BO108" s="1"/>
      <c r="BP108" s="1"/>
      <c r="BQ108" s="1"/>
      <c r="BR108" s="1"/>
      <c r="BS108" s="1"/>
      <c r="BT108" s="1"/>
      <c r="BU108" s="1"/>
    </row>
    <row r="109" spans="1:73" ht="15.75" customHeight="1" x14ac:dyDescent="0.25">
      <c r="A109" s="1"/>
      <c r="B109" s="1"/>
      <c r="C109" s="83"/>
      <c r="D109" s="84"/>
      <c r="E109" s="84"/>
      <c r="F109" s="84"/>
      <c r="G109" s="84"/>
      <c r="H109" s="84"/>
      <c r="I109" s="84"/>
      <c r="J109" s="84"/>
      <c r="K109" s="84"/>
      <c r="L109" s="85"/>
      <c r="M109" s="85"/>
      <c r="N109" s="85"/>
      <c r="O109" s="85"/>
      <c r="P109" s="85"/>
      <c r="Q109" s="1"/>
      <c r="R109" s="84"/>
      <c r="S109" s="84"/>
      <c r="T109" s="84"/>
      <c r="U109" s="84"/>
      <c r="V109" s="84"/>
      <c r="W109" s="84"/>
      <c r="X109" s="84"/>
      <c r="Y109" s="84"/>
      <c r="Z109" s="84"/>
      <c r="AA109" s="84"/>
      <c r="AB109" s="84"/>
      <c r="AC109" s="84"/>
      <c r="AD109" s="84"/>
      <c r="AE109" s="84"/>
      <c r="AF109" s="84"/>
      <c r="AG109" s="84"/>
      <c r="AH109" s="84"/>
      <c r="AI109" s="84"/>
      <c r="AJ109" s="84"/>
      <c r="AK109" s="84"/>
      <c r="AL109" s="84"/>
      <c r="AM109" s="84"/>
      <c r="AN109" s="84"/>
      <c r="AO109" s="84"/>
      <c r="AP109" s="84"/>
      <c r="AQ109" s="84"/>
      <c r="AR109" s="84"/>
      <c r="AS109" s="84"/>
      <c r="AT109" s="84"/>
      <c r="AU109" s="84"/>
      <c r="AV109" s="84"/>
      <c r="AW109" s="84"/>
      <c r="AX109" s="84"/>
      <c r="AY109" s="84"/>
      <c r="AZ109" s="84"/>
      <c r="BA109" s="84"/>
      <c r="BB109" s="84"/>
      <c r="BC109" s="84"/>
      <c r="BD109" s="84"/>
      <c r="BE109" s="84"/>
      <c r="BF109" s="84"/>
      <c r="BG109" s="84"/>
      <c r="BH109" s="84"/>
      <c r="BI109" s="84"/>
      <c r="BJ109" s="84"/>
      <c r="BK109" s="84"/>
      <c r="BL109" s="1"/>
      <c r="BM109" s="1"/>
      <c r="BN109" s="1"/>
      <c r="BO109" s="1"/>
      <c r="BP109" s="1"/>
      <c r="BQ109" s="1"/>
      <c r="BR109" s="1"/>
      <c r="BS109" s="1"/>
      <c r="BT109" s="1"/>
      <c r="BU109" s="1"/>
    </row>
    <row r="110" spans="1:73" ht="15.75" customHeight="1" x14ac:dyDescent="0.25">
      <c r="A110" s="1"/>
      <c r="B110" s="1"/>
      <c r="C110" s="83"/>
      <c r="D110" s="84"/>
      <c r="E110" s="84"/>
      <c r="F110" s="84"/>
      <c r="G110" s="84"/>
      <c r="H110" s="84"/>
      <c r="I110" s="84"/>
      <c r="J110" s="84"/>
      <c r="K110" s="84"/>
      <c r="L110" s="85"/>
      <c r="M110" s="85"/>
      <c r="N110" s="85"/>
      <c r="O110" s="85"/>
      <c r="P110" s="85"/>
      <c r="Q110" s="1"/>
      <c r="R110" s="84"/>
      <c r="S110" s="84"/>
      <c r="T110" s="84"/>
      <c r="U110" s="84"/>
      <c r="V110" s="84"/>
      <c r="W110" s="84"/>
      <c r="X110" s="84"/>
      <c r="Y110" s="84"/>
      <c r="Z110" s="84"/>
      <c r="AA110" s="84"/>
      <c r="AB110" s="84"/>
      <c r="AC110" s="84"/>
      <c r="AD110" s="84"/>
      <c r="AE110" s="84"/>
      <c r="AF110" s="84"/>
      <c r="AG110" s="84"/>
      <c r="AH110" s="84"/>
      <c r="AI110" s="84"/>
      <c r="AJ110" s="84"/>
      <c r="AK110" s="84"/>
      <c r="AL110" s="84"/>
      <c r="AM110" s="84"/>
      <c r="AN110" s="84"/>
      <c r="AO110" s="84"/>
      <c r="AP110" s="84"/>
      <c r="AQ110" s="84"/>
      <c r="AR110" s="84"/>
      <c r="AS110" s="84"/>
      <c r="AT110" s="84"/>
      <c r="AU110" s="84"/>
      <c r="AV110" s="84"/>
      <c r="AW110" s="84"/>
      <c r="AX110" s="84"/>
      <c r="AY110" s="84"/>
      <c r="AZ110" s="84"/>
      <c r="BA110" s="84"/>
      <c r="BB110" s="84"/>
      <c r="BC110" s="84"/>
      <c r="BD110" s="84"/>
      <c r="BE110" s="84"/>
      <c r="BF110" s="84"/>
      <c r="BG110" s="84"/>
      <c r="BH110" s="84"/>
      <c r="BI110" s="84"/>
      <c r="BJ110" s="84"/>
      <c r="BK110" s="84"/>
      <c r="BL110" s="1"/>
      <c r="BM110" s="1"/>
      <c r="BN110" s="1"/>
      <c r="BO110" s="1"/>
      <c r="BP110" s="1"/>
      <c r="BQ110" s="1"/>
      <c r="BR110" s="1"/>
      <c r="BS110" s="1"/>
      <c r="BT110" s="1"/>
      <c r="BU110" s="1"/>
    </row>
    <row r="111" spans="1:73" ht="15.75" customHeight="1" x14ac:dyDescent="0.25">
      <c r="A111" s="1"/>
      <c r="B111" s="1"/>
      <c r="C111" s="83"/>
      <c r="D111" s="84"/>
      <c r="E111" s="84"/>
      <c r="F111" s="84"/>
      <c r="G111" s="84"/>
      <c r="H111" s="84"/>
      <c r="I111" s="84"/>
      <c r="J111" s="84"/>
      <c r="K111" s="84"/>
      <c r="L111" s="85"/>
      <c r="M111" s="85"/>
      <c r="N111" s="85"/>
      <c r="O111" s="85"/>
      <c r="P111" s="85"/>
      <c r="Q111" s="1"/>
      <c r="R111" s="84"/>
      <c r="S111" s="84"/>
      <c r="T111" s="84"/>
      <c r="U111" s="84"/>
      <c r="V111" s="84"/>
      <c r="W111" s="84"/>
      <c r="X111" s="84"/>
      <c r="Y111" s="84"/>
      <c r="Z111" s="84"/>
      <c r="AA111" s="84"/>
      <c r="AB111" s="84"/>
      <c r="AC111" s="84"/>
      <c r="AD111" s="84"/>
      <c r="AE111" s="84"/>
      <c r="AF111" s="84"/>
      <c r="AG111" s="84"/>
      <c r="AH111" s="84"/>
      <c r="AI111" s="84"/>
      <c r="AJ111" s="84"/>
      <c r="AK111" s="84"/>
      <c r="AL111" s="84"/>
      <c r="AM111" s="84"/>
      <c r="AN111" s="84"/>
      <c r="AO111" s="84"/>
      <c r="AP111" s="84"/>
      <c r="AQ111" s="84"/>
      <c r="AR111" s="84"/>
      <c r="AS111" s="84"/>
      <c r="AT111" s="84"/>
      <c r="AU111" s="84"/>
      <c r="AV111" s="84"/>
      <c r="AW111" s="84"/>
      <c r="AX111" s="84"/>
      <c r="AY111" s="84"/>
      <c r="AZ111" s="84"/>
      <c r="BA111" s="84"/>
      <c r="BB111" s="84"/>
      <c r="BC111" s="84"/>
      <c r="BD111" s="84"/>
      <c r="BE111" s="84"/>
      <c r="BF111" s="84"/>
      <c r="BG111" s="84"/>
      <c r="BH111" s="84"/>
      <c r="BI111" s="84"/>
      <c r="BJ111" s="84"/>
      <c r="BK111" s="84"/>
      <c r="BL111" s="1"/>
      <c r="BM111" s="1"/>
      <c r="BN111" s="1"/>
      <c r="BO111" s="1"/>
      <c r="BP111" s="1"/>
      <c r="BQ111" s="1"/>
      <c r="BR111" s="1"/>
      <c r="BS111" s="1"/>
      <c r="BT111" s="1"/>
      <c r="BU111" s="1"/>
    </row>
    <row r="112" spans="1:73" ht="15.75" customHeight="1" x14ac:dyDescent="0.25">
      <c r="A112" s="1"/>
      <c r="B112" s="1"/>
      <c r="C112" s="83"/>
      <c r="D112" s="84"/>
      <c r="E112" s="84"/>
      <c r="F112" s="84"/>
      <c r="G112" s="84"/>
      <c r="H112" s="84"/>
      <c r="I112" s="84"/>
      <c r="J112" s="84"/>
      <c r="K112" s="84"/>
      <c r="L112" s="85"/>
      <c r="M112" s="85"/>
      <c r="N112" s="85"/>
      <c r="O112" s="85"/>
      <c r="P112" s="85"/>
      <c r="Q112" s="1"/>
      <c r="R112" s="84"/>
      <c r="S112" s="84"/>
      <c r="T112" s="84"/>
      <c r="U112" s="84"/>
      <c r="V112" s="84"/>
      <c r="W112" s="84"/>
      <c r="X112" s="84"/>
      <c r="Y112" s="84"/>
      <c r="Z112" s="84"/>
      <c r="AA112" s="84"/>
      <c r="AB112" s="84"/>
      <c r="AC112" s="84"/>
      <c r="AD112" s="84"/>
      <c r="AE112" s="84"/>
      <c r="AF112" s="84"/>
      <c r="AG112" s="84"/>
      <c r="AH112" s="84"/>
      <c r="AI112" s="84"/>
      <c r="AJ112" s="84"/>
      <c r="AK112" s="84"/>
      <c r="AL112" s="84"/>
      <c r="AM112" s="84"/>
      <c r="AN112" s="84"/>
      <c r="AO112" s="84"/>
      <c r="AP112" s="84"/>
      <c r="AQ112" s="84"/>
      <c r="AR112" s="84"/>
      <c r="AS112" s="84"/>
      <c r="AT112" s="84"/>
      <c r="AU112" s="84"/>
      <c r="AV112" s="84"/>
      <c r="AW112" s="84"/>
      <c r="AX112" s="84"/>
      <c r="AY112" s="84"/>
      <c r="AZ112" s="84"/>
      <c r="BA112" s="84"/>
      <c r="BB112" s="84"/>
      <c r="BC112" s="84"/>
      <c r="BD112" s="84"/>
      <c r="BE112" s="84"/>
      <c r="BF112" s="84"/>
      <c r="BG112" s="84"/>
      <c r="BH112" s="84"/>
      <c r="BI112" s="84"/>
      <c r="BJ112" s="84"/>
      <c r="BK112" s="84"/>
      <c r="BL112" s="1"/>
      <c r="BM112" s="1"/>
      <c r="BN112" s="1"/>
      <c r="BO112" s="1"/>
      <c r="BP112" s="1"/>
      <c r="BQ112" s="1"/>
      <c r="BR112" s="1"/>
      <c r="BS112" s="1"/>
      <c r="BT112" s="1"/>
      <c r="BU112" s="1"/>
    </row>
    <row r="113" spans="1:73" ht="15.75" customHeight="1" x14ac:dyDescent="0.25">
      <c r="A113" s="1"/>
      <c r="B113" s="1"/>
      <c r="C113" s="83"/>
      <c r="D113" s="84"/>
      <c r="E113" s="84"/>
      <c r="F113" s="84"/>
      <c r="G113" s="84"/>
      <c r="H113" s="84"/>
      <c r="I113" s="84"/>
      <c r="J113" s="84"/>
      <c r="K113" s="84"/>
      <c r="L113" s="85"/>
      <c r="M113" s="85"/>
      <c r="N113" s="85"/>
      <c r="O113" s="85"/>
      <c r="P113" s="85"/>
      <c r="Q113" s="1"/>
      <c r="R113" s="84"/>
      <c r="S113" s="84"/>
      <c r="T113" s="84"/>
      <c r="U113" s="84"/>
      <c r="V113" s="84"/>
      <c r="W113" s="84"/>
      <c r="X113" s="84"/>
      <c r="Y113" s="84"/>
      <c r="Z113" s="84"/>
      <c r="AA113" s="84"/>
      <c r="AB113" s="84"/>
      <c r="AC113" s="84"/>
      <c r="AD113" s="84"/>
      <c r="AE113" s="84"/>
      <c r="AF113" s="84"/>
      <c r="AG113" s="84"/>
      <c r="AH113" s="84"/>
      <c r="AI113" s="84"/>
      <c r="AJ113" s="84"/>
      <c r="AK113" s="84"/>
      <c r="AL113" s="84"/>
      <c r="AM113" s="84"/>
      <c r="AN113" s="84"/>
      <c r="AO113" s="84"/>
      <c r="AP113" s="84"/>
      <c r="AQ113" s="84"/>
      <c r="AR113" s="84"/>
      <c r="AS113" s="84"/>
      <c r="AT113" s="84"/>
      <c r="AU113" s="84"/>
      <c r="AV113" s="84"/>
      <c r="AW113" s="84"/>
      <c r="AX113" s="84"/>
      <c r="AY113" s="84"/>
      <c r="AZ113" s="84"/>
      <c r="BA113" s="84"/>
      <c r="BB113" s="84"/>
      <c r="BC113" s="84"/>
      <c r="BD113" s="84"/>
      <c r="BE113" s="84"/>
      <c r="BF113" s="84"/>
      <c r="BG113" s="84"/>
      <c r="BH113" s="84"/>
      <c r="BI113" s="84"/>
      <c r="BJ113" s="84"/>
      <c r="BK113" s="84"/>
      <c r="BL113" s="1"/>
      <c r="BM113" s="1"/>
      <c r="BN113" s="1"/>
      <c r="BO113" s="1"/>
      <c r="BP113" s="1"/>
      <c r="BQ113" s="1"/>
      <c r="BR113" s="1"/>
      <c r="BS113" s="1"/>
      <c r="BT113" s="1"/>
      <c r="BU113" s="1"/>
    </row>
    <row r="114" spans="1:73" ht="15.75" customHeight="1" x14ac:dyDescent="0.25">
      <c r="A114" s="1"/>
      <c r="B114" s="1"/>
      <c r="C114" s="83"/>
      <c r="D114" s="84"/>
      <c r="E114" s="84"/>
      <c r="F114" s="84"/>
      <c r="G114" s="84"/>
      <c r="H114" s="84"/>
      <c r="I114" s="84"/>
      <c r="J114" s="84"/>
      <c r="K114" s="84"/>
      <c r="L114" s="85"/>
      <c r="M114" s="85"/>
      <c r="N114" s="85"/>
      <c r="O114" s="85"/>
      <c r="P114" s="85"/>
      <c r="Q114" s="1"/>
      <c r="R114" s="84"/>
      <c r="S114" s="84"/>
      <c r="T114" s="84"/>
      <c r="U114" s="84"/>
      <c r="V114" s="84"/>
      <c r="W114" s="84"/>
      <c r="X114" s="84"/>
      <c r="Y114" s="84"/>
      <c r="Z114" s="84"/>
      <c r="AA114" s="84"/>
      <c r="AB114" s="84"/>
      <c r="AC114" s="84"/>
      <c r="AD114" s="84"/>
      <c r="AE114" s="84"/>
      <c r="AF114" s="84"/>
      <c r="AG114" s="84"/>
      <c r="AH114" s="84"/>
      <c r="AI114" s="84"/>
      <c r="AJ114" s="84"/>
      <c r="AK114" s="84"/>
      <c r="AL114" s="84"/>
      <c r="AM114" s="84"/>
      <c r="AN114" s="84"/>
      <c r="AO114" s="84"/>
      <c r="AP114" s="84"/>
      <c r="AQ114" s="84"/>
      <c r="AR114" s="84"/>
      <c r="AS114" s="84"/>
      <c r="AT114" s="84"/>
      <c r="AU114" s="84"/>
      <c r="AV114" s="84"/>
      <c r="AW114" s="84"/>
      <c r="AX114" s="84"/>
      <c r="AY114" s="84"/>
      <c r="AZ114" s="84"/>
      <c r="BA114" s="84"/>
      <c r="BB114" s="84"/>
      <c r="BC114" s="84"/>
      <c r="BD114" s="84"/>
      <c r="BE114" s="84"/>
      <c r="BF114" s="84"/>
      <c r="BG114" s="84"/>
      <c r="BH114" s="84"/>
      <c r="BI114" s="84"/>
      <c r="BJ114" s="84"/>
      <c r="BK114" s="84"/>
      <c r="BL114" s="1"/>
      <c r="BM114" s="1"/>
      <c r="BN114" s="1"/>
      <c r="BO114" s="1"/>
      <c r="BP114" s="1"/>
      <c r="BQ114" s="1"/>
      <c r="BR114" s="1"/>
      <c r="BS114" s="1"/>
      <c r="BT114" s="1"/>
      <c r="BU114" s="1"/>
    </row>
    <row r="115" spans="1:73" ht="15.75" customHeight="1" x14ac:dyDescent="0.25">
      <c r="A115" s="1"/>
      <c r="B115" s="1"/>
      <c r="C115" s="83"/>
      <c r="D115" s="84"/>
      <c r="E115" s="84"/>
      <c r="F115" s="84"/>
      <c r="G115" s="84"/>
      <c r="H115" s="84"/>
      <c r="I115" s="84"/>
      <c r="J115" s="84"/>
      <c r="K115" s="84"/>
      <c r="L115" s="85"/>
      <c r="M115" s="85"/>
      <c r="N115" s="85"/>
      <c r="O115" s="85"/>
      <c r="P115" s="85"/>
      <c r="Q115" s="1"/>
      <c r="R115" s="84"/>
      <c r="S115" s="84"/>
      <c r="T115" s="84"/>
      <c r="U115" s="84"/>
      <c r="V115" s="84"/>
      <c r="W115" s="84"/>
      <c r="X115" s="84"/>
      <c r="Y115" s="84"/>
      <c r="Z115" s="84"/>
      <c r="AA115" s="84"/>
      <c r="AB115" s="84"/>
      <c r="AC115" s="84"/>
      <c r="AD115" s="84"/>
      <c r="AE115" s="84"/>
      <c r="AF115" s="84"/>
      <c r="AG115" s="84"/>
      <c r="AH115" s="84"/>
      <c r="AI115" s="84"/>
      <c r="AJ115" s="84"/>
      <c r="AK115" s="84"/>
      <c r="AL115" s="84"/>
      <c r="AM115" s="84"/>
      <c r="AN115" s="84"/>
      <c r="AO115" s="84"/>
      <c r="AP115" s="84"/>
      <c r="AQ115" s="84"/>
      <c r="AR115" s="84"/>
      <c r="AS115" s="84"/>
      <c r="AT115" s="84"/>
      <c r="AU115" s="84"/>
      <c r="AV115" s="84"/>
      <c r="AW115" s="84"/>
      <c r="AX115" s="84"/>
      <c r="AY115" s="84"/>
      <c r="AZ115" s="84"/>
      <c r="BA115" s="84"/>
      <c r="BB115" s="84"/>
      <c r="BC115" s="84"/>
      <c r="BD115" s="84"/>
      <c r="BE115" s="84"/>
      <c r="BF115" s="84"/>
      <c r="BG115" s="84"/>
      <c r="BH115" s="84"/>
      <c r="BI115" s="84"/>
      <c r="BJ115" s="84"/>
      <c r="BK115" s="84"/>
      <c r="BL115" s="1"/>
      <c r="BM115" s="1"/>
      <c r="BN115" s="1"/>
      <c r="BO115" s="1"/>
      <c r="BP115" s="1"/>
      <c r="BQ115" s="1"/>
      <c r="BR115" s="1"/>
      <c r="BS115" s="1"/>
      <c r="BT115" s="1"/>
      <c r="BU115" s="1"/>
    </row>
    <row r="116" spans="1:73" ht="15.75" customHeight="1" x14ac:dyDescent="0.25">
      <c r="A116" s="1"/>
      <c r="B116" s="1"/>
      <c r="C116" s="83"/>
      <c r="D116" s="84"/>
      <c r="E116" s="84"/>
      <c r="F116" s="84"/>
      <c r="G116" s="84"/>
      <c r="H116" s="84"/>
      <c r="I116" s="84"/>
      <c r="J116" s="84"/>
      <c r="K116" s="84"/>
      <c r="L116" s="85"/>
      <c r="M116" s="85"/>
      <c r="N116" s="85"/>
      <c r="O116" s="85"/>
      <c r="P116" s="85"/>
      <c r="Q116" s="1"/>
      <c r="R116" s="84"/>
      <c r="S116" s="84"/>
      <c r="T116" s="84"/>
      <c r="U116" s="84"/>
      <c r="V116" s="84"/>
      <c r="W116" s="84"/>
      <c r="X116" s="84"/>
      <c r="Y116" s="84"/>
      <c r="Z116" s="84"/>
      <c r="AA116" s="84"/>
      <c r="AB116" s="84"/>
      <c r="AC116" s="84"/>
      <c r="AD116" s="84"/>
      <c r="AE116" s="84"/>
      <c r="AF116" s="84"/>
      <c r="AG116" s="84"/>
      <c r="AH116" s="84"/>
      <c r="AI116" s="84"/>
      <c r="AJ116" s="84"/>
      <c r="AK116" s="84"/>
      <c r="AL116" s="84"/>
      <c r="AM116" s="84"/>
      <c r="AN116" s="84"/>
      <c r="AO116" s="84"/>
      <c r="AP116" s="84"/>
      <c r="AQ116" s="84"/>
      <c r="AR116" s="84"/>
      <c r="AS116" s="84"/>
      <c r="AT116" s="84"/>
      <c r="AU116" s="84"/>
      <c r="AV116" s="84"/>
      <c r="AW116" s="84"/>
      <c r="AX116" s="84"/>
      <c r="AY116" s="84"/>
      <c r="AZ116" s="84"/>
      <c r="BA116" s="84"/>
      <c r="BB116" s="84"/>
      <c r="BC116" s="84"/>
      <c r="BD116" s="84"/>
      <c r="BE116" s="84"/>
      <c r="BF116" s="84"/>
      <c r="BG116" s="84"/>
      <c r="BH116" s="84"/>
      <c r="BI116" s="84"/>
      <c r="BJ116" s="84"/>
      <c r="BK116" s="84"/>
      <c r="BL116" s="1"/>
      <c r="BM116" s="1"/>
      <c r="BN116" s="1"/>
      <c r="BO116" s="1"/>
      <c r="BP116" s="1"/>
      <c r="BQ116" s="1"/>
      <c r="BR116" s="1"/>
      <c r="BS116" s="1"/>
      <c r="BT116" s="1"/>
      <c r="BU116" s="1"/>
    </row>
    <row r="117" spans="1:73" ht="15.75" customHeight="1" x14ac:dyDescent="0.25">
      <c r="A117" s="1"/>
      <c r="B117" s="1"/>
      <c r="C117" s="83"/>
      <c r="D117" s="84"/>
      <c r="E117" s="84"/>
      <c r="F117" s="84"/>
      <c r="G117" s="84"/>
      <c r="H117" s="84"/>
      <c r="I117" s="84"/>
      <c r="J117" s="84"/>
      <c r="K117" s="84"/>
      <c r="L117" s="85"/>
      <c r="M117" s="85"/>
      <c r="N117" s="85"/>
      <c r="O117" s="85"/>
      <c r="P117" s="85"/>
      <c r="Q117" s="1"/>
      <c r="R117" s="84"/>
      <c r="S117" s="84"/>
      <c r="T117" s="84"/>
      <c r="U117" s="84"/>
      <c r="V117" s="84"/>
      <c r="W117" s="84"/>
      <c r="X117" s="84"/>
      <c r="Y117" s="84"/>
      <c r="Z117" s="84"/>
      <c r="AA117" s="84"/>
      <c r="AB117" s="84"/>
      <c r="AC117" s="84"/>
      <c r="AD117" s="84"/>
      <c r="AE117" s="84"/>
      <c r="AF117" s="84"/>
      <c r="AG117" s="84"/>
      <c r="AH117" s="84"/>
      <c r="AI117" s="84"/>
      <c r="AJ117" s="84"/>
      <c r="AK117" s="84"/>
      <c r="AL117" s="84"/>
      <c r="AM117" s="84"/>
      <c r="AN117" s="84"/>
      <c r="AO117" s="84"/>
      <c r="AP117" s="84"/>
      <c r="AQ117" s="84"/>
      <c r="AR117" s="84"/>
      <c r="AS117" s="84"/>
      <c r="AT117" s="84"/>
      <c r="AU117" s="84"/>
      <c r="AV117" s="84"/>
      <c r="AW117" s="84"/>
      <c r="AX117" s="84"/>
      <c r="AY117" s="84"/>
      <c r="AZ117" s="84"/>
      <c r="BA117" s="84"/>
      <c r="BB117" s="84"/>
      <c r="BC117" s="84"/>
      <c r="BD117" s="84"/>
      <c r="BE117" s="84"/>
      <c r="BF117" s="84"/>
      <c r="BG117" s="84"/>
      <c r="BH117" s="84"/>
      <c r="BI117" s="84"/>
      <c r="BJ117" s="84"/>
      <c r="BK117" s="84"/>
      <c r="BL117" s="1"/>
      <c r="BM117" s="1"/>
      <c r="BN117" s="1"/>
      <c r="BO117" s="1"/>
      <c r="BP117" s="1"/>
      <c r="BQ117" s="1"/>
      <c r="BR117" s="1"/>
      <c r="BS117" s="1"/>
      <c r="BT117" s="1"/>
      <c r="BU117" s="1"/>
    </row>
    <row r="118" spans="1:73" ht="15.75" customHeight="1" x14ac:dyDescent="0.25">
      <c r="A118" s="1"/>
      <c r="B118" s="1"/>
      <c r="C118" s="83"/>
      <c r="D118" s="84"/>
      <c r="E118" s="84"/>
      <c r="F118" s="84"/>
      <c r="G118" s="84"/>
      <c r="H118" s="84"/>
      <c r="I118" s="84"/>
      <c r="J118" s="84"/>
      <c r="K118" s="84"/>
      <c r="L118" s="85"/>
      <c r="M118" s="85"/>
      <c r="N118" s="85"/>
      <c r="O118" s="85"/>
      <c r="P118" s="85"/>
      <c r="Q118" s="1"/>
      <c r="R118" s="84"/>
      <c r="S118" s="84"/>
      <c r="T118" s="84"/>
      <c r="U118" s="84"/>
      <c r="V118" s="84"/>
      <c r="W118" s="84"/>
      <c r="X118" s="84"/>
      <c r="Y118" s="84"/>
      <c r="Z118" s="84"/>
      <c r="AA118" s="84"/>
      <c r="AB118" s="84"/>
      <c r="AC118" s="84"/>
      <c r="AD118" s="84"/>
      <c r="AE118" s="84"/>
      <c r="AF118" s="84"/>
      <c r="AG118" s="84"/>
      <c r="AH118" s="84"/>
      <c r="AI118" s="84"/>
      <c r="AJ118" s="84"/>
      <c r="AK118" s="84"/>
      <c r="AL118" s="84"/>
      <c r="AM118" s="84"/>
      <c r="AN118" s="84"/>
      <c r="AO118" s="84"/>
      <c r="AP118" s="84"/>
      <c r="AQ118" s="84"/>
      <c r="AR118" s="84"/>
      <c r="AS118" s="84"/>
      <c r="AT118" s="84"/>
      <c r="AU118" s="84"/>
      <c r="AV118" s="84"/>
      <c r="AW118" s="84"/>
      <c r="AX118" s="84"/>
      <c r="AY118" s="84"/>
      <c r="AZ118" s="84"/>
      <c r="BA118" s="84"/>
      <c r="BB118" s="84"/>
      <c r="BC118" s="84"/>
      <c r="BD118" s="84"/>
      <c r="BE118" s="84"/>
      <c r="BF118" s="84"/>
      <c r="BG118" s="84"/>
      <c r="BH118" s="84"/>
      <c r="BI118" s="84"/>
      <c r="BJ118" s="84"/>
      <c r="BK118" s="84"/>
      <c r="BL118" s="1"/>
      <c r="BM118" s="1"/>
      <c r="BN118" s="1"/>
      <c r="BO118" s="1"/>
      <c r="BP118" s="1"/>
      <c r="BQ118" s="1"/>
      <c r="BR118" s="1"/>
      <c r="BS118" s="1"/>
      <c r="BT118" s="1"/>
      <c r="BU118" s="1"/>
    </row>
    <row r="119" spans="1:73" ht="15.75" customHeight="1" x14ac:dyDescent="0.25">
      <c r="A119" s="1"/>
      <c r="B119" s="1"/>
      <c r="C119" s="83"/>
      <c r="D119" s="84"/>
      <c r="E119" s="84"/>
      <c r="F119" s="84"/>
      <c r="G119" s="84"/>
      <c r="H119" s="84"/>
      <c r="I119" s="84"/>
      <c r="J119" s="84"/>
      <c r="K119" s="84"/>
      <c r="L119" s="85"/>
      <c r="M119" s="85"/>
      <c r="N119" s="85"/>
      <c r="O119" s="85"/>
      <c r="P119" s="85"/>
      <c r="Q119" s="1"/>
      <c r="R119" s="84"/>
      <c r="S119" s="84"/>
      <c r="T119" s="84"/>
      <c r="U119" s="84"/>
      <c r="V119" s="84"/>
      <c r="W119" s="84"/>
      <c r="X119" s="84"/>
      <c r="Y119" s="84"/>
      <c r="Z119" s="84"/>
      <c r="AA119" s="84"/>
      <c r="AB119" s="84"/>
      <c r="AC119" s="84"/>
      <c r="AD119" s="84"/>
      <c r="AE119" s="84"/>
      <c r="AF119" s="84"/>
      <c r="AG119" s="84"/>
      <c r="AH119" s="84"/>
      <c r="AI119" s="84"/>
      <c r="AJ119" s="84"/>
      <c r="AK119" s="84"/>
      <c r="AL119" s="84"/>
      <c r="AM119" s="84"/>
      <c r="AN119" s="84"/>
      <c r="AO119" s="84"/>
      <c r="AP119" s="84"/>
      <c r="AQ119" s="84"/>
      <c r="AR119" s="84"/>
      <c r="AS119" s="84"/>
      <c r="AT119" s="84"/>
      <c r="AU119" s="84"/>
      <c r="AV119" s="84"/>
      <c r="AW119" s="84"/>
      <c r="AX119" s="84"/>
      <c r="AY119" s="84"/>
      <c r="AZ119" s="84"/>
      <c r="BA119" s="84"/>
      <c r="BB119" s="84"/>
      <c r="BC119" s="84"/>
      <c r="BD119" s="84"/>
      <c r="BE119" s="84"/>
      <c r="BF119" s="84"/>
      <c r="BG119" s="84"/>
      <c r="BH119" s="84"/>
      <c r="BI119" s="84"/>
      <c r="BJ119" s="84"/>
      <c r="BK119" s="84"/>
      <c r="BL119" s="1"/>
      <c r="BM119" s="1"/>
      <c r="BN119" s="1"/>
      <c r="BO119" s="1"/>
      <c r="BP119" s="1"/>
      <c r="BQ119" s="1"/>
      <c r="BR119" s="1"/>
      <c r="BS119" s="1"/>
      <c r="BT119" s="1"/>
      <c r="BU119" s="1"/>
    </row>
    <row r="120" spans="1:73" ht="15.75" customHeight="1" x14ac:dyDescent="0.25">
      <c r="A120" s="1"/>
      <c r="B120" s="1"/>
      <c r="C120" s="83"/>
      <c r="D120" s="84"/>
      <c r="E120" s="84"/>
      <c r="F120" s="84"/>
      <c r="G120" s="84"/>
      <c r="H120" s="84"/>
      <c r="I120" s="84"/>
      <c r="J120" s="84"/>
      <c r="K120" s="84"/>
      <c r="L120" s="85"/>
      <c r="M120" s="85"/>
      <c r="N120" s="85"/>
      <c r="O120" s="85"/>
      <c r="P120" s="85"/>
      <c r="Q120" s="1"/>
      <c r="R120" s="84"/>
      <c r="S120" s="84"/>
      <c r="T120" s="84"/>
      <c r="U120" s="84"/>
      <c r="V120" s="84"/>
      <c r="W120" s="84"/>
      <c r="X120" s="84"/>
      <c r="Y120" s="84"/>
      <c r="Z120" s="84"/>
      <c r="AA120" s="84"/>
      <c r="AB120" s="84"/>
      <c r="AC120" s="84"/>
      <c r="AD120" s="84"/>
      <c r="AE120" s="84"/>
      <c r="AF120" s="84"/>
      <c r="AG120" s="84"/>
      <c r="AH120" s="84"/>
      <c r="AI120" s="84"/>
      <c r="AJ120" s="84"/>
      <c r="AK120" s="84"/>
      <c r="AL120" s="84"/>
      <c r="AM120" s="84"/>
      <c r="AN120" s="84"/>
      <c r="AO120" s="84"/>
      <c r="AP120" s="84"/>
      <c r="AQ120" s="84"/>
      <c r="AR120" s="84"/>
      <c r="AS120" s="84"/>
      <c r="AT120" s="84"/>
      <c r="AU120" s="84"/>
      <c r="AV120" s="84"/>
      <c r="AW120" s="84"/>
      <c r="AX120" s="84"/>
      <c r="AY120" s="84"/>
      <c r="AZ120" s="84"/>
      <c r="BA120" s="84"/>
      <c r="BB120" s="84"/>
      <c r="BC120" s="84"/>
      <c r="BD120" s="84"/>
      <c r="BE120" s="84"/>
      <c r="BF120" s="84"/>
      <c r="BG120" s="84"/>
      <c r="BH120" s="84"/>
      <c r="BI120" s="84"/>
      <c r="BJ120" s="84"/>
      <c r="BK120" s="84"/>
      <c r="BL120" s="1"/>
      <c r="BM120" s="1"/>
      <c r="BN120" s="1"/>
      <c r="BO120" s="1"/>
      <c r="BP120" s="1"/>
      <c r="BQ120" s="1"/>
      <c r="BR120" s="1"/>
      <c r="BS120" s="1"/>
      <c r="BT120" s="1"/>
      <c r="BU120" s="1"/>
    </row>
    <row r="121" spans="1:73" ht="15.75" customHeight="1" x14ac:dyDescent="0.25">
      <c r="A121" s="1"/>
      <c r="B121" s="1"/>
      <c r="C121" s="83"/>
      <c r="D121" s="84"/>
      <c r="E121" s="84"/>
      <c r="F121" s="84"/>
      <c r="G121" s="84"/>
      <c r="H121" s="84"/>
      <c r="I121" s="84"/>
      <c r="J121" s="84"/>
      <c r="K121" s="84"/>
      <c r="L121" s="85"/>
      <c r="M121" s="85"/>
      <c r="N121" s="85"/>
      <c r="O121" s="85"/>
      <c r="P121" s="85"/>
      <c r="Q121" s="1"/>
      <c r="R121" s="84"/>
      <c r="S121" s="84"/>
      <c r="T121" s="84"/>
      <c r="U121" s="84"/>
      <c r="V121" s="84"/>
      <c r="W121" s="84"/>
      <c r="X121" s="84"/>
      <c r="Y121" s="84"/>
      <c r="Z121" s="84"/>
      <c r="AA121" s="84"/>
      <c r="AB121" s="84"/>
      <c r="AC121" s="84"/>
      <c r="AD121" s="84"/>
      <c r="AE121" s="84"/>
      <c r="AF121" s="84"/>
      <c r="AG121" s="84"/>
      <c r="AH121" s="84"/>
      <c r="AI121" s="84"/>
      <c r="AJ121" s="84"/>
      <c r="AK121" s="84"/>
      <c r="AL121" s="84"/>
      <c r="AM121" s="84"/>
      <c r="AN121" s="84"/>
      <c r="AO121" s="84"/>
      <c r="AP121" s="84"/>
      <c r="AQ121" s="84"/>
      <c r="AR121" s="84"/>
      <c r="AS121" s="84"/>
      <c r="AT121" s="84"/>
      <c r="AU121" s="84"/>
      <c r="AV121" s="84"/>
      <c r="AW121" s="84"/>
      <c r="AX121" s="84"/>
      <c r="AY121" s="84"/>
      <c r="AZ121" s="84"/>
      <c r="BA121" s="84"/>
      <c r="BB121" s="84"/>
      <c r="BC121" s="84"/>
      <c r="BD121" s="84"/>
      <c r="BE121" s="84"/>
      <c r="BF121" s="84"/>
      <c r="BG121" s="84"/>
      <c r="BH121" s="84"/>
      <c r="BI121" s="84"/>
      <c r="BJ121" s="84"/>
      <c r="BK121" s="84"/>
      <c r="BL121" s="1"/>
      <c r="BM121" s="1"/>
      <c r="BN121" s="1"/>
      <c r="BO121" s="1"/>
      <c r="BP121" s="1"/>
      <c r="BQ121" s="1"/>
      <c r="BR121" s="1"/>
      <c r="BS121" s="1"/>
      <c r="BT121" s="1"/>
      <c r="BU121" s="1"/>
    </row>
    <row r="122" spans="1:73" ht="15.75" customHeight="1" x14ac:dyDescent="0.25">
      <c r="A122" s="1"/>
      <c r="B122" s="1"/>
      <c r="C122" s="83"/>
      <c r="D122" s="84"/>
      <c r="E122" s="84"/>
      <c r="F122" s="84"/>
      <c r="G122" s="84"/>
      <c r="H122" s="84"/>
      <c r="I122" s="84"/>
      <c r="J122" s="84"/>
      <c r="K122" s="84"/>
      <c r="L122" s="85"/>
      <c r="M122" s="85"/>
      <c r="N122" s="85"/>
      <c r="O122" s="85"/>
      <c r="P122" s="85"/>
      <c r="Q122" s="1"/>
      <c r="R122" s="84"/>
      <c r="S122" s="84"/>
      <c r="T122" s="84"/>
      <c r="U122" s="84"/>
      <c r="V122" s="84"/>
      <c r="W122" s="84"/>
      <c r="X122" s="84"/>
      <c r="Y122" s="84"/>
      <c r="Z122" s="84"/>
      <c r="AA122" s="84"/>
      <c r="AB122" s="84"/>
      <c r="AC122" s="84"/>
      <c r="AD122" s="84"/>
      <c r="AE122" s="84"/>
      <c r="AF122" s="84"/>
      <c r="AG122" s="84"/>
      <c r="AH122" s="84"/>
      <c r="AI122" s="84"/>
      <c r="AJ122" s="84"/>
      <c r="AK122" s="84"/>
      <c r="AL122" s="84"/>
      <c r="AM122" s="84"/>
      <c r="AN122" s="84"/>
      <c r="AO122" s="84"/>
      <c r="AP122" s="84"/>
      <c r="AQ122" s="84"/>
      <c r="AR122" s="84"/>
      <c r="AS122" s="84"/>
      <c r="AT122" s="84"/>
      <c r="AU122" s="84"/>
      <c r="AV122" s="84"/>
      <c r="AW122" s="84"/>
      <c r="AX122" s="84"/>
      <c r="AY122" s="84"/>
      <c r="AZ122" s="84"/>
      <c r="BA122" s="84"/>
      <c r="BB122" s="84"/>
      <c r="BC122" s="84"/>
      <c r="BD122" s="84"/>
      <c r="BE122" s="84"/>
      <c r="BF122" s="84"/>
      <c r="BG122" s="84"/>
      <c r="BH122" s="84"/>
      <c r="BI122" s="84"/>
      <c r="BJ122" s="84"/>
      <c r="BK122" s="84"/>
      <c r="BL122" s="1"/>
      <c r="BM122" s="1"/>
      <c r="BN122" s="1"/>
      <c r="BO122" s="1"/>
      <c r="BP122" s="1"/>
      <c r="BQ122" s="1"/>
      <c r="BR122" s="1"/>
      <c r="BS122" s="1"/>
      <c r="BT122" s="1"/>
      <c r="BU122" s="1"/>
    </row>
    <row r="123" spans="1:73" ht="15.75" customHeight="1" x14ac:dyDescent="0.25">
      <c r="A123" s="1"/>
      <c r="B123" s="1"/>
      <c r="C123" s="83"/>
      <c r="D123" s="84"/>
      <c r="E123" s="84"/>
      <c r="F123" s="84"/>
      <c r="G123" s="84"/>
      <c r="H123" s="84"/>
      <c r="I123" s="84"/>
      <c r="J123" s="84"/>
      <c r="K123" s="84"/>
      <c r="L123" s="85"/>
      <c r="M123" s="85"/>
      <c r="N123" s="85"/>
      <c r="O123" s="85"/>
      <c r="P123" s="85"/>
      <c r="Q123" s="1"/>
      <c r="R123" s="84"/>
      <c r="S123" s="84"/>
      <c r="T123" s="84"/>
      <c r="U123" s="84"/>
      <c r="V123" s="84"/>
      <c r="W123" s="84"/>
      <c r="X123" s="84"/>
      <c r="Y123" s="84"/>
      <c r="Z123" s="84"/>
      <c r="AA123" s="84"/>
      <c r="AB123" s="84"/>
      <c r="AC123" s="84"/>
      <c r="AD123" s="84"/>
      <c r="AE123" s="84"/>
      <c r="AF123" s="84"/>
      <c r="AG123" s="84"/>
      <c r="AH123" s="84"/>
      <c r="AI123" s="84"/>
      <c r="AJ123" s="84"/>
      <c r="AK123" s="84"/>
      <c r="AL123" s="84"/>
      <c r="AM123" s="84"/>
      <c r="AN123" s="84"/>
      <c r="AO123" s="84"/>
      <c r="AP123" s="84"/>
      <c r="AQ123" s="84"/>
      <c r="AR123" s="84"/>
      <c r="AS123" s="84"/>
      <c r="AT123" s="84"/>
      <c r="AU123" s="84"/>
      <c r="AV123" s="84"/>
      <c r="AW123" s="84"/>
      <c r="AX123" s="84"/>
      <c r="AY123" s="84"/>
      <c r="AZ123" s="84"/>
      <c r="BA123" s="84"/>
      <c r="BB123" s="84"/>
      <c r="BC123" s="84"/>
      <c r="BD123" s="84"/>
      <c r="BE123" s="84"/>
      <c r="BF123" s="84"/>
      <c r="BG123" s="84"/>
      <c r="BH123" s="84"/>
      <c r="BI123" s="84"/>
      <c r="BJ123" s="84"/>
      <c r="BK123" s="84"/>
      <c r="BL123" s="1"/>
      <c r="BM123" s="1"/>
      <c r="BN123" s="1"/>
      <c r="BO123" s="1"/>
      <c r="BP123" s="1"/>
      <c r="BQ123" s="1"/>
      <c r="BR123" s="1"/>
      <c r="BS123" s="1"/>
      <c r="BT123" s="1"/>
      <c r="BU123" s="1"/>
    </row>
    <row r="124" spans="1:73" ht="15.75" customHeight="1" x14ac:dyDescent="0.25">
      <c r="A124" s="1"/>
      <c r="B124" s="1"/>
      <c r="C124" s="83"/>
      <c r="D124" s="84"/>
      <c r="E124" s="84"/>
      <c r="F124" s="84"/>
      <c r="G124" s="84"/>
      <c r="H124" s="84"/>
      <c r="I124" s="84"/>
      <c r="J124" s="84"/>
      <c r="K124" s="84"/>
      <c r="L124" s="85"/>
      <c r="M124" s="85"/>
      <c r="N124" s="85"/>
      <c r="O124" s="85"/>
      <c r="P124" s="85"/>
      <c r="Q124" s="1"/>
      <c r="R124" s="84"/>
      <c r="S124" s="84"/>
      <c r="T124" s="84"/>
      <c r="U124" s="84"/>
      <c r="V124" s="84"/>
      <c r="W124" s="84"/>
      <c r="X124" s="84"/>
      <c r="Y124" s="84"/>
      <c r="Z124" s="84"/>
      <c r="AA124" s="84"/>
      <c r="AB124" s="84"/>
      <c r="AC124" s="84"/>
      <c r="AD124" s="84"/>
      <c r="AE124" s="84"/>
      <c r="AF124" s="84"/>
      <c r="AG124" s="84"/>
      <c r="AH124" s="84"/>
      <c r="AI124" s="84"/>
      <c r="AJ124" s="84"/>
      <c r="AK124" s="84"/>
      <c r="AL124" s="84"/>
      <c r="AM124" s="84"/>
      <c r="AN124" s="84"/>
      <c r="AO124" s="84"/>
      <c r="AP124" s="84"/>
      <c r="AQ124" s="84"/>
      <c r="AR124" s="84"/>
      <c r="AS124" s="84"/>
      <c r="AT124" s="84"/>
      <c r="AU124" s="84"/>
      <c r="AV124" s="84"/>
      <c r="AW124" s="84"/>
      <c r="AX124" s="84"/>
      <c r="AY124" s="84"/>
      <c r="AZ124" s="84"/>
      <c r="BA124" s="84"/>
      <c r="BB124" s="84"/>
      <c r="BC124" s="84"/>
      <c r="BD124" s="84"/>
      <c r="BE124" s="84"/>
      <c r="BF124" s="84"/>
      <c r="BG124" s="84"/>
      <c r="BH124" s="84"/>
      <c r="BI124" s="84"/>
      <c r="BJ124" s="84"/>
      <c r="BK124" s="84"/>
      <c r="BL124" s="1"/>
      <c r="BM124" s="1"/>
      <c r="BN124" s="1"/>
      <c r="BO124" s="1"/>
      <c r="BP124" s="1"/>
      <c r="BQ124" s="1"/>
      <c r="BR124" s="1"/>
      <c r="BS124" s="1"/>
      <c r="BT124" s="1"/>
      <c r="BU124" s="1"/>
    </row>
    <row r="125" spans="1:73" ht="15.75" customHeight="1" x14ac:dyDescent="0.25">
      <c r="A125" s="1"/>
      <c r="B125" s="1"/>
      <c r="C125" s="83"/>
      <c r="D125" s="84"/>
      <c r="E125" s="84"/>
      <c r="F125" s="84"/>
      <c r="G125" s="84"/>
      <c r="H125" s="84"/>
      <c r="I125" s="84"/>
      <c r="J125" s="84"/>
      <c r="K125" s="84"/>
      <c r="L125" s="85"/>
      <c r="M125" s="85"/>
      <c r="N125" s="85"/>
      <c r="O125" s="85"/>
      <c r="P125" s="85"/>
      <c r="Q125" s="1"/>
      <c r="R125" s="84"/>
      <c r="S125" s="84"/>
      <c r="T125" s="84"/>
      <c r="U125" s="84"/>
      <c r="V125" s="84"/>
      <c r="W125" s="84"/>
      <c r="X125" s="84"/>
      <c r="Y125" s="84"/>
      <c r="Z125" s="84"/>
      <c r="AA125" s="84"/>
      <c r="AB125" s="84"/>
      <c r="AC125" s="84"/>
      <c r="AD125" s="84"/>
      <c r="AE125" s="84"/>
      <c r="AF125" s="84"/>
      <c r="AG125" s="84"/>
      <c r="AH125" s="84"/>
      <c r="AI125" s="84"/>
      <c r="AJ125" s="84"/>
      <c r="AK125" s="84"/>
      <c r="AL125" s="84"/>
      <c r="AM125" s="84"/>
      <c r="AN125" s="84"/>
      <c r="AO125" s="84"/>
      <c r="AP125" s="84"/>
      <c r="AQ125" s="84"/>
      <c r="AR125" s="84"/>
      <c r="AS125" s="84"/>
      <c r="AT125" s="84"/>
      <c r="AU125" s="84"/>
      <c r="AV125" s="84"/>
      <c r="AW125" s="84"/>
      <c r="AX125" s="84"/>
      <c r="AY125" s="84"/>
      <c r="AZ125" s="84"/>
      <c r="BA125" s="84"/>
      <c r="BB125" s="84"/>
      <c r="BC125" s="84"/>
      <c r="BD125" s="84"/>
      <c r="BE125" s="84"/>
      <c r="BF125" s="84"/>
      <c r="BG125" s="84"/>
      <c r="BH125" s="84"/>
      <c r="BI125" s="84"/>
      <c r="BJ125" s="84"/>
      <c r="BK125" s="84"/>
      <c r="BL125" s="1"/>
      <c r="BM125" s="1"/>
      <c r="BN125" s="1"/>
      <c r="BO125" s="1"/>
      <c r="BP125" s="1"/>
      <c r="BQ125" s="1"/>
      <c r="BR125" s="1"/>
      <c r="BS125" s="1"/>
      <c r="BT125" s="1"/>
      <c r="BU125" s="1"/>
    </row>
    <row r="126" spans="1:73" ht="15.75" customHeight="1" x14ac:dyDescent="0.25">
      <c r="A126" s="1"/>
      <c r="B126" s="1"/>
      <c r="C126" s="83"/>
      <c r="D126" s="84"/>
      <c r="E126" s="84"/>
      <c r="F126" s="84"/>
      <c r="G126" s="84"/>
      <c r="H126" s="84"/>
      <c r="I126" s="84"/>
      <c r="J126" s="84"/>
      <c r="K126" s="84"/>
      <c r="L126" s="85"/>
      <c r="M126" s="85"/>
      <c r="N126" s="85"/>
      <c r="O126" s="85"/>
      <c r="P126" s="85"/>
      <c r="Q126" s="1"/>
      <c r="R126" s="84"/>
      <c r="S126" s="84"/>
      <c r="T126" s="84"/>
      <c r="U126" s="84"/>
      <c r="V126" s="84"/>
      <c r="W126" s="84"/>
      <c r="X126" s="84"/>
      <c r="Y126" s="84"/>
      <c r="Z126" s="84"/>
      <c r="AA126" s="84"/>
      <c r="AB126" s="84"/>
      <c r="AC126" s="84"/>
      <c r="AD126" s="84"/>
      <c r="AE126" s="84"/>
      <c r="AF126" s="84"/>
      <c r="AG126" s="84"/>
      <c r="AH126" s="84"/>
      <c r="AI126" s="84"/>
      <c r="AJ126" s="84"/>
      <c r="AK126" s="84"/>
      <c r="AL126" s="84"/>
      <c r="AM126" s="84"/>
      <c r="AN126" s="84"/>
      <c r="AO126" s="84"/>
      <c r="AP126" s="84"/>
      <c r="AQ126" s="84"/>
      <c r="AR126" s="84"/>
      <c r="AS126" s="84"/>
      <c r="AT126" s="84"/>
      <c r="AU126" s="84"/>
      <c r="AV126" s="84"/>
      <c r="AW126" s="84"/>
      <c r="AX126" s="84"/>
      <c r="AY126" s="84"/>
      <c r="AZ126" s="84"/>
      <c r="BA126" s="84"/>
      <c r="BB126" s="84"/>
      <c r="BC126" s="84"/>
      <c r="BD126" s="84"/>
      <c r="BE126" s="84"/>
      <c r="BF126" s="84"/>
      <c r="BG126" s="84"/>
      <c r="BH126" s="84"/>
      <c r="BI126" s="84"/>
      <c r="BJ126" s="84"/>
      <c r="BK126" s="84"/>
      <c r="BL126" s="1"/>
      <c r="BM126" s="1"/>
      <c r="BN126" s="1"/>
      <c r="BO126" s="1"/>
      <c r="BP126" s="1"/>
      <c r="BQ126" s="1"/>
      <c r="BR126" s="1"/>
      <c r="BS126" s="1"/>
      <c r="BT126" s="1"/>
      <c r="BU126" s="1"/>
    </row>
    <row r="127" spans="1:73" ht="15.75" customHeight="1" x14ac:dyDescent="0.25">
      <c r="A127" s="1"/>
      <c r="B127" s="1"/>
      <c r="C127" s="83"/>
      <c r="D127" s="84"/>
      <c r="E127" s="84"/>
      <c r="F127" s="84"/>
      <c r="G127" s="84"/>
      <c r="H127" s="84"/>
      <c r="I127" s="84"/>
      <c r="J127" s="84"/>
      <c r="K127" s="84"/>
      <c r="L127" s="85"/>
      <c r="M127" s="85"/>
      <c r="N127" s="85"/>
      <c r="O127" s="85"/>
      <c r="P127" s="85"/>
      <c r="Q127" s="1"/>
      <c r="R127" s="84"/>
      <c r="S127" s="84"/>
      <c r="T127" s="84"/>
      <c r="U127" s="84"/>
      <c r="V127" s="84"/>
      <c r="W127" s="84"/>
      <c r="X127" s="84"/>
      <c r="Y127" s="84"/>
      <c r="Z127" s="84"/>
      <c r="AA127" s="84"/>
      <c r="AB127" s="84"/>
      <c r="AC127" s="84"/>
      <c r="AD127" s="84"/>
      <c r="AE127" s="84"/>
      <c r="AF127" s="84"/>
      <c r="AG127" s="84"/>
      <c r="AH127" s="84"/>
      <c r="AI127" s="84"/>
      <c r="AJ127" s="84"/>
      <c r="AK127" s="84"/>
      <c r="AL127" s="84"/>
      <c r="AM127" s="84"/>
      <c r="AN127" s="84"/>
      <c r="AO127" s="84"/>
      <c r="AP127" s="84"/>
      <c r="AQ127" s="84"/>
      <c r="AR127" s="84"/>
      <c r="AS127" s="84"/>
      <c r="AT127" s="84"/>
      <c r="AU127" s="84"/>
      <c r="AV127" s="84"/>
      <c r="AW127" s="84"/>
      <c r="AX127" s="84"/>
      <c r="AY127" s="84"/>
      <c r="AZ127" s="84"/>
      <c r="BA127" s="84"/>
      <c r="BB127" s="84"/>
      <c r="BC127" s="84"/>
      <c r="BD127" s="84"/>
      <c r="BE127" s="84"/>
      <c r="BF127" s="84"/>
      <c r="BG127" s="84"/>
      <c r="BH127" s="84"/>
      <c r="BI127" s="84"/>
      <c r="BJ127" s="84"/>
      <c r="BK127" s="84"/>
      <c r="BL127" s="1"/>
      <c r="BM127" s="1"/>
      <c r="BN127" s="1"/>
      <c r="BO127" s="1"/>
      <c r="BP127" s="1"/>
      <c r="BQ127" s="1"/>
      <c r="BR127" s="1"/>
      <c r="BS127" s="1"/>
      <c r="BT127" s="1"/>
      <c r="BU127" s="1"/>
    </row>
    <row r="128" spans="1:73" ht="15.75" customHeight="1" x14ac:dyDescent="0.25">
      <c r="A128" s="1"/>
      <c r="B128" s="1"/>
      <c r="C128" s="83"/>
      <c r="D128" s="84"/>
      <c r="E128" s="84"/>
      <c r="F128" s="84"/>
      <c r="G128" s="84"/>
      <c r="H128" s="84"/>
      <c r="I128" s="84"/>
      <c r="J128" s="84"/>
      <c r="K128" s="84"/>
      <c r="L128" s="85"/>
      <c r="M128" s="85"/>
      <c r="N128" s="85"/>
      <c r="O128" s="85"/>
      <c r="P128" s="85"/>
      <c r="Q128" s="1"/>
      <c r="R128" s="84"/>
      <c r="S128" s="84"/>
      <c r="T128" s="84"/>
      <c r="U128" s="84"/>
      <c r="V128" s="84"/>
      <c r="W128" s="84"/>
      <c r="X128" s="84"/>
      <c r="Y128" s="84"/>
      <c r="Z128" s="84"/>
      <c r="AA128" s="84"/>
      <c r="AB128" s="84"/>
      <c r="AC128" s="84"/>
      <c r="AD128" s="84"/>
      <c r="AE128" s="84"/>
      <c r="AF128" s="84"/>
      <c r="AG128" s="84"/>
      <c r="AH128" s="84"/>
      <c r="AI128" s="84"/>
      <c r="AJ128" s="84"/>
      <c r="AK128" s="84"/>
      <c r="AL128" s="84"/>
      <c r="AM128" s="84"/>
      <c r="AN128" s="84"/>
      <c r="AO128" s="84"/>
      <c r="AP128" s="84"/>
      <c r="AQ128" s="84"/>
      <c r="AR128" s="84"/>
      <c r="AS128" s="84"/>
      <c r="AT128" s="84"/>
      <c r="AU128" s="84"/>
      <c r="AV128" s="84"/>
      <c r="AW128" s="84"/>
      <c r="AX128" s="84"/>
      <c r="AY128" s="84"/>
      <c r="AZ128" s="84"/>
      <c r="BA128" s="84"/>
      <c r="BB128" s="84"/>
      <c r="BC128" s="84"/>
      <c r="BD128" s="84"/>
      <c r="BE128" s="84"/>
      <c r="BF128" s="84"/>
      <c r="BG128" s="84"/>
      <c r="BH128" s="84"/>
      <c r="BI128" s="84"/>
      <c r="BJ128" s="84"/>
      <c r="BK128" s="84"/>
      <c r="BL128" s="1"/>
      <c r="BM128" s="1"/>
      <c r="BN128" s="1"/>
      <c r="BO128" s="1"/>
      <c r="BP128" s="1"/>
      <c r="BQ128" s="1"/>
      <c r="BR128" s="1"/>
      <c r="BS128" s="1"/>
      <c r="BT128" s="1"/>
      <c r="BU128" s="1"/>
    </row>
    <row r="129" spans="1:73" ht="15.75" customHeight="1" x14ac:dyDescent="0.25">
      <c r="A129" s="1"/>
      <c r="B129" s="1"/>
      <c r="C129" s="83"/>
      <c r="D129" s="84"/>
      <c r="E129" s="84"/>
      <c r="F129" s="84"/>
      <c r="G129" s="84"/>
      <c r="H129" s="84"/>
      <c r="I129" s="84"/>
      <c r="J129" s="84"/>
      <c r="K129" s="84"/>
      <c r="L129" s="85"/>
      <c r="M129" s="85"/>
      <c r="N129" s="85"/>
      <c r="O129" s="85"/>
      <c r="P129" s="85"/>
      <c r="Q129" s="1"/>
      <c r="R129" s="84"/>
      <c r="S129" s="84"/>
      <c r="T129" s="84"/>
      <c r="U129" s="84"/>
      <c r="V129" s="84"/>
      <c r="W129" s="84"/>
      <c r="X129" s="84"/>
      <c r="Y129" s="84"/>
      <c r="Z129" s="84"/>
      <c r="AA129" s="84"/>
      <c r="AB129" s="84"/>
      <c r="AC129" s="84"/>
      <c r="AD129" s="84"/>
      <c r="AE129" s="84"/>
      <c r="AF129" s="84"/>
      <c r="AG129" s="84"/>
      <c r="AH129" s="84"/>
      <c r="AI129" s="84"/>
      <c r="AJ129" s="84"/>
      <c r="AK129" s="84"/>
      <c r="AL129" s="84"/>
      <c r="AM129" s="84"/>
      <c r="AN129" s="84"/>
      <c r="AO129" s="84"/>
      <c r="AP129" s="84"/>
      <c r="AQ129" s="84"/>
      <c r="AR129" s="84"/>
      <c r="AS129" s="84"/>
      <c r="AT129" s="84"/>
      <c r="AU129" s="84"/>
      <c r="AV129" s="84"/>
      <c r="AW129" s="84"/>
      <c r="AX129" s="84"/>
      <c r="AY129" s="84"/>
      <c r="AZ129" s="84"/>
      <c r="BA129" s="84"/>
      <c r="BB129" s="84"/>
      <c r="BC129" s="84"/>
      <c r="BD129" s="84"/>
      <c r="BE129" s="84"/>
      <c r="BF129" s="84"/>
      <c r="BG129" s="84"/>
      <c r="BH129" s="84"/>
      <c r="BI129" s="84"/>
      <c r="BJ129" s="84"/>
      <c r="BK129" s="84"/>
      <c r="BL129" s="1"/>
      <c r="BM129" s="1"/>
      <c r="BN129" s="1"/>
      <c r="BO129" s="1"/>
      <c r="BP129" s="1"/>
      <c r="BQ129" s="1"/>
      <c r="BR129" s="1"/>
      <c r="BS129" s="1"/>
      <c r="BT129" s="1"/>
      <c r="BU129" s="1"/>
    </row>
    <row r="130" spans="1:73" ht="15.75" customHeight="1" x14ac:dyDescent="0.25">
      <c r="A130" s="1"/>
      <c r="B130" s="1"/>
      <c r="C130" s="83"/>
      <c r="D130" s="84"/>
      <c r="E130" s="84"/>
      <c r="F130" s="84"/>
      <c r="G130" s="84"/>
      <c r="H130" s="84"/>
      <c r="I130" s="84"/>
      <c r="J130" s="84"/>
      <c r="K130" s="84"/>
      <c r="L130" s="85"/>
      <c r="M130" s="85"/>
      <c r="N130" s="85"/>
      <c r="O130" s="85"/>
      <c r="P130" s="85"/>
      <c r="Q130" s="1"/>
      <c r="R130" s="84"/>
      <c r="S130" s="84"/>
      <c r="T130" s="84"/>
      <c r="U130" s="84"/>
      <c r="V130" s="84"/>
      <c r="W130" s="84"/>
      <c r="X130" s="84"/>
      <c r="Y130" s="84"/>
      <c r="Z130" s="84"/>
      <c r="AA130" s="84"/>
      <c r="AB130" s="84"/>
      <c r="AC130" s="84"/>
      <c r="AD130" s="84"/>
      <c r="AE130" s="84"/>
      <c r="AF130" s="84"/>
      <c r="AG130" s="84"/>
      <c r="AH130" s="84"/>
      <c r="AI130" s="84"/>
      <c r="AJ130" s="84"/>
      <c r="AK130" s="84"/>
      <c r="AL130" s="84"/>
      <c r="AM130" s="84"/>
      <c r="AN130" s="84"/>
      <c r="AO130" s="84"/>
      <c r="AP130" s="84"/>
      <c r="AQ130" s="84"/>
      <c r="AR130" s="84"/>
      <c r="AS130" s="84"/>
      <c r="AT130" s="84"/>
      <c r="AU130" s="84"/>
      <c r="AV130" s="84"/>
      <c r="AW130" s="84"/>
      <c r="AX130" s="84"/>
      <c r="AY130" s="84"/>
      <c r="AZ130" s="84"/>
      <c r="BA130" s="84"/>
      <c r="BB130" s="84"/>
      <c r="BC130" s="84"/>
      <c r="BD130" s="84"/>
      <c r="BE130" s="84"/>
      <c r="BF130" s="84"/>
      <c r="BG130" s="84"/>
      <c r="BH130" s="84"/>
      <c r="BI130" s="84"/>
      <c r="BJ130" s="84"/>
      <c r="BK130" s="84"/>
      <c r="BL130" s="1"/>
      <c r="BM130" s="1"/>
      <c r="BN130" s="1"/>
      <c r="BO130" s="1"/>
      <c r="BP130" s="1"/>
      <c r="BQ130" s="1"/>
      <c r="BR130" s="1"/>
      <c r="BS130" s="1"/>
      <c r="BT130" s="1"/>
      <c r="BU130" s="1"/>
    </row>
    <row r="131" spans="1:73" ht="15.75" customHeight="1" x14ac:dyDescent="0.25">
      <c r="A131" s="1"/>
      <c r="B131" s="1"/>
      <c r="C131" s="83"/>
      <c r="D131" s="84"/>
      <c r="E131" s="84"/>
      <c r="F131" s="84"/>
      <c r="G131" s="84"/>
      <c r="H131" s="84"/>
      <c r="I131" s="84"/>
      <c r="J131" s="84"/>
      <c r="K131" s="84"/>
      <c r="L131" s="85"/>
      <c r="M131" s="85"/>
      <c r="N131" s="85"/>
      <c r="O131" s="85"/>
      <c r="P131" s="85"/>
      <c r="Q131" s="1"/>
      <c r="R131" s="84"/>
      <c r="S131" s="84"/>
      <c r="T131" s="84"/>
      <c r="U131" s="84"/>
      <c r="V131" s="84"/>
      <c r="W131" s="84"/>
      <c r="X131" s="84"/>
      <c r="Y131" s="84"/>
      <c r="Z131" s="84"/>
      <c r="AA131" s="84"/>
      <c r="AB131" s="84"/>
      <c r="AC131" s="84"/>
      <c r="AD131" s="84"/>
      <c r="AE131" s="84"/>
      <c r="AF131" s="84"/>
      <c r="AG131" s="84"/>
      <c r="AH131" s="84"/>
      <c r="AI131" s="84"/>
      <c r="AJ131" s="84"/>
      <c r="AK131" s="84"/>
      <c r="AL131" s="84"/>
      <c r="AM131" s="84"/>
      <c r="AN131" s="84"/>
      <c r="AO131" s="84"/>
      <c r="AP131" s="84"/>
      <c r="AQ131" s="84"/>
      <c r="AR131" s="84"/>
      <c r="AS131" s="84"/>
      <c r="AT131" s="84"/>
      <c r="AU131" s="84"/>
      <c r="AV131" s="84"/>
      <c r="AW131" s="84"/>
      <c r="AX131" s="84"/>
      <c r="AY131" s="84"/>
      <c r="AZ131" s="84"/>
      <c r="BA131" s="84"/>
      <c r="BB131" s="84"/>
      <c r="BC131" s="84"/>
      <c r="BD131" s="84"/>
      <c r="BE131" s="84"/>
      <c r="BF131" s="84"/>
      <c r="BG131" s="84"/>
      <c r="BH131" s="84"/>
      <c r="BI131" s="84"/>
      <c r="BJ131" s="84"/>
      <c r="BK131" s="84"/>
      <c r="BL131" s="1"/>
      <c r="BM131" s="1"/>
      <c r="BN131" s="1"/>
      <c r="BO131" s="1"/>
      <c r="BP131" s="1"/>
      <c r="BQ131" s="1"/>
      <c r="BR131" s="1"/>
      <c r="BS131" s="1"/>
      <c r="BT131" s="1"/>
      <c r="BU131" s="1"/>
    </row>
    <row r="132" spans="1:73" ht="15.75" customHeight="1" x14ac:dyDescent="0.25">
      <c r="A132" s="1"/>
      <c r="B132" s="1"/>
      <c r="C132" s="83"/>
      <c r="D132" s="84"/>
      <c r="E132" s="84"/>
      <c r="F132" s="84"/>
      <c r="G132" s="84"/>
      <c r="H132" s="84"/>
      <c r="I132" s="84"/>
      <c r="J132" s="84"/>
      <c r="K132" s="84"/>
      <c r="L132" s="85"/>
      <c r="M132" s="85"/>
      <c r="N132" s="85"/>
      <c r="O132" s="85"/>
      <c r="P132" s="85"/>
      <c r="Q132" s="1"/>
      <c r="R132" s="84"/>
      <c r="S132" s="84"/>
      <c r="T132" s="84"/>
      <c r="U132" s="84"/>
      <c r="V132" s="84"/>
      <c r="W132" s="84"/>
      <c r="X132" s="84"/>
      <c r="Y132" s="84"/>
      <c r="Z132" s="84"/>
      <c r="AA132" s="84"/>
      <c r="AB132" s="84"/>
      <c r="AC132" s="84"/>
      <c r="AD132" s="84"/>
      <c r="AE132" s="84"/>
      <c r="AF132" s="84"/>
      <c r="AG132" s="84"/>
      <c r="AH132" s="84"/>
      <c r="AI132" s="84"/>
      <c r="AJ132" s="84"/>
      <c r="AK132" s="84"/>
      <c r="AL132" s="84"/>
      <c r="AM132" s="84"/>
      <c r="AN132" s="84"/>
      <c r="AO132" s="84"/>
      <c r="AP132" s="84"/>
      <c r="AQ132" s="84"/>
      <c r="AR132" s="84"/>
      <c r="AS132" s="84"/>
      <c r="AT132" s="84"/>
      <c r="AU132" s="84"/>
      <c r="AV132" s="84"/>
      <c r="AW132" s="84"/>
      <c r="AX132" s="84"/>
      <c r="AY132" s="84"/>
      <c r="AZ132" s="84"/>
      <c r="BA132" s="84"/>
      <c r="BB132" s="84"/>
      <c r="BC132" s="84"/>
      <c r="BD132" s="84"/>
      <c r="BE132" s="84"/>
      <c r="BF132" s="84"/>
      <c r="BG132" s="84"/>
      <c r="BH132" s="84"/>
      <c r="BI132" s="84"/>
      <c r="BJ132" s="84"/>
      <c r="BK132" s="84"/>
      <c r="BL132" s="1"/>
      <c r="BM132" s="1"/>
      <c r="BN132" s="1"/>
      <c r="BO132" s="1"/>
      <c r="BP132" s="1"/>
      <c r="BQ132" s="1"/>
      <c r="BR132" s="1"/>
      <c r="BS132" s="1"/>
      <c r="BT132" s="1"/>
      <c r="BU132" s="1"/>
    </row>
    <row r="133" spans="1:73" ht="15.75" customHeight="1" x14ac:dyDescent="0.25">
      <c r="A133" s="1"/>
      <c r="B133" s="1"/>
      <c r="C133" s="83"/>
      <c r="D133" s="84"/>
      <c r="E133" s="84"/>
      <c r="F133" s="84"/>
      <c r="G133" s="84"/>
      <c r="H133" s="84"/>
      <c r="I133" s="84"/>
      <c r="J133" s="84"/>
      <c r="K133" s="84"/>
      <c r="L133" s="85"/>
      <c r="M133" s="85"/>
      <c r="N133" s="85"/>
      <c r="O133" s="85"/>
      <c r="P133" s="85"/>
      <c r="Q133" s="1"/>
      <c r="R133" s="84"/>
      <c r="S133" s="84"/>
      <c r="T133" s="84"/>
      <c r="U133" s="84"/>
      <c r="V133" s="84"/>
      <c r="W133" s="84"/>
      <c r="X133" s="84"/>
      <c r="Y133" s="84"/>
      <c r="Z133" s="84"/>
      <c r="AA133" s="84"/>
      <c r="AB133" s="84"/>
      <c r="AC133" s="84"/>
      <c r="AD133" s="84"/>
      <c r="AE133" s="84"/>
      <c r="AF133" s="84"/>
      <c r="AG133" s="84"/>
      <c r="AH133" s="84"/>
      <c r="AI133" s="84"/>
      <c r="AJ133" s="84"/>
      <c r="AK133" s="84"/>
      <c r="AL133" s="84"/>
      <c r="AM133" s="84"/>
      <c r="AN133" s="84"/>
      <c r="AO133" s="84"/>
      <c r="AP133" s="84"/>
      <c r="AQ133" s="84"/>
      <c r="AR133" s="84"/>
      <c r="AS133" s="84"/>
      <c r="AT133" s="84"/>
      <c r="AU133" s="84"/>
      <c r="AV133" s="84"/>
      <c r="AW133" s="84"/>
      <c r="AX133" s="84"/>
      <c r="AY133" s="84"/>
      <c r="AZ133" s="84"/>
      <c r="BA133" s="84"/>
      <c r="BB133" s="84"/>
      <c r="BC133" s="84"/>
      <c r="BD133" s="84"/>
      <c r="BE133" s="84"/>
      <c r="BF133" s="84"/>
      <c r="BG133" s="84"/>
      <c r="BH133" s="84"/>
      <c r="BI133" s="84"/>
      <c r="BJ133" s="84"/>
      <c r="BK133" s="84"/>
      <c r="BL133" s="1"/>
      <c r="BM133" s="1"/>
      <c r="BN133" s="1"/>
      <c r="BO133" s="1"/>
      <c r="BP133" s="1"/>
      <c r="BQ133" s="1"/>
      <c r="BR133" s="1"/>
      <c r="BS133" s="1"/>
      <c r="BT133" s="1"/>
      <c r="BU133" s="1"/>
    </row>
    <row r="134" spans="1:73" ht="15.75" customHeight="1" x14ac:dyDescent="0.25">
      <c r="A134" s="1"/>
      <c r="B134" s="1"/>
      <c r="C134" s="83"/>
      <c r="D134" s="84"/>
      <c r="E134" s="84"/>
      <c r="F134" s="84"/>
      <c r="G134" s="84"/>
      <c r="H134" s="84"/>
      <c r="I134" s="84"/>
      <c r="J134" s="84"/>
      <c r="K134" s="84"/>
      <c r="L134" s="85"/>
      <c r="M134" s="85"/>
      <c r="N134" s="85"/>
      <c r="O134" s="85"/>
      <c r="P134" s="85"/>
      <c r="Q134" s="1"/>
      <c r="R134" s="84"/>
      <c r="S134" s="84"/>
      <c r="T134" s="84"/>
      <c r="U134" s="84"/>
      <c r="V134" s="84"/>
      <c r="W134" s="84"/>
      <c r="X134" s="84"/>
      <c r="Y134" s="84"/>
      <c r="Z134" s="84"/>
      <c r="AA134" s="84"/>
      <c r="AB134" s="84"/>
      <c r="AC134" s="84"/>
      <c r="AD134" s="84"/>
      <c r="AE134" s="84"/>
      <c r="AF134" s="84"/>
      <c r="AG134" s="84"/>
      <c r="AH134" s="84"/>
      <c r="AI134" s="84"/>
      <c r="AJ134" s="84"/>
      <c r="AK134" s="84"/>
      <c r="AL134" s="84"/>
      <c r="AM134" s="84"/>
      <c r="AN134" s="84"/>
      <c r="AO134" s="84"/>
      <c r="AP134" s="84"/>
      <c r="AQ134" s="84"/>
      <c r="AR134" s="84"/>
      <c r="AS134" s="84"/>
      <c r="AT134" s="84"/>
      <c r="AU134" s="84"/>
      <c r="AV134" s="84"/>
      <c r="AW134" s="84"/>
      <c r="AX134" s="84"/>
      <c r="AY134" s="84"/>
      <c r="AZ134" s="84"/>
      <c r="BA134" s="84"/>
      <c r="BB134" s="84"/>
      <c r="BC134" s="84"/>
      <c r="BD134" s="84"/>
      <c r="BE134" s="84"/>
      <c r="BF134" s="84"/>
      <c r="BG134" s="84"/>
      <c r="BH134" s="84"/>
      <c r="BI134" s="84"/>
      <c r="BJ134" s="84"/>
      <c r="BK134" s="84"/>
      <c r="BL134" s="1"/>
      <c r="BM134" s="1"/>
      <c r="BN134" s="1"/>
      <c r="BO134" s="1"/>
      <c r="BP134" s="1"/>
      <c r="BQ134" s="1"/>
      <c r="BR134" s="1"/>
      <c r="BS134" s="1"/>
      <c r="BT134" s="1"/>
      <c r="BU134" s="1"/>
    </row>
    <row r="135" spans="1:73" ht="15.75" customHeight="1" x14ac:dyDescent="0.25">
      <c r="A135" s="1"/>
      <c r="B135" s="1"/>
      <c r="C135" s="83"/>
      <c r="D135" s="84"/>
      <c r="E135" s="84"/>
      <c r="F135" s="84"/>
      <c r="G135" s="84"/>
      <c r="H135" s="84"/>
      <c r="I135" s="84"/>
      <c r="J135" s="84"/>
      <c r="K135" s="84"/>
      <c r="L135" s="85"/>
      <c r="M135" s="85"/>
      <c r="N135" s="85"/>
      <c r="O135" s="85"/>
      <c r="P135" s="85"/>
      <c r="Q135" s="1"/>
      <c r="R135" s="84"/>
      <c r="S135" s="84"/>
      <c r="T135" s="84"/>
      <c r="U135" s="84"/>
      <c r="V135" s="84"/>
      <c r="W135" s="84"/>
      <c r="X135" s="84"/>
      <c r="Y135" s="84"/>
      <c r="Z135" s="84"/>
      <c r="AA135" s="84"/>
      <c r="AB135" s="84"/>
      <c r="AC135" s="84"/>
      <c r="AD135" s="84"/>
      <c r="AE135" s="84"/>
      <c r="AF135" s="84"/>
      <c r="AG135" s="84"/>
      <c r="AH135" s="84"/>
      <c r="AI135" s="84"/>
      <c r="AJ135" s="84"/>
      <c r="AK135" s="84"/>
      <c r="AL135" s="84"/>
      <c r="AM135" s="84"/>
      <c r="AN135" s="84"/>
      <c r="AO135" s="84"/>
      <c r="AP135" s="84"/>
      <c r="AQ135" s="84"/>
      <c r="AR135" s="84"/>
      <c r="AS135" s="84"/>
      <c r="AT135" s="84"/>
      <c r="AU135" s="84"/>
      <c r="AV135" s="84"/>
      <c r="AW135" s="84"/>
      <c r="AX135" s="84"/>
      <c r="AY135" s="84"/>
      <c r="AZ135" s="84"/>
      <c r="BA135" s="84"/>
      <c r="BB135" s="84"/>
      <c r="BC135" s="84"/>
      <c r="BD135" s="84"/>
      <c r="BE135" s="84"/>
      <c r="BF135" s="84"/>
      <c r="BG135" s="84"/>
      <c r="BH135" s="84"/>
      <c r="BI135" s="84"/>
      <c r="BJ135" s="84"/>
      <c r="BK135" s="84"/>
      <c r="BL135" s="1"/>
      <c r="BM135" s="1"/>
      <c r="BN135" s="1"/>
      <c r="BO135" s="1"/>
      <c r="BP135" s="1"/>
      <c r="BQ135" s="1"/>
      <c r="BR135" s="1"/>
      <c r="BS135" s="1"/>
      <c r="BT135" s="1"/>
      <c r="BU135" s="1"/>
    </row>
    <row r="136" spans="1:73" ht="15.75" customHeight="1" x14ac:dyDescent="0.25">
      <c r="A136" s="1"/>
      <c r="B136" s="1"/>
      <c r="C136" s="83"/>
      <c r="D136" s="84"/>
      <c r="E136" s="84"/>
      <c r="F136" s="84"/>
      <c r="G136" s="84"/>
      <c r="H136" s="84"/>
      <c r="I136" s="84"/>
      <c r="J136" s="84"/>
      <c r="K136" s="84"/>
      <c r="L136" s="85"/>
      <c r="M136" s="85"/>
      <c r="N136" s="85"/>
      <c r="O136" s="85"/>
      <c r="P136" s="85"/>
      <c r="Q136" s="1"/>
      <c r="R136" s="84"/>
      <c r="S136" s="84"/>
      <c r="T136" s="84"/>
      <c r="U136" s="84"/>
      <c r="V136" s="84"/>
      <c r="W136" s="84"/>
      <c r="X136" s="84"/>
      <c r="Y136" s="84"/>
      <c r="Z136" s="84"/>
      <c r="AA136" s="84"/>
      <c r="AB136" s="84"/>
      <c r="AC136" s="84"/>
      <c r="AD136" s="84"/>
      <c r="AE136" s="84"/>
      <c r="AF136" s="84"/>
      <c r="AG136" s="84"/>
      <c r="AH136" s="84"/>
      <c r="AI136" s="84"/>
      <c r="AJ136" s="84"/>
      <c r="AK136" s="84"/>
      <c r="AL136" s="84"/>
      <c r="AM136" s="84"/>
      <c r="AN136" s="84"/>
      <c r="AO136" s="84"/>
      <c r="AP136" s="84"/>
      <c r="AQ136" s="84"/>
      <c r="AR136" s="84"/>
      <c r="AS136" s="84"/>
      <c r="AT136" s="84"/>
      <c r="AU136" s="84"/>
      <c r="AV136" s="84"/>
      <c r="AW136" s="84"/>
      <c r="AX136" s="84"/>
      <c r="AY136" s="84"/>
      <c r="AZ136" s="84"/>
      <c r="BA136" s="84"/>
      <c r="BB136" s="84"/>
      <c r="BC136" s="84"/>
      <c r="BD136" s="84"/>
      <c r="BE136" s="84"/>
      <c r="BF136" s="84"/>
      <c r="BG136" s="84"/>
      <c r="BH136" s="84"/>
      <c r="BI136" s="84"/>
      <c r="BJ136" s="84"/>
      <c r="BK136" s="84"/>
      <c r="BL136" s="1"/>
      <c r="BM136" s="1"/>
      <c r="BN136" s="1"/>
      <c r="BO136" s="1"/>
      <c r="BP136" s="1"/>
      <c r="BQ136" s="1"/>
      <c r="BR136" s="1"/>
      <c r="BS136" s="1"/>
      <c r="BT136" s="1"/>
      <c r="BU136" s="1"/>
    </row>
    <row r="137" spans="1:73" ht="15.75" customHeight="1" x14ac:dyDescent="0.25">
      <c r="A137" s="1"/>
      <c r="B137" s="1"/>
      <c r="C137" s="83"/>
      <c r="D137" s="84"/>
      <c r="E137" s="84"/>
      <c r="F137" s="84"/>
      <c r="G137" s="84"/>
      <c r="H137" s="84"/>
      <c r="I137" s="84"/>
      <c r="J137" s="84"/>
      <c r="K137" s="84"/>
      <c r="L137" s="85"/>
      <c r="M137" s="85"/>
      <c r="N137" s="85"/>
      <c r="O137" s="85"/>
      <c r="P137" s="85"/>
      <c r="Q137" s="1"/>
      <c r="R137" s="84"/>
      <c r="S137" s="84"/>
      <c r="T137" s="84"/>
      <c r="U137" s="84"/>
      <c r="V137" s="84"/>
      <c r="W137" s="84"/>
      <c r="X137" s="84"/>
      <c r="Y137" s="84"/>
      <c r="Z137" s="84"/>
      <c r="AA137" s="84"/>
      <c r="AB137" s="84"/>
      <c r="AC137" s="84"/>
      <c r="AD137" s="84"/>
      <c r="AE137" s="84"/>
      <c r="AF137" s="84"/>
      <c r="AG137" s="84"/>
      <c r="AH137" s="84"/>
      <c r="AI137" s="84"/>
      <c r="AJ137" s="84"/>
      <c r="AK137" s="84"/>
      <c r="AL137" s="84"/>
      <c r="AM137" s="84"/>
      <c r="AN137" s="84"/>
      <c r="AO137" s="84"/>
      <c r="AP137" s="84"/>
      <c r="AQ137" s="84"/>
      <c r="AR137" s="84"/>
      <c r="AS137" s="84"/>
      <c r="AT137" s="84"/>
      <c r="AU137" s="84"/>
      <c r="AV137" s="84"/>
      <c r="AW137" s="84"/>
      <c r="AX137" s="84"/>
      <c r="AY137" s="84"/>
      <c r="AZ137" s="84"/>
      <c r="BA137" s="84"/>
      <c r="BB137" s="84"/>
      <c r="BC137" s="84"/>
      <c r="BD137" s="84"/>
      <c r="BE137" s="84"/>
      <c r="BF137" s="84"/>
      <c r="BG137" s="84"/>
      <c r="BH137" s="84"/>
      <c r="BI137" s="84"/>
      <c r="BJ137" s="84"/>
      <c r="BK137" s="84"/>
      <c r="BL137" s="1"/>
      <c r="BM137" s="1"/>
      <c r="BN137" s="1"/>
      <c r="BO137" s="1"/>
      <c r="BP137" s="1"/>
      <c r="BQ137" s="1"/>
      <c r="BR137" s="1"/>
      <c r="BS137" s="1"/>
      <c r="BT137" s="1"/>
      <c r="BU137" s="1"/>
    </row>
    <row r="138" spans="1:73" ht="15.75" customHeight="1" x14ac:dyDescent="0.25">
      <c r="A138" s="1"/>
      <c r="B138" s="1"/>
      <c r="C138" s="83"/>
      <c r="D138" s="84"/>
      <c r="E138" s="84"/>
      <c r="F138" s="84"/>
      <c r="G138" s="84"/>
      <c r="H138" s="84"/>
      <c r="I138" s="84"/>
      <c r="J138" s="84"/>
      <c r="K138" s="84"/>
      <c r="L138" s="85"/>
      <c r="M138" s="85"/>
      <c r="N138" s="85"/>
      <c r="O138" s="85"/>
      <c r="P138" s="85"/>
      <c r="Q138" s="1"/>
      <c r="R138" s="84"/>
      <c r="S138" s="84"/>
      <c r="T138" s="84"/>
      <c r="U138" s="84"/>
      <c r="V138" s="84"/>
      <c r="W138" s="84"/>
      <c r="X138" s="84"/>
      <c r="Y138" s="84"/>
      <c r="Z138" s="84"/>
      <c r="AA138" s="84"/>
      <c r="AB138" s="84"/>
      <c r="AC138" s="84"/>
      <c r="AD138" s="84"/>
      <c r="AE138" s="84"/>
      <c r="AF138" s="84"/>
      <c r="AG138" s="84"/>
      <c r="AH138" s="84"/>
      <c r="AI138" s="84"/>
      <c r="AJ138" s="84"/>
      <c r="AK138" s="84"/>
      <c r="AL138" s="84"/>
      <c r="AM138" s="84"/>
      <c r="AN138" s="84"/>
      <c r="AO138" s="84"/>
      <c r="AP138" s="84"/>
      <c r="AQ138" s="84"/>
      <c r="AR138" s="84"/>
      <c r="AS138" s="84"/>
      <c r="AT138" s="84"/>
      <c r="AU138" s="84"/>
      <c r="AV138" s="84"/>
      <c r="AW138" s="84"/>
      <c r="AX138" s="84"/>
      <c r="AY138" s="84"/>
      <c r="AZ138" s="84"/>
      <c r="BA138" s="84"/>
      <c r="BB138" s="84"/>
      <c r="BC138" s="84"/>
      <c r="BD138" s="84"/>
      <c r="BE138" s="84"/>
      <c r="BF138" s="84"/>
      <c r="BG138" s="84"/>
      <c r="BH138" s="84"/>
      <c r="BI138" s="84"/>
      <c r="BJ138" s="84"/>
      <c r="BK138" s="84"/>
      <c r="BL138" s="1"/>
      <c r="BM138" s="1"/>
      <c r="BN138" s="1"/>
      <c r="BO138" s="1"/>
      <c r="BP138" s="1"/>
      <c r="BQ138" s="1"/>
      <c r="BR138" s="1"/>
      <c r="BS138" s="1"/>
      <c r="BT138" s="1"/>
      <c r="BU138" s="1"/>
    </row>
    <row r="139" spans="1:73" ht="15.75" customHeight="1" x14ac:dyDescent="0.25">
      <c r="A139" s="1"/>
      <c r="B139" s="1"/>
      <c r="C139" s="83"/>
      <c r="D139" s="84"/>
      <c r="E139" s="84"/>
      <c r="F139" s="84"/>
      <c r="G139" s="84"/>
      <c r="H139" s="84"/>
      <c r="I139" s="84"/>
      <c r="J139" s="84"/>
      <c r="K139" s="84"/>
      <c r="L139" s="85"/>
      <c r="M139" s="85"/>
      <c r="N139" s="85"/>
      <c r="O139" s="85"/>
      <c r="P139" s="85"/>
      <c r="Q139" s="1"/>
      <c r="R139" s="84"/>
      <c r="S139" s="84"/>
      <c r="T139" s="84"/>
      <c r="U139" s="84"/>
      <c r="V139" s="84"/>
      <c r="W139" s="84"/>
      <c r="X139" s="84"/>
      <c r="Y139" s="84"/>
      <c r="Z139" s="84"/>
      <c r="AA139" s="84"/>
      <c r="AB139" s="84"/>
      <c r="AC139" s="84"/>
      <c r="AD139" s="84"/>
      <c r="AE139" s="84"/>
      <c r="AF139" s="84"/>
      <c r="AG139" s="84"/>
      <c r="AH139" s="84"/>
      <c r="AI139" s="84"/>
      <c r="AJ139" s="84"/>
      <c r="AK139" s="84"/>
      <c r="AL139" s="84"/>
      <c r="AM139" s="84"/>
      <c r="AN139" s="84"/>
      <c r="AO139" s="84"/>
      <c r="AP139" s="84"/>
      <c r="AQ139" s="84"/>
      <c r="AR139" s="84"/>
      <c r="AS139" s="84"/>
      <c r="AT139" s="84"/>
      <c r="AU139" s="84"/>
      <c r="AV139" s="84"/>
      <c r="AW139" s="84"/>
      <c r="AX139" s="84"/>
      <c r="AY139" s="84"/>
      <c r="AZ139" s="84"/>
      <c r="BA139" s="84"/>
      <c r="BB139" s="84"/>
      <c r="BC139" s="84"/>
      <c r="BD139" s="84"/>
      <c r="BE139" s="84"/>
      <c r="BF139" s="84"/>
      <c r="BG139" s="84"/>
      <c r="BH139" s="84"/>
      <c r="BI139" s="84"/>
      <c r="BJ139" s="84"/>
      <c r="BK139" s="84"/>
      <c r="BL139" s="1"/>
      <c r="BM139" s="1"/>
      <c r="BN139" s="1"/>
      <c r="BO139" s="1"/>
      <c r="BP139" s="1"/>
      <c r="BQ139" s="1"/>
      <c r="BR139" s="1"/>
      <c r="BS139" s="1"/>
      <c r="BT139" s="1"/>
      <c r="BU139" s="1"/>
    </row>
    <row r="140" spans="1:73" ht="15.75" customHeight="1" x14ac:dyDescent="0.25">
      <c r="A140" s="1"/>
      <c r="B140" s="1"/>
      <c r="C140" s="83"/>
      <c r="D140" s="84"/>
      <c r="E140" s="84"/>
      <c r="F140" s="84"/>
      <c r="G140" s="84"/>
      <c r="H140" s="84"/>
      <c r="I140" s="84"/>
      <c r="J140" s="84"/>
      <c r="K140" s="84"/>
      <c r="L140" s="85"/>
      <c r="M140" s="85"/>
      <c r="N140" s="85"/>
      <c r="O140" s="85"/>
      <c r="P140" s="85"/>
      <c r="Q140" s="1"/>
      <c r="R140" s="84"/>
      <c r="S140" s="84"/>
      <c r="T140" s="84"/>
      <c r="U140" s="84"/>
      <c r="V140" s="84"/>
      <c r="W140" s="84"/>
      <c r="X140" s="84"/>
      <c r="Y140" s="84"/>
      <c r="Z140" s="84"/>
      <c r="AA140" s="84"/>
      <c r="AB140" s="84"/>
      <c r="AC140" s="84"/>
      <c r="AD140" s="84"/>
      <c r="AE140" s="84"/>
      <c r="AF140" s="84"/>
      <c r="AG140" s="84"/>
      <c r="AH140" s="84"/>
      <c r="AI140" s="84"/>
      <c r="AJ140" s="84"/>
      <c r="AK140" s="84"/>
      <c r="AL140" s="84"/>
      <c r="AM140" s="84"/>
      <c r="AN140" s="84"/>
      <c r="AO140" s="84"/>
      <c r="AP140" s="84"/>
      <c r="AQ140" s="84"/>
      <c r="AR140" s="84"/>
      <c r="AS140" s="84"/>
      <c r="AT140" s="84"/>
      <c r="AU140" s="84"/>
      <c r="AV140" s="84"/>
      <c r="AW140" s="84"/>
      <c r="AX140" s="84"/>
      <c r="AY140" s="84"/>
      <c r="AZ140" s="84"/>
      <c r="BA140" s="84"/>
      <c r="BB140" s="84"/>
      <c r="BC140" s="84"/>
      <c r="BD140" s="84"/>
      <c r="BE140" s="84"/>
      <c r="BF140" s="84"/>
      <c r="BG140" s="84"/>
      <c r="BH140" s="84"/>
      <c r="BI140" s="84"/>
      <c r="BJ140" s="84"/>
      <c r="BK140" s="84"/>
      <c r="BL140" s="1"/>
      <c r="BM140" s="1"/>
      <c r="BN140" s="1"/>
      <c r="BO140" s="1"/>
      <c r="BP140" s="1"/>
      <c r="BQ140" s="1"/>
      <c r="BR140" s="1"/>
      <c r="BS140" s="1"/>
      <c r="BT140" s="1"/>
      <c r="BU140" s="1"/>
    </row>
    <row r="141" spans="1:73" ht="15.75" customHeight="1" x14ac:dyDescent="0.25">
      <c r="A141" s="1"/>
      <c r="B141" s="1"/>
      <c r="C141" s="83"/>
      <c r="D141" s="84"/>
      <c r="E141" s="84"/>
      <c r="F141" s="84"/>
      <c r="G141" s="84"/>
      <c r="H141" s="84"/>
      <c r="I141" s="84"/>
      <c r="J141" s="84"/>
      <c r="K141" s="84"/>
      <c r="L141" s="85"/>
      <c r="M141" s="85"/>
      <c r="N141" s="85"/>
      <c r="O141" s="85"/>
      <c r="P141" s="85"/>
      <c r="Q141" s="1"/>
      <c r="R141" s="84"/>
      <c r="S141" s="84"/>
      <c r="T141" s="84"/>
      <c r="U141" s="84"/>
      <c r="V141" s="84"/>
      <c r="W141" s="84"/>
      <c r="X141" s="84"/>
      <c r="Y141" s="84"/>
      <c r="Z141" s="84"/>
      <c r="AA141" s="84"/>
      <c r="AB141" s="84"/>
      <c r="AC141" s="84"/>
      <c r="AD141" s="84"/>
      <c r="AE141" s="84"/>
      <c r="AF141" s="84"/>
      <c r="AG141" s="84"/>
      <c r="AH141" s="84"/>
      <c r="AI141" s="84"/>
      <c r="AJ141" s="84"/>
      <c r="AK141" s="84"/>
      <c r="AL141" s="84"/>
      <c r="AM141" s="84"/>
      <c r="AN141" s="84"/>
      <c r="AO141" s="84"/>
      <c r="AP141" s="84"/>
      <c r="AQ141" s="84"/>
      <c r="AR141" s="84"/>
      <c r="AS141" s="84"/>
      <c r="AT141" s="84"/>
      <c r="AU141" s="84"/>
      <c r="AV141" s="84"/>
      <c r="AW141" s="84"/>
      <c r="AX141" s="84"/>
      <c r="AY141" s="84"/>
      <c r="AZ141" s="84"/>
      <c r="BA141" s="84"/>
      <c r="BB141" s="84"/>
      <c r="BC141" s="84"/>
      <c r="BD141" s="84"/>
      <c r="BE141" s="84"/>
      <c r="BF141" s="84"/>
      <c r="BG141" s="84"/>
      <c r="BH141" s="84"/>
      <c r="BI141" s="84"/>
      <c r="BJ141" s="84"/>
      <c r="BK141" s="84"/>
      <c r="BL141" s="1"/>
      <c r="BM141" s="1"/>
      <c r="BN141" s="1"/>
      <c r="BO141" s="1"/>
      <c r="BP141" s="1"/>
      <c r="BQ141" s="1"/>
      <c r="BR141" s="1"/>
      <c r="BS141" s="1"/>
      <c r="BT141" s="1"/>
      <c r="BU141" s="1"/>
    </row>
    <row r="142" spans="1:73" ht="15.75" customHeight="1" x14ac:dyDescent="0.25">
      <c r="A142" s="1"/>
      <c r="B142" s="1"/>
      <c r="C142" s="83"/>
      <c r="D142" s="84"/>
      <c r="E142" s="84"/>
      <c r="F142" s="84"/>
      <c r="G142" s="84"/>
      <c r="H142" s="84"/>
      <c r="I142" s="84"/>
      <c r="J142" s="84"/>
      <c r="K142" s="84"/>
      <c r="L142" s="85"/>
      <c r="M142" s="85"/>
      <c r="N142" s="85"/>
      <c r="O142" s="85"/>
      <c r="P142" s="85"/>
      <c r="Q142" s="1"/>
      <c r="R142" s="84"/>
      <c r="S142" s="84"/>
      <c r="T142" s="84"/>
      <c r="U142" s="84"/>
      <c r="V142" s="84"/>
      <c r="W142" s="84"/>
      <c r="X142" s="84"/>
      <c r="Y142" s="84"/>
      <c r="Z142" s="84"/>
      <c r="AA142" s="84"/>
      <c r="AB142" s="84"/>
      <c r="AC142" s="84"/>
      <c r="AD142" s="84"/>
      <c r="AE142" s="84"/>
      <c r="AF142" s="84"/>
      <c r="AG142" s="84"/>
      <c r="AH142" s="84"/>
      <c r="AI142" s="84"/>
      <c r="AJ142" s="84"/>
      <c r="AK142" s="84"/>
      <c r="AL142" s="84"/>
      <c r="AM142" s="84"/>
      <c r="AN142" s="84"/>
      <c r="AO142" s="84"/>
      <c r="AP142" s="84"/>
      <c r="AQ142" s="84"/>
      <c r="AR142" s="84"/>
      <c r="AS142" s="84"/>
      <c r="AT142" s="84"/>
      <c r="AU142" s="84"/>
      <c r="AV142" s="84"/>
      <c r="AW142" s="84"/>
      <c r="AX142" s="84"/>
      <c r="AY142" s="84"/>
      <c r="AZ142" s="84"/>
      <c r="BA142" s="84"/>
      <c r="BB142" s="84"/>
      <c r="BC142" s="84"/>
      <c r="BD142" s="84"/>
      <c r="BE142" s="84"/>
      <c r="BF142" s="84"/>
      <c r="BG142" s="84"/>
      <c r="BH142" s="84"/>
      <c r="BI142" s="84"/>
      <c r="BJ142" s="84"/>
      <c r="BK142" s="84"/>
      <c r="BL142" s="1"/>
      <c r="BM142" s="1"/>
      <c r="BN142" s="1"/>
      <c r="BO142" s="1"/>
      <c r="BP142" s="1"/>
      <c r="BQ142" s="1"/>
      <c r="BR142" s="1"/>
      <c r="BS142" s="1"/>
      <c r="BT142" s="1"/>
      <c r="BU142" s="1"/>
    </row>
    <row r="143" spans="1:73" ht="15.75" customHeight="1" x14ac:dyDescent="0.25">
      <c r="A143" s="1"/>
      <c r="B143" s="1"/>
      <c r="C143" s="83"/>
      <c r="D143" s="84"/>
      <c r="E143" s="84"/>
      <c r="F143" s="84"/>
      <c r="G143" s="84"/>
      <c r="H143" s="84"/>
      <c r="I143" s="84"/>
      <c r="J143" s="84"/>
      <c r="K143" s="84"/>
      <c r="L143" s="85"/>
      <c r="M143" s="85"/>
      <c r="N143" s="85"/>
      <c r="O143" s="85"/>
      <c r="P143" s="85"/>
      <c r="Q143" s="1"/>
      <c r="R143" s="84"/>
      <c r="S143" s="84"/>
      <c r="T143" s="84"/>
      <c r="U143" s="84"/>
      <c r="V143" s="84"/>
      <c r="W143" s="84"/>
      <c r="X143" s="84"/>
      <c r="Y143" s="84"/>
      <c r="Z143" s="84"/>
      <c r="AA143" s="84"/>
      <c r="AB143" s="84"/>
      <c r="AC143" s="84"/>
      <c r="AD143" s="84"/>
      <c r="AE143" s="84"/>
      <c r="AF143" s="84"/>
      <c r="AG143" s="84"/>
      <c r="AH143" s="84"/>
      <c r="AI143" s="84"/>
      <c r="AJ143" s="84"/>
      <c r="AK143" s="84"/>
      <c r="AL143" s="84"/>
      <c r="AM143" s="84"/>
      <c r="AN143" s="84"/>
      <c r="AO143" s="84"/>
      <c r="AP143" s="84"/>
      <c r="AQ143" s="84"/>
      <c r="AR143" s="84"/>
      <c r="AS143" s="84"/>
      <c r="AT143" s="84"/>
      <c r="AU143" s="84"/>
      <c r="AV143" s="84"/>
      <c r="AW143" s="84"/>
      <c r="AX143" s="84"/>
      <c r="AY143" s="84"/>
      <c r="AZ143" s="84"/>
      <c r="BA143" s="84"/>
      <c r="BB143" s="84"/>
      <c r="BC143" s="84"/>
      <c r="BD143" s="84"/>
      <c r="BE143" s="84"/>
      <c r="BF143" s="84"/>
      <c r="BG143" s="84"/>
      <c r="BH143" s="84"/>
      <c r="BI143" s="84"/>
      <c r="BJ143" s="84"/>
      <c r="BK143" s="84"/>
      <c r="BL143" s="1"/>
      <c r="BM143" s="1"/>
      <c r="BN143" s="1"/>
      <c r="BO143" s="1"/>
      <c r="BP143" s="1"/>
      <c r="BQ143" s="1"/>
      <c r="BR143" s="1"/>
      <c r="BS143" s="1"/>
      <c r="BT143" s="1"/>
      <c r="BU143" s="1"/>
    </row>
    <row r="144" spans="1:73" ht="15.75" customHeight="1" x14ac:dyDescent="0.25">
      <c r="A144" s="1"/>
      <c r="B144" s="1"/>
      <c r="C144" s="83"/>
      <c r="D144" s="84"/>
      <c r="E144" s="84"/>
      <c r="F144" s="84"/>
      <c r="G144" s="84"/>
      <c r="H144" s="84"/>
      <c r="I144" s="84"/>
      <c r="J144" s="84"/>
      <c r="K144" s="84"/>
      <c r="L144" s="85"/>
      <c r="M144" s="85"/>
      <c r="N144" s="85"/>
      <c r="O144" s="85"/>
      <c r="P144" s="85"/>
      <c r="Q144" s="1"/>
      <c r="R144" s="84"/>
      <c r="S144" s="84"/>
      <c r="T144" s="84"/>
      <c r="U144" s="84"/>
      <c r="V144" s="84"/>
      <c r="W144" s="84"/>
      <c r="X144" s="84"/>
      <c r="Y144" s="84"/>
      <c r="Z144" s="84"/>
      <c r="AA144" s="84"/>
      <c r="AB144" s="84"/>
      <c r="AC144" s="84"/>
      <c r="AD144" s="84"/>
      <c r="AE144" s="84"/>
      <c r="AF144" s="84"/>
      <c r="AG144" s="84"/>
      <c r="AH144" s="84"/>
      <c r="AI144" s="84"/>
      <c r="AJ144" s="84"/>
      <c r="AK144" s="84"/>
      <c r="AL144" s="84"/>
      <c r="AM144" s="84"/>
      <c r="AN144" s="84"/>
      <c r="AO144" s="84"/>
      <c r="AP144" s="84"/>
      <c r="AQ144" s="84"/>
      <c r="AR144" s="84"/>
      <c r="AS144" s="84"/>
      <c r="AT144" s="84"/>
      <c r="AU144" s="84"/>
      <c r="AV144" s="84"/>
      <c r="AW144" s="84"/>
      <c r="AX144" s="84"/>
      <c r="AY144" s="84"/>
      <c r="AZ144" s="84"/>
      <c r="BA144" s="84"/>
      <c r="BB144" s="84"/>
      <c r="BC144" s="84"/>
      <c r="BD144" s="84"/>
      <c r="BE144" s="84"/>
      <c r="BF144" s="84"/>
      <c r="BG144" s="84"/>
      <c r="BH144" s="84"/>
      <c r="BI144" s="84"/>
      <c r="BJ144" s="84"/>
      <c r="BK144" s="84"/>
      <c r="BL144" s="1"/>
      <c r="BM144" s="1"/>
      <c r="BN144" s="1"/>
      <c r="BO144" s="1"/>
      <c r="BP144" s="1"/>
      <c r="BQ144" s="1"/>
      <c r="BR144" s="1"/>
      <c r="BS144" s="1"/>
      <c r="BT144" s="1"/>
      <c r="BU144" s="1"/>
    </row>
    <row r="145" spans="1:73" ht="15.75" customHeight="1" x14ac:dyDescent="0.25">
      <c r="A145" s="1"/>
      <c r="B145" s="1"/>
      <c r="C145" s="83"/>
      <c r="D145" s="84"/>
      <c r="E145" s="84"/>
      <c r="F145" s="84"/>
      <c r="G145" s="84"/>
      <c r="H145" s="84"/>
      <c r="I145" s="84"/>
      <c r="J145" s="84"/>
      <c r="K145" s="84"/>
      <c r="L145" s="85"/>
      <c r="M145" s="85"/>
      <c r="N145" s="85"/>
      <c r="O145" s="85"/>
      <c r="P145" s="85"/>
      <c r="Q145" s="1"/>
      <c r="R145" s="84"/>
      <c r="S145" s="84"/>
      <c r="T145" s="84"/>
      <c r="U145" s="84"/>
      <c r="V145" s="84"/>
      <c r="W145" s="84"/>
      <c r="X145" s="84"/>
      <c r="Y145" s="84"/>
      <c r="Z145" s="84"/>
      <c r="AA145" s="84"/>
      <c r="AB145" s="84"/>
      <c r="AC145" s="84"/>
      <c r="AD145" s="84"/>
      <c r="AE145" s="84"/>
      <c r="AF145" s="84"/>
      <c r="AG145" s="84"/>
      <c r="AH145" s="84"/>
      <c r="AI145" s="84"/>
      <c r="AJ145" s="84"/>
      <c r="AK145" s="84"/>
      <c r="AL145" s="84"/>
      <c r="AM145" s="84"/>
      <c r="AN145" s="84"/>
      <c r="AO145" s="84"/>
      <c r="AP145" s="84"/>
      <c r="AQ145" s="84"/>
      <c r="AR145" s="84"/>
      <c r="AS145" s="84"/>
      <c r="AT145" s="84"/>
      <c r="AU145" s="84"/>
      <c r="AV145" s="84"/>
      <c r="AW145" s="84"/>
      <c r="AX145" s="84"/>
      <c r="AY145" s="84"/>
      <c r="AZ145" s="84"/>
      <c r="BA145" s="84"/>
      <c r="BB145" s="84"/>
      <c r="BC145" s="84"/>
      <c r="BD145" s="84"/>
      <c r="BE145" s="84"/>
      <c r="BF145" s="84"/>
      <c r="BG145" s="84"/>
      <c r="BH145" s="84"/>
      <c r="BI145" s="84"/>
      <c r="BJ145" s="84"/>
      <c r="BK145" s="84"/>
      <c r="BL145" s="1"/>
      <c r="BM145" s="1"/>
      <c r="BN145" s="1"/>
      <c r="BO145" s="1"/>
      <c r="BP145" s="1"/>
      <c r="BQ145" s="1"/>
      <c r="BR145" s="1"/>
      <c r="BS145" s="1"/>
      <c r="BT145" s="1"/>
      <c r="BU145" s="1"/>
    </row>
    <row r="146" spans="1:73" ht="15.75" customHeight="1" x14ac:dyDescent="0.25">
      <c r="A146" s="1"/>
      <c r="B146" s="1"/>
      <c r="C146" s="83"/>
      <c r="D146" s="84"/>
      <c r="E146" s="84"/>
      <c r="F146" s="84"/>
      <c r="G146" s="84"/>
      <c r="H146" s="84"/>
      <c r="I146" s="84"/>
      <c r="J146" s="84"/>
      <c r="K146" s="84"/>
      <c r="L146" s="85"/>
      <c r="M146" s="85"/>
      <c r="N146" s="85"/>
      <c r="O146" s="85"/>
      <c r="P146" s="85"/>
      <c r="Q146" s="1"/>
      <c r="R146" s="84"/>
      <c r="S146" s="84"/>
      <c r="T146" s="84"/>
      <c r="U146" s="84"/>
      <c r="V146" s="84"/>
      <c r="W146" s="84"/>
      <c r="X146" s="84"/>
      <c r="Y146" s="84"/>
      <c r="Z146" s="84"/>
      <c r="AA146" s="84"/>
      <c r="AB146" s="84"/>
      <c r="AC146" s="84"/>
      <c r="AD146" s="84"/>
      <c r="AE146" s="84"/>
      <c r="AF146" s="84"/>
      <c r="AG146" s="84"/>
      <c r="AH146" s="84"/>
      <c r="AI146" s="84"/>
      <c r="AJ146" s="84"/>
      <c r="AK146" s="84"/>
      <c r="AL146" s="84"/>
      <c r="AM146" s="84"/>
      <c r="AN146" s="84"/>
      <c r="AO146" s="84"/>
      <c r="AP146" s="84"/>
      <c r="AQ146" s="84"/>
      <c r="AR146" s="84"/>
      <c r="AS146" s="84"/>
      <c r="AT146" s="84"/>
      <c r="AU146" s="84"/>
      <c r="AV146" s="84"/>
      <c r="AW146" s="84"/>
      <c r="AX146" s="84"/>
      <c r="AY146" s="84"/>
      <c r="AZ146" s="84"/>
      <c r="BA146" s="84"/>
      <c r="BB146" s="84"/>
      <c r="BC146" s="84"/>
      <c r="BD146" s="84"/>
      <c r="BE146" s="84"/>
      <c r="BF146" s="84"/>
      <c r="BG146" s="84"/>
      <c r="BH146" s="84"/>
      <c r="BI146" s="84"/>
      <c r="BJ146" s="84"/>
      <c r="BK146" s="84"/>
      <c r="BL146" s="1"/>
      <c r="BM146" s="1"/>
      <c r="BN146" s="1"/>
      <c r="BO146" s="1"/>
      <c r="BP146" s="1"/>
      <c r="BQ146" s="1"/>
      <c r="BR146" s="1"/>
      <c r="BS146" s="1"/>
      <c r="BT146" s="1"/>
      <c r="BU146" s="1"/>
    </row>
    <row r="147" spans="1:73" ht="15.75" customHeight="1" x14ac:dyDescent="0.25">
      <c r="A147" s="1"/>
      <c r="B147" s="1"/>
      <c r="C147" s="83"/>
      <c r="D147" s="84"/>
      <c r="E147" s="84"/>
      <c r="F147" s="84"/>
      <c r="G147" s="84"/>
      <c r="H147" s="84"/>
      <c r="I147" s="84"/>
      <c r="J147" s="84"/>
      <c r="K147" s="84"/>
      <c r="L147" s="85"/>
      <c r="M147" s="85"/>
      <c r="N147" s="85"/>
      <c r="O147" s="85"/>
      <c r="P147" s="85"/>
      <c r="Q147" s="1"/>
      <c r="R147" s="84"/>
      <c r="S147" s="84"/>
      <c r="T147" s="84"/>
      <c r="U147" s="84"/>
      <c r="V147" s="84"/>
      <c r="W147" s="84"/>
      <c r="X147" s="84"/>
      <c r="Y147" s="84"/>
      <c r="Z147" s="84"/>
      <c r="AA147" s="84"/>
      <c r="AB147" s="84"/>
      <c r="AC147" s="84"/>
      <c r="AD147" s="84"/>
      <c r="AE147" s="84"/>
      <c r="AF147" s="84"/>
      <c r="AG147" s="84"/>
      <c r="AH147" s="84"/>
      <c r="AI147" s="84"/>
      <c r="AJ147" s="84"/>
      <c r="AK147" s="84"/>
      <c r="AL147" s="84"/>
      <c r="AM147" s="84"/>
      <c r="AN147" s="84"/>
      <c r="AO147" s="84"/>
      <c r="AP147" s="84"/>
      <c r="AQ147" s="84"/>
      <c r="AR147" s="84"/>
      <c r="AS147" s="84"/>
      <c r="AT147" s="84"/>
      <c r="AU147" s="84"/>
      <c r="AV147" s="84"/>
      <c r="AW147" s="84"/>
      <c r="AX147" s="84"/>
      <c r="AY147" s="84"/>
      <c r="AZ147" s="84"/>
      <c r="BA147" s="84"/>
      <c r="BB147" s="84"/>
      <c r="BC147" s="84"/>
      <c r="BD147" s="84"/>
      <c r="BE147" s="84"/>
      <c r="BF147" s="84"/>
      <c r="BG147" s="84"/>
      <c r="BH147" s="84"/>
      <c r="BI147" s="84"/>
      <c r="BJ147" s="84"/>
      <c r="BK147" s="84"/>
      <c r="BL147" s="1"/>
      <c r="BM147" s="1"/>
      <c r="BN147" s="1"/>
      <c r="BO147" s="1"/>
      <c r="BP147" s="1"/>
      <c r="BQ147" s="1"/>
      <c r="BR147" s="1"/>
      <c r="BS147" s="1"/>
      <c r="BT147" s="1"/>
      <c r="BU147" s="1"/>
    </row>
    <row r="148" spans="1:73" ht="15.75" customHeight="1" x14ac:dyDescent="0.25">
      <c r="A148" s="1"/>
      <c r="B148" s="1"/>
      <c r="C148" s="83"/>
      <c r="D148" s="84"/>
      <c r="E148" s="84"/>
      <c r="F148" s="84"/>
      <c r="G148" s="84"/>
      <c r="H148" s="84"/>
      <c r="I148" s="84"/>
      <c r="J148" s="84"/>
      <c r="K148" s="84"/>
      <c r="L148" s="85"/>
      <c r="M148" s="85"/>
      <c r="N148" s="85"/>
      <c r="O148" s="85"/>
      <c r="P148" s="85"/>
      <c r="Q148" s="1"/>
      <c r="R148" s="84"/>
      <c r="S148" s="84"/>
      <c r="T148" s="84"/>
      <c r="U148" s="84"/>
      <c r="V148" s="84"/>
      <c r="W148" s="84"/>
      <c r="X148" s="84"/>
      <c r="Y148" s="84"/>
      <c r="Z148" s="84"/>
      <c r="AA148" s="84"/>
      <c r="AB148" s="84"/>
      <c r="AC148" s="84"/>
      <c r="AD148" s="84"/>
      <c r="AE148" s="84"/>
      <c r="AF148" s="84"/>
      <c r="AG148" s="84"/>
      <c r="AH148" s="84"/>
      <c r="AI148" s="84"/>
      <c r="AJ148" s="84"/>
      <c r="AK148" s="84"/>
      <c r="AL148" s="84"/>
      <c r="AM148" s="84"/>
      <c r="AN148" s="84"/>
      <c r="AO148" s="84"/>
      <c r="AP148" s="84"/>
      <c r="AQ148" s="84"/>
      <c r="AR148" s="84"/>
      <c r="AS148" s="84"/>
      <c r="AT148" s="84"/>
      <c r="AU148" s="84"/>
      <c r="AV148" s="84"/>
      <c r="AW148" s="84"/>
      <c r="AX148" s="84"/>
      <c r="AY148" s="84"/>
      <c r="AZ148" s="84"/>
      <c r="BA148" s="84"/>
      <c r="BB148" s="84"/>
      <c r="BC148" s="84"/>
      <c r="BD148" s="84"/>
      <c r="BE148" s="84"/>
      <c r="BF148" s="84"/>
      <c r="BG148" s="84"/>
      <c r="BH148" s="84"/>
      <c r="BI148" s="84"/>
      <c r="BJ148" s="84"/>
      <c r="BK148" s="84"/>
      <c r="BL148" s="1"/>
      <c r="BM148" s="1"/>
      <c r="BN148" s="1"/>
      <c r="BO148" s="1"/>
      <c r="BP148" s="1"/>
      <c r="BQ148" s="1"/>
      <c r="BR148" s="1"/>
      <c r="BS148" s="1"/>
      <c r="BT148" s="1"/>
      <c r="BU148" s="1"/>
    </row>
    <row r="149" spans="1:73" ht="15.75" customHeight="1" x14ac:dyDescent="0.25">
      <c r="A149" s="1"/>
      <c r="B149" s="1"/>
      <c r="C149" s="83"/>
      <c r="D149" s="84"/>
      <c r="E149" s="84"/>
      <c r="F149" s="84"/>
      <c r="G149" s="84"/>
      <c r="H149" s="84"/>
      <c r="I149" s="84"/>
      <c r="J149" s="84"/>
      <c r="K149" s="84"/>
      <c r="L149" s="85"/>
      <c r="M149" s="85"/>
      <c r="N149" s="85"/>
      <c r="O149" s="85"/>
      <c r="P149" s="85"/>
      <c r="Q149" s="1"/>
      <c r="R149" s="84"/>
      <c r="S149" s="84"/>
      <c r="T149" s="84"/>
      <c r="U149" s="84"/>
      <c r="V149" s="84"/>
      <c r="W149" s="84"/>
      <c r="X149" s="84"/>
      <c r="Y149" s="84"/>
      <c r="Z149" s="84"/>
      <c r="AA149" s="84"/>
      <c r="AB149" s="84"/>
      <c r="AC149" s="84"/>
      <c r="AD149" s="84"/>
      <c r="AE149" s="84"/>
      <c r="AF149" s="84"/>
      <c r="AG149" s="84"/>
      <c r="AH149" s="84"/>
      <c r="AI149" s="84"/>
      <c r="AJ149" s="84"/>
      <c r="AK149" s="84"/>
      <c r="AL149" s="84"/>
      <c r="AM149" s="84"/>
      <c r="AN149" s="84"/>
      <c r="AO149" s="84"/>
      <c r="AP149" s="84"/>
      <c r="AQ149" s="84"/>
      <c r="AR149" s="84"/>
      <c r="AS149" s="84"/>
      <c r="AT149" s="84"/>
      <c r="AU149" s="84"/>
      <c r="AV149" s="84"/>
      <c r="AW149" s="84"/>
      <c r="AX149" s="84"/>
      <c r="AY149" s="84"/>
      <c r="AZ149" s="84"/>
      <c r="BA149" s="84"/>
      <c r="BB149" s="84"/>
      <c r="BC149" s="84"/>
      <c r="BD149" s="84"/>
      <c r="BE149" s="84"/>
      <c r="BF149" s="84"/>
      <c r="BG149" s="84"/>
      <c r="BH149" s="84"/>
      <c r="BI149" s="84"/>
      <c r="BJ149" s="84"/>
      <c r="BK149" s="84"/>
      <c r="BL149" s="1"/>
      <c r="BM149" s="1"/>
      <c r="BN149" s="1"/>
      <c r="BO149" s="1"/>
      <c r="BP149" s="1"/>
      <c r="BQ149" s="1"/>
      <c r="BR149" s="1"/>
      <c r="BS149" s="1"/>
      <c r="BT149" s="1"/>
      <c r="BU149" s="1"/>
    </row>
    <row r="150" spans="1:73" ht="15.75" customHeight="1" x14ac:dyDescent="0.25">
      <c r="A150" s="1"/>
      <c r="B150" s="1"/>
      <c r="C150" s="83"/>
      <c r="D150" s="84"/>
      <c r="E150" s="84"/>
      <c r="F150" s="84"/>
      <c r="G150" s="84"/>
      <c r="H150" s="84"/>
      <c r="I150" s="84"/>
      <c r="J150" s="84"/>
      <c r="K150" s="84"/>
      <c r="L150" s="85"/>
      <c r="M150" s="85"/>
      <c r="N150" s="85"/>
      <c r="O150" s="85"/>
      <c r="P150" s="85"/>
      <c r="Q150" s="1"/>
      <c r="R150" s="84"/>
      <c r="S150" s="84"/>
      <c r="T150" s="84"/>
      <c r="U150" s="84"/>
      <c r="V150" s="84"/>
      <c r="W150" s="84"/>
      <c r="X150" s="84"/>
      <c r="Y150" s="84"/>
      <c r="Z150" s="84"/>
      <c r="AA150" s="84"/>
      <c r="AB150" s="84"/>
      <c r="AC150" s="84"/>
      <c r="AD150" s="84"/>
      <c r="AE150" s="84"/>
      <c r="AF150" s="84"/>
      <c r="AG150" s="84"/>
      <c r="AH150" s="84"/>
      <c r="AI150" s="84"/>
      <c r="AJ150" s="84"/>
      <c r="AK150" s="84"/>
      <c r="AL150" s="84"/>
      <c r="AM150" s="84"/>
      <c r="AN150" s="84"/>
      <c r="AO150" s="84"/>
      <c r="AP150" s="84"/>
      <c r="AQ150" s="84"/>
      <c r="AR150" s="84"/>
      <c r="AS150" s="84"/>
      <c r="AT150" s="84"/>
      <c r="AU150" s="84"/>
      <c r="AV150" s="84"/>
      <c r="AW150" s="84"/>
      <c r="AX150" s="84"/>
      <c r="AY150" s="84"/>
      <c r="AZ150" s="84"/>
      <c r="BA150" s="84"/>
      <c r="BB150" s="84"/>
      <c r="BC150" s="84"/>
      <c r="BD150" s="84"/>
      <c r="BE150" s="84"/>
      <c r="BF150" s="84"/>
      <c r="BG150" s="84"/>
      <c r="BH150" s="84"/>
      <c r="BI150" s="84"/>
      <c r="BJ150" s="84"/>
      <c r="BK150" s="84"/>
      <c r="BL150" s="1"/>
      <c r="BM150" s="1"/>
      <c r="BN150" s="1"/>
      <c r="BO150" s="1"/>
      <c r="BP150" s="1"/>
      <c r="BQ150" s="1"/>
      <c r="BR150" s="1"/>
      <c r="BS150" s="1"/>
      <c r="BT150" s="1"/>
      <c r="BU150" s="1"/>
    </row>
    <row r="151" spans="1:73" ht="15.75" customHeight="1" x14ac:dyDescent="0.25">
      <c r="A151" s="1"/>
      <c r="B151" s="1"/>
      <c r="C151" s="83"/>
      <c r="D151" s="84"/>
      <c r="E151" s="84"/>
      <c r="F151" s="84"/>
      <c r="G151" s="84"/>
      <c r="H151" s="84"/>
      <c r="I151" s="84"/>
      <c r="J151" s="84"/>
      <c r="K151" s="84"/>
      <c r="L151" s="85"/>
      <c r="M151" s="85"/>
      <c r="N151" s="85"/>
      <c r="O151" s="85"/>
      <c r="P151" s="85"/>
      <c r="Q151" s="1"/>
      <c r="R151" s="84"/>
      <c r="S151" s="84"/>
      <c r="T151" s="84"/>
      <c r="U151" s="84"/>
      <c r="V151" s="84"/>
      <c r="W151" s="84"/>
      <c r="X151" s="84"/>
      <c r="Y151" s="84"/>
      <c r="Z151" s="84"/>
      <c r="AA151" s="84"/>
      <c r="AB151" s="84"/>
      <c r="AC151" s="84"/>
      <c r="AD151" s="84"/>
      <c r="AE151" s="84"/>
      <c r="AF151" s="84"/>
      <c r="AG151" s="84"/>
      <c r="AH151" s="84"/>
      <c r="AI151" s="84"/>
      <c r="AJ151" s="84"/>
      <c r="AK151" s="84"/>
      <c r="AL151" s="84"/>
      <c r="AM151" s="84"/>
      <c r="AN151" s="84"/>
      <c r="AO151" s="84"/>
      <c r="AP151" s="84"/>
      <c r="AQ151" s="84"/>
      <c r="AR151" s="84"/>
      <c r="AS151" s="84"/>
      <c r="AT151" s="84"/>
      <c r="AU151" s="84"/>
      <c r="AV151" s="84"/>
      <c r="AW151" s="84"/>
      <c r="AX151" s="84"/>
      <c r="AY151" s="84"/>
      <c r="AZ151" s="84"/>
      <c r="BA151" s="84"/>
      <c r="BB151" s="84"/>
      <c r="BC151" s="84"/>
      <c r="BD151" s="84"/>
      <c r="BE151" s="84"/>
      <c r="BF151" s="84"/>
      <c r="BG151" s="84"/>
      <c r="BH151" s="84"/>
      <c r="BI151" s="84"/>
      <c r="BJ151" s="84"/>
      <c r="BK151" s="84"/>
      <c r="BL151" s="1"/>
      <c r="BM151" s="1"/>
      <c r="BN151" s="1"/>
      <c r="BO151" s="1"/>
      <c r="BP151" s="1"/>
      <c r="BQ151" s="1"/>
      <c r="BR151" s="1"/>
      <c r="BS151" s="1"/>
      <c r="BT151" s="1"/>
      <c r="BU151" s="1"/>
    </row>
    <row r="152" spans="1:73" ht="15.75" customHeight="1" x14ac:dyDescent="0.25">
      <c r="A152" s="1"/>
      <c r="B152" s="1"/>
      <c r="C152" s="83"/>
      <c r="D152" s="84"/>
      <c r="E152" s="84"/>
      <c r="F152" s="84"/>
      <c r="G152" s="84"/>
      <c r="H152" s="84"/>
      <c r="I152" s="84"/>
      <c r="J152" s="84"/>
      <c r="K152" s="84"/>
      <c r="L152" s="85"/>
      <c r="M152" s="85"/>
      <c r="N152" s="85"/>
      <c r="O152" s="85"/>
      <c r="P152" s="85"/>
      <c r="Q152" s="1"/>
      <c r="R152" s="84"/>
      <c r="S152" s="84"/>
      <c r="T152" s="84"/>
      <c r="U152" s="84"/>
      <c r="V152" s="84"/>
      <c r="W152" s="84"/>
      <c r="X152" s="84"/>
      <c r="Y152" s="84"/>
      <c r="Z152" s="84"/>
      <c r="AA152" s="84"/>
      <c r="AB152" s="84"/>
      <c r="AC152" s="84"/>
      <c r="AD152" s="84"/>
      <c r="AE152" s="84"/>
      <c r="AF152" s="84"/>
      <c r="AG152" s="84"/>
      <c r="AH152" s="84"/>
      <c r="AI152" s="84"/>
      <c r="AJ152" s="84"/>
      <c r="AK152" s="84"/>
      <c r="AL152" s="84"/>
      <c r="AM152" s="84"/>
      <c r="AN152" s="84"/>
      <c r="AO152" s="84"/>
      <c r="AP152" s="84"/>
      <c r="AQ152" s="84"/>
      <c r="AR152" s="84"/>
      <c r="AS152" s="84"/>
      <c r="AT152" s="84"/>
      <c r="AU152" s="84"/>
      <c r="AV152" s="84"/>
      <c r="AW152" s="84"/>
      <c r="AX152" s="84"/>
      <c r="AY152" s="84"/>
      <c r="AZ152" s="84"/>
      <c r="BA152" s="84"/>
      <c r="BB152" s="84"/>
      <c r="BC152" s="84"/>
      <c r="BD152" s="84"/>
      <c r="BE152" s="84"/>
      <c r="BF152" s="84"/>
      <c r="BG152" s="84"/>
      <c r="BH152" s="84"/>
      <c r="BI152" s="84"/>
      <c r="BJ152" s="84"/>
      <c r="BK152" s="84"/>
      <c r="BL152" s="1"/>
      <c r="BM152" s="1"/>
      <c r="BN152" s="1"/>
      <c r="BO152" s="1"/>
      <c r="BP152" s="1"/>
      <c r="BQ152" s="1"/>
      <c r="BR152" s="1"/>
      <c r="BS152" s="1"/>
      <c r="BT152" s="1"/>
      <c r="BU152" s="1"/>
    </row>
    <row r="153" spans="1:73" ht="15.75" customHeight="1" x14ac:dyDescent="0.25">
      <c r="A153" s="1"/>
      <c r="B153" s="1"/>
      <c r="C153" s="83"/>
      <c r="D153" s="84"/>
      <c r="E153" s="84"/>
      <c r="F153" s="84"/>
      <c r="G153" s="84"/>
      <c r="H153" s="84"/>
      <c r="I153" s="84"/>
      <c r="J153" s="84"/>
      <c r="K153" s="84"/>
      <c r="L153" s="85"/>
      <c r="M153" s="85"/>
      <c r="N153" s="85"/>
      <c r="O153" s="85"/>
      <c r="P153" s="85"/>
      <c r="Q153" s="1"/>
      <c r="R153" s="84"/>
      <c r="S153" s="84"/>
      <c r="T153" s="84"/>
      <c r="U153" s="84"/>
      <c r="V153" s="84"/>
      <c r="W153" s="84"/>
      <c r="X153" s="84"/>
      <c r="Y153" s="84"/>
      <c r="Z153" s="84"/>
      <c r="AA153" s="84"/>
      <c r="AB153" s="84"/>
      <c r="AC153" s="84"/>
      <c r="AD153" s="84"/>
      <c r="AE153" s="84"/>
      <c r="AF153" s="84"/>
      <c r="AG153" s="84"/>
      <c r="AH153" s="84"/>
      <c r="AI153" s="84"/>
      <c r="AJ153" s="84"/>
      <c r="AK153" s="84"/>
      <c r="AL153" s="84"/>
      <c r="AM153" s="84"/>
      <c r="AN153" s="84"/>
      <c r="AO153" s="84"/>
      <c r="AP153" s="84"/>
      <c r="AQ153" s="84"/>
      <c r="AR153" s="84"/>
      <c r="AS153" s="84"/>
      <c r="AT153" s="84"/>
      <c r="AU153" s="84"/>
      <c r="AV153" s="84"/>
      <c r="AW153" s="84"/>
      <c r="AX153" s="84"/>
      <c r="AY153" s="84"/>
      <c r="AZ153" s="84"/>
      <c r="BA153" s="84"/>
      <c r="BB153" s="84"/>
      <c r="BC153" s="84"/>
      <c r="BD153" s="84"/>
      <c r="BE153" s="84"/>
      <c r="BF153" s="84"/>
      <c r="BG153" s="84"/>
      <c r="BH153" s="84"/>
      <c r="BI153" s="84"/>
      <c r="BJ153" s="84"/>
      <c r="BK153" s="84"/>
      <c r="BL153" s="1"/>
      <c r="BM153" s="1"/>
      <c r="BN153" s="1"/>
      <c r="BO153" s="1"/>
      <c r="BP153" s="1"/>
      <c r="BQ153" s="1"/>
      <c r="BR153" s="1"/>
      <c r="BS153" s="1"/>
      <c r="BT153" s="1"/>
      <c r="BU153" s="1"/>
    </row>
    <row r="154" spans="1:73" ht="15.75" customHeight="1" x14ac:dyDescent="0.25">
      <c r="A154" s="1"/>
      <c r="B154" s="1"/>
      <c r="C154" s="83"/>
      <c r="D154" s="84"/>
      <c r="E154" s="84"/>
      <c r="F154" s="84"/>
      <c r="G154" s="84"/>
      <c r="H154" s="84"/>
      <c r="I154" s="84"/>
      <c r="J154" s="84"/>
      <c r="K154" s="84"/>
      <c r="L154" s="85"/>
      <c r="M154" s="85"/>
      <c r="N154" s="85"/>
      <c r="O154" s="85"/>
      <c r="P154" s="85"/>
      <c r="Q154" s="1"/>
      <c r="R154" s="84"/>
      <c r="S154" s="84"/>
      <c r="T154" s="84"/>
      <c r="U154" s="84"/>
      <c r="V154" s="84"/>
      <c r="W154" s="84"/>
      <c r="X154" s="84"/>
      <c r="Y154" s="84"/>
      <c r="Z154" s="84"/>
      <c r="AA154" s="84"/>
      <c r="AB154" s="84"/>
      <c r="AC154" s="84"/>
      <c r="AD154" s="84"/>
      <c r="AE154" s="84"/>
      <c r="AF154" s="84"/>
      <c r="AG154" s="84"/>
      <c r="AH154" s="84"/>
      <c r="AI154" s="84"/>
      <c r="AJ154" s="84"/>
      <c r="AK154" s="84"/>
      <c r="AL154" s="84"/>
      <c r="AM154" s="84"/>
      <c r="AN154" s="84"/>
      <c r="AO154" s="84"/>
      <c r="AP154" s="84"/>
      <c r="AQ154" s="84"/>
      <c r="AR154" s="84"/>
      <c r="AS154" s="84"/>
      <c r="AT154" s="84"/>
      <c r="AU154" s="84"/>
      <c r="AV154" s="84"/>
      <c r="AW154" s="84"/>
      <c r="AX154" s="84"/>
      <c r="AY154" s="84"/>
      <c r="AZ154" s="84"/>
      <c r="BA154" s="84"/>
      <c r="BB154" s="84"/>
      <c r="BC154" s="84"/>
      <c r="BD154" s="84"/>
      <c r="BE154" s="84"/>
      <c r="BF154" s="84"/>
      <c r="BG154" s="84"/>
      <c r="BH154" s="84"/>
      <c r="BI154" s="84"/>
      <c r="BJ154" s="84"/>
      <c r="BK154" s="84"/>
      <c r="BL154" s="1"/>
      <c r="BM154" s="1"/>
      <c r="BN154" s="1"/>
      <c r="BO154" s="1"/>
      <c r="BP154" s="1"/>
      <c r="BQ154" s="1"/>
      <c r="BR154" s="1"/>
      <c r="BS154" s="1"/>
      <c r="BT154" s="1"/>
      <c r="BU154" s="1"/>
    </row>
    <row r="155" spans="1:73" ht="15.75" customHeight="1" x14ac:dyDescent="0.25">
      <c r="A155" s="1"/>
      <c r="B155" s="1"/>
      <c r="C155" s="83"/>
      <c r="D155" s="84"/>
      <c r="E155" s="84"/>
      <c r="F155" s="84"/>
      <c r="G155" s="84"/>
      <c r="H155" s="84"/>
      <c r="I155" s="84"/>
      <c r="J155" s="84"/>
      <c r="K155" s="84"/>
      <c r="L155" s="85"/>
      <c r="M155" s="85"/>
      <c r="N155" s="85"/>
      <c r="O155" s="85"/>
      <c r="P155" s="85"/>
      <c r="Q155" s="1"/>
      <c r="R155" s="84"/>
      <c r="S155" s="84"/>
      <c r="T155" s="84"/>
      <c r="U155" s="84"/>
      <c r="V155" s="84"/>
      <c r="W155" s="84"/>
      <c r="X155" s="84"/>
      <c r="Y155" s="84"/>
      <c r="Z155" s="84"/>
      <c r="AA155" s="84"/>
      <c r="AB155" s="84"/>
      <c r="AC155" s="84"/>
      <c r="AD155" s="84"/>
      <c r="AE155" s="84"/>
      <c r="AF155" s="84"/>
      <c r="AG155" s="84"/>
      <c r="AH155" s="84"/>
      <c r="AI155" s="84"/>
      <c r="AJ155" s="84"/>
      <c r="AK155" s="84"/>
      <c r="AL155" s="84"/>
      <c r="AM155" s="84"/>
      <c r="AN155" s="84"/>
      <c r="AO155" s="84"/>
      <c r="AP155" s="84"/>
      <c r="AQ155" s="84"/>
      <c r="AR155" s="84"/>
      <c r="AS155" s="84"/>
      <c r="AT155" s="84"/>
      <c r="AU155" s="84"/>
      <c r="AV155" s="84"/>
      <c r="AW155" s="84"/>
      <c r="AX155" s="84"/>
      <c r="AY155" s="84"/>
      <c r="AZ155" s="84"/>
      <c r="BA155" s="84"/>
      <c r="BB155" s="84"/>
      <c r="BC155" s="84"/>
      <c r="BD155" s="84"/>
      <c r="BE155" s="84"/>
      <c r="BF155" s="84"/>
      <c r="BG155" s="84"/>
      <c r="BH155" s="84"/>
      <c r="BI155" s="84"/>
      <c r="BJ155" s="84"/>
      <c r="BK155" s="84"/>
      <c r="BL155" s="1"/>
      <c r="BM155" s="1"/>
      <c r="BN155" s="1"/>
      <c r="BO155" s="1"/>
      <c r="BP155" s="1"/>
      <c r="BQ155" s="1"/>
      <c r="BR155" s="1"/>
      <c r="BS155" s="1"/>
      <c r="BT155" s="1"/>
      <c r="BU155" s="1"/>
    </row>
    <row r="156" spans="1:73" ht="15.75" customHeight="1" x14ac:dyDescent="0.25">
      <c r="A156" s="1"/>
      <c r="B156" s="1"/>
      <c r="C156" s="83"/>
      <c r="D156" s="84"/>
      <c r="E156" s="84"/>
      <c r="F156" s="84"/>
      <c r="G156" s="84"/>
      <c r="H156" s="84"/>
      <c r="I156" s="84"/>
      <c r="J156" s="84"/>
      <c r="K156" s="84"/>
      <c r="L156" s="85"/>
      <c r="M156" s="85"/>
      <c r="N156" s="85"/>
      <c r="O156" s="85"/>
      <c r="P156" s="85"/>
      <c r="Q156" s="1"/>
      <c r="R156" s="84"/>
      <c r="S156" s="84"/>
      <c r="T156" s="84"/>
      <c r="U156" s="84"/>
      <c r="V156" s="84"/>
      <c r="W156" s="84"/>
      <c r="X156" s="84"/>
      <c r="Y156" s="84"/>
      <c r="Z156" s="84"/>
      <c r="AA156" s="84"/>
      <c r="AB156" s="84"/>
      <c r="AC156" s="84"/>
      <c r="AD156" s="84"/>
      <c r="AE156" s="84"/>
      <c r="AF156" s="84"/>
      <c r="AG156" s="84"/>
      <c r="AH156" s="84"/>
      <c r="AI156" s="84"/>
      <c r="AJ156" s="84"/>
      <c r="AK156" s="84"/>
      <c r="AL156" s="84"/>
      <c r="AM156" s="84"/>
      <c r="AN156" s="84"/>
      <c r="AO156" s="84"/>
      <c r="AP156" s="84"/>
      <c r="AQ156" s="84"/>
      <c r="AR156" s="84"/>
      <c r="AS156" s="84"/>
      <c r="AT156" s="84"/>
      <c r="AU156" s="84"/>
      <c r="AV156" s="84"/>
      <c r="AW156" s="84"/>
      <c r="AX156" s="84"/>
      <c r="AY156" s="84"/>
      <c r="AZ156" s="84"/>
      <c r="BA156" s="84"/>
      <c r="BB156" s="84"/>
      <c r="BC156" s="84"/>
      <c r="BD156" s="84"/>
      <c r="BE156" s="84"/>
      <c r="BF156" s="84"/>
      <c r="BG156" s="84"/>
      <c r="BH156" s="84"/>
      <c r="BI156" s="84"/>
      <c r="BJ156" s="84"/>
      <c r="BK156" s="84"/>
      <c r="BL156" s="1"/>
      <c r="BM156" s="1"/>
      <c r="BN156" s="1"/>
      <c r="BO156" s="1"/>
      <c r="BP156" s="1"/>
      <c r="BQ156" s="1"/>
      <c r="BR156" s="1"/>
      <c r="BS156" s="1"/>
      <c r="BT156" s="1"/>
      <c r="BU156" s="1"/>
    </row>
    <row r="157" spans="1:73" ht="15.75" customHeight="1" x14ac:dyDescent="0.25">
      <c r="A157" s="1"/>
      <c r="B157" s="1"/>
      <c r="C157" s="83"/>
      <c r="D157" s="84"/>
      <c r="E157" s="84"/>
      <c r="F157" s="84"/>
      <c r="G157" s="84"/>
      <c r="H157" s="84"/>
      <c r="I157" s="84"/>
      <c r="J157" s="84"/>
      <c r="K157" s="84"/>
      <c r="L157" s="85"/>
      <c r="M157" s="85"/>
      <c r="N157" s="85"/>
      <c r="O157" s="85"/>
      <c r="P157" s="85"/>
      <c r="Q157" s="1"/>
      <c r="R157" s="84"/>
      <c r="S157" s="84"/>
      <c r="T157" s="84"/>
      <c r="U157" s="84"/>
      <c r="V157" s="84"/>
      <c r="W157" s="84"/>
      <c r="X157" s="84"/>
      <c r="Y157" s="84"/>
      <c r="Z157" s="84"/>
      <c r="AA157" s="84"/>
      <c r="AB157" s="84"/>
      <c r="AC157" s="84"/>
      <c r="AD157" s="84"/>
      <c r="AE157" s="84"/>
      <c r="AF157" s="84"/>
      <c r="AG157" s="84"/>
      <c r="AH157" s="84"/>
      <c r="AI157" s="84"/>
      <c r="AJ157" s="84"/>
      <c r="AK157" s="84"/>
      <c r="AL157" s="84"/>
      <c r="AM157" s="84"/>
      <c r="AN157" s="84"/>
      <c r="AO157" s="84"/>
      <c r="AP157" s="84"/>
      <c r="AQ157" s="84"/>
      <c r="AR157" s="84"/>
      <c r="AS157" s="84"/>
      <c r="AT157" s="84"/>
      <c r="AU157" s="84"/>
      <c r="AV157" s="84"/>
      <c r="AW157" s="84"/>
      <c r="AX157" s="84"/>
      <c r="AY157" s="84"/>
      <c r="AZ157" s="84"/>
      <c r="BA157" s="84"/>
      <c r="BB157" s="84"/>
      <c r="BC157" s="84"/>
      <c r="BD157" s="84"/>
      <c r="BE157" s="84"/>
      <c r="BF157" s="84"/>
      <c r="BG157" s="84"/>
      <c r="BH157" s="84"/>
      <c r="BI157" s="84"/>
      <c r="BJ157" s="84"/>
      <c r="BK157" s="84"/>
      <c r="BL157" s="1"/>
      <c r="BM157" s="1"/>
      <c r="BN157" s="1"/>
      <c r="BO157" s="1"/>
      <c r="BP157" s="1"/>
      <c r="BQ157" s="1"/>
      <c r="BR157" s="1"/>
      <c r="BS157" s="1"/>
      <c r="BT157" s="1"/>
      <c r="BU157" s="1"/>
    </row>
    <row r="158" spans="1:73" ht="15.75" customHeight="1" x14ac:dyDescent="0.25">
      <c r="A158" s="1"/>
      <c r="B158" s="1"/>
      <c r="C158" s="83"/>
      <c r="D158" s="84"/>
      <c r="E158" s="84"/>
      <c r="F158" s="84"/>
      <c r="G158" s="84"/>
      <c r="H158" s="84"/>
      <c r="I158" s="84"/>
      <c r="J158" s="84"/>
      <c r="K158" s="84"/>
      <c r="L158" s="85"/>
      <c r="M158" s="85"/>
      <c r="N158" s="85"/>
      <c r="O158" s="85"/>
      <c r="P158" s="85"/>
      <c r="Q158" s="1"/>
      <c r="R158" s="84"/>
      <c r="S158" s="84"/>
      <c r="T158" s="84"/>
      <c r="U158" s="84"/>
      <c r="V158" s="84"/>
      <c r="W158" s="84"/>
      <c r="X158" s="84"/>
      <c r="Y158" s="84"/>
      <c r="Z158" s="84"/>
      <c r="AA158" s="84"/>
      <c r="AB158" s="84"/>
      <c r="AC158" s="84"/>
      <c r="AD158" s="84"/>
      <c r="AE158" s="84"/>
      <c r="AF158" s="84"/>
      <c r="AG158" s="84"/>
      <c r="AH158" s="84"/>
      <c r="AI158" s="84"/>
      <c r="AJ158" s="84"/>
      <c r="AK158" s="84"/>
      <c r="AL158" s="84"/>
      <c r="AM158" s="84"/>
      <c r="AN158" s="84"/>
      <c r="AO158" s="84"/>
      <c r="AP158" s="84"/>
      <c r="AQ158" s="84"/>
      <c r="AR158" s="84"/>
      <c r="AS158" s="84"/>
      <c r="AT158" s="84"/>
      <c r="AU158" s="84"/>
      <c r="AV158" s="84"/>
      <c r="AW158" s="84"/>
      <c r="AX158" s="84"/>
      <c r="AY158" s="84"/>
      <c r="AZ158" s="84"/>
      <c r="BA158" s="84"/>
      <c r="BB158" s="84"/>
      <c r="BC158" s="84"/>
      <c r="BD158" s="84"/>
      <c r="BE158" s="84"/>
      <c r="BF158" s="84"/>
      <c r="BG158" s="84"/>
      <c r="BH158" s="84"/>
      <c r="BI158" s="84"/>
      <c r="BJ158" s="84"/>
      <c r="BK158" s="84"/>
      <c r="BL158" s="1"/>
      <c r="BM158" s="1"/>
      <c r="BN158" s="1"/>
      <c r="BO158" s="1"/>
      <c r="BP158" s="1"/>
      <c r="BQ158" s="1"/>
      <c r="BR158" s="1"/>
      <c r="BS158" s="1"/>
      <c r="BT158" s="1"/>
      <c r="BU158" s="1"/>
    </row>
    <row r="159" spans="1:73" ht="15.75" customHeight="1" x14ac:dyDescent="0.25">
      <c r="A159" s="1"/>
      <c r="B159" s="1"/>
      <c r="C159" s="83"/>
      <c r="D159" s="84"/>
      <c r="E159" s="84"/>
      <c r="F159" s="84"/>
      <c r="G159" s="84"/>
      <c r="H159" s="84"/>
      <c r="I159" s="84"/>
      <c r="J159" s="84"/>
      <c r="K159" s="84"/>
      <c r="L159" s="85"/>
      <c r="M159" s="85"/>
      <c r="N159" s="85"/>
      <c r="O159" s="85"/>
      <c r="P159" s="85"/>
      <c r="Q159" s="1"/>
      <c r="R159" s="84"/>
      <c r="S159" s="84"/>
      <c r="T159" s="84"/>
      <c r="U159" s="84"/>
      <c r="V159" s="84"/>
      <c r="W159" s="84"/>
      <c r="X159" s="84"/>
      <c r="Y159" s="84"/>
      <c r="Z159" s="84"/>
      <c r="AA159" s="84"/>
      <c r="AB159" s="84"/>
      <c r="AC159" s="84"/>
      <c r="AD159" s="84"/>
      <c r="AE159" s="84"/>
      <c r="AF159" s="84"/>
      <c r="AG159" s="84"/>
      <c r="AH159" s="84"/>
      <c r="AI159" s="84"/>
      <c r="AJ159" s="84"/>
      <c r="AK159" s="84"/>
      <c r="AL159" s="84"/>
      <c r="AM159" s="84"/>
      <c r="AN159" s="84"/>
      <c r="AO159" s="84"/>
      <c r="AP159" s="84"/>
      <c r="AQ159" s="84"/>
      <c r="AR159" s="84"/>
      <c r="AS159" s="84"/>
      <c r="AT159" s="84"/>
      <c r="AU159" s="84"/>
      <c r="AV159" s="84"/>
      <c r="AW159" s="84"/>
      <c r="AX159" s="84"/>
      <c r="AY159" s="84"/>
      <c r="AZ159" s="84"/>
      <c r="BA159" s="84"/>
      <c r="BB159" s="84"/>
      <c r="BC159" s="84"/>
      <c r="BD159" s="84"/>
      <c r="BE159" s="84"/>
      <c r="BF159" s="84"/>
      <c r="BG159" s="84"/>
      <c r="BH159" s="84"/>
      <c r="BI159" s="84"/>
      <c r="BJ159" s="84"/>
      <c r="BK159" s="84"/>
      <c r="BL159" s="1"/>
      <c r="BM159" s="1"/>
      <c r="BN159" s="1"/>
      <c r="BO159" s="1"/>
      <c r="BP159" s="1"/>
      <c r="BQ159" s="1"/>
      <c r="BR159" s="1"/>
      <c r="BS159" s="1"/>
      <c r="BT159" s="1"/>
      <c r="BU159" s="1"/>
    </row>
    <row r="160" spans="1:73" ht="15.75" customHeight="1" x14ac:dyDescent="0.25">
      <c r="A160" s="1"/>
      <c r="B160" s="1"/>
      <c r="C160" s="83"/>
      <c r="D160" s="84"/>
      <c r="E160" s="84"/>
      <c r="F160" s="84"/>
      <c r="G160" s="84"/>
      <c r="H160" s="84"/>
      <c r="I160" s="84"/>
      <c r="J160" s="84"/>
      <c r="K160" s="84"/>
      <c r="L160" s="85"/>
      <c r="M160" s="85"/>
      <c r="N160" s="85"/>
      <c r="O160" s="85"/>
      <c r="P160" s="85"/>
      <c r="Q160" s="1"/>
      <c r="R160" s="84"/>
      <c r="S160" s="84"/>
      <c r="T160" s="84"/>
      <c r="U160" s="84"/>
      <c r="V160" s="84"/>
      <c r="W160" s="84"/>
      <c r="X160" s="84"/>
      <c r="Y160" s="84"/>
      <c r="Z160" s="84"/>
      <c r="AA160" s="84"/>
      <c r="AB160" s="84"/>
      <c r="AC160" s="84"/>
      <c r="AD160" s="84"/>
      <c r="AE160" s="84"/>
      <c r="AF160" s="84"/>
      <c r="AG160" s="84"/>
      <c r="AH160" s="84"/>
      <c r="AI160" s="84"/>
      <c r="AJ160" s="84"/>
      <c r="AK160" s="84"/>
      <c r="AL160" s="84"/>
      <c r="AM160" s="84"/>
      <c r="AN160" s="84"/>
      <c r="AO160" s="84"/>
      <c r="AP160" s="84"/>
      <c r="AQ160" s="84"/>
      <c r="AR160" s="84"/>
      <c r="AS160" s="84"/>
      <c r="AT160" s="84"/>
      <c r="AU160" s="84"/>
      <c r="AV160" s="84"/>
      <c r="AW160" s="84"/>
      <c r="AX160" s="84"/>
      <c r="AY160" s="84"/>
      <c r="AZ160" s="84"/>
      <c r="BA160" s="84"/>
      <c r="BB160" s="84"/>
      <c r="BC160" s="84"/>
      <c r="BD160" s="84"/>
      <c r="BE160" s="84"/>
      <c r="BF160" s="84"/>
      <c r="BG160" s="84"/>
      <c r="BH160" s="84"/>
      <c r="BI160" s="84"/>
      <c r="BJ160" s="84"/>
      <c r="BK160" s="84"/>
      <c r="BL160" s="1"/>
      <c r="BM160" s="1"/>
      <c r="BN160" s="1"/>
      <c r="BO160" s="1"/>
      <c r="BP160" s="1"/>
      <c r="BQ160" s="1"/>
      <c r="BR160" s="1"/>
      <c r="BS160" s="1"/>
      <c r="BT160" s="1"/>
      <c r="BU160" s="1"/>
    </row>
    <row r="161" spans="1:73" ht="15.75" customHeight="1" x14ac:dyDescent="0.25">
      <c r="A161" s="1"/>
      <c r="B161" s="1"/>
      <c r="C161" s="83"/>
      <c r="D161" s="84"/>
      <c r="E161" s="84"/>
      <c r="F161" s="84"/>
      <c r="G161" s="84"/>
      <c r="H161" s="84"/>
      <c r="I161" s="84"/>
      <c r="J161" s="84"/>
      <c r="K161" s="84"/>
      <c r="L161" s="85"/>
      <c r="M161" s="85"/>
      <c r="N161" s="85"/>
      <c r="O161" s="85"/>
      <c r="P161" s="85"/>
      <c r="Q161" s="1"/>
      <c r="R161" s="84"/>
      <c r="S161" s="84"/>
      <c r="T161" s="84"/>
      <c r="U161" s="84"/>
      <c r="V161" s="84"/>
      <c r="W161" s="84"/>
      <c r="X161" s="84"/>
      <c r="Y161" s="84"/>
      <c r="Z161" s="84"/>
      <c r="AA161" s="84"/>
      <c r="AB161" s="84"/>
      <c r="AC161" s="84"/>
      <c r="AD161" s="84"/>
      <c r="AE161" s="84"/>
      <c r="AF161" s="84"/>
      <c r="AG161" s="84"/>
      <c r="AH161" s="84"/>
      <c r="AI161" s="84"/>
      <c r="AJ161" s="84"/>
      <c r="AK161" s="84"/>
      <c r="AL161" s="84"/>
      <c r="AM161" s="84"/>
      <c r="AN161" s="84"/>
      <c r="AO161" s="84"/>
      <c r="AP161" s="84"/>
      <c r="AQ161" s="84"/>
      <c r="AR161" s="84"/>
      <c r="AS161" s="84"/>
      <c r="AT161" s="84"/>
      <c r="AU161" s="84"/>
      <c r="AV161" s="84"/>
      <c r="AW161" s="84"/>
      <c r="AX161" s="84"/>
      <c r="AY161" s="84"/>
      <c r="AZ161" s="84"/>
      <c r="BA161" s="84"/>
      <c r="BB161" s="84"/>
      <c r="BC161" s="84"/>
      <c r="BD161" s="84"/>
      <c r="BE161" s="84"/>
      <c r="BF161" s="84"/>
      <c r="BG161" s="84"/>
      <c r="BH161" s="84"/>
      <c r="BI161" s="84"/>
      <c r="BJ161" s="84"/>
      <c r="BK161" s="84"/>
      <c r="BL161" s="1"/>
      <c r="BM161" s="1"/>
      <c r="BN161" s="1"/>
      <c r="BO161" s="1"/>
      <c r="BP161" s="1"/>
      <c r="BQ161" s="1"/>
      <c r="BR161" s="1"/>
      <c r="BS161" s="1"/>
      <c r="BT161" s="1"/>
      <c r="BU161" s="1"/>
    </row>
    <row r="162" spans="1:73" ht="15.75" customHeight="1" x14ac:dyDescent="0.25">
      <c r="A162" s="1"/>
      <c r="B162" s="1"/>
      <c r="C162" s="83"/>
      <c r="D162" s="84"/>
      <c r="E162" s="84"/>
      <c r="F162" s="84"/>
      <c r="G162" s="84"/>
      <c r="H162" s="84"/>
      <c r="I162" s="84"/>
      <c r="J162" s="84"/>
      <c r="K162" s="84"/>
      <c r="L162" s="85"/>
      <c r="M162" s="85"/>
      <c r="N162" s="85"/>
      <c r="O162" s="85"/>
      <c r="P162" s="85"/>
      <c r="Q162" s="1"/>
      <c r="R162" s="84"/>
      <c r="S162" s="84"/>
      <c r="T162" s="84"/>
      <c r="U162" s="84"/>
      <c r="V162" s="84"/>
      <c r="W162" s="84"/>
      <c r="X162" s="84"/>
      <c r="Y162" s="84"/>
      <c r="Z162" s="84"/>
      <c r="AA162" s="84"/>
      <c r="AB162" s="84"/>
      <c r="AC162" s="84"/>
      <c r="AD162" s="84"/>
      <c r="AE162" s="84"/>
      <c r="AF162" s="84"/>
      <c r="AG162" s="84"/>
      <c r="AH162" s="84"/>
      <c r="AI162" s="84"/>
      <c r="AJ162" s="84"/>
      <c r="AK162" s="84"/>
      <c r="AL162" s="84"/>
      <c r="AM162" s="84"/>
      <c r="AN162" s="84"/>
      <c r="AO162" s="84"/>
      <c r="AP162" s="84"/>
      <c r="AQ162" s="84"/>
      <c r="AR162" s="84"/>
      <c r="AS162" s="84"/>
      <c r="AT162" s="84"/>
      <c r="AU162" s="84"/>
      <c r="AV162" s="84"/>
      <c r="AW162" s="84"/>
      <c r="AX162" s="84"/>
      <c r="AY162" s="84"/>
      <c r="AZ162" s="84"/>
      <c r="BA162" s="84"/>
      <c r="BB162" s="84"/>
      <c r="BC162" s="84"/>
      <c r="BD162" s="84"/>
      <c r="BE162" s="84"/>
      <c r="BF162" s="84"/>
      <c r="BG162" s="84"/>
      <c r="BH162" s="84"/>
      <c r="BI162" s="84"/>
      <c r="BJ162" s="84"/>
      <c r="BK162" s="84"/>
      <c r="BL162" s="1"/>
      <c r="BM162" s="1"/>
      <c r="BN162" s="1"/>
      <c r="BO162" s="1"/>
      <c r="BP162" s="1"/>
      <c r="BQ162" s="1"/>
      <c r="BR162" s="1"/>
      <c r="BS162" s="1"/>
      <c r="BT162" s="1"/>
      <c r="BU162" s="1"/>
    </row>
    <row r="163" spans="1:73" ht="15.75" customHeight="1" x14ac:dyDescent="0.25">
      <c r="A163" s="1"/>
      <c r="B163" s="1"/>
      <c r="C163" s="83"/>
      <c r="D163" s="84"/>
      <c r="E163" s="84"/>
      <c r="F163" s="84"/>
      <c r="G163" s="84"/>
      <c r="H163" s="84"/>
      <c r="I163" s="84"/>
      <c r="J163" s="84"/>
      <c r="K163" s="84"/>
      <c r="L163" s="85"/>
      <c r="M163" s="85"/>
      <c r="N163" s="85"/>
      <c r="O163" s="85"/>
      <c r="P163" s="85"/>
      <c r="Q163" s="1"/>
      <c r="R163" s="84"/>
      <c r="S163" s="84"/>
      <c r="T163" s="84"/>
      <c r="U163" s="84"/>
      <c r="V163" s="84"/>
      <c r="W163" s="84"/>
      <c r="X163" s="84"/>
      <c r="Y163" s="84"/>
      <c r="Z163" s="84"/>
      <c r="AA163" s="84"/>
      <c r="AB163" s="84"/>
      <c r="AC163" s="84"/>
      <c r="AD163" s="84"/>
      <c r="AE163" s="84"/>
      <c r="AF163" s="84"/>
      <c r="AG163" s="84"/>
      <c r="AH163" s="84"/>
      <c r="AI163" s="84"/>
      <c r="AJ163" s="84"/>
      <c r="AK163" s="84"/>
      <c r="AL163" s="84"/>
      <c r="AM163" s="84"/>
      <c r="AN163" s="84"/>
      <c r="AO163" s="84"/>
      <c r="AP163" s="84"/>
      <c r="AQ163" s="84"/>
      <c r="AR163" s="84"/>
      <c r="AS163" s="84"/>
      <c r="AT163" s="84"/>
      <c r="AU163" s="84"/>
      <c r="AV163" s="84"/>
      <c r="AW163" s="84"/>
      <c r="AX163" s="84"/>
      <c r="AY163" s="84"/>
      <c r="AZ163" s="84"/>
      <c r="BA163" s="84"/>
      <c r="BB163" s="84"/>
      <c r="BC163" s="84"/>
      <c r="BD163" s="84"/>
      <c r="BE163" s="84"/>
      <c r="BF163" s="84"/>
      <c r="BG163" s="84"/>
      <c r="BH163" s="84"/>
      <c r="BI163" s="84"/>
      <c r="BJ163" s="84"/>
      <c r="BK163" s="84"/>
      <c r="BL163" s="1"/>
      <c r="BM163" s="1"/>
      <c r="BN163" s="1"/>
      <c r="BO163" s="1"/>
      <c r="BP163" s="1"/>
      <c r="BQ163" s="1"/>
      <c r="BR163" s="1"/>
      <c r="BS163" s="1"/>
      <c r="BT163" s="1"/>
      <c r="BU163" s="1"/>
    </row>
    <row r="164" spans="1:73" ht="15.75" customHeight="1" x14ac:dyDescent="0.25">
      <c r="A164" s="1"/>
      <c r="B164" s="1"/>
      <c r="C164" s="83"/>
      <c r="D164" s="84"/>
      <c r="E164" s="84"/>
      <c r="F164" s="84"/>
      <c r="G164" s="84"/>
      <c r="H164" s="84"/>
      <c r="I164" s="84"/>
      <c r="J164" s="84"/>
      <c r="K164" s="84"/>
      <c r="L164" s="85"/>
      <c r="M164" s="85"/>
      <c r="N164" s="85"/>
      <c r="O164" s="85"/>
      <c r="P164" s="85"/>
      <c r="Q164" s="1"/>
      <c r="R164" s="84"/>
      <c r="S164" s="84"/>
      <c r="T164" s="84"/>
      <c r="U164" s="84"/>
      <c r="V164" s="84"/>
      <c r="W164" s="84"/>
      <c r="X164" s="84"/>
      <c r="Y164" s="84"/>
      <c r="Z164" s="84"/>
      <c r="AA164" s="84"/>
      <c r="AB164" s="84"/>
      <c r="AC164" s="84"/>
      <c r="AD164" s="84"/>
      <c r="AE164" s="84"/>
      <c r="AF164" s="84"/>
      <c r="AG164" s="84"/>
      <c r="AH164" s="84"/>
      <c r="AI164" s="84"/>
      <c r="AJ164" s="84"/>
      <c r="AK164" s="84"/>
      <c r="AL164" s="84"/>
      <c r="AM164" s="84"/>
      <c r="AN164" s="84"/>
      <c r="AO164" s="84"/>
      <c r="AP164" s="84"/>
      <c r="AQ164" s="84"/>
      <c r="AR164" s="84"/>
      <c r="AS164" s="84"/>
      <c r="AT164" s="84"/>
      <c r="AU164" s="84"/>
      <c r="AV164" s="84"/>
      <c r="AW164" s="84"/>
      <c r="AX164" s="84"/>
      <c r="AY164" s="84"/>
      <c r="AZ164" s="84"/>
      <c r="BA164" s="84"/>
      <c r="BB164" s="84"/>
      <c r="BC164" s="84"/>
      <c r="BD164" s="84"/>
      <c r="BE164" s="84"/>
      <c r="BF164" s="84"/>
      <c r="BG164" s="84"/>
      <c r="BH164" s="84"/>
      <c r="BI164" s="84"/>
      <c r="BJ164" s="84"/>
      <c r="BK164" s="84"/>
      <c r="BL164" s="1"/>
      <c r="BM164" s="1"/>
      <c r="BN164" s="1"/>
      <c r="BO164" s="1"/>
      <c r="BP164" s="1"/>
      <c r="BQ164" s="1"/>
      <c r="BR164" s="1"/>
      <c r="BS164" s="1"/>
      <c r="BT164" s="1"/>
      <c r="BU164" s="1"/>
    </row>
    <row r="165" spans="1:73" ht="15.75" customHeight="1" x14ac:dyDescent="0.25">
      <c r="A165" s="1"/>
      <c r="B165" s="1"/>
      <c r="C165" s="83"/>
      <c r="D165" s="84"/>
      <c r="E165" s="84"/>
      <c r="F165" s="84"/>
      <c r="G165" s="84"/>
      <c r="H165" s="84"/>
      <c r="I165" s="84"/>
      <c r="J165" s="84"/>
      <c r="K165" s="84"/>
      <c r="L165" s="85"/>
      <c r="M165" s="85"/>
      <c r="N165" s="85"/>
      <c r="O165" s="85"/>
      <c r="P165" s="85"/>
      <c r="Q165" s="1"/>
      <c r="R165" s="84"/>
      <c r="S165" s="84"/>
      <c r="T165" s="84"/>
      <c r="U165" s="84"/>
      <c r="V165" s="84"/>
      <c r="W165" s="84"/>
      <c r="X165" s="84"/>
      <c r="Y165" s="84"/>
      <c r="Z165" s="84"/>
      <c r="AA165" s="84"/>
      <c r="AB165" s="84"/>
      <c r="AC165" s="84"/>
      <c r="AD165" s="84"/>
      <c r="AE165" s="84"/>
      <c r="AF165" s="84"/>
      <c r="AG165" s="84"/>
      <c r="AH165" s="84"/>
      <c r="AI165" s="84"/>
      <c r="AJ165" s="84"/>
      <c r="AK165" s="84"/>
      <c r="AL165" s="84"/>
      <c r="AM165" s="84"/>
      <c r="AN165" s="84"/>
      <c r="AO165" s="84"/>
      <c r="AP165" s="84"/>
      <c r="AQ165" s="84"/>
      <c r="AR165" s="84"/>
      <c r="AS165" s="84"/>
      <c r="AT165" s="84"/>
      <c r="AU165" s="84"/>
      <c r="AV165" s="84"/>
      <c r="AW165" s="84"/>
      <c r="AX165" s="84"/>
      <c r="AY165" s="84"/>
      <c r="AZ165" s="84"/>
      <c r="BA165" s="84"/>
      <c r="BB165" s="84"/>
      <c r="BC165" s="84"/>
      <c r="BD165" s="84"/>
      <c r="BE165" s="84"/>
      <c r="BF165" s="84"/>
      <c r="BG165" s="84"/>
      <c r="BH165" s="84"/>
      <c r="BI165" s="84"/>
      <c r="BJ165" s="84"/>
      <c r="BK165" s="84"/>
      <c r="BL165" s="1"/>
      <c r="BM165" s="1"/>
      <c r="BN165" s="1"/>
      <c r="BO165" s="1"/>
      <c r="BP165" s="1"/>
      <c r="BQ165" s="1"/>
      <c r="BR165" s="1"/>
      <c r="BS165" s="1"/>
      <c r="BT165" s="1"/>
      <c r="BU165" s="1"/>
    </row>
    <row r="166" spans="1:73" ht="15.75" customHeight="1" x14ac:dyDescent="0.25">
      <c r="A166" s="1"/>
      <c r="B166" s="1"/>
      <c r="C166" s="83"/>
      <c r="D166" s="84"/>
      <c r="E166" s="84"/>
      <c r="F166" s="84"/>
      <c r="G166" s="84"/>
      <c r="H166" s="84"/>
      <c r="I166" s="84"/>
      <c r="J166" s="84"/>
      <c r="K166" s="84"/>
      <c r="L166" s="85"/>
      <c r="M166" s="85"/>
      <c r="N166" s="85"/>
      <c r="O166" s="85"/>
      <c r="P166" s="85"/>
      <c r="Q166" s="1"/>
      <c r="R166" s="84"/>
      <c r="S166" s="84"/>
      <c r="T166" s="84"/>
      <c r="U166" s="84"/>
      <c r="V166" s="84"/>
      <c r="W166" s="84"/>
      <c r="X166" s="84"/>
      <c r="Y166" s="84"/>
      <c r="Z166" s="84"/>
      <c r="AA166" s="84"/>
      <c r="AB166" s="84"/>
      <c r="AC166" s="84"/>
      <c r="AD166" s="84"/>
      <c r="AE166" s="84"/>
      <c r="AF166" s="84"/>
      <c r="AG166" s="84"/>
      <c r="AH166" s="84"/>
      <c r="AI166" s="84"/>
      <c r="AJ166" s="84"/>
      <c r="AK166" s="84"/>
      <c r="AL166" s="84"/>
      <c r="AM166" s="84"/>
      <c r="AN166" s="84"/>
      <c r="AO166" s="84"/>
      <c r="AP166" s="84"/>
      <c r="AQ166" s="84"/>
      <c r="AR166" s="84"/>
      <c r="AS166" s="84"/>
      <c r="AT166" s="84"/>
      <c r="AU166" s="84"/>
      <c r="AV166" s="84"/>
      <c r="AW166" s="84"/>
      <c r="AX166" s="84"/>
      <c r="AY166" s="84"/>
      <c r="AZ166" s="84"/>
      <c r="BA166" s="84"/>
      <c r="BB166" s="84"/>
      <c r="BC166" s="84"/>
      <c r="BD166" s="84"/>
      <c r="BE166" s="84"/>
      <c r="BF166" s="84"/>
      <c r="BG166" s="84"/>
      <c r="BH166" s="84"/>
      <c r="BI166" s="84"/>
      <c r="BJ166" s="84"/>
      <c r="BK166" s="84"/>
      <c r="BL166" s="1"/>
      <c r="BM166" s="1"/>
      <c r="BN166" s="1"/>
      <c r="BO166" s="1"/>
      <c r="BP166" s="1"/>
      <c r="BQ166" s="1"/>
      <c r="BR166" s="1"/>
      <c r="BS166" s="1"/>
      <c r="BT166" s="1"/>
      <c r="BU166" s="1"/>
    </row>
    <row r="167" spans="1:73" ht="15.75" customHeight="1" x14ac:dyDescent="0.25">
      <c r="A167" s="1"/>
      <c r="B167" s="1"/>
      <c r="C167" s="83"/>
      <c r="D167" s="84"/>
      <c r="E167" s="84"/>
      <c r="F167" s="84"/>
      <c r="G167" s="84"/>
      <c r="H167" s="84"/>
      <c r="I167" s="84"/>
      <c r="J167" s="84"/>
      <c r="K167" s="84"/>
      <c r="L167" s="85"/>
      <c r="M167" s="85"/>
      <c r="N167" s="85"/>
      <c r="O167" s="85"/>
      <c r="P167" s="85"/>
      <c r="Q167" s="1"/>
      <c r="R167" s="84"/>
      <c r="S167" s="84"/>
      <c r="T167" s="84"/>
      <c r="U167" s="84"/>
      <c r="V167" s="84"/>
      <c r="W167" s="84"/>
      <c r="X167" s="84"/>
      <c r="Y167" s="84"/>
      <c r="Z167" s="84"/>
      <c r="AA167" s="84"/>
      <c r="AB167" s="84"/>
      <c r="AC167" s="84"/>
      <c r="AD167" s="84"/>
      <c r="AE167" s="84"/>
      <c r="AF167" s="84"/>
      <c r="AG167" s="84"/>
      <c r="AH167" s="84"/>
      <c r="AI167" s="84"/>
      <c r="AJ167" s="84"/>
      <c r="AK167" s="84"/>
      <c r="AL167" s="84"/>
      <c r="AM167" s="84"/>
      <c r="AN167" s="84"/>
      <c r="AO167" s="84"/>
      <c r="AP167" s="84"/>
      <c r="AQ167" s="84"/>
      <c r="AR167" s="84"/>
      <c r="AS167" s="84"/>
      <c r="AT167" s="84"/>
      <c r="AU167" s="84"/>
      <c r="AV167" s="84"/>
      <c r="AW167" s="84"/>
      <c r="AX167" s="84"/>
      <c r="AY167" s="84"/>
      <c r="AZ167" s="84"/>
      <c r="BA167" s="84"/>
      <c r="BB167" s="84"/>
      <c r="BC167" s="84"/>
      <c r="BD167" s="84"/>
      <c r="BE167" s="84"/>
      <c r="BF167" s="84"/>
      <c r="BG167" s="84"/>
      <c r="BH167" s="84"/>
      <c r="BI167" s="84"/>
      <c r="BJ167" s="84"/>
      <c r="BK167" s="84"/>
      <c r="BL167" s="1"/>
      <c r="BM167" s="1"/>
      <c r="BN167" s="1"/>
      <c r="BO167" s="1"/>
      <c r="BP167" s="1"/>
      <c r="BQ167" s="1"/>
      <c r="BR167" s="1"/>
      <c r="BS167" s="1"/>
      <c r="BT167" s="1"/>
      <c r="BU167" s="1"/>
    </row>
    <row r="168" spans="1:73" ht="15.75" customHeight="1" x14ac:dyDescent="0.25">
      <c r="A168" s="1"/>
      <c r="B168" s="1"/>
      <c r="C168" s="83"/>
      <c r="D168" s="84"/>
      <c r="E168" s="84"/>
      <c r="F168" s="84"/>
      <c r="G168" s="84"/>
      <c r="H168" s="84"/>
      <c r="I168" s="84"/>
      <c r="J168" s="84"/>
      <c r="K168" s="84"/>
      <c r="L168" s="85"/>
      <c r="M168" s="85"/>
      <c r="N168" s="85"/>
      <c r="O168" s="85"/>
      <c r="P168" s="85"/>
      <c r="Q168" s="1"/>
      <c r="R168" s="84"/>
      <c r="S168" s="84"/>
      <c r="T168" s="84"/>
      <c r="U168" s="84"/>
      <c r="V168" s="84"/>
      <c r="W168" s="84"/>
      <c r="X168" s="84"/>
      <c r="Y168" s="84"/>
      <c r="Z168" s="84"/>
      <c r="AA168" s="84"/>
      <c r="AB168" s="84"/>
      <c r="AC168" s="84"/>
      <c r="AD168" s="84"/>
      <c r="AE168" s="84"/>
      <c r="AF168" s="84"/>
      <c r="AG168" s="84"/>
      <c r="AH168" s="84"/>
      <c r="AI168" s="84"/>
      <c r="AJ168" s="84"/>
      <c r="AK168" s="84"/>
      <c r="AL168" s="84"/>
      <c r="AM168" s="84"/>
      <c r="AN168" s="84"/>
      <c r="AO168" s="84"/>
      <c r="AP168" s="84"/>
      <c r="AQ168" s="84"/>
      <c r="AR168" s="84"/>
      <c r="AS168" s="84"/>
      <c r="AT168" s="84"/>
      <c r="AU168" s="84"/>
      <c r="AV168" s="84"/>
      <c r="AW168" s="84"/>
      <c r="AX168" s="84"/>
      <c r="AY168" s="84"/>
      <c r="AZ168" s="84"/>
      <c r="BA168" s="84"/>
      <c r="BB168" s="84"/>
      <c r="BC168" s="84"/>
      <c r="BD168" s="84"/>
      <c r="BE168" s="84"/>
      <c r="BF168" s="84"/>
      <c r="BG168" s="84"/>
      <c r="BH168" s="84"/>
      <c r="BI168" s="84"/>
      <c r="BJ168" s="84"/>
      <c r="BK168" s="84"/>
      <c r="BL168" s="1"/>
      <c r="BM168" s="1"/>
      <c r="BN168" s="1"/>
      <c r="BO168" s="1"/>
      <c r="BP168" s="1"/>
      <c r="BQ168" s="1"/>
      <c r="BR168" s="1"/>
      <c r="BS168" s="1"/>
      <c r="BT168" s="1"/>
      <c r="BU168" s="1"/>
    </row>
    <row r="169" spans="1:73" ht="15.75" customHeight="1" x14ac:dyDescent="0.25">
      <c r="A169" s="1"/>
      <c r="B169" s="1"/>
      <c r="C169" s="83"/>
      <c r="D169" s="84"/>
      <c r="E169" s="84"/>
      <c r="F169" s="84"/>
      <c r="G169" s="84"/>
      <c r="H169" s="84"/>
      <c r="I169" s="84"/>
      <c r="J169" s="84"/>
      <c r="K169" s="84"/>
      <c r="L169" s="85"/>
      <c r="M169" s="85"/>
      <c r="N169" s="85"/>
      <c r="O169" s="85"/>
      <c r="P169" s="85"/>
      <c r="Q169" s="1"/>
      <c r="R169" s="84"/>
      <c r="S169" s="84"/>
      <c r="T169" s="84"/>
      <c r="U169" s="84"/>
      <c r="V169" s="84"/>
      <c r="W169" s="84"/>
      <c r="X169" s="84"/>
      <c r="Y169" s="84"/>
      <c r="Z169" s="84"/>
      <c r="AA169" s="84"/>
      <c r="AB169" s="84"/>
      <c r="AC169" s="84"/>
      <c r="AD169" s="84"/>
      <c r="AE169" s="84"/>
      <c r="AF169" s="84"/>
      <c r="AG169" s="84"/>
      <c r="AH169" s="84"/>
      <c r="AI169" s="84"/>
      <c r="AJ169" s="84"/>
      <c r="AK169" s="84"/>
      <c r="AL169" s="84"/>
      <c r="AM169" s="84"/>
      <c r="AN169" s="84"/>
      <c r="AO169" s="84"/>
      <c r="AP169" s="84"/>
      <c r="AQ169" s="84"/>
      <c r="AR169" s="84"/>
      <c r="AS169" s="84"/>
      <c r="AT169" s="84"/>
      <c r="AU169" s="84"/>
      <c r="AV169" s="84"/>
      <c r="AW169" s="84"/>
      <c r="AX169" s="84"/>
      <c r="AY169" s="84"/>
      <c r="AZ169" s="84"/>
      <c r="BA169" s="84"/>
      <c r="BB169" s="84"/>
      <c r="BC169" s="84"/>
      <c r="BD169" s="84"/>
      <c r="BE169" s="84"/>
      <c r="BF169" s="84"/>
      <c r="BG169" s="84"/>
      <c r="BH169" s="84"/>
      <c r="BI169" s="84"/>
      <c r="BJ169" s="84"/>
      <c r="BK169" s="84"/>
      <c r="BL169" s="1"/>
      <c r="BM169" s="1"/>
      <c r="BN169" s="1"/>
      <c r="BO169" s="1"/>
      <c r="BP169" s="1"/>
      <c r="BQ169" s="1"/>
      <c r="BR169" s="1"/>
      <c r="BS169" s="1"/>
      <c r="BT169" s="1"/>
      <c r="BU169" s="1"/>
    </row>
    <row r="170" spans="1:73" ht="15.75" customHeight="1" x14ac:dyDescent="0.25">
      <c r="A170" s="1"/>
      <c r="B170" s="1"/>
      <c r="C170" s="83"/>
      <c r="D170" s="84"/>
      <c r="E170" s="84"/>
      <c r="F170" s="84"/>
      <c r="G170" s="84"/>
      <c r="H170" s="84"/>
      <c r="I170" s="84"/>
      <c r="J170" s="84"/>
      <c r="K170" s="84"/>
      <c r="L170" s="85"/>
      <c r="M170" s="85"/>
      <c r="N170" s="85"/>
      <c r="O170" s="85"/>
      <c r="P170" s="85"/>
      <c r="Q170" s="1"/>
      <c r="R170" s="84"/>
      <c r="S170" s="84"/>
      <c r="T170" s="84"/>
      <c r="U170" s="84"/>
      <c r="V170" s="84"/>
      <c r="W170" s="84"/>
      <c r="X170" s="84"/>
      <c r="Y170" s="84"/>
      <c r="Z170" s="84"/>
      <c r="AA170" s="84"/>
      <c r="AB170" s="84"/>
      <c r="AC170" s="84"/>
      <c r="AD170" s="84"/>
      <c r="AE170" s="84"/>
      <c r="AF170" s="84"/>
      <c r="AG170" s="84"/>
      <c r="AH170" s="84"/>
      <c r="AI170" s="84"/>
      <c r="AJ170" s="84"/>
      <c r="AK170" s="84"/>
      <c r="AL170" s="84"/>
      <c r="AM170" s="84"/>
      <c r="AN170" s="84"/>
      <c r="AO170" s="84"/>
      <c r="AP170" s="84"/>
      <c r="AQ170" s="84"/>
      <c r="AR170" s="84"/>
      <c r="AS170" s="84"/>
      <c r="AT170" s="84"/>
      <c r="AU170" s="84"/>
      <c r="AV170" s="84"/>
      <c r="AW170" s="84"/>
      <c r="AX170" s="84"/>
      <c r="AY170" s="84"/>
      <c r="AZ170" s="84"/>
      <c r="BA170" s="84"/>
      <c r="BB170" s="84"/>
      <c r="BC170" s="84"/>
      <c r="BD170" s="84"/>
      <c r="BE170" s="84"/>
      <c r="BF170" s="84"/>
      <c r="BG170" s="84"/>
      <c r="BH170" s="84"/>
      <c r="BI170" s="84"/>
      <c r="BJ170" s="84"/>
      <c r="BK170" s="84"/>
      <c r="BL170" s="1"/>
      <c r="BM170" s="1"/>
      <c r="BN170" s="1"/>
      <c r="BO170" s="1"/>
      <c r="BP170" s="1"/>
      <c r="BQ170" s="1"/>
      <c r="BR170" s="1"/>
      <c r="BS170" s="1"/>
      <c r="BT170" s="1"/>
      <c r="BU170" s="1"/>
    </row>
    <row r="171" spans="1:73" ht="15.75" customHeight="1" x14ac:dyDescent="0.25">
      <c r="A171" s="1"/>
      <c r="B171" s="1"/>
      <c r="C171" s="83"/>
      <c r="D171" s="84"/>
      <c r="E171" s="84"/>
      <c r="F171" s="84"/>
      <c r="G171" s="84"/>
      <c r="H171" s="84"/>
      <c r="I171" s="84"/>
      <c r="J171" s="84"/>
      <c r="K171" s="84"/>
      <c r="L171" s="85"/>
      <c r="M171" s="85"/>
      <c r="N171" s="85"/>
      <c r="O171" s="85"/>
      <c r="P171" s="85"/>
      <c r="Q171" s="1"/>
      <c r="R171" s="84"/>
      <c r="S171" s="84"/>
      <c r="T171" s="84"/>
      <c r="U171" s="84"/>
      <c r="V171" s="84"/>
      <c r="W171" s="84"/>
      <c r="X171" s="84"/>
      <c r="Y171" s="84"/>
      <c r="Z171" s="84"/>
      <c r="AA171" s="84"/>
      <c r="AB171" s="84"/>
      <c r="AC171" s="84"/>
      <c r="AD171" s="84"/>
      <c r="AE171" s="84"/>
      <c r="AF171" s="84"/>
      <c r="AG171" s="84"/>
      <c r="AH171" s="84"/>
      <c r="AI171" s="84"/>
      <c r="AJ171" s="84"/>
      <c r="AK171" s="84"/>
      <c r="AL171" s="84"/>
      <c r="AM171" s="84"/>
      <c r="AN171" s="84"/>
      <c r="AO171" s="84"/>
      <c r="AP171" s="84"/>
      <c r="AQ171" s="84"/>
      <c r="AR171" s="84"/>
      <c r="AS171" s="84"/>
      <c r="AT171" s="84"/>
      <c r="AU171" s="84"/>
      <c r="AV171" s="84"/>
      <c r="AW171" s="84"/>
      <c r="AX171" s="84"/>
      <c r="AY171" s="84"/>
      <c r="AZ171" s="84"/>
      <c r="BA171" s="84"/>
      <c r="BB171" s="84"/>
      <c r="BC171" s="84"/>
      <c r="BD171" s="84"/>
      <c r="BE171" s="84"/>
      <c r="BF171" s="84"/>
      <c r="BG171" s="84"/>
      <c r="BH171" s="84"/>
      <c r="BI171" s="84"/>
      <c r="BJ171" s="84"/>
      <c r="BK171" s="84"/>
      <c r="BL171" s="1"/>
      <c r="BM171" s="1"/>
      <c r="BN171" s="1"/>
      <c r="BO171" s="1"/>
      <c r="BP171" s="1"/>
      <c r="BQ171" s="1"/>
      <c r="BR171" s="1"/>
      <c r="BS171" s="1"/>
      <c r="BT171" s="1"/>
      <c r="BU171" s="1"/>
    </row>
    <row r="172" spans="1:73" ht="15.75" customHeight="1" x14ac:dyDescent="0.25">
      <c r="A172" s="1"/>
      <c r="B172" s="1"/>
      <c r="C172" s="83"/>
      <c r="D172" s="84"/>
      <c r="E172" s="84"/>
      <c r="F172" s="84"/>
      <c r="G172" s="84"/>
      <c r="H172" s="84"/>
      <c r="I172" s="84"/>
      <c r="J172" s="84"/>
      <c r="K172" s="84"/>
      <c r="L172" s="85"/>
      <c r="M172" s="85"/>
      <c r="N172" s="85"/>
      <c r="O172" s="85"/>
      <c r="P172" s="85"/>
      <c r="Q172" s="1"/>
      <c r="R172" s="84"/>
      <c r="S172" s="84"/>
      <c r="T172" s="84"/>
      <c r="U172" s="84"/>
      <c r="V172" s="84"/>
      <c r="W172" s="84"/>
      <c r="X172" s="84"/>
      <c r="Y172" s="84"/>
      <c r="Z172" s="84"/>
      <c r="AA172" s="84"/>
      <c r="AB172" s="84"/>
      <c r="AC172" s="84"/>
      <c r="AD172" s="84"/>
      <c r="AE172" s="84"/>
      <c r="AF172" s="84"/>
      <c r="AG172" s="84"/>
      <c r="AH172" s="84"/>
      <c r="AI172" s="84"/>
      <c r="AJ172" s="84"/>
      <c r="AK172" s="84"/>
      <c r="AL172" s="84"/>
      <c r="AM172" s="84"/>
      <c r="AN172" s="84"/>
      <c r="AO172" s="84"/>
      <c r="AP172" s="84"/>
      <c r="AQ172" s="84"/>
      <c r="AR172" s="84"/>
      <c r="AS172" s="84"/>
      <c r="AT172" s="84"/>
      <c r="AU172" s="84"/>
      <c r="AV172" s="84"/>
      <c r="AW172" s="84"/>
      <c r="AX172" s="84"/>
      <c r="AY172" s="84"/>
      <c r="AZ172" s="84"/>
      <c r="BA172" s="84"/>
      <c r="BB172" s="84"/>
      <c r="BC172" s="84"/>
      <c r="BD172" s="84"/>
      <c r="BE172" s="84"/>
      <c r="BF172" s="84"/>
      <c r="BG172" s="84"/>
      <c r="BH172" s="84"/>
      <c r="BI172" s="84"/>
      <c r="BJ172" s="84"/>
      <c r="BK172" s="84"/>
      <c r="BL172" s="1"/>
      <c r="BM172" s="1"/>
      <c r="BN172" s="1"/>
      <c r="BO172" s="1"/>
      <c r="BP172" s="1"/>
      <c r="BQ172" s="1"/>
      <c r="BR172" s="1"/>
      <c r="BS172" s="1"/>
      <c r="BT172" s="1"/>
      <c r="BU172" s="1"/>
    </row>
    <row r="173" spans="1:73" ht="15.75" customHeight="1" x14ac:dyDescent="0.25">
      <c r="A173" s="1"/>
      <c r="B173" s="1"/>
      <c r="C173" s="83"/>
      <c r="D173" s="84"/>
      <c r="E173" s="84"/>
      <c r="F173" s="84"/>
      <c r="G173" s="84"/>
      <c r="H173" s="84"/>
      <c r="I173" s="84"/>
      <c r="J173" s="84"/>
      <c r="K173" s="84"/>
      <c r="L173" s="85"/>
      <c r="M173" s="85"/>
      <c r="N173" s="85"/>
      <c r="O173" s="85"/>
      <c r="P173" s="85"/>
      <c r="Q173" s="1"/>
      <c r="R173" s="84"/>
      <c r="S173" s="84"/>
      <c r="T173" s="84"/>
      <c r="U173" s="84"/>
      <c r="V173" s="84"/>
      <c r="W173" s="84"/>
      <c r="X173" s="84"/>
      <c r="Y173" s="84"/>
      <c r="Z173" s="84"/>
      <c r="AA173" s="84"/>
      <c r="AB173" s="84"/>
      <c r="AC173" s="84"/>
      <c r="AD173" s="84"/>
      <c r="AE173" s="84"/>
      <c r="AF173" s="84"/>
      <c r="AG173" s="84"/>
      <c r="AH173" s="84"/>
      <c r="AI173" s="84"/>
      <c r="AJ173" s="84"/>
      <c r="AK173" s="84"/>
      <c r="AL173" s="84"/>
      <c r="AM173" s="84"/>
      <c r="AN173" s="84"/>
      <c r="AO173" s="84"/>
      <c r="AP173" s="84"/>
      <c r="AQ173" s="84"/>
      <c r="AR173" s="84"/>
      <c r="AS173" s="84"/>
      <c r="AT173" s="84"/>
      <c r="AU173" s="84"/>
      <c r="AV173" s="84"/>
      <c r="AW173" s="84"/>
      <c r="AX173" s="84"/>
      <c r="AY173" s="84"/>
      <c r="AZ173" s="84"/>
      <c r="BA173" s="84"/>
      <c r="BB173" s="84"/>
      <c r="BC173" s="84"/>
      <c r="BD173" s="84"/>
      <c r="BE173" s="84"/>
      <c r="BF173" s="84"/>
      <c r="BG173" s="84"/>
      <c r="BH173" s="84"/>
      <c r="BI173" s="84"/>
      <c r="BJ173" s="84"/>
      <c r="BK173" s="84"/>
      <c r="BL173" s="1"/>
      <c r="BM173" s="1"/>
      <c r="BN173" s="1"/>
      <c r="BO173" s="1"/>
      <c r="BP173" s="1"/>
      <c r="BQ173" s="1"/>
      <c r="BR173" s="1"/>
      <c r="BS173" s="1"/>
      <c r="BT173" s="1"/>
      <c r="BU173" s="1"/>
    </row>
    <row r="174" spans="1:73" ht="15.75" customHeight="1" x14ac:dyDescent="0.25">
      <c r="A174" s="1"/>
      <c r="B174" s="1"/>
      <c r="C174" s="83"/>
      <c r="D174" s="84"/>
      <c r="E174" s="84"/>
      <c r="F174" s="84"/>
      <c r="G174" s="84"/>
      <c r="H174" s="84"/>
      <c r="I174" s="84"/>
      <c r="J174" s="84"/>
      <c r="K174" s="84"/>
      <c r="L174" s="85"/>
      <c r="M174" s="85"/>
      <c r="N174" s="85"/>
      <c r="O174" s="85"/>
      <c r="P174" s="85"/>
      <c r="Q174" s="1"/>
      <c r="R174" s="84"/>
      <c r="S174" s="84"/>
      <c r="T174" s="84"/>
      <c r="U174" s="84"/>
      <c r="V174" s="84"/>
      <c r="W174" s="84"/>
      <c r="X174" s="84"/>
      <c r="Y174" s="84"/>
      <c r="Z174" s="84"/>
      <c r="AA174" s="84"/>
      <c r="AB174" s="84"/>
      <c r="AC174" s="84"/>
      <c r="AD174" s="84"/>
      <c r="AE174" s="84"/>
      <c r="AF174" s="84"/>
      <c r="AG174" s="84"/>
      <c r="AH174" s="84"/>
      <c r="AI174" s="84"/>
      <c r="AJ174" s="84"/>
      <c r="AK174" s="84"/>
      <c r="AL174" s="84"/>
      <c r="AM174" s="84"/>
      <c r="AN174" s="84"/>
      <c r="AO174" s="84"/>
      <c r="AP174" s="84"/>
      <c r="AQ174" s="84"/>
      <c r="AR174" s="84"/>
      <c r="AS174" s="84"/>
      <c r="AT174" s="84"/>
      <c r="AU174" s="84"/>
      <c r="AV174" s="84"/>
      <c r="AW174" s="84"/>
      <c r="AX174" s="84"/>
      <c r="AY174" s="84"/>
      <c r="AZ174" s="84"/>
      <c r="BA174" s="84"/>
      <c r="BB174" s="84"/>
      <c r="BC174" s="84"/>
      <c r="BD174" s="84"/>
      <c r="BE174" s="84"/>
      <c r="BF174" s="84"/>
      <c r="BG174" s="84"/>
      <c r="BH174" s="84"/>
      <c r="BI174" s="84"/>
      <c r="BJ174" s="84"/>
      <c r="BK174" s="84"/>
      <c r="BL174" s="1"/>
      <c r="BM174" s="1"/>
      <c r="BN174" s="1"/>
      <c r="BO174" s="1"/>
      <c r="BP174" s="1"/>
      <c r="BQ174" s="1"/>
      <c r="BR174" s="1"/>
      <c r="BS174" s="1"/>
      <c r="BT174" s="1"/>
      <c r="BU174" s="1"/>
    </row>
    <row r="175" spans="1:73" ht="15.75" customHeight="1" x14ac:dyDescent="0.25">
      <c r="A175" s="1"/>
      <c r="B175" s="1"/>
      <c r="C175" s="83"/>
      <c r="D175" s="84"/>
      <c r="E175" s="84"/>
      <c r="F175" s="84"/>
      <c r="G175" s="84"/>
      <c r="H175" s="84"/>
      <c r="I175" s="84"/>
      <c r="J175" s="84"/>
      <c r="K175" s="84"/>
      <c r="L175" s="85"/>
      <c r="M175" s="85"/>
      <c r="N175" s="85"/>
      <c r="O175" s="85"/>
      <c r="P175" s="85"/>
      <c r="Q175" s="1"/>
      <c r="R175" s="84"/>
      <c r="S175" s="84"/>
      <c r="T175" s="84"/>
      <c r="U175" s="84"/>
      <c r="V175" s="84"/>
      <c r="W175" s="84"/>
      <c r="X175" s="84"/>
      <c r="Y175" s="84"/>
      <c r="Z175" s="84"/>
      <c r="AA175" s="84"/>
      <c r="AB175" s="84"/>
      <c r="AC175" s="84"/>
      <c r="AD175" s="84"/>
      <c r="AE175" s="84"/>
      <c r="AF175" s="84"/>
      <c r="AG175" s="84"/>
      <c r="AH175" s="84"/>
      <c r="AI175" s="84"/>
      <c r="AJ175" s="84"/>
      <c r="AK175" s="84"/>
      <c r="AL175" s="84"/>
      <c r="AM175" s="84"/>
      <c r="AN175" s="84"/>
      <c r="AO175" s="84"/>
      <c r="AP175" s="84"/>
      <c r="AQ175" s="84"/>
      <c r="AR175" s="84"/>
      <c r="AS175" s="84"/>
      <c r="AT175" s="84"/>
      <c r="AU175" s="84"/>
      <c r="AV175" s="84"/>
      <c r="AW175" s="84"/>
      <c r="AX175" s="84"/>
      <c r="AY175" s="84"/>
      <c r="AZ175" s="84"/>
      <c r="BA175" s="84"/>
      <c r="BB175" s="84"/>
      <c r="BC175" s="84"/>
      <c r="BD175" s="84"/>
      <c r="BE175" s="84"/>
      <c r="BF175" s="84"/>
      <c r="BG175" s="84"/>
      <c r="BH175" s="84"/>
      <c r="BI175" s="84"/>
      <c r="BJ175" s="84"/>
      <c r="BK175" s="84"/>
      <c r="BL175" s="1"/>
      <c r="BM175" s="1"/>
      <c r="BN175" s="1"/>
      <c r="BO175" s="1"/>
      <c r="BP175" s="1"/>
      <c r="BQ175" s="1"/>
      <c r="BR175" s="1"/>
      <c r="BS175" s="1"/>
      <c r="BT175" s="1"/>
      <c r="BU175" s="1"/>
    </row>
    <row r="176" spans="1:73" ht="15.75" customHeight="1" x14ac:dyDescent="0.25">
      <c r="A176" s="1"/>
      <c r="B176" s="1"/>
      <c r="C176" s="83"/>
      <c r="D176" s="84"/>
      <c r="E176" s="84"/>
      <c r="F176" s="84"/>
      <c r="G176" s="84"/>
      <c r="H176" s="84"/>
      <c r="I176" s="84"/>
      <c r="J176" s="84"/>
      <c r="K176" s="84"/>
      <c r="L176" s="85"/>
      <c r="M176" s="85"/>
      <c r="N176" s="85"/>
      <c r="O176" s="85"/>
      <c r="P176" s="85"/>
      <c r="Q176" s="1"/>
      <c r="R176" s="84"/>
      <c r="S176" s="84"/>
      <c r="T176" s="84"/>
      <c r="U176" s="84"/>
      <c r="V176" s="84"/>
      <c r="W176" s="84"/>
      <c r="X176" s="84"/>
      <c r="Y176" s="84"/>
      <c r="Z176" s="84"/>
      <c r="AA176" s="84"/>
      <c r="AB176" s="84"/>
      <c r="AC176" s="84"/>
      <c r="AD176" s="84"/>
      <c r="AE176" s="84"/>
      <c r="AF176" s="84"/>
      <c r="AG176" s="84"/>
      <c r="AH176" s="84"/>
      <c r="AI176" s="84"/>
      <c r="AJ176" s="84"/>
      <c r="AK176" s="84"/>
      <c r="AL176" s="84"/>
      <c r="AM176" s="84"/>
      <c r="AN176" s="84"/>
      <c r="AO176" s="84"/>
      <c r="AP176" s="84"/>
      <c r="AQ176" s="84"/>
      <c r="AR176" s="84"/>
      <c r="AS176" s="84"/>
      <c r="AT176" s="84"/>
      <c r="AU176" s="84"/>
      <c r="AV176" s="84"/>
      <c r="AW176" s="84"/>
      <c r="AX176" s="84"/>
      <c r="AY176" s="84"/>
      <c r="AZ176" s="84"/>
      <c r="BA176" s="84"/>
      <c r="BB176" s="84"/>
      <c r="BC176" s="84"/>
      <c r="BD176" s="84"/>
      <c r="BE176" s="84"/>
      <c r="BF176" s="84"/>
      <c r="BG176" s="84"/>
      <c r="BH176" s="84"/>
      <c r="BI176" s="84"/>
      <c r="BJ176" s="84"/>
      <c r="BK176" s="84"/>
      <c r="BL176" s="1"/>
      <c r="BM176" s="1"/>
      <c r="BN176" s="1"/>
      <c r="BO176" s="1"/>
      <c r="BP176" s="1"/>
      <c r="BQ176" s="1"/>
      <c r="BR176" s="1"/>
      <c r="BS176" s="1"/>
      <c r="BT176" s="1"/>
      <c r="BU176" s="1"/>
    </row>
    <row r="177" spans="1:73" ht="15.75" customHeight="1" x14ac:dyDescent="0.25">
      <c r="A177" s="1"/>
      <c r="B177" s="1"/>
      <c r="C177" s="83"/>
      <c r="D177" s="84"/>
      <c r="E177" s="84"/>
      <c r="F177" s="84"/>
      <c r="G177" s="84"/>
      <c r="H177" s="84"/>
      <c r="I177" s="84"/>
      <c r="J177" s="84"/>
      <c r="K177" s="84"/>
      <c r="L177" s="85"/>
      <c r="M177" s="85"/>
      <c r="N177" s="85"/>
      <c r="O177" s="85"/>
      <c r="P177" s="85"/>
      <c r="Q177" s="1"/>
      <c r="R177" s="84"/>
      <c r="S177" s="84"/>
      <c r="T177" s="84"/>
      <c r="U177" s="84"/>
      <c r="V177" s="84"/>
      <c r="W177" s="84"/>
      <c r="X177" s="84"/>
      <c r="Y177" s="84"/>
      <c r="Z177" s="84"/>
      <c r="AA177" s="84"/>
      <c r="AB177" s="84"/>
      <c r="AC177" s="84"/>
      <c r="AD177" s="84"/>
      <c r="AE177" s="84"/>
      <c r="AF177" s="84"/>
      <c r="AG177" s="84"/>
      <c r="AH177" s="84"/>
      <c r="AI177" s="84"/>
      <c r="AJ177" s="84"/>
      <c r="AK177" s="84"/>
      <c r="AL177" s="84"/>
      <c r="AM177" s="84"/>
      <c r="AN177" s="84"/>
      <c r="AO177" s="84"/>
      <c r="AP177" s="84"/>
      <c r="AQ177" s="84"/>
      <c r="AR177" s="84"/>
      <c r="AS177" s="84"/>
      <c r="AT177" s="84"/>
      <c r="AU177" s="84"/>
      <c r="AV177" s="84"/>
      <c r="AW177" s="84"/>
      <c r="AX177" s="84"/>
      <c r="AY177" s="84"/>
      <c r="AZ177" s="84"/>
      <c r="BA177" s="84"/>
      <c r="BB177" s="84"/>
      <c r="BC177" s="84"/>
      <c r="BD177" s="84"/>
      <c r="BE177" s="84"/>
      <c r="BF177" s="84"/>
      <c r="BG177" s="84"/>
      <c r="BH177" s="84"/>
      <c r="BI177" s="84"/>
      <c r="BJ177" s="84"/>
      <c r="BK177" s="84"/>
      <c r="BL177" s="1"/>
      <c r="BM177" s="1"/>
      <c r="BN177" s="1"/>
      <c r="BO177" s="1"/>
      <c r="BP177" s="1"/>
      <c r="BQ177" s="1"/>
      <c r="BR177" s="1"/>
      <c r="BS177" s="1"/>
      <c r="BT177" s="1"/>
      <c r="BU177" s="1"/>
    </row>
    <row r="178" spans="1:73" ht="15.75" customHeight="1" x14ac:dyDescent="0.25">
      <c r="A178" s="1"/>
      <c r="B178" s="1"/>
      <c r="C178" s="83"/>
      <c r="D178" s="84"/>
      <c r="E178" s="84"/>
      <c r="F178" s="84"/>
      <c r="G178" s="84"/>
      <c r="H178" s="84"/>
      <c r="I178" s="84"/>
      <c r="J178" s="84"/>
      <c r="K178" s="84"/>
      <c r="L178" s="85"/>
      <c r="M178" s="85"/>
      <c r="N178" s="85"/>
      <c r="O178" s="85"/>
      <c r="P178" s="85"/>
      <c r="Q178" s="1"/>
      <c r="R178" s="84"/>
      <c r="S178" s="84"/>
      <c r="T178" s="84"/>
      <c r="U178" s="84"/>
      <c r="V178" s="84"/>
      <c r="W178" s="84"/>
      <c r="X178" s="84"/>
      <c r="Y178" s="84"/>
      <c r="Z178" s="84"/>
      <c r="AA178" s="84"/>
      <c r="AB178" s="84"/>
      <c r="AC178" s="84"/>
      <c r="AD178" s="84"/>
      <c r="AE178" s="84"/>
      <c r="AF178" s="84"/>
      <c r="AG178" s="84"/>
      <c r="AH178" s="84"/>
      <c r="AI178" s="84"/>
      <c r="AJ178" s="84"/>
      <c r="AK178" s="84"/>
      <c r="AL178" s="84"/>
      <c r="AM178" s="84"/>
      <c r="AN178" s="84"/>
      <c r="AO178" s="84"/>
      <c r="AP178" s="84"/>
      <c r="AQ178" s="84"/>
      <c r="AR178" s="84"/>
      <c r="AS178" s="84"/>
      <c r="AT178" s="84"/>
      <c r="AU178" s="84"/>
      <c r="AV178" s="84"/>
      <c r="AW178" s="84"/>
      <c r="AX178" s="84"/>
      <c r="AY178" s="84"/>
      <c r="AZ178" s="84"/>
      <c r="BA178" s="84"/>
      <c r="BB178" s="84"/>
      <c r="BC178" s="84"/>
      <c r="BD178" s="84"/>
      <c r="BE178" s="84"/>
      <c r="BF178" s="84"/>
      <c r="BG178" s="84"/>
      <c r="BH178" s="84"/>
      <c r="BI178" s="84"/>
      <c r="BJ178" s="84"/>
      <c r="BK178" s="84"/>
      <c r="BL178" s="1"/>
      <c r="BM178" s="1"/>
      <c r="BN178" s="1"/>
      <c r="BO178" s="1"/>
      <c r="BP178" s="1"/>
      <c r="BQ178" s="1"/>
      <c r="BR178" s="1"/>
      <c r="BS178" s="1"/>
      <c r="BT178" s="1"/>
      <c r="BU178" s="1"/>
    </row>
    <row r="179" spans="1:73" ht="15.75" customHeight="1" x14ac:dyDescent="0.25">
      <c r="A179" s="1"/>
      <c r="B179" s="1"/>
      <c r="C179" s="83"/>
      <c r="D179" s="84"/>
      <c r="E179" s="84"/>
      <c r="F179" s="84"/>
      <c r="G179" s="84"/>
      <c r="H179" s="84"/>
      <c r="I179" s="84"/>
      <c r="J179" s="84"/>
      <c r="K179" s="84"/>
      <c r="L179" s="85"/>
      <c r="M179" s="85"/>
      <c r="N179" s="85"/>
      <c r="O179" s="85"/>
      <c r="P179" s="85"/>
      <c r="Q179" s="1"/>
      <c r="R179" s="84"/>
      <c r="S179" s="84"/>
      <c r="T179" s="84"/>
      <c r="U179" s="84"/>
      <c r="V179" s="84"/>
      <c r="W179" s="84"/>
      <c r="X179" s="84"/>
      <c r="Y179" s="84"/>
      <c r="Z179" s="84"/>
      <c r="AA179" s="84"/>
      <c r="AB179" s="84"/>
      <c r="AC179" s="84"/>
      <c r="AD179" s="84"/>
      <c r="AE179" s="84"/>
      <c r="AF179" s="84"/>
      <c r="AG179" s="84"/>
      <c r="AH179" s="84"/>
      <c r="AI179" s="84"/>
      <c r="AJ179" s="84"/>
      <c r="AK179" s="84"/>
      <c r="AL179" s="84"/>
      <c r="AM179" s="84"/>
      <c r="AN179" s="84"/>
      <c r="AO179" s="84"/>
      <c r="AP179" s="84"/>
      <c r="AQ179" s="84"/>
      <c r="AR179" s="84"/>
      <c r="AS179" s="84"/>
      <c r="AT179" s="84"/>
      <c r="AU179" s="84"/>
      <c r="AV179" s="84"/>
      <c r="AW179" s="84"/>
      <c r="AX179" s="84"/>
      <c r="AY179" s="84"/>
      <c r="AZ179" s="84"/>
      <c r="BA179" s="84"/>
      <c r="BB179" s="84"/>
      <c r="BC179" s="84"/>
      <c r="BD179" s="84"/>
      <c r="BE179" s="84"/>
      <c r="BF179" s="84"/>
      <c r="BG179" s="84"/>
      <c r="BH179" s="84"/>
      <c r="BI179" s="84"/>
      <c r="BJ179" s="84"/>
      <c r="BK179" s="84"/>
      <c r="BL179" s="1"/>
      <c r="BM179" s="1"/>
      <c r="BN179" s="1"/>
      <c r="BO179" s="1"/>
      <c r="BP179" s="1"/>
      <c r="BQ179" s="1"/>
      <c r="BR179" s="1"/>
      <c r="BS179" s="1"/>
      <c r="BT179" s="1"/>
      <c r="BU179" s="1"/>
    </row>
    <row r="180" spans="1:73" ht="15.75" customHeight="1" x14ac:dyDescent="0.25">
      <c r="A180" s="1"/>
      <c r="B180" s="1"/>
      <c r="C180" s="83"/>
      <c r="D180" s="84"/>
      <c r="E180" s="84"/>
      <c r="F180" s="84"/>
      <c r="G180" s="84"/>
      <c r="H180" s="84"/>
      <c r="I180" s="84"/>
      <c r="J180" s="84"/>
      <c r="K180" s="84"/>
      <c r="L180" s="85"/>
      <c r="M180" s="85"/>
      <c r="N180" s="85"/>
      <c r="O180" s="85"/>
      <c r="P180" s="85"/>
      <c r="Q180" s="1"/>
      <c r="R180" s="84"/>
      <c r="S180" s="84"/>
      <c r="T180" s="84"/>
      <c r="U180" s="84"/>
      <c r="V180" s="84"/>
      <c r="W180" s="84"/>
      <c r="X180" s="84"/>
      <c r="Y180" s="84"/>
      <c r="Z180" s="84"/>
      <c r="AA180" s="84"/>
      <c r="AB180" s="84"/>
      <c r="AC180" s="84"/>
      <c r="AD180" s="84"/>
      <c r="AE180" s="84"/>
      <c r="AF180" s="84"/>
      <c r="AG180" s="84"/>
      <c r="AH180" s="84"/>
      <c r="AI180" s="84"/>
      <c r="AJ180" s="84"/>
      <c r="AK180" s="84"/>
      <c r="AL180" s="84"/>
      <c r="AM180" s="84"/>
      <c r="AN180" s="84"/>
      <c r="AO180" s="84"/>
      <c r="AP180" s="84"/>
      <c r="AQ180" s="84"/>
      <c r="AR180" s="84"/>
      <c r="AS180" s="84"/>
      <c r="AT180" s="84"/>
      <c r="AU180" s="84"/>
      <c r="AV180" s="84"/>
      <c r="AW180" s="84"/>
      <c r="AX180" s="84"/>
      <c r="AY180" s="84"/>
      <c r="AZ180" s="84"/>
      <c r="BA180" s="84"/>
      <c r="BB180" s="84"/>
      <c r="BC180" s="84"/>
      <c r="BD180" s="84"/>
      <c r="BE180" s="84"/>
      <c r="BF180" s="84"/>
      <c r="BG180" s="84"/>
      <c r="BH180" s="84"/>
      <c r="BI180" s="84"/>
      <c r="BJ180" s="84"/>
      <c r="BK180" s="84"/>
      <c r="BL180" s="1"/>
      <c r="BM180" s="1"/>
      <c r="BN180" s="1"/>
      <c r="BO180" s="1"/>
      <c r="BP180" s="1"/>
      <c r="BQ180" s="1"/>
      <c r="BR180" s="1"/>
      <c r="BS180" s="1"/>
      <c r="BT180" s="1"/>
      <c r="BU180" s="1"/>
    </row>
    <row r="181" spans="1:73" ht="15.75" customHeight="1" x14ac:dyDescent="0.25">
      <c r="A181" s="1"/>
      <c r="B181" s="1"/>
      <c r="C181" s="83"/>
      <c r="D181" s="84"/>
      <c r="E181" s="84"/>
      <c r="F181" s="84"/>
      <c r="G181" s="84"/>
      <c r="H181" s="84"/>
      <c r="I181" s="84"/>
      <c r="J181" s="84"/>
      <c r="K181" s="84"/>
      <c r="L181" s="85"/>
      <c r="M181" s="85"/>
      <c r="N181" s="85"/>
      <c r="O181" s="85"/>
      <c r="P181" s="85"/>
      <c r="Q181" s="1"/>
      <c r="R181" s="84"/>
      <c r="S181" s="84"/>
      <c r="T181" s="84"/>
      <c r="U181" s="84"/>
      <c r="V181" s="84"/>
      <c r="W181" s="84"/>
      <c r="X181" s="84"/>
      <c r="Y181" s="84"/>
      <c r="Z181" s="84"/>
      <c r="AA181" s="84"/>
      <c r="AB181" s="84"/>
      <c r="AC181" s="84"/>
      <c r="AD181" s="84"/>
      <c r="AE181" s="84"/>
      <c r="AF181" s="84"/>
      <c r="AG181" s="84"/>
      <c r="AH181" s="84"/>
      <c r="AI181" s="84"/>
      <c r="AJ181" s="84"/>
      <c r="AK181" s="84"/>
      <c r="AL181" s="84"/>
      <c r="AM181" s="84"/>
      <c r="AN181" s="84"/>
      <c r="AO181" s="84"/>
      <c r="AP181" s="84"/>
      <c r="AQ181" s="84"/>
      <c r="AR181" s="84"/>
      <c r="AS181" s="84"/>
      <c r="AT181" s="84"/>
      <c r="AU181" s="84"/>
      <c r="AV181" s="84"/>
      <c r="AW181" s="84"/>
      <c r="AX181" s="84"/>
      <c r="AY181" s="84"/>
      <c r="AZ181" s="84"/>
      <c r="BA181" s="84"/>
      <c r="BB181" s="84"/>
      <c r="BC181" s="84"/>
      <c r="BD181" s="84"/>
      <c r="BE181" s="84"/>
      <c r="BF181" s="84"/>
      <c r="BG181" s="84"/>
      <c r="BH181" s="84"/>
      <c r="BI181" s="84"/>
      <c r="BJ181" s="84"/>
      <c r="BK181" s="84"/>
      <c r="BL181" s="1"/>
      <c r="BM181" s="1"/>
      <c r="BN181" s="1"/>
      <c r="BO181" s="1"/>
      <c r="BP181" s="1"/>
      <c r="BQ181" s="1"/>
      <c r="BR181" s="1"/>
      <c r="BS181" s="1"/>
      <c r="BT181" s="1"/>
      <c r="BU181" s="1"/>
    </row>
    <row r="182" spans="1:73" ht="15.75" customHeight="1" x14ac:dyDescent="0.25">
      <c r="A182" s="1"/>
      <c r="B182" s="1"/>
      <c r="C182" s="83"/>
      <c r="D182" s="84"/>
      <c r="E182" s="84"/>
      <c r="F182" s="84"/>
      <c r="G182" s="84"/>
      <c r="H182" s="84"/>
      <c r="I182" s="84"/>
      <c r="J182" s="84"/>
      <c r="K182" s="84"/>
      <c r="L182" s="85"/>
      <c r="M182" s="85"/>
      <c r="N182" s="85"/>
      <c r="O182" s="85"/>
      <c r="P182" s="85"/>
      <c r="Q182" s="1"/>
      <c r="R182" s="84"/>
      <c r="S182" s="84"/>
      <c r="T182" s="84"/>
      <c r="U182" s="84"/>
      <c r="V182" s="84"/>
      <c r="W182" s="84"/>
      <c r="X182" s="84"/>
      <c r="Y182" s="84"/>
      <c r="Z182" s="84"/>
      <c r="AA182" s="84"/>
      <c r="AB182" s="84"/>
      <c r="AC182" s="84"/>
      <c r="AD182" s="84"/>
      <c r="AE182" s="84"/>
      <c r="AF182" s="84"/>
      <c r="AG182" s="84"/>
      <c r="AH182" s="84"/>
      <c r="AI182" s="84"/>
      <c r="AJ182" s="84"/>
      <c r="AK182" s="84"/>
      <c r="AL182" s="84"/>
      <c r="AM182" s="84"/>
      <c r="AN182" s="84"/>
      <c r="AO182" s="84"/>
      <c r="AP182" s="84"/>
      <c r="AQ182" s="84"/>
      <c r="AR182" s="84"/>
      <c r="AS182" s="84"/>
      <c r="AT182" s="84"/>
      <c r="AU182" s="84"/>
      <c r="AV182" s="84"/>
      <c r="AW182" s="84"/>
      <c r="AX182" s="84"/>
      <c r="AY182" s="84"/>
      <c r="AZ182" s="84"/>
      <c r="BA182" s="84"/>
      <c r="BB182" s="84"/>
      <c r="BC182" s="84"/>
      <c r="BD182" s="84"/>
      <c r="BE182" s="84"/>
      <c r="BF182" s="84"/>
      <c r="BG182" s="84"/>
      <c r="BH182" s="84"/>
      <c r="BI182" s="84"/>
      <c r="BJ182" s="84"/>
      <c r="BK182" s="84"/>
      <c r="BL182" s="1"/>
      <c r="BM182" s="1"/>
      <c r="BN182" s="1"/>
      <c r="BO182" s="1"/>
      <c r="BP182" s="1"/>
      <c r="BQ182" s="1"/>
      <c r="BR182" s="1"/>
      <c r="BS182" s="1"/>
      <c r="BT182" s="1"/>
      <c r="BU182" s="1"/>
    </row>
    <row r="183" spans="1:73" ht="15.75" customHeight="1" x14ac:dyDescent="0.25">
      <c r="A183" s="1"/>
      <c r="B183" s="1"/>
      <c r="C183" s="83"/>
      <c r="D183" s="84"/>
      <c r="E183" s="84"/>
      <c r="F183" s="84"/>
      <c r="G183" s="84"/>
      <c r="H183" s="84"/>
      <c r="I183" s="84"/>
      <c r="J183" s="84"/>
      <c r="K183" s="84"/>
      <c r="L183" s="85"/>
      <c r="M183" s="85"/>
      <c r="N183" s="85"/>
      <c r="O183" s="85"/>
      <c r="P183" s="85"/>
      <c r="Q183" s="1"/>
      <c r="R183" s="84"/>
      <c r="S183" s="84"/>
      <c r="T183" s="84"/>
      <c r="U183" s="84"/>
      <c r="V183" s="84"/>
      <c r="W183" s="84"/>
      <c r="X183" s="84"/>
      <c r="Y183" s="84"/>
      <c r="Z183" s="84"/>
      <c r="AA183" s="84"/>
      <c r="AB183" s="84"/>
      <c r="AC183" s="84"/>
      <c r="AD183" s="84"/>
      <c r="AE183" s="84"/>
      <c r="AF183" s="84"/>
      <c r="AG183" s="84"/>
      <c r="AH183" s="84"/>
      <c r="AI183" s="84"/>
      <c r="AJ183" s="84"/>
      <c r="AK183" s="84"/>
      <c r="AL183" s="84"/>
      <c r="AM183" s="84"/>
      <c r="AN183" s="84"/>
      <c r="AO183" s="84"/>
      <c r="AP183" s="84"/>
      <c r="AQ183" s="84"/>
      <c r="AR183" s="84"/>
      <c r="AS183" s="84"/>
      <c r="AT183" s="84"/>
      <c r="AU183" s="84"/>
      <c r="AV183" s="84"/>
      <c r="AW183" s="84"/>
      <c r="AX183" s="84"/>
      <c r="AY183" s="84"/>
      <c r="AZ183" s="84"/>
      <c r="BA183" s="84"/>
      <c r="BB183" s="84"/>
      <c r="BC183" s="84"/>
      <c r="BD183" s="84"/>
      <c r="BE183" s="84"/>
      <c r="BF183" s="84"/>
      <c r="BG183" s="84"/>
      <c r="BH183" s="84"/>
      <c r="BI183" s="84"/>
      <c r="BJ183" s="84"/>
      <c r="BK183" s="84"/>
      <c r="BL183" s="1"/>
      <c r="BM183" s="1"/>
      <c r="BN183" s="1"/>
      <c r="BO183" s="1"/>
      <c r="BP183" s="1"/>
      <c r="BQ183" s="1"/>
      <c r="BR183" s="1"/>
      <c r="BS183" s="1"/>
      <c r="BT183" s="1"/>
      <c r="BU183" s="1"/>
    </row>
    <row r="184" spans="1:73" ht="15.75" customHeight="1" x14ac:dyDescent="0.25">
      <c r="A184" s="1"/>
      <c r="B184" s="1"/>
      <c r="C184" s="83"/>
      <c r="D184" s="84"/>
      <c r="E184" s="84"/>
      <c r="F184" s="84"/>
      <c r="G184" s="84"/>
      <c r="H184" s="84"/>
      <c r="I184" s="84"/>
      <c r="J184" s="84"/>
      <c r="K184" s="84"/>
      <c r="L184" s="85"/>
      <c r="M184" s="85"/>
      <c r="N184" s="85"/>
      <c r="O184" s="85"/>
      <c r="P184" s="85"/>
      <c r="Q184" s="1"/>
      <c r="R184" s="84"/>
      <c r="S184" s="84"/>
      <c r="T184" s="84"/>
      <c r="U184" s="84"/>
      <c r="V184" s="84"/>
      <c r="W184" s="84"/>
      <c r="X184" s="84"/>
      <c r="Y184" s="84"/>
      <c r="Z184" s="84"/>
      <c r="AA184" s="84"/>
      <c r="AB184" s="84"/>
      <c r="AC184" s="84"/>
      <c r="AD184" s="84"/>
      <c r="AE184" s="84"/>
      <c r="AF184" s="84"/>
      <c r="AG184" s="84"/>
      <c r="AH184" s="84"/>
      <c r="AI184" s="84"/>
      <c r="AJ184" s="84"/>
      <c r="AK184" s="84"/>
      <c r="AL184" s="84"/>
      <c r="AM184" s="84"/>
      <c r="AN184" s="84"/>
      <c r="AO184" s="84"/>
      <c r="AP184" s="84"/>
      <c r="AQ184" s="84"/>
      <c r="AR184" s="84"/>
      <c r="AS184" s="84"/>
      <c r="AT184" s="84"/>
      <c r="AU184" s="84"/>
      <c r="AV184" s="84"/>
      <c r="AW184" s="84"/>
      <c r="AX184" s="84"/>
      <c r="AY184" s="84"/>
      <c r="AZ184" s="84"/>
      <c r="BA184" s="84"/>
      <c r="BB184" s="84"/>
      <c r="BC184" s="84"/>
      <c r="BD184" s="84"/>
      <c r="BE184" s="84"/>
      <c r="BF184" s="84"/>
      <c r="BG184" s="84"/>
      <c r="BH184" s="84"/>
      <c r="BI184" s="84"/>
      <c r="BJ184" s="84"/>
      <c r="BK184" s="84"/>
      <c r="BL184" s="1"/>
      <c r="BM184" s="1"/>
      <c r="BN184" s="1"/>
      <c r="BO184" s="1"/>
      <c r="BP184" s="1"/>
      <c r="BQ184" s="1"/>
      <c r="BR184" s="1"/>
      <c r="BS184" s="1"/>
      <c r="BT184" s="1"/>
      <c r="BU184" s="1"/>
    </row>
    <row r="185" spans="1:73" ht="15.75" customHeight="1" x14ac:dyDescent="0.25">
      <c r="A185" s="1"/>
      <c r="B185" s="1"/>
      <c r="C185" s="83"/>
      <c r="D185" s="84"/>
      <c r="E185" s="84"/>
      <c r="F185" s="84"/>
      <c r="G185" s="84"/>
      <c r="H185" s="84"/>
      <c r="I185" s="84"/>
      <c r="J185" s="84"/>
      <c r="K185" s="84"/>
      <c r="L185" s="85"/>
      <c r="M185" s="85"/>
      <c r="N185" s="85"/>
      <c r="O185" s="85"/>
      <c r="P185" s="85"/>
      <c r="Q185" s="1"/>
      <c r="R185" s="84"/>
      <c r="S185" s="84"/>
      <c r="T185" s="84"/>
      <c r="U185" s="84"/>
      <c r="V185" s="84"/>
      <c r="W185" s="84"/>
      <c r="X185" s="84"/>
      <c r="Y185" s="84"/>
      <c r="Z185" s="84"/>
      <c r="AA185" s="84"/>
      <c r="AB185" s="84"/>
      <c r="AC185" s="84"/>
      <c r="AD185" s="84"/>
      <c r="AE185" s="84"/>
      <c r="AF185" s="84"/>
      <c r="AG185" s="84"/>
      <c r="AH185" s="84"/>
      <c r="AI185" s="84"/>
      <c r="AJ185" s="84"/>
      <c r="AK185" s="84"/>
      <c r="AL185" s="84"/>
      <c r="AM185" s="84"/>
      <c r="AN185" s="84"/>
      <c r="AO185" s="84"/>
      <c r="AP185" s="84"/>
      <c r="AQ185" s="84"/>
      <c r="AR185" s="84"/>
      <c r="AS185" s="84"/>
      <c r="AT185" s="84"/>
      <c r="AU185" s="84"/>
      <c r="AV185" s="84"/>
      <c r="AW185" s="84"/>
      <c r="AX185" s="84"/>
      <c r="AY185" s="84"/>
      <c r="AZ185" s="84"/>
      <c r="BA185" s="84"/>
      <c r="BB185" s="84"/>
      <c r="BC185" s="84"/>
      <c r="BD185" s="84"/>
      <c r="BE185" s="84"/>
      <c r="BF185" s="84"/>
      <c r="BG185" s="84"/>
      <c r="BH185" s="84"/>
      <c r="BI185" s="84"/>
      <c r="BJ185" s="84"/>
      <c r="BK185" s="84"/>
      <c r="BL185" s="1"/>
      <c r="BM185" s="1"/>
      <c r="BN185" s="1"/>
      <c r="BO185" s="1"/>
      <c r="BP185" s="1"/>
      <c r="BQ185" s="1"/>
      <c r="BR185" s="1"/>
      <c r="BS185" s="1"/>
      <c r="BT185" s="1"/>
      <c r="BU185" s="1"/>
    </row>
    <row r="186" spans="1:73" ht="15.75" customHeight="1" x14ac:dyDescent="0.25">
      <c r="A186" s="1"/>
      <c r="B186" s="1"/>
      <c r="C186" s="83"/>
      <c r="D186" s="84"/>
      <c r="E186" s="84"/>
      <c r="F186" s="84"/>
      <c r="G186" s="84"/>
      <c r="H186" s="84"/>
      <c r="I186" s="84"/>
      <c r="J186" s="84"/>
      <c r="K186" s="84"/>
      <c r="L186" s="85"/>
      <c r="M186" s="85"/>
      <c r="N186" s="85"/>
      <c r="O186" s="85"/>
      <c r="P186" s="85"/>
      <c r="Q186" s="1"/>
      <c r="R186" s="84"/>
      <c r="S186" s="84"/>
      <c r="T186" s="84"/>
      <c r="U186" s="84"/>
      <c r="V186" s="84"/>
      <c r="W186" s="84"/>
      <c r="X186" s="84"/>
      <c r="Y186" s="84"/>
      <c r="Z186" s="84"/>
      <c r="AA186" s="84"/>
      <c r="AB186" s="84"/>
      <c r="AC186" s="84"/>
      <c r="AD186" s="84"/>
      <c r="AE186" s="84"/>
      <c r="AF186" s="84"/>
      <c r="AG186" s="84"/>
      <c r="AH186" s="84"/>
      <c r="AI186" s="84"/>
      <c r="AJ186" s="84"/>
      <c r="AK186" s="84"/>
      <c r="AL186" s="84"/>
      <c r="AM186" s="84"/>
      <c r="AN186" s="84"/>
      <c r="AO186" s="84"/>
      <c r="AP186" s="84"/>
      <c r="AQ186" s="84"/>
      <c r="AR186" s="84"/>
      <c r="AS186" s="84"/>
      <c r="AT186" s="84"/>
      <c r="AU186" s="84"/>
      <c r="AV186" s="84"/>
      <c r="AW186" s="84"/>
      <c r="AX186" s="84"/>
      <c r="AY186" s="84"/>
      <c r="AZ186" s="84"/>
      <c r="BA186" s="84"/>
      <c r="BB186" s="84"/>
      <c r="BC186" s="84"/>
      <c r="BD186" s="84"/>
      <c r="BE186" s="84"/>
      <c r="BF186" s="84"/>
      <c r="BG186" s="84"/>
      <c r="BH186" s="84"/>
      <c r="BI186" s="84"/>
      <c r="BJ186" s="84"/>
      <c r="BK186" s="84"/>
      <c r="BL186" s="1"/>
      <c r="BM186" s="1"/>
      <c r="BN186" s="1"/>
      <c r="BO186" s="1"/>
      <c r="BP186" s="1"/>
      <c r="BQ186" s="1"/>
      <c r="BR186" s="1"/>
      <c r="BS186" s="1"/>
      <c r="BT186" s="1"/>
      <c r="BU186" s="1"/>
    </row>
    <row r="187" spans="1:73" ht="15.75" customHeight="1" x14ac:dyDescent="0.25">
      <c r="A187" s="1"/>
      <c r="B187" s="1"/>
      <c r="C187" s="83"/>
      <c r="D187" s="84"/>
      <c r="E187" s="84"/>
      <c r="F187" s="84"/>
      <c r="G187" s="84"/>
      <c r="H187" s="84"/>
      <c r="I187" s="84"/>
      <c r="J187" s="84"/>
      <c r="K187" s="84"/>
      <c r="L187" s="85"/>
      <c r="M187" s="85"/>
      <c r="N187" s="85"/>
      <c r="O187" s="85"/>
      <c r="P187" s="85"/>
      <c r="Q187" s="1"/>
      <c r="R187" s="84"/>
      <c r="S187" s="84"/>
      <c r="T187" s="84"/>
      <c r="U187" s="84"/>
      <c r="V187" s="84"/>
      <c r="W187" s="84"/>
      <c r="X187" s="84"/>
      <c r="Y187" s="84"/>
      <c r="Z187" s="84"/>
      <c r="AA187" s="84"/>
      <c r="AB187" s="84"/>
      <c r="AC187" s="84"/>
      <c r="AD187" s="84"/>
      <c r="AE187" s="84"/>
      <c r="AF187" s="84"/>
      <c r="AG187" s="84"/>
      <c r="AH187" s="84"/>
      <c r="AI187" s="84"/>
      <c r="AJ187" s="84"/>
      <c r="AK187" s="84"/>
      <c r="AL187" s="84"/>
      <c r="AM187" s="84"/>
      <c r="AN187" s="84"/>
      <c r="AO187" s="84"/>
      <c r="AP187" s="84"/>
      <c r="AQ187" s="84"/>
      <c r="AR187" s="84"/>
      <c r="AS187" s="84"/>
      <c r="AT187" s="84"/>
      <c r="AU187" s="84"/>
      <c r="AV187" s="84"/>
      <c r="AW187" s="84"/>
      <c r="AX187" s="84"/>
      <c r="AY187" s="84"/>
      <c r="AZ187" s="84"/>
      <c r="BA187" s="84"/>
      <c r="BB187" s="84"/>
      <c r="BC187" s="84"/>
      <c r="BD187" s="84"/>
      <c r="BE187" s="84"/>
      <c r="BF187" s="84"/>
      <c r="BG187" s="84"/>
      <c r="BH187" s="84"/>
      <c r="BI187" s="84"/>
      <c r="BJ187" s="84"/>
      <c r="BK187" s="84"/>
      <c r="BL187" s="1"/>
      <c r="BM187" s="1"/>
      <c r="BN187" s="1"/>
      <c r="BO187" s="1"/>
      <c r="BP187" s="1"/>
      <c r="BQ187" s="1"/>
      <c r="BR187" s="1"/>
      <c r="BS187" s="1"/>
      <c r="BT187" s="1"/>
      <c r="BU187" s="1"/>
    </row>
    <row r="188" spans="1:73" ht="15.75" customHeight="1" x14ac:dyDescent="0.25">
      <c r="A188" s="1"/>
      <c r="B188" s="1"/>
      <c r="C188" s="83"/>
      <c r="D188" s="84"/>
      <c r="E188" s="84"/>
      <c r="F188" s="84"/>
      <c r="G188" s="84"/>
      <c r="H188" s="84"/>
      <c r="I188" s="84"/>
      <c r="J188" s="84"/>
      <c r="K188" s="84"/>
      <c r="L188" s="85"/>
      <c r="M188" s="85"/>
      <c r="N188" s="85"/>
      <c r="O188" s="85"/>
      <c r="P188" s="85"/>
      <c r="Q188" s="1"/>
      <c r="R188" s="84"/>
      <c r="S188" s="84"/>
      <c r="T188" s="84"/>
      <c r="U188" s="84"/>
      <c r="V188" s="84"/>
      <c r="W188" s="84"/>
      <c r="X188" s="84"/>
      <c r="Y188" s="84"/>
      <c r="Z188" s="84"/>
      <c r="AA188" s="84"/>
      <c r="AB188" s="84"/>
      <c r="AC188" s="84"/>
      <c r="AD188" s="84"/>
      <c r="AE188" s="84"/>
      <c r="AF188" s="84"/>
      <c r="AG188" s="84"/>
      <c r="AH188" s="84"/>
      <c r="AI188" s="84"/>
      <c r="AJ188" s="84"/>
      <c r="AK188" s="84"/>
      <c r="AL188" s="84"/>
      <c r="AM188" s="84"/>
      <c r="AN188" s="84"/>
      <c r="AO188" s="84"/>
      <c r="AP188" s="84"/>
      <c r="AQ188" s="84"/>
      <c r="AR188" s="84"/>
      <c r="AS188" s="84"/>
      <c r="AT188" s="84"/>
      <c r="AU188" s="84"/>
      <c r="AV188" s="84"/>
      <c r="AW188" s="84"/>
      <c r="AX188" s="84"/>
      <c r="AY188" s="84"/>
      <c r="AZ188" s="84"/>
      <c r="BA188" s="84"/>
      <c r="BB188" s="84"/>
      <c r="BC188" s="84"/>
      <c r="BD188" s="84"/>
      <c r="BE188" s="84"/>
      <c r="BF188" s="84"/>
      <c r="BG188" s="84"/>
      <c r="BH188" s="84"/>
      <c r="BI188" s="84"/>
      <c r="BJ188" s="84"/>
      <c r="BK188" s="84"/>
      <c r="BL188" s="1"/>
      <c r="BM188" s="1"/>
      <c r="BN188" s="1"/>
      <c r="BO188" s="1"/>
      <c r="BP188" s="1"/>
      <c r="BQ188" s="1"/>
      <c r="BR188" s="1"/>
      <c r="BS188" s="1"/>
      <c r="BT188" s="1"/>
      <c r="BU188" s="1"/>
    </row>
    <row r="189" spans="1:73" ht="15.75" customHeight="1" x14ac:dyDescent="0.25">
      <c r="A189" s="1"/>
      <c r="B189" s="1"/>
      <c r="C189" s="83"/>
      <c r="D189" s="84"/>
      <c r="E189" s="84"/>
      <c r="F189" s="84"/>
      <c r="G189" s="84"/>
      <c r="H189" s="84"/>
      <c r="I189" s="84"/>
      <c r="J189" s="84"/>
      <c r="K189" s="84"/>
      <c r="L189" s="85"/>
      <c r="M189" s="85"/>
      <c r="N189" s="85"/>
      <c r="O189" s="85"/>
      <c r="P189" s="85"/>
      <c r="Q189" s="1"/>
      <c r="R189" s="84"/>
      <c r="S189" s="84"/>
      <c r="T189" s="84"/>
      <c r="U189" s="84"/>
      <c r="V189" s="84"/>
      <c r="W189" s="84"/>
      <c r="X189" s="84"/>
      <c r="Y189" s="84"/>
      <c r="Z189" s="84"/>
      <c r="AA189" s="84"/>
      <c r="AB189" s="84"/>
      <c r="AC189" s="84"/>
      <c r="AD189" s="84"/>
      <c r="AE189" s="84"/>
      <c r="AF189" s="84"/>
      <c r="AG189" s="84"/>
      <c r="AH189" s="84"/>
      <c r="AI189" s="84"/>
      <c r="AJ189" s="84"/>
      <c r="AK189" s="84"/>
      <c r="AL189" s="84"/>
      <c r="AM189" s="84"/>
      <c r="AN189" s="84"/>
      <c r="AO189" s="84"/>
      <c r="AP189" s="84"/>
      <c r="AQ189" s="84"/>
      <c r="AR189" s="84"/>
      <c r="AS189" s="84"/>
      <c r="AT189" s="84"/>
      <c r="AU189" s="84"/>
      <c r="AV189" s="84"/>
      <c r="AW189" s="84"/>
      <c r="AX189" s="84"/>
      <c r="AY189" s="84"/>
      <c r="AZ189" s="84"/>
      <c r="BA189" s="84"/>
      <c r="BB189" s="84"/>
      <c r="BC189" s="84"/>
      <c r="BD189" s="84"/>
      <c r="BE189" s="84"/>
      <c r="BF189" s="84"/>
      <c r="BG189" s="84"/>
      <c r="BH189" s="84"/>
      <c r="BI189" s="84"/>
      <c r="BJ189" s="84"/>
      <c r="BK189" s="84"/>
      <c r="BL189" s="1"/>
      <c r="BM189" s="1"/>
      <c r="BN189" s="1"/>
      <c r="BO189" s="1"/>
      <c r="BP189" s="1"/>
      <c r="BQ189" s="1"/>
      <c r="BR189" s="1"/>
      <c r="BS189" s="1"/>
      <c r="BT189" s="1"/>
      <c r="BU189" s="1"/>
    </row>
    <row r="190" spans="1:73" ht="15.75" customHeight="1" x14ac:dyDescent="0.25">
      <c r="A190" s="1"/>
      <c r="B190" s="1"/>
      <c r="C190" s="83"/>
      <c r="D190" s="84"/>
      <c r="E190" s="84"/>
      <c r="F190" s="84"/>
      <c r="G190" s="84"/>
      <c r="H190" s="84"/>
      <c r="I190" s="84"/>
      <c r="J190" s="84"/>
      <c r="K190" s="84"/>
      <c r="L190" s="85"/>
      <c r="M190" s="85"/>
      <c r="N190" s="85"/>
      <c r="O190" s="85"/>
      <c r="P190" s="85"/>
      <c r="Q190" s="1"/>
      <c r="R190" s="84"/>
      <c r="S190" s="84"/>
      <c r="T190" s="84"/>
      <c r="U190" s="84"/>
      <c r="V190" s="84"/>
      <c r="W190" s="84"/>
      <c r="X190" s="84"/>
      <c r="Y190" s="84"/>
      <c r="Z190" s="84"/>
      <c r="AA190" s="84"/>
      <c r="AB190" s="84"/>
      <c r="AC190" s="84"/>
      <c r="AD190" s="84"/>
      <c r="AE190" s="84"/>
      <c r="AF190" s="84"/>
      <c r="AG190" s="84"/>
      <c r="AH190" s="84"/>
      <c r="AI190" s="84"/>
      <c r="AJ190" s="84"/>
      <c r="AK190" s="84"/>
      <c r="AL190" s="84"/>
      <c r="AM190" s="84"/>
      <c r="AN190" s="84"/>
      <c r="AO190" s="84"/>
      <c r="AP190" s="84"/>
      <c r="AQ190" s="84"/>
      <c r="AR190" s="84"/>
      <c r="AS190" s="84"/>
      <c r="AT190" s="84"/>
      <c r="AU190" s="84"/>
      <c r="AV190" s="84"/>
      <c r="AW190" s="84"/>
      <c r="AX190" s="84"/>
      <c r="AY190" s="84"/>
      <c r="AZ190" s="84"/>
      <c r="BA190" s="84"/>
      <c r="BB190" s="84"/>
      <c r="BC190" s="84"/>
      <c r="BD190" s="84"/>
      <c r="BE190" s="84"/>
      <c r="BF190" s="84"/>
      <c r="BG190" s="84"/>
      <c r="BH190" s="84"/>
      <c r="BI190" s="84"/>
      <c r="BJ190" s="84"/>
      <c r="BK190" s="84"/>
      <c r="BL190" s="1"/>
      <c r="BM190" s="1"/>
      <c r="BN190" s="1"/>
      <c r="BO190" s="1"/>
      <c r="BP190" s="1"/>
      <c r="BQ190" s="1"/>
      <c r="BR190" s="1"/>
      <c r="BS190" s="1"/>
      <c r="BT190" s="1"/>
      <c r="BU190" s="1"/>
    </row>
    <row r="191" spans="1:73" ht="15.75" customHeight="1" x14ac:dyDescent="0.25">
      <c r="A191" s="1"/>
      <c r="B191" s="1"/>
      <c r="C191" s="83"/>
      <c r="D191" s="84"/>
      <c r="E191" s="84"/>
      <c r="F191" s="84"/>
      <c r="G191" s="84"/>
      <c r="H191" s="84"/>
      <c r="I191" s="84"/>
      <c r="J191" s="84"/>
      <c r="K191" s="84"/>
      <c r="L191" s="85"/>
      <c r="M191" s="85"/>
      <c r="N191" s="85"/>
      <c r="O191" s="85"/>
      <c r="P191" s="85"/>
      <c r="Q191" s="1"/>
      <c r="R191" s="84"/>
      <c r="S191" s="84"/>
      <c r="T191" s="84"/>
      <c r="U191" s="84"/>
      <c r="V191" s="84"/>
      <c r="W191" s="84"/>
      <c r="X191" s="84"/>
      <c r="Y191" s="84"/>
      <c r="Z191" s="84"/>
      <c r="AA191" s="84"/>
      <c r="AB191" s="84"/>
      <c r="AC191" s="84"/>
      <c r="AD191" s="84"/>
      <c r="AE191" s="84"/>
      <c r="AF191" s="84"/>
      <c r="AG191" s="84"/>
      <c r="AH191" s="84"/>
      <c r="AI191" s="84"/>
      <c r="AJ191" s="84"/>
      <c r="AK191" s="84"/>
      <c r="AL191" s="84"/>
      <c r="AM191" s="84"/>
      <c r="AN191" s="84"/>
      <c r="AO191" s="84"/>
      <c r="AP191" s="84"/>
      <c r="AQ191" s="84"/>
      <c r="AR191" s="84"/>
      <c r="AS191" s="84"/>
      <c r="AT191" s="84"/>
      <c r="AU191" s="84"/>
      <c r="AV191" s="84"/>
      <c r="AW191" s="84"/>
      <c r="AX191" s="84"/>
      <c r="AY191" s="84"/>
      <c r="AZ191" s="84"/>
      <c r="BA191" s="84"/>
      <c r="BB191" s="84"/>
      <c r="BC191" s="84"/>
      <c r="BD191" s="84"/>
      <c r="BE191" s="84"/>
      <c r="BF191" s="84"/>
      <c r="BG191" s="84"/>
      <c r="BH191" s="84"/>
      <c r="BI191" s="84"/>
      <c r="BJ191" s="84"/>
      <c r="BK191" s="84"/>
      <c r="BL191" s="1"/>
      <c r="BM191" s="1"/>
      <c r="BN191" s="1"/>
      <c r="BO191" s="1"/>
      <c r="BP191" s="1"/>
      <c r="BQ191" s="1"/>
      <c r="BR191" s="1"/>
      <c r="BS191" s="1"/>
      <c r="BT191" s="1"/>
      <c r="BU191" s="1"/>
    </row>
    <row r="192" spans="1:73" ht="15.75" customHeight="1" x14ac:dyDescent="0.25">
      <c r="A192" s="1"/>
      <c r="B192" s="1"/>
      <c r="C192" s="83"/>
      <c r="D192" s="84"/>
      <c r="E192" s="84"/>
      <c r="F192" s="84"/>
      <c r="G192" s="84"/>
      <c r="H192" s="84"/>
      <c r="I192" s="84"/>
      <c r="J192" s="84"/>
      <c r="K192" s="84"/>
      <c r="L192" s="85"/>
      <c r="M192" s="85"/>
      <c r="N192" s="85"/>
      <c r="O192" s="85"/>
      <c r="P192" s="85"/>
      <c r="Q192" s="1"/>
      <c r="R192" s="84"/>
      <c r="S192" s="84"/>
      <c r="T192" s="84"/>
      <c r="U192" s="84"/>
      <c r="V192" s="84"/>
      <c r="W192" s="84"/>
      <c r="X192" s="84"/>
      <c r="Y192" s="84"/>
      <c r="Z192" s="84"/>
      <c r="AA192" s="84"/>
      <c r="AB192" s="84"/>
      <c r="AC192" s="84"/>
      <c r="AD192" s="84"/>
      <c r="AE192" s="84"/>
      <c r="AF192" s="84"/>
      <c r="AG192" s="84"/>
      <c r="AH192" s="84"/>
      <c r="AI192" s="84"/>
      <c r="AJ192" s="84"/>
      <c r="AK192" s="84"/>
      <c r="AL192" s="84"/>
      <c r="AM192" s="84"/>
      <c r="AN192" s="84"/>
      <c r="AO192" s="84"/>
      <c r="AP192" s="84"/>
      <c r="AQ192" s="84"/>
      <c r="AR192" s="84"/>
      <c r="AS192" s="84"/>
      <c r="AT192" s="84"/>
      <c r="AU192" s="84"/>
      <c r="AV192" s="84"/>
      <c r="AW192" s="84"/>
      <c r="AX192" s="84"/>
      <c r="AY192" s="84"/>
      <c r="AZ192" s="84"/>
      <c r="BA192" s="84"/>
      <c r="BB192" s="84"/>
      <c r="BC192" s="84"/>
      <c r="BD192" s="84"/>
      <c r="BE192" s="84"/>
      <c r="BF192" s="84"/>
      <c r="BG192" s="84"/>
      <c r="BH192" s="84"/>
      <c r="BI192" s="84"/>
      <c r="BJ192" s="84"/>
      <c r="BK192" s="84"/>
      <c r="BL192" s="1"/>
      <c r="BM192" s="1"/>
      <c r="BN192" s="1"/>
      <c r="BO192" s="1"/>
      <c r="BP192" s="1"/>
      <c r="BQ192" s="1"/>
      <c r="BR192" s="1"/>
      <c r="BS192" s="1"/>
      <c r="BT192" s="1"/>
      <c r="BU192" s="1"/>
    </row>
    <row r="193" spans="1:73" ht="15.75" customHeight="1" x14ac:dyDescent="0.25">
      <c r="A193" s="1"/>
      <c r="B193" s="1"/>
      <c r="C193" s="83"/>
      <c r="D193" s="84"/>
      <c r="E193" s="84"/>
      <c r="F193" s="84"/>
      <c r="G193" s="84"/>
      <c r="H193" s="84"/>
      <c r="I193" s="84"/>
      <c r="J193" s="84"/>
      <c r="K193" s="84"/>
      <c r="L193" s="85"/>
      <c r="M193" s="85"/>
      <c r="N193" s="85"/>
      <c r="O193" s="85"/>
      <c r="P193" s="85"/>
      <c r="Q193" s="1"/>
      <c r="R193" s="84"/>
      <c r="S193" s="84"/>
      <c r="T193" s="84"/>
      <c r="U193" s="84"/>
      <c r="V193" s="84"/>
      <c r="W193" s="84"/>
      <c r="X193" s="84"/>
      <c r="Y193" s="84"/>
      <c r="Z193" s="84"/>
      <c r="AA193" s="84"/>
      <c r="AB193" s="84"/>
      <c r="AC193" s="84"/>
      <c r="AD193" s="84"/>
      <c r="AE193" s="84"/>
      <c r="AF193" s="84"/>
      <c r="AG193" s="84"/>
      <c r="AH193" s="84"/>
      <c r="AI193" s="84"/>
      <c r="AJ193" s="84"/>
      <c r="AK193" s="84"/>
      <c r="AL193" s="84"/>
      <c r="AM193" s="84"/>
      <c r="AN193" s="84"/>
      <c r="AO193" s="84"/>
      <c r="AP193" s="84"/>
      <c r="AQ193" s="84"/>
      <c r="AR193" s="84"/>
      <c r="AS193" s="84"/>
      <c r="AT193" s="84"/>
      <c r="AU193" s="84"/>
      <c r="AV193" s="84"/>
      <c r="AW193" s="84"/>
      <c r="AX193" s="84"/>
      <c r="AY193" s="84"/>
      <c r="AZ193" s="84"/>
      <c r="BA193" s="84"/>
      <c r="BB193" s="84"/>
      <c r="BC193" s="84"/>
      <c r="BD193" s="84"/>
      <c r="BE193" s="84"/>
      <c r="BF193" s="84"/>
      <c r="BG193" s="84"/>
      <c r="BH193" s="84"/>
      <c r="BI193" s="84"/>
      <c r="BJ193" s="84"/>
      <c r="BK193" s="84"/>
      <c r="BL193" s="1"/>
      <c r="BM193" s="1"/>
      <c r="BN193" s="1"/>
      <c r="BO193" s="1"/>
      <c r="BP193" s="1"/>
      <c r="BQ193" s="1"/>
      <c r="BR193" s="1"/>
      <c r="BS193" s="1"/>
      <c r="BT193" s="1"/>
      <c r="BU193" s="1"/>
    </row>
    <row r="194" spans="1:73" ht="15.75" customHeight="1" x14ac:dyDescent="0.25">
      <c r="A194" s="1"/>
      <c r="B194" s="1"/>
      <c r="C194" s="83"/>
      <c r="D194" s="84"/>
      <c r="E194" s="84"/>
      <c r="F194" s="84"/>
      <c r="G194" s="84"/>
      <c r="H194" s="84"/>
      <c r="I194" s="84"/>
      <c r="J194" s="84"/>
      <c r="K194" s="84"/>
      <c r="L194" s="85"/>
      <c r="M194" s="85"/>
      <c r="N194" s="85"/>
      <c r="O194" s="85"/>
      <c r="P194" s="85"/>
      <c r="Q194" s="1"/>
      <c r="R194" s="84"/>
      <c r="S194" s="84"/>
      <c r="T194" s="84"/>
      <c r="U194" s="84"/>
      <c r="V194" s="84"/>
      <c r="W194" s="84"/>
      <c r="X194" s="84"/>
      <c r="Y194" s="84"/>
      <c r="Z194" s="84"/>
      <c r="AA194" s="84"/>
      <c r="AB194" s="84"/>
      <c r="AC194" s="84"/>
      <c r="AD194" s="84"/>
      <c r="AE194" s="84"/>
      <c r="AF194" s="84"/>
      <c r="AG194" s="84"/>
      <c r="AH194" s="84"/>
      <c r="AI194" s="84"/>
      <c r="AJ194" s="84"/>
      <c r="AK194" s="84"/>
      <c r="AL194" s="84"/>
      <c r="AM194" s="84"/>
      <c r="AN194" s="84"/>
      <c r="AO194" s="84"/>
      <c r="AP194" s="84"/>
      <c r="AQ194" s="84"/>
      <c r="AR194" s="84"/>
      <c r="AS194" s="84"/>
      <c r="AT194" s="84"/>
      <c r="AU194" s="84"/>
      <c r="AV194" s="84"/>
      <c r="AW194" s="84"/>
      <c r="AX194" s="84"/>
      <c r="AY194" s="84"/>
      <c r="AZ194" s="84"/>
      <c r="BA194" s="84"/>
      <c r="BB194" s="84"/>
      <c r="BC194" s="84"/>
      <c r="BD194" s="84"/>
      <c r="BE194" s="84"/>
      <c r="BF194" s="84"/>
      <c r="BG194" s="84"/>
      <c r="BH194" s="84"/>
      <c r="BI194" s="84"/>
      <c r="BJ194" s="84"/>
      <c r="BK194" s="84"/>
      <c r="BL194" s="1"/>
      <c r="BM194" s="1"/>
      <c r="BN194" s="1"/>
      <c r="BO194" s="1"/>
      <c r="BP194" s="1"/>
      <c r="BQ194" s="1"/>
      <c r="BR194" s="1"/>
      <c r="BS194" s="1"/>
      <c r="BT194" s="1"/>
      <c r="BU194" s="1"/>
    </row>
    <row r="195" spans="1:73" ht="15.75" customHeight="1" x14ac:dyDescent="0.25">
      <c r="A195" s="1"/>
      <c r="B195" s="1"/>
      <c r="C195" s="83"/>
      <c r="D195" s="84"/>
      <c r="E195" s="84"/>
      <c r="F195" s="84"/>
      <c r="G195" s="84"/>
      <c r="H195" s="84"/>
      <c r="I195" s="84"/>
      <c r="J195" s="84"/>
      <c r="K195" s="84"/>
      <c r="L195" s="85"/>
      <c r="M195" s="85"/>
      <c r="N195" s="85"/>
      <c r="O195" s="85"/>
      <c r="P195" s="85"/>
      <c r="Q195" s="1"/>
      <c r="R195" s="84"/>
      <c r="S195" s="84"/>
      <c r="T195" s="84"/>
      <c r="U195" s="84"/>
      <c r="V195" s="84"/>
      <c r="W195" s="84"/>
      <c r="X195" s="84"/>
      <c r="Y195" s="84"/>
      <c r="Z195" s="84"/>
      <c r="AA195" s="84"/>
      <c r="AB195" s="84"/>
      <c r="AC195" s="84"/>
      <c r="AD195" s="84"/>
      <c r="AE195" s="84"/>
      <c r="AF195" s="84"/>
      <c r="AG195" s="84"/>
      <c r="AH195" s="84"/>
      <c r="AI195" s="84"/>
      <c r="AJ195" s="84"/>
      <c r="AK195" s="84"/>
      <c r="AL195" s="84"/>
      <c r="AM195" s="84"/>
      <c r="AN195" s="84"/>
      <c r="AO195" s="84"/>
      <c r="AP195" s="84"/>
      <c r="AQ195" s="84"/>
      <c r="AR195" s="84"/>
      <c r="AS195" s="84"/>
      <c r="AT195" s="84"/>
      <c r="AU195" s="84"/>
      <c r="AV195" s="84"/>
      <c r="AW195" s="84"/>
      <c r="AX195" s="84"/>
      <c r="AY195" s="84"/>
      <c r="AZ195" s="84"/>
      <c r="BA195" s="84"/>
      <c r="BB195" s="84"/>
      <c r="BC195" s="84"/>
      <c r="BD195" s="84"/>
      <c r="BE195" s="84"/>
      <c r="BF195" s="84"/>
      <c r="BG195" s="84"/>
      <c r="BH195" s="84"/>
      <c r="BI195" s="84"/>
      <c r="BJ195" s="84"/>
      <c r="BK195" s="84"/>
      <c r="BL195" s="1"/>
      <c r="BM195" s="1"/>
      <c r="BN195" s="1"/>
      <c r="BO195" s="1"/>
      <c r="BP195" s="1"/>
      <c r="BQ195" s="1"/>
      <c r="BR195" s="1"/>
      <c r="BS195" s="1"/>
      <c r="BT195" s="1"/>
      <c r="BU195" s="1"/>
    </row>
    <row r="196" spans="1:73" ht="15.75" customHeight="1" x14ac:dyDescent="0.25">
      <c r="A196" s="1"/>
      <c r="B196" s="1"/>
      <c r="C196" s="83"/>
      <c r="D196" s="84"/>
      <c r="E196" s="84"/>
      <c r="F196" s="84"/>
      <c r="G196" s="84"/>
      <c r="H196" s="84"/>
      <c r="I196" s="84"/>
      <c r="J196" s="84"/>
      <c r="K196" s="84"/>
      <c r="L196" s="85"/>
      <c r="M196" s="85"/>
      <c r="N196" s="85"/>
      <c r="O196" s="85"/>
      <c r="P196" s="85"/>
      <c r="Q196" s="1"/>
      <c r="R196" s="84"/>
      <c r="S196" s="84"/>
      <c r="T196" s="84"/>
      <c r="U196" s="84"/>
      <c r="V196" s="84"/>
      <c r="W196" s="84"/>
      <c r="X196" s="84"/>
      <c r="Y196" s="84"/>
      <c r="Z196" s="84"/>
      <c r="AA196" s="84"/>
      <c r="AB196" s="84"/>
      <c r="AC196" s="84"/>
      <c r="AD196" s="84"/>
      <c r="AE196" s="84"/>
      <c r="AF196" s="84"/>
      <c r="AG196" s="84"/>
      <c r="AH196" s="84"/>
      <c r="AI196" s="84"/>
      <c r="AJ196" s="84"/>
      <c r="AK196" s="84"/>
      <c r="AL196" s="84"/>
      <c r="AM196" s="84"/>
      <c r="AN196" s="84"/>
      <c r="AO196" s="84"/>
      <c r="AP196" s="84"/>
      <c r="AQ196" s="84"/>
      <c r="AR196" s="84"/>
      <c r="AS196" s="84"/>
      <c r="AT196" s="84"/>
      <c r="AU196" s="84"/>
      <c r="AV196" s="84"/>
      <c r="AW196" s="84"/>
      <c r="AX196" s="84"/>
      <c r="AY196" s="84"/>
      <c r="AZ196" s="84"/>
      <c r="BA196" s="84"/>
      <c r="BB196" s="84"/>
      <c r="BC196" s="84"/>
      <c r="BD196" s="84"/>
      <c r="BE196" s="84"/>
      <c r="BF196" s="84"/>
      <c r="BG196" s="84"/>
      <c r="BH196" s="84"/>
      <c r="BI196" s="84"/>
      <c r="BJ196" s="84"/>
      <c r="BK196" s="84"/>
      <c r="BL196" s="1"/>
      <c r="BM196" s="1"/>
      <c r="BN196" s="1"/>
      <c r="BO196" s="1"/>
      <c r="BP196" s="1"/>
      <c r="BQ196" s="1"/>
      <c r="BR196" s="1"/>
      <c r="BS196" s="1"/>
      <c r="BT196" s="1"/>
      <c r="BU196" s="1"/>
    </row>
    <row r="197" spans="1:73" ht="15.75" customHeight="1" x14ac:dyDescent="0.25">
      <c r="A197" s="1"/>
      <c r="B197" s="1"/>
      <c r="C197" s="83"/>
      <c r="D197" s="84"/>
      <c r="E197" s="84"/>
      <c r="F197" s="84"/>
      <c r="G197" s="84"/>
      <c r="H197" s="84"/>
      <c r="I197" s="84"/>
      <c r="J197" s="84"/>
      <c r="K197" s="84"/>
      <c r="L197" s="85"/>
      <c r="M197" s="85"/>
      <c r="N197" s="85"/>
      <c r="O197" s="85"/>
      <c r="P197" s="85"/>
      <c r="Q197" s="1"/>
      <c r="R197" s="84"/>
      <c r="S197" s="84"/>
      <c r="T197" s="84"/>
      <c r="U197" s="84"/>
      <c r="V197" s="84"/>
      <c r="W197" s="84"/>
      <c r="X197" s="84"/>
      <c r="Y197" s="84"/>
      <c r="Z197" s="84"/>
      <c r="AA197" s="84"/>
      <c r="AB197" s="84"/>
      <c r="AC197" s="84"/>
      <c r="AD197" s="84"/>
      <c r="AE197" s="84"/>
      <c r="AF197" s="84"/>
      <c r="AG197" s="84"/>
      <c r="AH197" s="84"/>
      <c r="AI197" s="84"/>
      <c r="AJ197" s="84"/>
      <c r="AK197" s="84"/>
      <c r="AL197" s="84"/>
      <c r="AM197" s="84"/>
      <c r="AN197" s="84"/>
      <c r="AO197" s="84"/>
      <c r="AP197" s="84"/>
      <c r="AQ197" s="84"/>
      <c r="AR197" s="84"/>
      <c r="AS197" s="84"/>
      <c r="AT197" s="84"/>
      <c r="AU197" s="84"/>
      <c r="AV197" s="84"/>
      <c r="AW197" s="84"/>
      <c r="AX197" s="84"/>
      <c r="AY197" s="84"/>
      <c r="AZ197" s="84"/>
      <c r="BA197" s="84"/>
      <c r="BB197" s="84"/>
      <c r="BC197" s="84"/>
      <c r="BD197" s="84"/>
      <c r="BE197" s="84"/>
      <c r="BF197" s="84"/>
      <c r="BG197" s="84"/>
      <c r="BH197" s="84"/>
      <c r="BI197" s="84"/>
      <c r="BJ197" s="84"/>
      <c r="BK197" s="84"/>
      <c r="BL197" s="1"/>
      <c r="BM197" s="1"/>
      <c r="BN197" s="1"/>
      <c r="BO197" s="1"/>
      <c r="BP197" s="1"/>
      <c r="BQ197" s="1"/>
      <c r="BR197" s="1"/>
      <c r="BS197" s="1"/>
      <c r="BT197" s="1"/>
      <c r="BU197" s="1"/>
    </row>
    <row r="198" spans="1:73" ht="15.75" customHeight="1" x14ac:dyDescent="0.25">
      <c r="A198" s="1"/>
      <c r="B198" s="1"/>
      <c r="C198" s="83"/>
      <c r="D198" s="84"/>
      <c r="E198" s="84"/>
      <c r="F198" s="84"/>
      <c r="G198" s="84"/>
      <c r="H198" s="84"/>
      <c r="I198" s="84"/>
      <c r="J198" s="84"/>
      <c r="K198" s="84"/>
      <c r="L198" s="85"/>
      <c r="M198" s="85"/>
      <c r="N198" s="85"/>
      <c r="O198" s="85"/>
      <c r="P198" s="85"/>
      <c r="Q198" s="1"/>
      <c r="R198" s="84"/>
      <c r="S198" s="84"/>
      <c r="T198" s="84"/>
      <c r="U198" s="84"/>
      <c r="V198" s="84"/>
      <c r="W198" s="84"/>
      <c r="X198" s="84"/>
      <c r="Y198" s="84"/>
      <c r="Z198" s="84"/>
      <c r="AA198" s="84"/>
      <c r="AB198" s="84"/>
      <c r="AC198" s="84"/>
      <c r="AD198" s="84"/>
      <c r="AE198" s="84"/>
      <c r="AF198" s="84"/>
      <c r="AG198" s="84"/>
      <c r="AH198" s="84"/>
      <c r="AI198" s="84"/>
      <c r="AJ198" s="84"/>
      <c r="AK198" s="84"/>
      <c r="AL198" s="84"/>
      <c r="AM198" s="84"/>
      <c r="AN198" s="84"/>
      <c r="AO198" s="84"/>
      <c r="AP198" s="84"/>
      <c r="AQ198" s="84"/>
      <c r="AR198" s="84"/>
      <c r="AS198" s="84"/>
      <c r="AT198" s="84"/>
      <c r="AU198" s="84"/>
      <c r="AV198" s="84"/>
      <c r="AW198" s="84"/>
      <c r="AX198" s="84"/>
      <c r="AY198" s="84"/>
      <c r="AZ198" s="84"/>
      <c r="BA198" s="84"/>
      <c r="BB198" s="84"/>
      <c r="BC198" s="84"/>
      <c r="BD198" s="84"/>
      <c r="BE198" s="84"/>
      <c r="BF198" s="84"/>
      <c r="BG198" s="84"/>
      <c r="BH198" s="84"/>
      <c r="BI198" s="84"/>
      <c r="BJ198" s="84"/>
      <c r="BK198" s="84"/>
      <c r="BL198" s="1"/>
      <c r="BM198" s="1"/>
      <c r="BN198" s="1"/>
      <c r="BO198" s="1"/>
      <c r="BP198" s="1"/>
      <c r="BQ198" s="1"/>
      <c r="BR198" s="1"/>
      <c r="BS198" s="1"/>
      <c r="BT198" s="1"/>
      <c r="BU198" s="1"/>
    </row>
    <row r="199" spans="1:73" ht="15.75" customHeight="1" x14ac:dyDescent="0.25">
      <c r="A199" s="1"/>
      <c r="B199" s="1"/>
      <c r="C199" s="83"/>
      <c r="D199" s="84"/>
      <c r="E199" s="84"/>
      <c r="F199" s="84"/>
      <c r="G199" s="84"/>
      <c r="H199" s="84"/>
      <c r="I199" s="84"/>
      <c r="J199" s="84"/>
      <c r="K199" s="84"/>
      <c r="L199" s="85"/>
      <c r="M199" s="85"/>
      <c r="N199" s="85"/>
      <c r="O199" s="85"/>
      <c r="P199" s="85"/>
      <c r="Q199" s="1"/>
      <c r="R199" s="84"/>
      <c r="S199" s="84"/>
      <c r="T199" s="84"/>
      <c r="U199" s="84"/>
      <c r="V199" s="84"/>
      <c r="W199" s="84"/>
      <c r="X199" s="84"/>
      <c r="Y199" s="84"/>
      <c r="Z199" s="84"/>
      <c r="AA199" s="84"/>
      <c r="AB199" s="84"/>
      <c r="AC199" s="84"/>
      <c r="AD199" s="84"/>
      <c r="AE199" s="84"/>
      <c r="AF199" s="84"/>
      <c r="AG199" s="84"/>
      <c r="AH199" s="84"/>
      <c r="AI199" s="84"/>
      <c r="AJ199" s="84"/>
      <c r="AK199" s="84"/>
      <c r="AL199" s="84"/>
      <c r="AM199" s="84"/>
      <c r="AN199" s="84"/>
      <c r="AO199" s="84"/>
      <c r="AP199" s="84"/>
      <c r="AQ199" s="84"/>
      <c r="AR199" s="84"/>
      <c r="AS199" s="84"/>
      <c r="AT199" s="84"/>
      <c r="AU199" s="84"/>
      <c r="AV199" s="84"/>
      <c r="AW199" s="84"/>
      <c r="AX199" s="84"/>
      <c r="AY199" s="84"/>
      <c r="AZ199" s="84"/>
      <c r="BA199" s="84"/>
      <c r="BB199" s="84"/>
      <c r="BC199" s="84"/>
      <c r="BD199" s="84"/>
      <c r="BE199" s="84"/>
      <c r="BF199" s="84"/>
      <c r="BG199" s="84"/>
      <c r="BH199" s="84"/>
      <c r="BI199" s="84"/>
      <c r="BJ199" s="84"/>
      <c r="BK199" s="84"/>
      <c r="BL199" s="1"/>
      <c r="BM199" s="1"/>
      <c r="BN199" s="1"/>
      <c r="BO199" s="1"/>
      <c r="BP199" s="1"/>
      <c r="BQ199" s="1"/>
      <c r="BR199" s="1"/>
      <c r="BS199" s="1"/>
      <c r="BT199" s="1"/>
      <c r="BU199" s="1"/>
    </row>
    <row r="200" spans="1:73" ht="15.75" customHeight="1" x14ac:dyDescent="0.25">
      <c r="A200" s="1"/>
      <c r="B200" s="1"/>
      <c r="C200" s="83"/>
      <c r="D200" s="84"/>
      <c r="E200" s="84"/>
      <c r="F200" s="84"/>
      <c r="G200" s="84"/>
      <c r="H200" s="84"/>
      <c r="I200" s="84"/>
      <c r="J200" s="84"/>
      <c r="K200" s="84"/>
      <c r="L200" s="85"/>
      <c r="M200" s="85"/>
      <c r="N200" s="85"/>
      <c r="O200" s="85"/>
      <c r="P200" s="85"/>
      <c r="Q200" s="1"/>
      <c r="R200" s="84"/>
      <c r="S200" s="84"/>
      <c r="T200" s="84"/>
      <c r="U200" s="84"/>
      <c r="V200" s="84"/>
      <c r="W200" s="84"/>
      <c r="X200" s="84"/>
      <c r="Y200" s="84"/>
      <c r="Z200" s="84"/>
      <c r="AA200" s="84"/>
      <c r="AB200" s="84"/>
      <c r="AC200" s="84"/>
      <c r="AD200" s="84"/>
      <c r="AE200" s="84"/>
      <c r="AF200" s="84"/>
      <c r="AG200" s="84"/>
      <c r="AH200" s="84"/>
      <c r="AI200" s="84"/>
      <c r="AJ200" s="84"/>
      <c r="AK200" s="84"/>
      <c r="AL200" s="84"/>
      <c r="AM200" s="84"/>
      <c r="AN200" s="84"/>
      <c r="AO200" s="84"/>
      <c r="AP200" s="84"/>
      <c r="AQ200" s="84"/>
      <c r="AR200" s="84"/>
      <c r="AS200" s="84"/>
      <c r="AT200" s="84"/>
      <c r="AU200" s="84"/>
      <c r="AV200" s="84"/>
      <c r="AW200" s="84"/>
      <c r="AX200" s="84"/>
      <c r="AY200" s="84"/>
      <c r="AZ200" s="84"/>
      <c r="BA200" s="84"/>
      <c r="BB200" s="84"/>
      <c r="BC200" s="84"/>
      <c r="BD200" s="84"/>
      <c r="BE200" s="84"/>
      <c r="BF200" s="84"/>
      <c r="BG200" s="84"/>
      <c r="BH200" s="84"/>
      <c r="BI200" s="84"/>
      <c r="BJ200" s="84"/>
      <c r="BK200" s="84"/>
      <c r="BL200" s="1"/>
      <c r="BM200" s="1"/>
      <c r="BN200" s="1"/>
      <c r="BO200" s="1"/>
      <c r="BP200" s="1"/>
      <c r="BQ200" s="1"/>
      <c r="BR200" s="1"/>
      <c r="BS200" s="1"/>
      <c r="BT200" s="1"/>
      <c r="BU200" s="1"/>
    </row>
    <row r="201" spans="1:73" ht="15.75" customHeight="1" x14ac:dyDescent="0.25">
      <c r="A201" s="1"/>
      <c r="B201" s="1"/>
      <c r="C201" s="83"/>
      <c r="D201" s="84"/>
      <c r="E201" s="84"/>
      <c r="F201" s="84"/>
      <c r="G201" s="84"/>
      <c r="H201" s="84"/>
      <c r="I201" s="84"/>
      <c r="J201" s="84"/>
      <c r="K201" s="84"/>
      <c r="L201" s="85"/>
      <c r="M201" s="85"/>
      <c r="N201" s="85"/>
      <c r="O201" s="85"/>
      <c r="P201" s="85"/>
      <c r="Q201" s="1"/>
      <c r="R201" s="84"/>
      <c r="S201" s="84"/>
      <c r="T201" s="84"/>
      <c r="U201" s="84"/>
      <c r="V201" s="84"/>
      <c r="W201" s="84"/>
      <c r="X201" s="84"/>
      <c r="Y201" s="84"/>
      <c r="Z201" s="84"/>
      <c r="AA201" s="84"/>
      <c r="AB201" s="84"/>
      <c r="AC201" s="84"/>
      <c r="AD201" s="84"/>
      <c r="AE201" s="84"/>
      <c r="AF201" s="84"/>
      <c r="AG201" s="84"/>
      <c r="AH201" s="84"/>
      <c r="AI201" s="84"/>
      <c r="AJ201" s="84"/>
      <c r="AK201" s="84"/>
      <c r="AL201" s="84"/>
      <c r="AM201" s="84"/>
      <c r="AN201" s="84"/>
      <c r="AO201" s="84"/>
      <c r="AP201" s="84"/>
      <c r="AQ201" s="84"/>
      <c r="AR201" s="84"/>
      <c r="AS201" s="84"/>
      <c r="AT201" s="84"/>
      <c r="AU201" s="84"/>
      <c r="AV201" s="84"/>
      <c r="AW201" s="84"/>
      <c r="AX201" s="84"/>
      <c r="AY201" s="84"/>
      <c r="AZ201" s="84"/>
      <c r="BA201" s="84"/>
      <c r="BB201" s="84"/>
      <c r="BC201" s="84"/>
      <c r="BD201" s="84"/>
      <c r="BE201" s="84"/>
      <c r="BF201" s="84"/>
      <c r="BG201" s="84"/>
      <c r="BH201" s="84"/>
      <c r="BI201" s="84"/>
      <c r="BJ201" s="84"/>
      <c r="BK201" s="84"/>
      <c r="BL201" s="1"/>
      <c r="BM201" s="1"/>
      <c r="BN201" s="1"/>
      <c r="BO201" s="1"/>
      <c r="BP201" s="1"/>
      <c r="BQ201" s="1"/>
      <c r="BR201" s="1"/>
      <c r="BS201" s="1"/>
      <c r="BT201" s="1"/>
      <c r="BU201" s="1"/>
    </row>
    <row r="202" spans="1:73" ht="15.75" customHeight="1" x14ac:dyDescent="0.25">
      <c r="A202" s="1"/>
      <c r="B202" s="1"/>
      <c r="C202" s="83"/>
      <c r="D202" s="84"/>
      <c r="E202" s="84"/>
      <c r="F202" s="84"/>
      <c r="G202" s="84"/>
      <c r="H202" s="84"/>
      <c r="I202" s="84"/>
      <c r="J202" s="84"/>
      <c r="K202" s="84"/>
      <c r="L202" s="85"/>
      <c r="M202" s="85"/>
      <c r="N202" s="85"/>
      <c r="O202" s="85"/>
      <c r="P202" s="85"/>
      <c r="Q202" s="1"/>
      <c r="R202" s="84"/>
      <c r="S202" s="84"/>
      <c r="T202" s="84"/>
      <c r="U202" s="84"/>
      <c r="V202" s="84"/>
      <c r="W202" s="84"/>
      <c r="X202" s="84"/>
      <c r="Y202" s="84"/>
      <c r="Z202" s="84"/>
      <c r="AA202" s="84"/>
      <c r="AB202" s="84"/>
      <c r="AC202" s="84"/>
      <c r="AD202" s="84"/>
      <c r="AE202" s="84"/>
      <c r="AF202" s="84"/>
      <c r="AG202" s="84"/>
      <c r="AH202" s="84"/>
      <c r="AI202" s="84"/>
      <c r="AJ202" s="84"/>
      <c r="AK202" s="84"/>
      <c r="AL202" s="84"/>
      <c r="AM202" s="84"/>
      <c r="AN202" s="84"/>
      <c r="AO202" s="84"/>
      <c r="AP202" s="84"/>
      <c r="AQ202" s="84"/>
      <c r="AR202" s="84"/>
      <c r="AS202" s="84"/>
      <c r="AT202" s="84"/>
      <c r="AU202" s="84"/>
      <c r="AV202" s="84"/>
      <c r="AW202" s="84"/>
      <c r="AX202" s="84"/>
      <c r="AY202" s="84"/>
      <c r="AZ202" s="84"/>
      <c r="BA202" s="84"/>
      <c r="BB202" s="84"/>
      <c r="BC202" s="84"/>
      <c r="BD202" s="84"/>
      <c r="BE202" s="84"/>
      <c r="BF202" s="84"/>
      <c r="BG202" s="84"/>
      <c r="BH202" s="84"/>
      <c r="BI202" s="84"/>
      <c r="BJ202" s="84"/>
      <c r="BK202" s="84"/>
      <c r="BL202" s="1"/>
      <c r="BM202" s="1"/>
      <c r="BN202" s="1"/>
      <c r="BO202" s="1"/>
      <c r="BP202" s="1"/>
      <c r="BQ202" s="1"/>
      <c r="BR202" s="1"/>
      <c r="BS202" s="1"/>
      <c r="BT202" s="1"/>
      <c r="BU202" s="1"/>
    </row>
    <row r="203" spans="1:73" ht="15.75" customHeight="1" x14ac:dyDescent="0.25">
      <c r="A203" s="1"/>
      <c r="B203" s="1"/>
      <c r="C203" s="83"/>
      <c r="D203" s="84"/>
      <c r="E203" s="84"/>
      <c r="F203" s="84"/>
      <c r="G203" s="84"/>
      <c r="H203" s="84"/>
      <c r="I203" s="84"/>
      <c r="J203" s="84"/>
      <c r="K203" s="84"/>
      <c r="L203" s="85"/>
      <c r="M203" s="85"/>
      <c r="N203" s="85"/>
      <c r="O203" s="85"/>
      <c r="P203" s="85"/>
      <c r="Q203" s="1"/>
      <c r="R203" s="84"/>
      <c r="S203" s="84"/>
      <c r="T203" s="84"/>
      <c r="U203" s="84"/>
      <c r="V203" s="84"/>
      <c r="W203" s="84"/>
      <c r="X203" s="84"/>
      <c r="Y203" s="84"/>
      <c r="Z203" s="84"/>
      <c r="AA203" s="84"/>
      <c r="AB203" s="84"/>
      <c r="AC203" s="84"/>
      <c r="AD203" s="84"/>
      <c r="AE203" s="84"/>
      <c r="AF203" s="84"/>
      <c r="AG203" s="84"/>
      <c r="AH203" s="84"/>
      <c r="AI203" s="84"/>
      <c r="AJ203" s="84"/>
      <c r="AK203" s="84"/>
      <c r="AL203" s="84"/>
      <c r="AM203" s="84"/>
      <c r="AN203" s="84"/>
      <c r="AO203" s="84"/>
      <c r="AP203" s="84"/>
      <c r="AQ203" s="84"/>
      <c r="AR203" s="84"/>
      <c r="AS203" s="84"/>
      <c r="AT203" s="84"/>
      <c r="AU203" s="84"/>
      <c r="AV203" s="84"/>
      <c r="AW203" s="84"/>
      <c r="AX203" s="84"/>
      <c r="AY203" s="84"/>
      <c r="AZ203" s="84"/>
      <c r="BA203" s="84"/>
      <c r="BB203" s="84"/>
      <c r="BC203" s="84"/>
      <c r="BD203" s="84"/>
      <c r="BE203" s="84"/>
      <c r="BF203" s="84"/>
      <c r="BG203" s="84"/>
      <c r="BH203" s="84"/>
      <c r="BI203" s="84"/>
      <c r="BJ203" s="84"/>
      <c r="BK203" s="84"/>
      <c r="BL203" s="1"/>
      <c r="BM203" s="1"/>
      <c r="BN203" s="1"/>
      <c r="BO203" s="1"/>
      <c r="BP203" s="1"/>
      <c r="BQ203" s="1"/>
      <c r="BR203" s="1"/>
      <c r="BS203" s="1"/>
      <c r="BT203" s="1"/>
      <c r="BU203" s="1"/>
    </row>
    <row r="204" spans="1:73" ht="15.75" customHeight="1" x14ac:dyDescent="0.25">
      <c r="A204" s="1"/>
      <c r="B204" s="1"/>
      <c r="C204" s="83"/>
      <c r="D204" s="84"/>
      <c r="E204" s="84"/>
      <c r="F204" s="84"/>
      <c r="G204" s="84"/>
      <c r="H204" s="84"/>
      <c r="I204" s="84"/>
      <c r="J204" s="84"/>
      <c r="K204" s="84"/>
      <c r="L204" s="85"/>
      <c r="M204" s="85"/>
      <c r="N204" s="85"/>
      <c r="O204" s="85"/>
      <c r="P204" s="85"/>
      <c r="Q204" s="1"/>
      <c r="R204" s="84"/>
      <c r="S204" s="84"/>
      <c r="T204" s="84"/>
      <c r="U204" s="84"/>
      <c r="V204" s="84"/>
      <c r="W204" s="84"/>
      <c r="X204" s="84"/>
      <c r="Y204" s="84"/>
      <c r="Z204" s="84"/>
      <c r="AA204" s="84"/>
      <c r="AB204" s="84"/>
      <c r="AC204" s="84"/>
      <c r="AD204" s="84"/>
      <c r="AE204" s="84"/>
      <c r="AF204" s="84"/>
      <c r="AG204" s="84"/>
      <c r="AH204" s="84"/>
      <c r="AI204" s="84"/>
      <c r="AJ204" s="84"/>
      <c r="AK204" s="84"/>
      <c r="AL204" s="84"/>
      <c r="AM204" s="84"/>
      <c r="AN204" s="84"/>
      <c r="AO204" s="84"/>
      <c r="AP204" s="84"/>
      <c r="AQ204" s="84"/>
      <c r="AR204" s="84"/>
      <c r="AS204" s="84"/>
      <c r="AT204" s="84"/>
      <c r="AU204" s="84"/>
      <c r="AV204" s="84"/>
      <c r="AW204" s="84"/>
      <c r="AX204" s="84"/>
      <c r="AY204" s="84"/>
      <c r="AZ204" s="84"/>
      <c r="BA204" s="84"/>
      <c r="BB204" s="84"/>
      <c r="BC204" s="84"/>
      <c r="BD204" s="84"/>
      <c r="BE204" s="84"/>
      <c r="BF204" s="84"/>
      <c r="BG204" s="84"/>
      <c r="BH204" s="84"/>
      <c r="BI204" s="84"/>
      <c r="BJ204" s="84"/>
      <c r="BK204" s="84"/>
      <c r="BL204" s="1"/>
      <c r="BM204" s="1"/>
      <c r="BN204" s="1"/>
      <c r="BO204" s="1"/>
      <c r="BP204" s="1"/>
      <c r="BQ204" s="1"/>
      <c r="BR204" s="1"/>
      <c r="BS204" s="1"/>
      <c r="BT204" s="1"/>
      <c r="BU204" s="1"/>
    </row>
    <row r="205" spans="1:73" ht="15.75" customHeight="1" x14ac:dyDescent="0.25">
      <c r="A205" s="1"/>
      <c r="B205" s="1"/>
      <c r="C205" s="83"/>
      <c r="D205" s="84"/>
      <c r="E205" s="84"/>
      <c r="F205" s="84"/>
      <c r="G205" s="84"/>
      <c r="H205" s="84"/>
      <c r="I205" s="84"/>
      <c r="J205" s="84"/>
      <c r="K205" s="84"/>
      <c r="L205" s="85"/>
      <c r="M205" s="85"/>
      <c r="N205" s="85"/>
      <c r="O205" s="85"/>
      <c r="P205" s="85"/>
      <c r="Q205" s="1"/>
      <c r="R205" s="84"/>
      <c r="S205" s="84"/>
      <c r="T205" s="84"/>
      <c r="U205" s="84"/>
      <c r="V205" s="84"/>
      <c r="W205" s="84"/>
      <c r="X205" s="84"/>
      <c r="Y205" s="84"/>
      <c r="Z205" s="84"/>
      <c r="AA205" s="84"/>
      <c r="AB205" s="84"/>
      <c r="AC205" s="84"/>
      <c r="AD205" s="84"/>
      <c r="AE205" s="84"/>
      <c r="AF205" s="84"/>
      <c r="AG205" s="84"/>
      <c r="AH205" s="84"/>
      <c r="AI205" s="84"/>
      <c r="AJ205" s="84"/>
      <c r="AK205" s="84"/>
      <c r="AL205" s="84"/>
      <c r="AM205" s="84"/>
      <c r="AN205" s="84"/>
      <c r="AO205" s="84"/>
      <c r="AP205" s="84"/>
      <c r="AQ205" s="84"/>
      <c r="AR205" s="84"/>
      <c r="AS205" s="84"/>
      <c r="AT205" s="84"/>
      <c r="AU205" s="84"/>
      <c r="AV205" s="84"/>
      <c r="AW205" s="84"/>
      <c r="AX205" s="84"/>
      <c r="AY205" s="84"/>
      <c r="AZ205" s="84"/>
      <c r="BA205" s="84"/>
      <c r="BB205" s="84"/>
      <c r="BC205" s="84"/>
      <c r="BD205" s="84"/>
      <c r="BE205" s="84"/>
      <c r="BF205" s="84"/>
      <c r="BG205" s="84"/>
      <c r="BH205" s="84"/>
      <c r="BI205" s="84"/>
      <c r="BJ205" s="84"/>
      <c r="BK205" s="84"/>
      <c r="BL205" s="1"/>
      <c r="BM205" s="1"/>
      <c r="BN205" s="1"/>
      <c r="BO205" s="1"/>
      <c r="BP205" s="1"/>
      <c r="BQ205" s="1"/>
      <c r="BR205" s="1"/>
      <c r="BS205" s="1"/>
      <c r="BT205" s="1"/>
      <c r="BU205" s="1"/>
    </row>
    <row r="206" spans="1:73" ht="15.75" customHeight="1" x14ac:dyDescent="0.25">
      <c r="A206" s="1"/>
      <c r="B206" s="1"/>
      <c r="C206" s="83"/>
      <c r="D206" s="84"/>
      <c r="E206" s="84"/>
      <c r="F206" s="84"/>
      <c r="G206" s="84"/>
      <c r="H206" s="84"/>
      <c r="I206" s="84"/>
      <c r="J206" s="84"/>
      <c r="K206" s="84"/>
      <c r="L206" s="85"/>
      <c r="M206" s="85"/>
      <c r="N206" s="85"/>
      <c r="O206" s="85"/>
      <c r="P206" s="85"/>
      <c r="Q206" s="1"/>
      <c r="R206" s="84"/>
      <c r="S206" s="84"/>
      <c r="T206" s="84"/>
      <c r="U206" s="84"/>
      <c r="V206" s="84"/>
      <c r="W206" s="84"/>
      <c r="X206" s="84"/>
      <c r="Y206" s="84"/>
      <c r="Z206" s="84"/>
      <c r="AA206" s="84"/>
      <c r="AB206" s="84"/>
      <c r="AC206" s="84"/>
      <c r="AD206" s="84"/>
      <c r="AE206" s="84"/>
      <c r="AF206" s="84"/>
      <c r="AG206" s="84"/>
      <c r="AH206" s="84"/>
      <c r="AI206" s="84"/>
      <c r="AJ206" s="84"/>
      <c r="AK206" s="84"/>
      <c r="AL206" s="84"/>
      <c r="AM206" s="84"/>
      <c r="AN206" s="84"/>
      <c r="AO206" s="84"/>
      <c r="AP206" s="84"/>
      <c r="AQ206" s="84"/>
      <c r="AR206" s="84"/>
      <c r="AS206" s="84"/>
      <c r="AT206" s="84"/>
      <c r="AU206" s="84"/>
      <c r="AV206" s="84"/>
      <c r="AW206" s="84"/>
      <c r="AX206" s="84"/>
      <c r="AY206" s="84"/>
      <c r="AZ206" s="84"/>
      <c r="BA206" s="84"/>
      <c r="BB206" s="84"/>
      <c r="BC206" s="84"/>
      <c r="BD206" s="84"/>
      <c r="BE206" s="84"/>
      <c r="BF206" s="84"/>
      <c r="BG206" s="84"/>
      <c r="BH206" s="84"/>
      <c r="BI206" s="84"/>
      <c r="BJ206" s="84"/>
      <c r="BK206" s="84"/>
      <c r="BL206" s="1"/>
      <c r="BM206" s="1"/>
      <c r="BN206" s="1"/>
      <c r="BO206" s="1"/>
      <c r="BP206" s="1"/>
      <c r="BQ206" s="1"/>
      <c r="BR206" s="1"/>
      <c r="BS206" s="1"/>
      <c r="BT206" s="1"/>
      <c r="BU206" s="1"/>
    </row>
    <row r="207" spans="1:73" ht="15.75" customHeight="1" x14ac:dyDescent="0.25">
      <c r="A207" s="1"/>
      <c r="B207" s="1"/>
      <c r="C207" s="83"/>
      <c r="D207" s="84"/>
      <c r="E207" s="84"/>
      <c r="F207" s="84"/>
      <c r="G207" s="84"/>
      <c r="H207" s="84"/>
      <c r="I207" s="84"/>
      <c r="J207" s="84"/>
      <c r="K207" s="84"/>
      <c r="L207" s="85"/>
      <c r="M207" s="85"/>
      <c r="N207" s="85"/>
      <c r="O207" s="85"/>
      <c r="P207" s="85"/>
      <c r="Q207" s="1"/>
      <c r="R207" s="84"/>
      <c r="S207" s="84"/>
      <c r="T207" s="84"/>
      <c r="U207" s="84"/>
      <c r="V207" s="84"/>
      <c r="W207" s="84"/>
      <c r="X207" s="84"/>
      <c r="Y207" s="84"/>
      <c r="Z207" s="84"/>
      <c r="AA207" s="84"/>
      <c r="AB207" s="84"/>
      <c r="AC207" s="84"/>
      <c r="AD207" s="84"/>
      <c r="AE207" s="84"/>
      <c r="AF207" s="84"/>
      <c r="AG207" s="84"/>
      <c r="AH207" s="84"/>
      <c r="AI207" s="84"/>
      <c r="AJ207" s="84"/>
      <c r="AK207" s="84"/>
      <c r="AL207" s="84"/>
      <c r="AM207" s="84"/>
      <c r="AN207" s="84"/>
      <c r="AO207" s="84"/>
      <c r="AP207" s="84"/>
      <c r="AQ207" s="84"/>
      <c r="AR207" s="84"/>
      <c r="AS207" s="84"/>
      <c r="AT207" s="84"/>
      <c r="AU207" s="84"/>
      <c r="AV207" s="84"/>
      <c r="AW207" s="84"/>
      <c r="AX207" s="84"/>
      <c r="AY207" s="84"/>
      <c r="AZ207" s="84"/>
      <c r="BA207" s="84"/>
      <c r="BB207" s="84"/>
      <c r="BC207" s="84"/>
      <c r="BD207" s="84"/>
      <c r="BE207" s="84"/>
      <c r="BF207" s="84"/>
      <c r="BG207" s="84"/>
      <c r="BH207" s="84"/>
      <c r="BI207" s="84"/>
      <c r="BJ207" s="84"/>
      <c r="BK207" s="84"/>
      <c r="BL207" s="1"/>
      <c r="BM207" s="1"/>
      <c r="BN207" s="1"/>
      <c r="BO207" s="1"/>
      <c r="BP207" s="1"/>
      <c r="BQ207" s="1"/>
      <c r="BR207" s="1"/>
      <c r="BS207" s="1"/>
      <c r="BT207" s="1"/>
      <c r="BU207" s="1"/>
    </row>
    <row r="208" spans="1:73" ht="15.75" customHeight="1" x14ac:dyDescent="0.25">
      <c r="A208" s="1"/>
      <c r="B208" s="1"/>
      <c r="C208" s="83"/>
      <c r="D208" s="84"/>
      <c r="E208" s="84"/>
      <c r="F208" s="84"/>
      <c r="G208" s="84"/>
      <c r="H208" s="84"/>
      <c r="I208" s="84"/>
      <c r="J208" s="84"/>
      <c r="K208" s="84"/>
      <c r="L208" s="85"/>
      <c r="M208" s="85"/>
      <c r="N208" s="85"/>
      <c r="O208" s="85"/>
      <c r="P208" s="85"/>
      <c r="Q208" s="1"/>
      <c r="R208" s="84"/>
      <c r="S208" s="84"/>
      <c r="T208" s="84"/>
      <c r="U208" s="84"/>
      <c r="V208" s="84"/>
      <c r="W208" s="84"/>
      <c r="X208" s="84"/>
      <c r="Y208" s="84"/>
      <c r="Z208" s="84"/>
      <c r="AA208" s="84"/>
      <c r="AB208" s="84"/>
      <c r="AC208" s="84"/>
      <c r="AD208" s="84"/>
      <c r="AE208" s="84"/>
      <c r="AF208" s="84"/>
      <c r="AG208" s="84"/>
      <c r="AH208" s="84"/>
      <c r="AI208" s="84"/>
      <c r="AJ208" s="84"/>
      <c r="AK208" s="84"/>
      <c r="AL208" s="84"/>
      <c r="AM208" s="84"/>
      <c r="AN208" s="84"/>
      <c r="AO208" s="84"/>
      <c r="AP208" s="84"/>
      <c r="AQ208" s="84"/>
      <c r="AR208" s="84"/>
      <c r="AS208" s="84"/>
      <c r="AT208" s="84"/>
      <c r="AU208" s="84"/>
      <c r="AV208" s="84"/>
      <c r="AW208" s="84"/>
      <c r="AX208" s="84"/>
      <c r="AY208" s="84"/>
      <c r="AZ208" s="84"/>
      <c r="BA208" s="84"/>
      <c r="BB208" s="84"/>
      <c r="BC208" s="84"/>
      <c r="BD208" s="84"/>
      <c r="BE208" s="84"/>
      <c r="BF208" s="84"/>
      <c r="BG208" s="84"/>
      <c r="BH208" s="84"/>
      <c r="BI208" s="84"/>
      <c r="BJ208" s="84"/>
      <c r="BK208" s="84"/>
      <c r="BL208" s="1"/>
      <c r="BM208" s="1"/>
      <c r="BN208" s="1"/>
      <c r="BO208" s="1"/>
      <c r="BP208" s="1"/>
      <c r="BQ208" s="1"/>
      <c r="BR208" s="1"/>
      <c r="BS208" s="1"/>
      <c r="BT208" s="1"/>
      <c r="BU208" s="1"/>
    </row>
    <row r="209" spans="1:73" ht="15.75" customHeight="1" x14ac:dyDescent="0.25">
      <c r="A209" s="1"/>
      <c r="B209" s="1"/>
      <c r="C209" s="83"/>
      <c r="D209" s="84"/>
      <c r="E209" s="84"/>
      <c r="F209" s="84"/>
      <c r="G209" s="84"/>
      <c r="H209" s="84"/>
      <c r="I209" s="84"/>
      <c r="J209" s="84"/>
      <c r="K209" s="84"/>
      <c r="L209" s="85"/>
      <c r="M209" s="85"/>
      <c r="N209" s="85"/>
      <c r="O209" s="85"/>
      <c r="P209" s="85"/>
      <c r="Q209" s="1"/>
      <c r="R209" s="84"/>
      <c r="S209" s="84"/>
      <c r="T209" s="84"/>
      <c r="U209" s="84"/>
      <c r="V209" s="84"/>
      <c r="W209" s="84"/>
      <c r="X209" s="84"/>
      <c r="Y209" s="84"/>
      <c r="Z209" s="84"/>
      <c r="AA209" s="84"/>
      <c r="AB209" s="84"/>
      <c r="AC209" s="84"/>
      <c r="AD209" s="84"/>
      <c r="AE209" s="84"/>
      <c r="AF209" s="84"/>
      <c r="AG209" s="84"/>
      <c r="AH209" s="84"/>
      <c r="AI209" s="84"/>
      <c r="AJ209" s="84"/>
      <c r="AK209" s="84"/>
      <c r="AL209" s="84"/>
      <c r="AM209" s="84"/>
      <c r="AN209" s="84"/>
      <c r="AO209" s="84"/>
      <c r="AP209" s="84"/>
      <c r="AQ209" s="84"/>
      <c r="AR209" s="84"/>
      <c r="AS209" s="84"/>
      <c r="AT209" s="84"/>
      <c r="AU209" s="84"/>
      <c r="AV209" s="84"/>
      <c r="AW209" s="84"/>
      <c r="AX209" s="84"/>
      <c r="AY209" s="84"/>
      <c r="AZ209" s="84"/>
      <c r="BA209" s="84"/>
      <c r="BB209" s="84"/>
      <c r="BC209" s="84"/>
      <c r="BD209" s="84"/>
      <c r="BE209" s="84"/>
      <c r="BF209" s="84"/>
      <c r="BG209" s="84"/>
      <c r="BH209" s="84"/>
      <c r="BI209" s="84"/>
      <c r="BJ209" s="84"/>
      <c r="BK209" s="84"/>
      <c r="BL209" s="1"/>
      <c r="BM209" s="1"/>
      <c r="BN209" s="1"/>
      <c r="BO209" s="1"/>
      <c r="BP209" s="1"/>
      <c r="BQ209" s="1"/>
      <c r="BR209" s="1"/>
      <c r="BS209" s="1"/>
      <c r="BT209" s="1"/>
      <c r="BU209" s="1"/>
    </row>
    <row r="210" spans="1:73" ht="15.75" customHeight="1" x14ac:dyDescent="0.25">
      <c r="A210" s="1"/>
      <c r="B210" s="1"/>
      <c r="C210" s="83"/>
      <c r="D210" s="84"/>
      <c r="E210" s="84"/>
      <c r="F210" s="84"/>
      <c r="G210" s="84"/>
      <c r="H210" s="84"/>
      <c r="I210" s="84"/>
      <c r="J210" s="84"/>
      <c r="K210" s="84"/>
      <c r="L210" s="85"/>
      <c r="M210" s="85"/>
      <c r="N210" s="85"/>
      <c r="O210" s="85"/>
      <c r="P210" s="85"/>
      <c r="Q210" s="1"/>
      <c r="R210" s="84"/>
      <c r="S210" s="84"/>
      <c r="T210" s="84"/>
      <c r="U210" s="84"/>
      <c r="V210" s="84"/>
      <c r="W210" s="84"/>
      <c r="X210" s="84"/>
      <c r="Y210" s="84"/>
      <c r="Z210" s="84"/>
      <c r="AA210" s="84"/>
      <c r="AB210" s="84"/>
      <c r="AC210" s="84"/>
      <c r="AD210" s="84"/>
      <c r="AE210" s="84"/>
      <c r="AF210" s="84"/>
      <c r="AG210" s="84"/>
      <c r="AH210" s="84"/>
      <c r="AI210" s="84"/>
      <c r="AJ210" s="84"/>
      <c r="AK210" s="84"/>
      <c r="AL210" s="84"/>
      <c r="AM210" s="84"/>
      <c r="AN210" s="84"/>
      <c r="AO210" s="84"/>
      <c r="AP210" s="84"/>
      <c r="AQ210" s="84"/>
      <c r="AR210" s="84"/>
      <c r="AS210" s="84"/>
      <c r="AT210" s="84"/>
      <c r="AU210" s="84"/>
      <c r="AV210" s="84"/>
      <c r="AW210" s="84"/>
      <c r="AX210" s="84"/>
      <c r="AY210" s="84"/>
      <c r="AZ210" s="84"/>
      <c r="BA210" s="84"/>
      <c r="BB210" s="84"/>
      <c r="BC210" s="84"/>
      <c r="BD210" s="84"/>
      <c r="BE210" s="84"/>
      <c r="BF210" s="84"/>
      <c r="BG210" s="84"/>
      <c r="BH210" s="84"/>
      <c r="BI210" s="84"/>
      <c r="BJ210" s="84"/>
      <c r="BK210" s="84"/>
      <c r="BL210" s="1"/>
      <c r="BM210" s="1"/>
      <c r="BN210" s="1"/>
      <c r="BO210" s="1"/>
      <c r="BP210" s="1"/>
      <c r="BQ210" s="1"/>
      <c r="BR210" s="1"/>
      <c r="BS210" s="1"/>
      <c r="BT210" s="1"/>
      <c r="BU210" s="1"/>
    </row>
    <row r="211" spans="1:73" ht="15.75" customHeight="1" x14ac:dyDescent="0.25">
      <c r="A211" s="1"/>
      <c r="B211" s="1"/>
      <c r="C211" s="83"/>
      <c r="D211" s="84"/>
      <c r="E211" s="84"/>
      <c r="F211" s="84"/>
      <c r="G211" s="84"/>
      <c r="H211" s="84"/>
      <c r="I211" s="84"/>
      <c r="J211" s="84"/>
      <c r="K211" s="84"/>
      <c r="L211" s="85"/>
      <c r="M211" s="85"/>
      <c r="N211" s="85"/>
      <c r="O211" s="85"/>
      <c r="P211" s="85"/>
      <c r="Q211" s="1"/>
      <c r="R211" s="84"/>
      <c r="S211" s="84"/>
      <c r="T211" s="84"/>
      <c r="U211" s="84"/>
      <c r="V211" s="84"/>
      <c r="W211" s="84"/>
      <c r="X211" s="84"/>
      <c r="Y211" s="84"/>
      <c r="Z211" s="84"/>
      <c r="AA211" s="84"/>
      <c r="AB211" s="84"/>
      <c r="AC211" s="84"/>
      <c r="AD211" s="84"/>
      <c r="AE211" s="84"/>
      <c r="AF211" s="84"/>
      <c r="AG211" s="84"/>
      <c r="AH211" s="84"/>
      <c r="AI211" s="84"/>
      <c r="AJ211" s="84"/>
      <c r="AK211" s="84"/>
      <c r="AL211" s="84"/>
      <c r="AM211" s="84"/>
      <c r="AN211" s="84"/>
      <c r="AO211" s="84"/>
      <c r="AP211" s="84"/>
      <c r="AQ211" s="84"/>
      <c r="AR211" s="84"/>
      <c r="AS211" s="84"/>
      <c r="AT211" s="84"/>
      <c r="AU211" s="84"/>
      <c r="AV211" s="84"/>
      <c r="AW211" s="84"/>
      <c r="AX211" s="84"/>
      <c r="AY211" s="84"/>
      <c r="AZ211" s="84"/>
      <c r="BA211" s="84"/>
      <c r="BB211" s="84"/>
      <c r="BC211" s="84"/>
      <c r="BD211" s="84"/>
      <c r="BE211" s="84"/>
      <c r="BF211" s="84"/>
      <c r="BG211" s="84"/>
      <c r="BH211" s="84"/>
      <c r="BI211" s="84"/>
      <c r="BJ211" s="84"/>
      <c r="BK211" s="84"/>
      <c r="BL211" s="1"/>
      <c r="BM211" s="1"/>
      <c r="BN211" s="1"/>
      <c r="BO211" s="1"/>
      <c r="BP211" s="1"/>
      <c r="BQ211" s="1"/>
      <c r="BR211" s="1"/>
      <c r="BS211" s="1"/>
      <c r="BT211" s="1"/>
      <c r="BU211" s="1"/>
    </row>
    <row r="212" spans="1:73" ht="15.75" customHeight="1" x14ac:dyDescent="0.25">
      <c r="A212" s="1"/>
      <c r="B212" s="1"/>
      <c r="C212" s="83"/>
      <c r="D212" s="84"/>
      <c r="E212" s="84"/>
      <c r="F212" s="84"/>
      <c r="G212" s="84"/>
      <c r="H212" s="84"/>
      <c r="I212" s="84"/>
      <c r="J212" s="84"/>
      <c r="K212" s="84"/>
      <c r="L212" s="85"/>
      <c r="M212" s="85"/>
      <c r="N212" s="85"/>
      <c r="O212" s="85"/>
      <c r="P212" s="85"/>
      <c r="Q212" s="1"/>
      <c r="R212" s="84"/>
      <c r="S212" s="84"/>
      <c r="T212" s="84"/>
      <c r="U212" s="84"/>
      <c r="V212" s="84"/>
      <c r="W212" s="84"/>
      <c r="X212" s="84"/>
      <c r="Y212" s="84"/>
      <c r="Z212" s="84"/>
      <c r="AA212" s="84"/>
      <c r="AB212" s="84"/>
      <c r="AC212" s="84"/>
      <c r="AD212" s="84"/>
      <c r="AE212" s="84"/>
      <c r="AF212" s="84"/>
      <c r="AG212" s="84"/>
      <c r="AH212" s="84"/>
      <c r="AI212" s="84"/>
      <c r="AJ212" s="84"/>
      <c r="AK212" s="84"/>
      <c r="AL212" s="84"/>
      <c r="AM212" s="84"/>
      <c r="AN212" s="84"/>
      <c r="AO212" s="84"/>
      <c r="AP212" s="84"/>
      <c r="AQ212" s="84"/>
      <c r="AR212" s="84"/>
      <c r="AS212" s="84"/>
      <c r="AT212" s="84"/>
      <c r="AU212" s="84"/>
      <c r="AV212" s="84"/>
      <c r="AW212" s="84"/>
      <c r="AX212" s="84"/>
      <c r="AY212" s="84"/>
      <c r="AZ212" s="84"/>
      <c r="BA212" s="84"/>
      <c r="BB212" s="84"/>
      <c r="BC212" s="84"/>
      <c r="BD212" s="84"/>
      <c r="BE212" s="84"/>
      <c r="BF212" s="84"/>
      <c r="BG212" s="84"/>
      <c r="BH212" s="84"/>
      <c r="BI212" s="84"/>
      <c r="BJ212" s="84"/>
      <c r="BK212" s="84"/>
      <c r="BL212" s="1"/>
      <c r="BM212" s="1"/>
      <c r="BN212" s="1"/>
      <c r="BO212" s="1"/>
      <c r="BP212" s="1"/>
      <c r="BQ212" s="1"/>
      <c r="BR212" s="1"/>
      <c r="BS212" s="1"/>
      <c r="BT212" s="1"/>
      <c r="BU212" s="1"/>
    </row>
    <row r="213" spans="1:73" ht="15.75" customHeight="1" x14ac:dyDescent="0.25">
      <c r="A213" s="1"/>
      <c r="B213" s="1"/>
      <c r="C213" s="83"/>
      <c r="D213" s="84"/>
      <c r="E213" s="84"/>
      <c r="F213" s="84"/>
      <c r="G213" s="84"/>
      <c r="H213" s="84"/>
      <c r="I213" s="84"/>
      <c r="J213" s="84"/>
      <c r="K213" s="84"/>
      <c r="L213" s="85"/>
      <c r="M213" s="85"/>
      <c r="N213" s="85"/>
      <c r="O213" s="85"/>
      <c r="P213" s="85"/>
      <c r="Q213" s="1"/>
      <c r="R213" s="84"/>
      <c r="S213" s="84"/>
      <c r="T213" s="84"/>
      <c r="U213" s="84"/>
      <c r="V213" s="84"/>
      <c r="W213" s="84"/>
      <c r="X213" s="84"/>
      <c r="Y213" s="84"/>
      <c r="Z213" s="84"/>
      <c r="AA213" s="84"/>
      <c r="AB213" s="84"/>
      <c r="AC213" s="84"/>
      <c r="AD213" s="84"/>
      <c r="AE213" s="84"/>
      <c r="AF213" s="84"/>
      <c r="AG213" s="84"/>
      <c r="AH213" s="84"/>
      <c r="AI213" s="84"/>
      <c r="AJ213" s="84"/>
      <c r="AK213" s="84"/>
      <c r="AL213" s="84"/>
      <c r="AM213" s="84"/>
      <c r="AN213" s="84"/>
      <c r="AO213" s="84"/>
      <c r="AP213" s="84"/>
      <c r="AQ213" s="84"/>
      <c r="AR213" s="84"/>
      <c r="AS213" s="84"/>
      <c r="AT213" s="84"/>
      <c r="AU213" s="84"/>
      <c r="AV213" s="84"/>
      <c r="AW213" s="84"/>
      <c r="AX213" s="84"/>
      <c r="AY213" s="84"/>
      <c r="AZ213" s="84"/>
      <c r="BA213" s="84"/>
      <c r="BB213" s="84"/>
      <c r="BC213" s="84"/>
      <c r="BD213" s="84"/>
      <c r="BE213" s="84"/>
      <c r="BF213" s="84"/>
      <c r="BG213" s="84"/>
      <c r="BH213" s="84"/>
      <c r="BI213" s="84"/>
      <c r="BJ213" s="84"/>
      <c r="BK213" s="84"/>
      <c r="BL213" s="1"/>
      <c r="BM213" s="1"/>
      <c r="BN213" s="1"/>
      <c r="BO213" s="1"/>
      <c r="BP213" s="1"/>
      <c r="BQ213" s="1"/>
      <c r="BR213" s="1"/>
      <c r="BS213" s="1"/>
      <c r="BT213" s="1"/>
      <c r="BU213" s="1"/>
    </row>
    <row r="214" spans="1:73" ht="15.75" customHeight="1" x14ac:dyDescent="0.25">
      <c r="A214" s="1"/>
      <c r="B214" s="1"/>
      <c r="C214" s="83"/>
      <c r="D214" s="84"/>
      <c r="E214" s="84"/>
      <c r="F214" s="84"/>
      <c r="G214" s="84"/>
      <c r="H214" s="84"/>
      <c r="I214" s="84"/>
      <c r="J214" s="84"/>
      <c r="K214" s="84"/>
      <c r="L214" s="85"/>
      <c r="M214" s="85"/>
      <c r="N214" s="85"/>
      <c r="O214" s="85"/>
      <c r="P214" s="85"/>
      <c r="Q214" s="1"/>
      <c r="R214" s="84"/>
      <c r="S214" s="84"/>
      <c r="T214" s="84"/>
      <c r="U214" s="84"/>
      <c r="V214" s="84"/>
      <c r="W214" s="84"/>
      <c r="X214" s="84"/>
      <c r="Y214" s="84"/>
      <c r="Z214" s="84"/>
      <c r="AA214" s="84"/>
      <c r="AB214" s="84"/>
      <c r="AC214" s="84"/>
      <c r="AD214" s="84"/>
      <c r="AE214" s="84"/>
      <c r="AF214" s="84"/>
      <c r="AG214" s="84"/>
      <c r="AH214" s="84"/>
      <c r="AI214" s="84"/>
      <c r="AJ214" s="84"/>
      <c r="AK214" s="84"/>
      <c r="AL214" s="84"/>
      <c r="AM214" s="84"/>
      <c r="AN214" s="84"/>
      <c r="AO214" s="84"/>
      <c r="AP214" s="84"/>
      <c r="AQ214" s="84"/>
      <c r="AR214" s="84"/>
      <c r="AS214" s="84"/>
      <c r="AT214" s="84"/>
      <c r="AU214" s="84"/>
      <c r="AV214" s="84"/>
      <c r="AW214" s="84"/>
      <c r="AX214" s="84"/>
      <c r="AY214" s="84"/>
      <c r="AZ214" s="84"/>
      <c r="BA214" s="84"/>
      <c r="BB214" s="84"/>
      <c r="BC214" s="84"/>
      <c r="BD214" s="84"/>
      <c r="BE214" s="84"/>
      <c r="BF214" s="84"/>
      <c r="BG214" s="84"/>
      <c r="BH214" s="84"/>
      <c r="BI214" s="84"/>
      <c r="BJ214" s="84"/>
      <c r="BK214" s="84"/>
      <c r="BL214" s="1"/>
      <c r="BM214" s="1"/>
      <c r="BN214" s="1"/>
      <c r="BO214" s="1"/>
      <c r="BP214" s="1"/>
      <c r="BQ214" s="1"/>
      <c r="BR214" s="1"/>
      <c r="BS214" s="1"/>
      <c r="BT214" s="1"/>
      <c r="BU214" s="1"/>
    </row>
    <row r="215" spans="1:73" ht="15.75" customHeight="1" x14ac:dyDescent="0.25">
      <c r="A215" s="1"/>
      <c r="B215" s="1"/>
      <c r="C215" s="83"/>
      <c r="D215" s="84"/>
      <c r="E215" s="84"/>
      <c r="F215" s="84"/>
      <c r="G215" s="84"/>
      <c r="H215" s="84"/>
      <c r="I215" s="84"/>
      <c r="J215" s="84"/>
      <c r="K215" s="84"/>
      <c r="L215" s="85"/>
      <c r="M215" s="85"/>
      <c r="N215" s="85"/>
      <c r="O215" s="85"/>
      <c r="P215" s="85"/>
      <c r="Q215" s="1"/>
      <c r="R215" s="84"/>
      <c r="S215" s="84"/>
      <c r="T215" s="84"/>
      <c r="U215" s="84"/>
      <c r="V215" s="84"/>
      <c r="W215" s="84"/>
      <c r="X215" s="84"/>
      <c r="Y215" s="84"/>
      <c r="Z215" s="84"/>
      <c r="AA215" s="84"/>
      <c r="AB215" s="84"/>
      <c r="AC215" s="84"/>
      <c r="AD215" s="84"/>
      <c r="AE215" s="84"/>
      <c r="AF215" s="84"/>
      <c r="AG215" s="84"/>
      <c r="AH215" s="84"/>
      <c r="AI215" s="84"/>
      <c r="AJ215" s="84"/>
      <c r="AK215" s="84"/>
      <c r="AL215" s="84"/>
      <c r="AM215" s="84"/>
      <c r="AN215" s="84"/>
      <c r="AO215" s="84"/>
      <c r="AP215" s="84"/>
      <c r="AQ215" s="84"/>
      <c r="AR215" s="84"/>
      <c r="AS215" s="84"/>
      <c r="AT215" s="84"/>
      <c r="AU215" s="84"/>
      <c r="AV215" s="84"/>
      <c r="AW215" s="84"/>
      <c r="AX215" s="84"/>
      <c r="AY215" s="84"/>
      <c r="AZ215" s="84"/>
      <c r="BA215" s="84"/>
      <c r="BB215" s="84"/>
      <c r="BC215" s="84"/>
      <c r="BD215" s="84"/>
      <c r="BE215" s="84"/>
      <c r="BF215" s="84"/>
      <c r="BG215" s="84"/>
      <c r="BH215" s="84"/>
      <c r="BI215" s="84"/>
      <c r="BJ215" s="84"/>
      <c r="BK215" s="84"/>
      <c r="BL215" s="1"/>
      <c r="BM215" s="1"/>
      <c r="BN215" s="1"/>
      <c r="BO215" s="1"/>
      <c r="BP215" s="1"/>
      <c r="BQ215" s="1"/>
      <c r="BR215" s="1"/>
      <c r="BS215" s="1"/>
      <c r="BT215" s="1"/>
      <c r="BU215" s="1"/>
    </row>
    <row r="216" spans="1:73" ht="15.75" customHeight="1" x14ac:dyDescent="0.25">
      <c r="A216" s="1"/>
      <c r="B216" s="1"/>
      <c r="C216" s="83"/>
      <c r="D216" s="84"/>
      <c r="E216" s="84"/>
      <c r="F216" s="84"/>
      <c r="G216" s="84"/>
      <c r="H216" s="84"/>
      <c r="I216" s="84"/>
      <c r="J216" s="84"/>
      <c r="K216" s="84"/>
      <c r="L216" s="85"/>
      <c r="M216" s="85"/>
      <c r="N216" s="85"/>
      <c r="O216" s="85"/>
      <c r="P216" s="85"/>
      <c r="Q216" s="1"/>
      <c r="R216" s="84"/>
      <c r="S216" s="84"/>
      <c r="T216" s="84"/>
      <c r="U216" s="84"/>
      <c r="V216" s="84"/>
      <c r="W216" s="84"/>
      <c r="X216" s="84"/>
      <c r="Y216" s="84"/>
      <c r="Z216" s="84"/>
      <c r="AA216" s="84"/>
      <c r="AB216" s="84"/>
      <c r="AC216" s="84"/>
      <c r="AD216" s="84"/>
      <c r="AE216" s="84"/>
      <c r="AF216" s="84"/>
      <c r="AG216" s="84"/>
      <c r="AH216" s="84"/>
      <c r="AI216" s="84"/>
      <c r="AJ216" s="84"/>
      <c r="AK216" s="84"/>
      <c r="AL216" s="84"/>
      <c r="AM216" s="84"/>
      <c r="AN216" s="84"/>
      <c r="AO216" s="84"/>
      <c r="AP216" s="84"/>
      <c r="AQ216" s="84"/>
      <c r="AR216" s="84"/>
      <c r="AS216" s="84"/>
      <c r="AT216" s="84"/>
      <c r="AU216" s="84"/>
      <c r="AV216" s="84"/>
      <c r="AW216" s="84"/>
      <c r="AX216" s="84"/>
      <c r="AY216" s="84"/>
      <c r="AZ216" s="84"/>
      <c r="BA216" s="84"/>
      <c r="BB216" s="84"/>
      <c r="BC216" s="84"/>
      <c r="BD216" s="84"/>
      <c r="BE216" s="84"/>
      <c r="BF216" s="84"/>
      <c r="BG216" s="84"/>
      <c r="BH216" s="84"/>
      <c r="BI216" s="84"/>
      <c r="BJ216" s="84"/>
      <c r="BK216" s="84"/>
      <c r="BL216" s="1"/>
      <c r="BM216" s="1"/>
      <c r="BN216" s="1"/>
      <c r="BO216" s="1"/>
      <c r="BP216" s="1"/>
      <c r="BQ216" s="1"/>
      <c r="BR216" s="1"/>
      <c r="BS216" s="1"/>
      <c r="BT216" s="1"/>
      <c r="BU216" s="1"/>
    </row>
    <row r="217" spans="1:73" ht="15.75" customHeight="1" x14ac:dyDescent="0.25">
      <c r="A217" s="1"/>
      <c r="B217" s="1"/>
      <c r="C217" s="83"/>
      <c r="D217" s="84"/>
      <c r="E217" s="84"/>
      <c r="F217" s="84"/>
      <c r="G217" s="84"/>
      <c r="H217" s="84"/>
      <c r="I217" s="84"/>
      <c r="J217" s="84"/>
      <c r="K217" s="84"/>
      <c r="L217" s="85"/>
      <c r="M217" s="85"/>
      <c r="N217" s="85"/>
      <c r="O217" s="85"/>
      <c r="P217" s="85"/>
      <c r="Q217" s="1"/>
      <c r="R217" s="84"/>
      <c r="S217" s="84"/>
      <c r="T217" s="84"/>
      <c r="U217" s="84"/>
      <c r="V217" s="84"/>
      <c r="W217" s="84"/>
      <c r="X217" s="84"/>
      <c r="Y217" s="84"/>
      <c r="Z217" s="84"/>
      <c r="AA217" s="84"/>
      <c r="AB217" s="84"/>
      <c r="AC217" s="84"/>
      <c r="AD217" s="84"/>
      <c r="AE217" s="84"/>
      <c r="AF217" s="84"/>
      <c r="AG217" s="84"/>
      <c r="AH217" s="84"/>
      <c r="AI217" s="84"/>
      <c r="AJ217" s="84"/>
      <c r="AK217" s="84"/>
      <c r="AL217" s="84"/>
      <c r="AM217" s="84"/>
      <c r="AN217" s="84"/>
      <c r="AO217" s="84"/>
      <c r="AP217" s="84"/>
      <c r="AQ217" s="84"/>
      <c r="AR217" s="84"/>
      <c r="AS217" s="84"/>
      <c r="AT217" s="84"/>
      <c r="AU217" s="84"/>
      <c r="AV217" s="84"/>
      <c r="AW217" s="84"/>
      <c r="AX217" s="84"/>
      <c r="AY217" s="84"/>
      <c r="AZ217" s="84"/>
      <c r="BA217" s="84"/>
      <c r="BB217" s="84"/>
      <c r="BC217" s="84"/>
      <c r="BD217" s="84"/>
      <c r="BE217" s="84"/>
      <c r="BF217" s="84"/>
      <c r="BG217" s="84"/>
      <c r="BH217" s="84"/>
      <c r="BI217" s="84"/>
      <c r="BJ217" s="84"/>
      <c r="BK217" s="84"/>
      <c r="BL217" s="1"/>
      <c r="BM217" s="1"/>
      <c r="BN217" s="1"/>
      <c r="BO217" s="1"/>
      <c r="BP217" s="1"/>
      <c r="BQ217" s="1"/>
      <c r="BR217" s="1"/>
      <c r="BS217" s="1"/>
      <c r="BT217" s="1"/>
      <c r="BU217" s="1"/>
    </row>
    <row r="218" spans="1:73" ht="15.75" customHeight="1" x14ac:dyDescent="0.25">
      <c r="A218" s="1"/>
      <c r="B218" s="1"/>
      <c r="C218" s="83"/>
      <c r="D218" s="84"/>
      <c r="E218" s="84"/>
      <c r="F218" s="84"/>
      <c r="G218" s="84"/>
      <c r="H218" s="84"/>
      <c r="I218" s="84"/>
      <c r="J218" s="84"/>
      <c r="K218" s="84"/>
      <c r="L218" s="85"/>
      <c r="M218" s="85"/>
      <c r="N218" s="85"/>
      <c r="O218" s="85"/>
      <c r="P218" s="85"/>
      <c r="Q218" s="1"/>
      <c r="R218" s="84"/>
      <c r="S218" s="84"/>
      <c r="T218" s="84"/>
      <c r="U218" s="84"/>
      <c r="V218" s="84"/>
      <c r="W218" s="84"/>
      <c r="X218" s="84"/>
      <c r="Y218" s="84"/>
      <c r="Z218" s="84"/>
      <c r="AA218" s="84"/>
      <c r="AB218" s="84"/>
      <c r="AC218" s="84"/>
      <c r="AD218" s="84"/>
      <c r="AE218" s="84"/>
      <c r="AF218" s="84"/>
      <c r="AG218" s="84"/>
      <c r="AH218" s="84"/>
      <c r="AI218" s="84"/>
      <c r="AJ218" s="84"/>
      <c r="AK218" s="84"/>
      <c r="AL218" s="84"/>
      <c r="AM218" s="84"/>
      <c r="AN218" s="84"/>
      <c r="AO218" s="84"/>
      <c r="AP218" s="84"/>
      <c r="AQ218" s="84"/>
      <c r="AR218" s="84"/>
      <c r="AS218" s="84"/>
      <c r="AT218" s="84"/>
      <c r="AU218" s="84"/>
      <c r="AV218" s="84"/>
      <c r="AW218" s="84"/>
      <c r="AX218" s="84"/>
      <c r="AY218" s="84"/>
      <c r="AZ218" s="84"/>
      <c r="BA218" s="84"/>
      <c r="BB218" s="84"/>
      <c r="BC218" s="84"/>
      <c r="BD218" s="84"/>
      <c r="BE218" s="84"/>
      <c r="BF218" s="84"/>
      <c r="BG218" s="84"/>
      <c r="BH218" s="84"/>
      <c r="BI218" s="84"/>
      <c r="BJ218" s="84"/>
      <c r="BK218" s="84"/>
      <c r="BL218" s="1"/>
      <c r="BM218" s="1"/>
      <c r="BN218" s="1"/>
      <c r="BO218" s="1"/>
      <c r="BP218" s="1"/>
      <c r="BQ218" s="1"/>
      <c r="BR218" s="1"/>
      <c r="BS218" s="1"/>
      <c r="BT218" s="1"/>
      <c r="BU218" s="1"/>
    </row>
    <row r="219" spans="1:73" ht="15.75" customHeight="1" x14ac:dyDescent="0.25">
      <c r="A219" s="1"/>
      <c r="B219" s="1"/>
      <c r="C219" s="83"/>
      <c r="D219" s="84"/>
      <c r="E219" s="84"/>
      <c r="F219" s="84"/>
      <c r="G219" s="84"/>
      <c r="H219" s="84"/>
      <c r="I219" s="84"/>
      <c r="J219" s="84"/>
      <c r="K219" s="84"/>
      <c r="L219" s="85"/>
      <c r="M219" s="85"/>
      <c r="N219" s="85"/>
      <c r="O219" s="85"/>
      <c r="P219" s="85"/>
      <c r="Q219" s="1"/>
      <c r="R219" s="84"/>
      <c r="S219" s="84"/>
      <c r="T219" s="84"/>
      <c r="U219" s="84"/>
      <c r="V219" s="84"/>
      <c r="W219" s="84"/>
      <c r="X219" s="84"/>
      <c r="Y219" s="84"/>
      <c r="Z219" s="84"/>
      <c r="AA219" s="84"/>
      <c r="AB219" s="84"/>
      <c r="AC219" s="84"/>
      <c r="AD219" s="84"/>
      <c r="AE219" s="84"/>
      <c r="AF219" s="84"/>
      <c r="AG219" s="84"/>
      <c r="AH219" s="84"/>
      <c r="AI219" s="84"/>
      <c r="AJ219" s="84"/>
      <c r="AK219" s="84"/>
      <c r="AL219" s="84"/>
      <c r="AM219" s="84"/>
      <c r="AN219" s="84"/>
      <c r="AO219" s="84"/>
      <c r="AP219" s="84"/>
      <c r="AQ219" s="84"/>
      <c r="AR219" s="84"/>
      <c r="AS219" s="84"/>
      <c r="AT219" s="84"/>
      <c r="AU219" s="84"/>
      <c r="AV219" s="84"/>
      <c r="AW219" s="84"/>
      <c r="AX219" s="84"/>
      <c r="AY219" s="84"/>
      <c r="AZ219" s="84"/>
      <c r="BA219" s="84"/>
      <c r="BB219" s="84"/>
      <c r="BC219" s="84"/>
      <c r="BD219" s="84"/>
      <c r="BE219" s="84"/>
      <c r="BF219" s="84"/>
      <c r="BG219" s="84"/>
      <c r="BH219" s="84"/>
      <c r="BI219" s="84"/>
      <c r="BJ219" s="84"/>
      <c r="BK219" s="84"/>
      <c r="BL219" s="1"/>
      <c r="BM219" s="1"/>
      <c r="BN219" s="1"/>
      <c r="BO219" s="1"/>
      <c r="BP219" s="1"/>
      <c r="BQ219" s="1"/>
      <c r="BR219" s="1"/>
      <c r="BS219" s="1"/>
      <c r="BT219" s="1"/>
      <c r="BU219" s="1"/>
    </row>
    <row r="220" spans="1:73" ht="15.75" customHeight="1" x14ac:dyDescent="0.25">
      <c r="A220" s="1"/>
      <c r="B220" s="1"/>
      <c r="C220" s="83"/>
      <c r="D220" s="84"/>
      <c r="E220" s="84"/>
      <c r="F220" s="84"/>
      <c r="G220" s="84"/>
      <c r="H220" s="84"/>
      <c r="I220" s="84"/>
      <c r="J220" s="84"/>
      <c r="K220" s="84"/>
      <c r="L220" s="85"/>
      <c r="M220" s="85"/>
      <c r="N220" s="85"/>
      <c r="O220" s="85"/>
      <c r="P220" s="85"/>
      <c r="Q220" s="1"/>
      <c r="R220" s="84"/>
      <c r="S220" s="84"/>
      <c r="T220" s="84"/>
      <c r="U220" s="84"/>
      <c r="V220" s="84"/>
      <c r="W220" s="84"/>
      <c r="X220" s="84"/>
      <c r="Y220" s="84"/>
      <c r="Z220" s="84"/>
      <c r="AA220" s="84"/>
      <c r="AB220" s="84"/>
      <c r="AC220" s="84"/>
      <c r="AD220" s="84"/>
      <c r="AE220" s="84"/>
      <c r="AF220" s="84"/>
      <c r="AG220" s="84"/>
      <c r="AH220" s="84"/>
      <c r="AI220" s="84"/>
      <c r="AJ220" s="84"/>
      <c r="AK220" s="84"/>
      <c r="AL220" s="84"/>
      <c r="AM220" s="84"/>
      <c r="AN220" s="84"/>
      <c r="AO220" s="84"/>
      <c r="AP220" s="84"/>
      <c r="AQ220" s="84"/>
      <c r="AR220" s="84"/>
      <c r="AS220" s="84"/>
      <c r="AT220" s="84"/>
      <c r="AU220" s="84"/>
      <c r="AV220" s="84"/>
      <c r="AW220" s="84"/>
      <c r="AX220" s="84"/>
      <c r="AY220" s="84"/>
      <c r="AZ220" s="84"/>
      <c r="BA220" s="84"/>
      <c r="BB220" s="84"/>
      <c r="BC220" s="84"/>
      <c r="BD220" s="84"/>
      <c r="BE220" s="84"/>
      <c r="BF220" s="84"/>
      <c r="BG220" s="84"/>
      <c r="BH220" s="84"/>
      <c r="BI220" s="84"/>
      <c r="BJ220" s="84"/>
      <c r="BK220" s="84"/>
      <c r="BL220" s="1"/>
      <c r="BM220" s="1"/>
      <c r="BN220" s="1"/>
      <c r="BO220" s="1"/>
      <c r="BP220" s="1"/>
      <c r="BQ220" s="1"/>
      <c r="BR220" s="1"/>
      <c r="BS220" s="1"/>
      <c r="BT220" s="1"/>
      <c r="BU220" s="1"/>
    </row>
    <row r="221" spans="1:73" ht="15.75" customHeight="1" x14ac:dyDescent="0.25">
      <c r="A221" s="1"/>
      <c r="B221" s="1"/>
      <c r="C221" s="83"/>
      <c r="D221" s="84"/>
      <c r="E221" s="84"/>
      <c r="F221" s="84"/>
      <c r="G221" s="84"/>
      <c r="H221" s="84"/>
      <c r="I221" s="84"/>
      <c r="J221" s="84"/>
      <c r="K221" s="84"/>
      <c r="L221" s="85"/>
      <c r="M221" s="85"/>
      <c r="N221" s="85"/>
      <c r="O221" s="85"/>
      <c r="P221" s="85"/>
      <c r="Q221" s="1"/>
      <c r="R221" s="84"/>
      <c r="S221" s="84"/>
      <c r="T221" s="84"/>
      <c r="U221" s="84"/>
      <c r="V221" s="84"/>
      <c r="W221" s="84"/>
      <c r="X221" s="84"/>
      <c r="Y221" s="84"/>
      <c r="Z221" s="84"/>
      <c r="AA221" s="84"/>
      <c r="AB221" s="84"/>
      <c r="AC221" s="84"/>
      <c r="AD221" s="84"/>
      <c r="AE221" s="84"/>
      <c r="AF221" s="84"/>
      <c r="AG221" s="84"/>
      <c r="AH221" s="84"/>
      <c r="AI221" s="84"/>
      <c r="AJ221" s="84"/>
      <c r="AK221" s="84"/>
      <c r="AL221" s="84"/>
      <c r="AM221" s="84"/>
      <c r="AN221" s="84"/>
      <c r="AO221" s="84"/>
      <c r="AP221" s="84"/>
      <c r="AQ221" s="84"/>
      <c r="AR221" s="84"/>
      <c r="AS221" s="84"/>
      <c r="AT221" s="84"/>
      <c r="AU221" s="84"/>
      <c r="AV221" s="84"/>
      <c r="AW221" s="84"/>
      <c r="AX221" s="84"/>
      <c r="AY221" s="84"/>
      <c r="AZ221" s="84"/>
      <c r="BA221" s="84"/>
      <c r="BB221" s="84"/>
      <c r="BC221" s="84"/>
      <c r="BD221" s="84"/>
      <c r="BE221" s="84"/>
      <c r="BF221" s="84"/>
      <c r="BG221" s="84"/>
      <c r="BH221" s="84"/>
      <c r="BI221" s="84"/>
      <c r="BJ221" s="84"/>
      <c r="BK221" s="84"/>
      <c r="BL221" s="1"/>
      <c r="BM221" s="1"/>
      <c r="BN221" s="1"/>
      <c r="BO221" s="1"/>
      <c r="BP221" s="1"/>
      <c r="BQ221" s="1"/>
      <c r="BR221" s="1"/>
      <c r="BS221" s="1"/>
      <c r="BT221" s="1"/>
      <c r="BU221" s="1"/>
    </row>
    <row r="222" spans="1:73" ht="15.75" customHeight="1" x14ac:dyDescent="0.25">
      <c r="A222" s="1"/>
      <c r="B222" s="1"/>
      <c r="C222" s="83"/>
      <c r="D222" s="84"/>
      <c r="E222" s="84"/>
      <c r="F222" s="84"/>
      <c r="G222" s="84"/>
      <c r="H222" s="84"/>
      <c r="I222" s="84"/>
      <c r="J222" s="84"/>
      <c r="K222" s="84"/>
      <c r="L222" s="85"/>
      <c r="M222" s="85"/>
      <c r="N222" s="85"/>
      <c r="O222" s="85"/>
      <c r="P222" s="85"/>
      <c r="Q222" s="1"/>
      <c r="R222" s="84"/>
      <c r="S222" s="84"/>
      <c r="T222" s="84"/>
      <c r="U222" s="84"/>
      <c r="V222" s="84"/>
      <c r="W222" s="84"/>
      <c r="X222" s="84"/>
      <c r="Y222" s="84"/>
      <c r="Z222" s="84"/>
      <c r="AA222" s="84"/>
      <c r="AB222" s="84"/>
      <c r="AC222" s="84"/>
      <c r="AD222" s="84"/>
      <c r="AE222" s="84"/>
      <c r="AF222" s="84"/>
      <c r="AG222" s="84"/>
      <c r="AH222" s="84"/>
      <c r="AI222" s="84"/>
      <c r="AJ222" s="84"/>
      <c r="AK222" s="84"/>
      <c r="AL222" s="84"/>
      <c r="AM222" s="84"/>
      <c r="AN222" s="84"/>
      <c r="AO222" s="84"/>
      <c r="AP222" s="84"/>
      <c r="AQ222" s="84"/>
      <c r="AR222" s="84"/>
      <c r="AS222" s="84"/>
      <c r="AT222" s="84"/>
      <c r="AU222" s="84"/>
      <c r="AV222" s="84"/>
      <c r="AW222" s="84"/>
      <c r="AX222" s="84"/>
      <c r="AY222" s="84"/>
      <c r="AZ222" s="84"/>
      <c r="BA222" s="84"/>
      <c r="BB222" s="84"/>
      <c r="BC222" s="84"/>
      <c r="BD222" s="84"/>
      <c r="BE222" s="84"/>
      <c r="BF222" s="84"/>
      <c r="BG222" s="84"/>
      <c r="BH222" s="84"/>
      <c r="BI222" s="84"/>
      <c r="BJ222" s="84"/>
      <c r="BK222" s="84"/>
      <c r="BL222" s="1"/>
      <c r="BM222" s="1"/>
      <c r="BN222" s="1"/>
      <c r="BO222" s="1"/>
      <c r="BP222" s="1"/>
      <c r="BQ222" s="1"/>
      <c r="BR222" s="1"/>
      <c r="BS222" s="1"/>
      <c r="BT222" s="1"/>
      <c r="BU222" s="1"/>
    </row>
    <row r="223" spans="1:73" ht="15.75" customHeight="1" x14ac:dyDescent="0.25">
      <c r="A223" s="1"/>
      <c r="B223" s="1"/>
      <c r="C223" s="83"/>
      <c r="D223" s="84"/>
      <c r="E223" s="84"/>
      <c r="F223" s="84"/>
      <c r="G223" s="84"/>
      <c r="H223" s="84"/>
      <c r="I223" s="84"/>
      <c r="J223" s="84"/>
      <c r="K223" s="84"/>
      <c r="L223" s="85"/>
      <c r="M223" s="85"/>
      <c r="N223" s="85"/>
      <c r="O223" s="85"/>
      <c r="P223" s="85"/>
      <c r="Q223" s="1"/>
      <c r="R223" s="84"/>
      <c r="S223" s="84"/>
      <c r="T223" s="84"/>
      <c r="U223" s="84"/>
      <c r="V223" s="84"/>
      <c r="W223" s="84"/>
      <c r="X223" s="84"/>
      <c r="Y223" s="84"/>
      <c r="Z223" s="84"/>
      <c r="AA223" s="84"/>
      <c r="AB223" s="84"/>
      <c r="AC223" s="84"/>
      <c r="AD223" s="84"/>
      <c r="AE223" s="84"/>
      <c r="AF223" s="84"/>
      <c r="AG223" s="84"/>
      <c r="AH223" s="84"/>
      <c r="AI223" s="84"/>
      <c r="AJ223" s="84"/>
      <c r="AK223" s="84"/>
      <c r="AL223" s="84"/>
      <c r="AM223" s="84"/>
      <c r="AN223" s="84"/>
      <c r="AO223" s="84"/>
      <c r="AP223" s="84"/>
      <c r="AQ223" s="84"/>
      <c r="AR223" s="84"/>
      <c r="AS223" s="84"/>
      <c r="AT223" s="84"/>
      <c r="AU223" s="84"/>
      <c r="AV223" s="84"/>
      <c r="AW223" s="84"/>
      <c r="AX223" s="84"/>
      <c r="AY223" s="84"/>
      <c r="AZ223" s="84"/>
      <c r="BA223" s="84"/>
      <c r="BB223" s="84"/>
      <c r="BC223" s="84"/>
      <c r="BD223" s="84"/>
      <c r="BE223" s="84"/>
      <c r="BF223" s="84"/>
      <c r="BG223" s="84"/>
      <c r="BH223" s="84"/>
      <c r="BI223" s="84"/>
      <c r="BJ223" s="84"/>
      <c r="BK223" s="84"/>
      <c r="BL223" s="1"/>
      <c r="BM223" s="1"/>
      <c r="BN223" s="1"/>
      <c r="BO223" s="1"/>
      <c r="BP223" s="1"/>
      <c r="BQ223" s="1"/>
      <c r="BR223" s="1"/>
      <c r="BS223" s="1"/>
      <c r="BT223" s="1"/>
      <c r="BU223" s="1"/>
    </row>
    <row r="224" spans="1:73" ht="15.75" customHeight="1" x14ac:dyDescent="0.25">
      <c r="A224" s="1"/>
      <c r="B224" s="1"/>
      <c r="C224" s="83"/>
      <c r="D224" s="84"/>
      <c r="E224" s="84"/>
      <c r="F224" s="84"/>
      <c r="G224" s="84"/>
      <c r="H224" s="84"/>
      <c r="I224" s="84"/>
      <c r="J224" s="84"/>
      <c r="K224" s="84"/>
      <c r="L224" s="85"/>
      <c r="M224" s="85"/>
      <c r="N224" s="85"/>
      <c r="O224" s="85"/>
      <c r="P224" s="85"/>
      <c r="Q224" s="1"/>
      <c r="R224" s="84"/>
      <c r="S224" s="84"/>
      <c r="T224" s="84"/>
      <c r="U224" s="84"/>
      <c r="V224" s="84"/>
      <c r="W224" s="84"/>
      <c r="X224" s="84"/>
      <c r="Y224" s="84"/>
      <c r="Z224" s="84"/>
      <c r="AA224" s="84"/>
      <c r="AB224" s="84"/>
      <c r="AC224" s="84"/>
      <c r="AD224" s="84"/>
      <c r="AE224" s="84"/>
      <c r="AF224" s="84"/>
      <c r="AG224" s="84"/>
      <c r="AH224" s="84"/>
      <c r="AI224" s="84"/>
      <c r="AJ224" s="84"/>
      <c r="AK224" s="84"/>
      <c r="AL224" s="84"/>
      <c r="AM224" s="84"/>
      <c r="AN224" s="84"/>
      <c r="AO224" s="84"/>
      <c r="AP224" s="84"/>
      <c r="AQ224" s="84"/>
      <c r="AR224" s="84"/>
      <c r="AS224" s="84"/>
      <c r="AT224" s="84"/>
      <c r="AU224" s="84"/>
      <c r="AV224" s="84"/>
      <c r="AW224" s="84"/>
      <c r="AX224" s="84"/>
      <c r="AY224" s="84"/>
      <c r="AZ224" s="84"/>
      <c r="BA224" s="84"/>
      <c r="BB224" s="84"/>
      <c r="BC224" s="84"/>
      <c r="BD224" s="84"/>
      <c r="BE224" s="84"/>
      <c r="BF224" s="84"/>
      <c r="BG224" s="84"/>
      <c r="BH224" s="84"/>
      <c r="BI224" s="84"/>
      <c r="BJ224" s="84"/>
      <c r="BK224" s="84"/>
      <c r="BL224" s="1"/>
      <c r="BM224" s="1"/>
      <c r="BN224" s="1"/>
      <c r="BO224" s="1"/>
      <c r="BP224" s="1"/>
      <c r="BQ224" s="1"/>
      <c r="BR224" s="1"/>
      <c r="BS224" s="1"/>
      <c r="BT224" s="1"/>
      <c r="BU224" s="1"/>
    </row>
    <row r="225" spans="1:73" ht="15.75" customHeight="1" x14ac:dyDescent="0.25">
      <c r="A225" s="1"/>
      <c r="B225" s="1"/>
      <c r="C225" s="83"/>
      <c r="D225" s="84"/>
      <c r="E225" s="84"/>
      <c r="F225" s="84"/>
      <c r="G225" s="84"/>
      <c r="H225" s="84"/>
      <c r="I225" s="84"/>
      <c r="J225" s="84"/>
      <c r="K225" s="84"/>
      <c r="L225" s="85"/>
      <c r="M225" s="85"/>
      <c r="N225" s="85"/>
      <c r="O225" s="85"/>
      <c r="P225" s="85"/>
      <c r="Q225" s="1"/>
      <c r="R225" s="84"/>
      <c r="S225" s="84"/>
      <c r="T225" s="84"/>
      <c r="U225" s="84"/>
      <c r="V225" s="84"/>
      <c r="W225" s="84"/>
      <c r="X225" s="84"/>
      <c r="Y225" s="84"/>
      <c r="Z225" s="84"/>
      <c r="AA225" s="84"/>
      <c r="AB225" s="84"/>
      <c r="AC225" s="84"/>
      <c r="AD225" s="84"/>
      <c r="AE225" s="84"/>
      <c r="AF225" s="84"/>
      <c r="AG225" s="84"/>
      <c r="AH225" s="84"/>
      <c r="AI225" s="84"/>
      <c r="AJ225" s="84"/>
      <c r="AK225" s="84"/>
      <c r="AL225" s="84"/>
      <c r="AM225" s="84"/>
      <c r="AN225" s="84"/>
      <c r="AO225" s="84"/>
      <c r="AP225" s="84"/>
      <c r="AQ225" s="84"/>
      <c r="AR225" s="84"/>
      <c r="AS225" s="84"/>
      <c r="AT225" s="84"/>
      <c r="AU225" s="84"/>
      <c r="AV225" s="84"/>
      <c r="AW225" s="84"/>
      <c r="AX225" s="84"/>
      <c r="AY225" s="84"/>
      <c r="AZ225" s="84"/>
      <c r="BA225" s="84"/>
      <c r="BB225" s="84"/>
      <c r="BC225" s="84"/>
      <c r="BD225" s="84"/>
      <c r="BE225" s="84"/>
      <c r="BF225" s="84"/>
      <c r="BG225" s="84"/>
      <c r="BH225" s="84"/>
      <c r="BI225" s="84"/>
      <c r="BJ225" s="84"/>
      <c r="BK225" s="84"/>
      <c r="BL225" s="1"/>
      <c r="BM225" s="1"/>
      <c r="BN225" s="1"/>
      <c r="BO225" s="1"/>
      <c r="BP225" s="1"/>
      <c r="BQ225" s="1"/>
      <c r="BR225" s="1"/>
      <c r="BS225" s="1"/>
      <c r="BT225" s="1"/>
      <c r="BU225" s="1"/>
    </row>
    <row r="226" spans="1:73" ht="15.75" customHeight="1" x14ac:dyDescent="0.25">
      <c r="A226" s="1"/>
      <c r="B226" s="1"/>
      <c r="C226" s="83"/>
      <c r="D226" s="84"/>
      <c r="E226" s="84"/>
      <c r="F226" s="84"/>
      <c r="G226" s="84"/>
      <c r="H226" s="84"/>
      <c r="I226" s="84"/>
      <c r="J226" s="84"/>
      <c r="K226" s="84"/>
      <c r="L226" s="85"/>
      <c r="M226" s="85"/>
      <c r="N226" s="85"/>
      <c r="O226" s="85"/>
      <c r="P226" s="85"/>
      <c r="Q226" s="1"/>
      <c r="R226" s="84"/>
      <c r="S226" s="84"/>
      <c r="T226" s="84"/>
      <c r="U226" s="84"/>
      <c r="V226" s="84"/>
      <c r="W226" s="84"/>
      <c r="X226" s="84"/>
      <c r="Y226" s="84"/>
      <c r="Z226" s="84"/>
      <c r="AA226" s="84"/>
      <c r="AB226" s="84"/>
      <c r="AC226" s="84"/>
      <c r="AD226" s="84"/>
      <c r="AE226" s="84"/>
      <c r="AF226" s="84"/>
      <c r="AG226" s="84"/>
      <c r="AH226" s="84"/>
      <c r="AI226" s="84"/>
      <c r="AJ226" s="84"/>
      <c r="AK226" s="84"/>
      <c r="AL226" s="84"/>
      <c r="AM226" s="84"/>
      <c r="AN226" s="84"/>
      <c r="AO226" s="84"/>
      <c r="AP226" s="84"/>
      <c r="AQ226" s="84"/>
      <c r="AR226" s="84"/>
      <c r="AS226" s="84"/>
      <c r="AT226" s="84"/>
      <c r="AU226" s="84"/>
      <c r="AV226" s="84"/>
      <c r="AW226" s="84"/>
      <c r="AX226" s="84"/>
      <c r="AY226" s="84"/>
      <c r="AZ226" s="84"/>
      <c r="BA226" s="84"/>
      <c r="BB226" s="84"/>
      <c r="BC226" s="84"/>
      <c r="BD226" s="84"/>
      <c r="BE226" s="84"/>
      <c r="BF226" s="84"/>
      <c r="BG226" s="84"/>
      <c r="BH226" s="84"/>
      <c r="BI226" s="84"/>
      <c r="BJ226" s="84"/>
      <c r="BK226" s="84"/>
      <c r="BL226" s="1"/>
      <c r="BM226" s="1"/>
      <c r="BN226" s="1"/>
      <c r="BO226" s="1"/>
      <c r="BP226" s="1"/>
      <c r="BQ226" s="1"/>
      <c r="BR226" s="1"/>
      <c r="BS226" s="1"/>
      <c r="BT226" s="1"/>
      <c r="BU226" s="1"/>
    </row>
    <row r="227" spans="1:73" ht="15.75" customHeight="1" x14ac:dyDescent="0.25">
      <c r="A227" s="1"/>
      <c r="B227" s="1"/>
      <c r="C227" s="83"/>
      <c r="D227" s="84"/>
      <c r="E227" s="84"/>
      <c r="F227" s="84"/>
      <c r="G227" s="84"/>
      <c r="H227" s="84"/>
      <c r="I227" s="84"/>
      <c r="J227" s="84"/>
      <c r="K227" s="84"/>
      <c r="L227" s="85"/>
      <c r="M227" s="85"/>
      <c r="N227" s="85"/>
      <c r="O227" s="85"/>
      <c r="P227" s="85"/>
      <c r="Q227" s="1"/>
      <c r="R227" s="84"/>
      <c r="S227" s="84"/>
      <c r="T227" s="84"/>
      <c r="U227" s="84"/>
      <c r="V227" s="84"/>
      <c r="W227" s="84"/>
      <c r="X227" s="84"/>
      <c r="Y227" s="84"/>
      <c r="Z227" s="84"/>
      <c r="AA227" s="84"/>
      <c r="AB227" s="84"/>
      <c r="AC227" s="84"/>
      <c r="AD227" s="84"/>
      <c r="AE227" s="84"/>
      <c r="AF227" s="84"/>
      <c r="AG227" s="84"/>
      <c r="AH227" s="84"/>
      <c r="AI227" s="84"/>
      <c r="AJ227" s="84"/>
      <c r="AK227" s="84"/>
      <c r="AL227" s="84"/>
      <c r="AM227" s="84"/>
      <c r="AN227" s="84"/>
      <c r="AO227" s="84"/>
      <c r="AP227" s="84"/>
      <c r="AQ227" s="84"/>
      <c r="AR227" s="84"/>
      <c r="AS227" s="84"/>
      <c r="AT227" s="84"/>
      <c r="AU227" s="84"/>
      <c r="AV227" s="84"/>
      <c r="AW227" s="84"/>
      <c r="AX227" s="84"/>
      <c r="AY227" s="84"/>
      <c r="AZ227" s="84"/>
      <c r="BA227" s="84"/>
      <c r="BB227" s="84"/>
      <c r="BC227" s="84"/>
      <c r="BD227" s="84"/>
      <c r="BE227" s="84"/>
      <c r="BF227" s="84"/>
      <c r="BG227" s="84"/>
      <c r="BH227" s="84"/>
      <c r="BI227" s="84"/>
      <c r="BJ227" s="84"/>
      <c r="BK227" s="84"/>
      <c r="BL227" s="1"/>
      <c r="BM227" s="1"/>
      <c r="BN227" s="1"/>
      <c r="BO227" s="1"/>
      <c r="BP227" s="1"/>
      <c r="BQ227" s="1"/>
      <c r="BR227" s="1"/>
      <c r="BS227" s="1"/>
      <c r="BT227" s="1"/>
      <c r="BU227" s="1"/>
    </row>
    <row r="228" spans="1:73" ht="15.75" customHeight="1" x14ac:dyDescent="0.25">
      <c r="A228" s="1"/>
      <c r="B228" s="1"/>
      <c r="C228" s="83"/>
      <c r="D228" s="84"/>
      <c r="E228" s="84"/>
      <c r="F228" s="84"/>
      <c r="G228" s="84"/>
      <c r="H228" s="84"/>
      <c r="I228" s="84"/>
      <c r="J228" s="84"/>
      <c r="K228" s="84"/>
      <c r="L228" s="85"/>
      <c r="M228" s="85"/>
      <c r="N228" s="85"/>
      <c r="O228" s="85"/>
      <c r="P228" s="85"/>
      <c r="Q228" s="1"/>
      <c r="R228" s="84"/>
      <c r="S228" s="84"/>
      <c r="T228" s="84"/>
      <c r="U228" s="84"/>
      <c r="V228" s="84"/>
      <c r="W228" s="84"/>
      <c r="X228" s="84"/>
      <c r="Y228" s="84"/>
      <c r="Z228" s="84"/>
      <c r="AA228" s="84"/>
      <c r="AB228" s="84"/>
      <c r="AC228" s="84"/>
      <c r="AD228" s="84"/>
      <c r="AE228" s="84"/>
      <c r="AF228" s="84"/>
      <c r="AG228" s="84"/>
      <c r="AH228" s="84"/>
      <c r="AI228" s="84"/>
      <c r="AJ228" s="84"/>
      <c r="AK228" s="84"/>
      <c r="AL228" s="84"/>
      <c r="AM228" s="84"/>
      <c r="AN228" s="84"/>
      <c r="AO228" s="84"/>
      <c r="AP228" s="84"/>
      <c r="AQ228" s="84"/>
      <c r="AR228" s="84"/>
      <c r="AS228" s="84"/>
      <c r="AT228" s="84"/>
      <c r="AU228" s="84"/>
      <c r="AV228" s="84"/>
      <c r="AW228" s="84"/>
      <c r="AX228" s="84"/>
      <c r="AY228" s="84"/>
      <c r="AZ228" s="84"/>
      <c r="BA228" s="84"/>
      <c r="BB228" s="84"/>
      <c r="BC228" s="84"/>
      <c r="BD228" s="84"/>
      <c r="BE228" s="84"/>
      <c r="BF228" s="84"/>
      <c r="BG228" s="84"/>
      <c r="BH228" s="84"/>
      <c r="BI228" s="84"/>
      <c r="BJ228" s="84"/>
      <c r="BK228" s="84"/>
      <c r="BL228" s="1"/>
      <c r="BM228" s="1"/>
      <c r="BN228" s="1"/>
      <c r="BO228" s="1"/>
      <c r="BP228" s="1"/>
      <c r="BQ228" s="1"/>
      <c r="BR228" s="1"/>
      <c r="BS228" s="1"/>
      <c r="BT228" s="1"/>
      <c r="BU228" s="1"/>
    </row>
    <row r="229" spans="1:73" ht="15.75" customHeight="1" x14ac:dyDescent="0.25">
      <c r="A229" s="1"/>
      <c r="B229" s="1"/>
      <c r="C229" s="83"/>
      <c r="D229" s="84"/>
      <c r="E229" s="84"/>
      <c r="F229" s="84"/>
      <c r="G229" s="84"/>
      <c r="H229" s="84"/>
      <c r="I229" s="84"/>
      <c r="J229" s="84"/>
      <c r="K229" s="84"/>
      <c r="L229" s="85"/>
      <c r="M229" s="85"/>
      <c r="N229" s="85"/>
      <c r="O229" s="85"/>
      <c r="P229" s="85"/>
      <c r="Q229" s="1"/>
      <c r="R229" s="84"/>
      <c r="S229" s="84"/>
      <c r="T229" s="84"/>
      <c r="U229" s="84"/>
      <c r="V229" s="84"/>
      <c r="W229" s="84"/>
      <c r="X229" s="84"/>
      <c r="Y229" s="84"/>
      <c r="Z229" s="84"/>
      <c r="AA229" s="84"/>
      <c r="AB229" s="84"/>
      <c r="AC229" s="84"/>
      <c r="AD229" s="84"/>
      <c r="AE229" s="84"/>
      <c r="AF229" s="84"/>
      <c r="AG229" s="84"/>
      <c r="AH229" s="84"/>
      <c r="AI229" s="84"/>
      <c r="AJ229" s="84"/>
      <c r="AK229" s="84"/>
      <c r="AL229" s="84"/>
      <c r="AM229" s="84"/>
      <c r="AN229" s="84"/>
      <c r="AO229" s="84"/>
      <c r="AP229" s="84"/>
      <c r="AQ229" s="84"/>
      <c r="AR229" s="84"/>
      <c r="AS229" s="84"/>
      <c r="AT229" s="84"/>
      <c r="AU229" s="84"/>
      <c r="AV229" s="84"/>
      <c r="AW229" s="84"/>
      <c r="AX229" s="84"/>
      <c r="AY229" s="84"/>
      <c r="AZ229" s="84"/>
      <c r="BA229" s="84"/>
      <c r="BB229" s="84"/>
      <c r="BC229" s="84"/>
      <c r="BD229" s="84"/>
      <c r="BE229" s="84"/>
      <c r="BF229" s="84"/>
      <c r="BG229" s="84"/>
      <c r="BH229" s="84"/>
      <c r="BI229" s="84"/>
      <c r="BJ229" s="84"/>
      <c r="BK229" s="84"/>
      <c r="BL229" s="1"/>
      <c r="BM229" s="1"/>
      <c r="BN229" s="1"/>
      <c r="BO229" s="1"/>
      <c r="BP229" s="1"/>
      <c r="BQ229" s="1"/>
      <c r="BR229" s="1"/>
      <c r="BS229" s="1"/>
      <c r="BT229" s="1"/>
      <c r="BU229" s="1"/>
    </row>
    <row r="230" spans="1:73" ht="15.75" customHeight="1" x14ac:dyDescent="0.25">
      <c r="A230" s="1"/>
      <c r="B230" s="1"/>
      <c r="C230" s="83"/>
      <c r="D230" s="84"/>
      <c r="E230" s="84"/>
      <c r="F230" s="84"/>
      <c r="G230" s="84"/>
      <c r="H230" s="84"/>
      <c r="I230" s="84"/>
      <c r="J230" s="84"/>
      <c r="K230" s="84"/>
      <c r="L230" s="85"/>
      <c r="M230" s="85"/>
      <c r="N230" s="85"/>
      <c r="O230" s="85"/>
      <c r="P230" s="85"/>
      <c r="Q230" s="1"/>
      <c r="R230" s="84"/>
      <c r="S230" s="84"/>
      <c r="T230" s="84"/>
      <c r="U230" s="84"/>
      <c r="V230" s="84"/>
      <c r="W230" s="84"/>
      <c r="X230" s="84"/>
      <c r="Y230" s="84"/>
      <c r="Z230" s="84"/>
      <c r="AA230" s="84"/>
      <c r="AB230" s="84"/>
      <c r="AC230" s="84"/>
      <c r="AD230" s="84"/>
      <c r="AE230" s="84"/>
      <c r="AF230" s="84"/>
      <c r="AG230" s="84"/>
      <c r="AH230" s="84"/>
      <c r="AI230" s="84"/>
      <c r="AJ230" s="84"/>
      <c r="AK230" s="84"/>
      <c r="AL230" s="84"/>
      <c r="AM230" s="84"/>
      <c r="AN230" s="84"/>
      <c r="AO230" s="84"/>
      <c r="AP230" s="84"/>
      <c r="AQ230" s="84"/>
      <c r="AR230" s="84"/>
      <c r="AS230" s="84"/>
      <c r="AT230" s="84"/>
      <c r="AU230" s="84"/>
      <c r="AV230" s="84"/>
      <c r="AW230" s="84"/>
      <c r="AX230" s="84"/>
      <c r="AY230" s="84"/>
      <c r="AZ230" s="84"/>
      <c r="BA230" s="84"/>
      <c r="BB230" s="84"/>
      <c r="BC230" s="84"/>
      <c r="BD230" s="84"/>
      <c r="BE230" s="84"/>
      <c r="BF230" s="84"/>
      <c r="BG230" s="84"/>
      <c r="BH230" s="84"/>
      <c r="BI230" s="84"/>
      <c r="BJ230" s="84"/>
      <c r="BK230" s="84"/>
      <c r="BL230" s="1"/>
      <c r="BM230" s="1"/>
      <c r="BN230" s="1"/>
      <c r="BO230" s="1"/>
      <c r="BP230" s="1"/>
      <c r="BQ230" s="1"/>
      <c r="BR230" s="1"/>
      <c r="BS230" s="1"/>
      <c r="BT230" s="1"/>
      <c r="BU230" s="1"/>
    </row>
    <row r="231" spans="1:73" ht="15.75" customHeight="1" x14ac:dyDescent="0.25">
      <c r="A231" s="1"/>
      <c r="B231" s="1"/>
      <c r="C231" s="83"/>
      <c r="D231" s="84"/>
      <c r="E231" s="84"/>
      <c r="F231" s="84"/>
      <c r="G231" s="84"/>
      <c r="H231" s="84"/>
      <c r="I231" s="84"/>
      <c r="J231" s="84"/>
      <c r="K231" s="84"/>
      <c r="L231" s="85"/>
      <c r="M231" s="85"/>
      <c r="N231" s="85"/>
      <c r="O231" s="85"/>
      <c r="P231" s="85"/>
      <c r="Q231" s="1"/>
      <c r="R231" s="84"/>
      <c r="S231" s="84"/>
      <c r="T231" s="84"/>
      <c r="U231" s="84"/>
      <c r="V231" s="84"/>
      <c r="W231" s="84"/>
      <c r="X231" s="84"/>
      <c r="Y231" s="84"/>
      <c r="Z231" s="84"/>
      <c r="AA231" s="84"/>
      <c r="AB231" s="84"/>
      <c r="AC231" s="84"/>
      <c r="AD231" s="84"/>
      <c r="AE231" s="84"/>
      <c r="AF231" s="84"/>
      <c r="AG231" s="84"/>
      <c r="AH231" s="84"/>
      <c r="AI231" s="84"/>
      <c r="AJ231" s="84"/>
      <c r="AK231" s="84"/>
      <c r="AL231" s="84"/>
      <c r="AM231" s="84"/>
      <c r="AN231" s="84"/>
      <c r="AO231" s="84"/>
      <c r="AP231" s="84"/>
      <c r="AQ231" s="84"/>
      <c r="AR231" s="84"/>
      <c r="AS231" s="84"/>
      <c r="AT231" s="84"/>
      <c r="AU231" s="84"/>
      <c r="AV231" s="84"/>
      <c r="AW231" s="84"/>
      <c r="AX231" s="84"/>
      <c r="AY231" s="84"/>
      <c r="AZ231" s="84"/>
      <c r="BA231" s="84"/>
      <c r="BB231" s="84"/>
      <c r="BC231" s="84"/>
      <c r="BD231" s="84"/>
      <c r="BE231" s="84"/>
      <c r="BF231" s="84"/>
      <c r="BG231" s="84"/>
      <c r="BH231" s="84"/>
      <c r="BI231" s="84"/>
      <c r="BJ231" s="84"/>
      <c r="BK231" s="84"/>
      <c r="BL231" s="1"/>
      <c r="BM231" s="1"/>
      <c r="BN231" s="1"/>
      <c r="BO231" s="1"/>
      <c r="BP231" s="1"/>
      <c r="BQ231" s="1"/>
      <c r="BR231" s="1"/>
      <c r="BS231" s="1"/>
      <c r="BT231" s="1"/>
      <c r="BU231" s="1"/>
    </row>
    <row r="232" spans="1:73" ht="15.75" customHeight="1" x14ac:dyDescent="0.25">
      <c r="A232" s="1"/>
      <c r="B232" s="1"/>
      <c r="C232" s="83"/>
      <c r="D232" s="84"/>
      <c r="E232" s="84"/>
      <c r="F232" s="84"/>
      <c r="G232" s="84"/>
      <c r="H232" s="84"/>
      <c r="I232" s="84"/>
      <c r="J232" s="84"/>
      <c r="K232" s="84"/>
      <c r="L232" s="85"/>
      <c r="M232" s="85"/>
      <c r="N232" s="85"/>
      <c r="O232" s="85"/>
      <c r="P232" s="85"/>
      <c r="Q232" s="1"/>
      <c r="R232" s="84"/>
      <c r="S232" s="84"/>
      <c r="T232" s="84"/>
      <c r="U232" s="84"/>
      <c r="V232" s="84"/>
      <c r="W232" s="84"/>
      <c r="X232" s="84"/>
      <c r="Y232" s="84"/>
      <c r="Z232" s="84"/>
      <c r="AA232" s="84"/>
      <c r="AB232" s="84"/>
      <c r="AC232" s="84"/>
      <c r="AD232" s="84"/>
      <c r="AE232" s="84"/>
      <c r="AF232" s="84"/>
      <c r="AG232" s="84"/>
      <c r="AH232" s="84"/>
      <c r="AI232" s="84"/>
      <c r="AJ232" s="84"/>
      <c r="AK232" s="84"/>
      <c r="AL232" s="84"/>
      <c r="AM232" s="84"/>
      <c r="AN232" s="84"/>
      <c r="AO232" s="84"/>
      <c r="AP232" s="84"/>
      <c r="AQ232" s="84"/>
      <c r="AR232" s="84"/>
      <c r="AS232" s="84"/>
      <c r="AT232" s="84"/>
      <c r="AU232" s="84"/>
      <c r="AV232" s="84"/>
      <c r="AW232" s="84"/>
      <c r="AX232" s="84"/>
      <c r="AY232" s="84"/>
      <c r="AZ232" s="84"/>
      <c r="BA232" s="84"/>
      <c r="BB232" s="84"/>
      <c r="BC232" s="84"/>
      <c r="BD232" s="84"/>
      <c r="BE232" s="84"/>
      <c r="BF232" s="84"/>
      <c r="BG232" s="84"/>
      <c r="BH232" s="84"/>
      <c r="BI232" s="84"/>
      <c r="BJ232" s="84"/>
      <c r="BK232" s="84"/>
      <c r="BL232" s="1"/>
      <c r="BM232" s="1"/>
      <c r="BN232" s="1"/>
      <c r="BO232" s="1"/>
      <c r="BP232" s="1"/>
      <c r="BQ232" s="1"/>
      <c r="BR232" s="1"/>
      <c r="BS232" s="1"/>
      <c r="BT232" s="1"/>
      <c r="BU232" s="1"/>
    </row>
    <row r="233" spans="1:73" ht="15.75" customHeight="1" x14ac:dyDescent="0.25">
      <c r="A233" s="1"/>
      <c r="B233" s="1"/>
      <c r="C233" s="83"/>
      <c r="D233" s="84"/>
      <c r="E233" s="84"/>
      <c r="F233" s="84"/>
      <c r="G233" s="84"/>
      <c r="H233" s="84"/>
      <c r="I233" s="84"/>
      <c r="J233" s="84"/>
      <c r="K233" s="84"/>
      <c r="L233" s="85"/>
      <c r="M233" s="85"/>
      <c r="N233" s="85"/>
      <c r="O233" s="85"/>
      <c r="P233" s="85"/>
      <c r="Q233" s="1"/>
      <c r="R233" s="84"/>
      <c r="S233" s="84"/>
      <c r="T233" s="84"/>
      <c r="U233" s="84"/>
      <c r="V233" s="84"/>
      <c r="W233" s="84"/>
      <c r="X233" s="84"/>
      <c r="Y233" s="84"/>
      <c r="Z233" s="84"/>
      <c r="AA233" s="84"/>
      <c r="AB233" s="84"/>
      <c r="AC233" s="84"/>
      <c r="AD233" s="84"/>
      <c r="AE233" s="84"/>
      <c r="AF233" s="84"/>
      <c r="AG233" s="84"/>
      <c r="AH233" s="84"/>
      <c r="AI233" s="84"/>
      <c r="AJ233" s="84"/>
      <c r="AK233" s="84"/>
      <c r="AL233" s="84"/>
      <c r="AM233" s="84"/>
      <c r="AN233" s="84"/>
      <c r="AO233" s="84"/>
      <c r="AP233" s="84"/>
      <c r="AQ233" s="84"/>
      <c r="AR233" s="84"/>
      <c r="AS233" s="84"/>
      <c r="AT233" s="84"/>
      <c r="AU233" s="84"/>
      <c r="AV233" s="84"/>
      <c r="AW233" s="84"/>
      <c r="AX233" s="84"/>
      <c r="AY233" s="84"/>
      <c r="AZ233" s="84"/>
      <c r="BA233" s="84"/>
      <c r="BB233" s="84"/>
      <c r="BC233" s="84"/>
      <c r="BD233" s="84"/>
      <c r="BE233" s="84"/>
      <c r="BF233" s="84"/>
      <c r="BG233" s="84"/>
      <c r="BH233" s="84"/>
      <c r="BI233" s="84"/>
      <c r="BJ233" s="84"/>
      <c r="BK233" s="84"/>
      <c r="BL233" s="1"/>
      <c r="BM233" s="1"/>
      <c r="BN233" s="1"/>
      <c r="BO233" s="1"/>
      <c r="BP233" s="1"/>
      <c r="BQ233" s="1"/>
      <c r="BR233" s="1"/>
      <c r="BS233" s="1"/>
      <c r="BT233" s="1"/>
      <c r="BU233" s="1"/>
    </row>
    <row r="234" spans="1:73" ht="15.75" customHeight="1" x14ac:dyDescent="0.25">
      <c r="A234" s="1"/>
      <c r="B234" s="1"/>
      <c r="C234" s="83"/>
      <c r="D234" s="84"/>
      <c r="E234" s="84"/>
      <c r="F234" s="84"/>
      <c r="G234" s="84"/>
      <c r="H234" s="84"/>
      <c r="I234" s="84"/>
      <c r="J234" s="84"/>
      <c r="K234" s="84"/>
      <c r="L234" s="85"/>
      <c r="M234" s="85"/>
      <c r="N234" s="85"/>
      <c r="O234" s="85"/>
      <c r="P234" s="85"/>
      <c r="Q234" s="1"/>
      <c r="R234" s="84"/>
      <c r="S234" s="84"/>
      <c r="T234" s="84"/>
      <c r="U234" s="84"/>
      <c r="V234" s="84"/>
      <c r="W234" s="84"/>
      <c r="X234" s="84"/>
      <c r="Y234" s="84"/>
      <c r="Z234" s="84"/>
      <c r="AA234" s="84"/>
      <c r="AB234" s="84"/>
      <c r="AC234" s="84"/>
      <c r="AD234" s="84"/>
      <c r="AE234" s="84"/>
      <c r="AF234" s="84"/>
      <c r="AG234" s="84"/>
      <c r="AH234" s="84"/>
      <c r="AI234" s="84"/>
      <c r="AJ234" s="84"/>
      <c r="AK234" s="84"/>
      <c r="AL234" s="84"/>
      <c r="AM234" s="84"/>
      <c r="AN234" s="84"/>
      <c r="AO234" s="84"/>
      <c r="AP234" s="84"/>
      <c r="AQ234" s="84"/>
      <c r="AR234" s="84"/>
      <c r="AS234" s="84"/>
      <c r="AT234" s="84"/>
      <c r="AU234" s="84"/>
      <c r="AV234" s="84"/>
      <c r="AW234" s="84"/>
      <c r="AX234" s="84"/>
      <c r="AY234" s="84"/>
      <c r="AZ234" s="84"/>
      <c r="BA234" s="84"/>
      <c r="BB234" s="84"/>
      <c r="BC234" s="84"/>
      <c r="BD234" s="84"/>
      <c r="BE234" s="84"/>
      <c r="BF234" s="84"/>
      <c r="BG234" s="84"/>
      <c r="BH234" s="84"/>
      <c r="BI234" s="84"/>
      <c r="BJ234" s="84"/>
      <c r="BK234" s="84"/>
      <c r="BL234" s="1"/>
      <c r="BM234" s="1"/>
      <c r="BN234" s="1"/>
      <c r="BO234" s="1"/>
      <c r="BP234" s="1"/>
      <c r="BQ234" s="1"/>
      <c r="BR234" s="1"/>
      <c r="BS234" s="1"/>
      <c r="BT234" s="1"/>
      <c r="BU234" s="1"/>
    </row>
    <row r="235" spans="1:73" ht="15.75" customHeight="1" x14ac:dyDescent="0.25">
      <c r="A235" s="1"/>
      <c r="B235" s="1"/>
      <c r="C235" s="83"/>
      <c r="D235" s="84"/>
      <c r="E235" s="84"/>
      <c r="F235" s="84"/>
      <c r="G235" s="84"/>
      <c r="H235" s="84"/>
      <c r="I235" s="84"/>
      <c r="J235" s="84"/>
      <c r="K235" s="84"/>
      <c r="L235" s="85"/>
      <c r="M235" s="85"/>
      <c r="N235" s="85"/>
      <c r="O235" s="85"/>
      <c r="P235" s="85"/>
      <c r="Q235" s="1"/>
      <c r="R235" s="84"/>
      <c r="S235" s="84"/>
      <c r="T235" s="84"/>
      <c r="U235" s="84"/>
      <c r="V235" s="84"/>
      <c r="W235" s="84"/>
      <c r="X235" s="84"/>
      <c r="Y235" s="84"/>
      <c r="Z235" s="84"/>
      <c r="AA235" s="84"/>
      <c r="AB235" s="84"/>
      <c r="AC235" s="84"/>
      <c r="AD235" s="84"/>
      <c r="AE235" s="84"/>
      <c r="AF235" s="84"/>
      <c r="AG235" s="84"/>
      <c r="AH235" s="84"/>
      <c r="AI235" s="84"/>
      <c r="AJ235" s="84"/>
      <c r="AK235" s="84"/>
      <c r="AL235" s="84"/>
      <c r="AM235" s="84"/>
      <c r="AN235" s="84"/>
      <c r="AO235" s="84"/>
      <c r="AP235" s="84"/>
      <c r="AQ235" s="84"/>
      <c r="AR235" s="84"/>
      <c r="AS235" s="84"/>
      <c r="AT235" s="84"/>
      <c r="AU235" s="84"/>
      <c r="AV235" s="84"/>
      <c r="AW235" s="84"/>
      <c r="AX235" s="84"/>
      <c r="AY235" s="84"/>
      <c r="AZ235" s="84"/>
      <c r="BA235" s="84"/>
      <c r="BB235" s="84"/>
      <c r="BC235" s="84"/>
      <c r="BD235" s="84"/>
      <c r="BE235" s="84"/>
      <c r="BF235" s="84"/>
      <c r="BG235" s="84"/>
      <c r="BH235" s="84"/>
      <c r="BI235" s="84"/>
      <c r="BJ235" s="84"/>
      <c r="BK235" s="84"/>
      <c r="BL235" s="1"/>
      <c r="BM235" s="1"/>
      <c r="BN235" s="1"/>
      <c r="BO235" s="1"/>
      <c r="BP235" s="1"/>
      <c r="BQ235" s="1"/>
      <c r="BR235" s="1"/>
      <c r="BS235" s="1"/>
      <c r="BT235" s="1"/>
      <c r="BU235" s="1"/>
    </row>
    <row r="236" spans="1:73" ht="15.75" customHeight="1" x14ac:dyDescent="0.25">
      <c r="A236" s="1"/>
      <c r="B236" s="1"/>
      <c r="C236" s="83"/>
      <c r="D236" s="84"/>
      <c r="E236" s="84"/>
      <c r="F236" s="84"/>
      <c r="G236" s="84"/>
      <c r="H236" s="84"/>
      <c r="I236" s="84"/>
      <c r="J236" s="84"/>
      <c r="K236" s="84"/>
      <c r="L236" s="85"/>
      <c r="M236" s="85"/>
      <c r="N236" s="85"/>
      <c r="O236" s="85"/>
      <c r="P236" s="85"/>
      <c r="Q236" s="1"/>
      <c r="R236" s="84"/>
      <c r="S236" s="84"/>
      <c r="T236" s="84"/>
      <c r="U236" s="84"/>
      <c r="V236" s="84"/>
      <c r="W236" s="84"/>
      <c r="X236" s="84"/>
      <c r="Y236" s="84"/>
      <c r="Z236" s="84"/>
      <c r="AA236" s="84"/>
      <c r="AB236" s="84"/>
      <c r="AC236" s="84"/>
      <c r="AD236" s="84"/>
      <c r="AE236" s="84"/>
      <c r="AF236" s="84"/>
      <c r="AG236" s="84"/>
      <c r="AH236" s="84"/>
      <c r="AI236" s="84"/>
      <c r="AJ236" s="84"/>
      <c r="AK236" s="84"/>
      <c r="AL236" s="84"/>
      <c r="AM236" s="84"/>
      <c r="AN236" s="84"/>
      <c r="AO236" s="84"/>
      <c r="AP236" s="84"/>
      <c r="AQ236" s="84"/>
      <c r="AR236" s="84"/>
      <c r="AS236" s="84"/>
      <c r="AT236" s="84"/>
      <c r="AU236" s="84"/>
      <c r="AV236" s="84"/>
      <c r="AW236" s="84"/>
      <c r="AX236" s="84"/>
      <c r="AY236" s="84"/>
      <c r="AZ236" s="84"/>
      <c r="BA236" s="84"/>
      <c r="BB236" s="84"/>
      <c r="BC236" s="84"/>
      <c r="BD236" s="84"/>
      <c r="BE236" s="84"/>
      <c r="BF236" s="84"/>
      <c r="BG236" s="84"/>
      <c r="BH236" s="84"/>
      <c r="BI236" s="84"/>
      <c r="BJ236" s="84"/>
      <c r="BK236" s="84"/>
      <c r="BL236" s="1"/>
      <c r="BM236" s="1"/>
      <c r="BN236" s="1"/>
      <c r="BO236" s="1"/>
      <c r="BP236" s="1"/>
      <c r="BQ236" s="1"/>
      <c r="BR236" s="1"/>
      <c r="BS236" s="1"/>
      <c r="BT236" s="1"/>
      <c r="BU236" s="1"/>
    </row>
    <row r="237" spans="1:73" ht="15.75" customHeight="1" x14ac:dyDescent="0.25">
      <c r="A237" s="1"/>
      <c r="B237" s="1"/>
      <c r="C237" s="83"/>
      <c r="D237" s="84"/>
      <c r="E237" s="84"/>
      <c r="F237" s="84"/>
      <c r="G237" s="84"/>
      <c r="H237" s="84"/>
      <c r="I237" s="84"/>
      <c r="J237" s="84"/>
      <c r="K237" s="84"/>
      <c r="L237" s="85"/>
      <c r="M237" s="85"/>
      <c r="N237" s="85"/>
      <c r="O237" s="85"/>
      <c r="P237" s="85"/>
      <c r="Q237" s="1"/>
      <c r="R237" s="84"/>
      <c r="S237" s="84"/>
      <c r="T237" s="84"/>
      <c r="U237" s="84"/>
      <c r="V237" s="84"/>
      <c r="W237" s="84"/>
      <c r="X237" s="84"/>
      <c r="Y237" s="84"/>
      <c r="Z237" s="84"/>
      <c r="AA237" s="84"/>
      <c r="AB237" s="84"/>
      <c r="AC237" s="84"/>
      <c r="AD237" s="84"/>
      <c r="AE237" s="84"/>
      <c r="AF237" s="84"/>
      <c r="AG237" s="84"/>
      <c r="AH237" s="84"/>
      <c r="AI237" s="84"/>
      <c r="AJ237" s="84"/>
      <c r="AK237" s="84"/>
      <c r="AL237" s="84"/>
      <c r="AM237" s="84"/>
      <c r="AN237" s="84"/>
      <c r="AO237" s="84"/>
      <c r="AP237" s="84"/>
      <c r="AQ237" s="84"/>
      <c r="AR237" s="84"/>
      <c r="AS237" s="84"/>
      <c r="AT237" s="84"/>
      <c r="AU237" s="84"/>
      <c r="AV237" s="84"/>
      <c r="AW237" s="84"/>
      <c r="AX237" s="84"/>
      <c r="AY237" s="84"/>
      <c r="AZ237" s="84"/>
      <c r="BA237" s="84"/>
      <c r="BB237" s="84"/>
      <c r="BC237" s="84"/>
      <c r="BD237" s="84"/>
      <c r="BE237" s="84"/>
      <c r="BF237" s="84"/>
      <c r="BG237" s="84"/>
      <c r="BH237" s="84"/>
      <c r="BI237" s="84"/>
      <c r="BJ237" s="84"/>
      <c r="BK237" s="84"/>
      <c r="BL237" s="1"/>
      <c r="BM237" s="1"/>
      <c r="BN237" s="1"/>
      <c r="BO237" s="1"/>
      <c r="BP237" s="1"/>
      <c r="BQ237" s="1"/>
      <c r="BR237" s="1"/>
      <c r="BS237" s="1"/>
      <c r="BT237" s="1"/>
      <c r="BU237" s="1"/>
    </row>
    <row r="238" spans="1:73" ht="15.75" customHeight="1" x14ac:dyDescent="0.25">
      <c r="A238" s="1"/>
      <c r="B238" s="1"/>
      <c r="C238" s="83"/>
      <c r="D238" s="84"/>
      <c r="E238" s="84"/>
      <c r="F238" s="84"/>
      <c r="G238" s="84"/>
      <c r="H238" s="84"/>
      <c r="I238" s="84"/>
      <c r="J238" s="84"/>
      <c r="K238" s="84"/>
      <c r="L238" s="85"/>
      <c r="M238" s="85"/>
      <c r="N238" s="85"/>
      <c r="O238" s="85"/>
      <c r="P238" s="85"/>
      <c r="Q238" s="1"/>
      <c r="R238" s="84"/>
      <c r="S238" s="84"/>
      <c r="T238" s="84"/>
      <c r="U238" s="84"/>
      <c r="V238" s="84"/>
      <c r="W238" s="84"/>
      <c r="X238" s="84"/>
      <c r="Y238" s="84"/>
      <c r="Z238" s="84"/>
      <c r="AA238" s="84"/>
      <c r="AB238" s="84"/>
      <c r="AC238" s="84"/>
      <c r="AD238" s="84"/>
      <c r="AE238" s="84"/>
      <c r="AF238" s="84"/>
      <c r="AG238" s="84"/>
      <c r="AH238" s="84"/>
      <c r="AI238" s="84"/>
      <c r="AJ238" s="84"/>
      <c r="AK238" s="84"/>
      <c r="AL238" s="84"/>
      <c r="AM238" s="84"/>
      <c r="AN238" s="84"/>
      <c r="AO238" s="84"/>
      <c r="AP238" s="84"/>
      <c r="AQ238" s="84"/>
      <c r="AR238" s="84"/>
      <c r="AS238" s="84"/>
      <c r="AT238" s="84"/>
      <c r="AU238" s="84"/>
      <c r="AV238" s="84"/>
      <c r="AW238" s="84"/>
      <c r="AX238" s="84"/>
      <c r="AY238" s="84"/>
      <c r="AZ238" s="84"/>
      <c r="BA238" s="84"/>
      <c r="BB238" s="84"/>
      <c r="BC238" s="84"/>
      <c r="BD238" s="84"/>
      <c r="BE238" s="84"/>
      <c r="BF238" s="84"/>
      <c r="BG238" s="84"/>
      <c r="BH238" s="84"/>
      <c r="BI238" s="84"/>
      <c r="BJ238" s="84"/>
      <c r="BK238" s="84"/>
      <c r="BL238" s="1"/>
      <c r="BM238" s="1"/>
      <c r="BN238" s="1"/>
      <c r="BO238" s="1"/>
      <c r="BP238" s="1"/>
      <c r="BQ238" s="1"/>
      <c r="BR238" s="1"/>
      <c r="BS238" s="1"/>
      <c r="BT238" s="1"/>
      <c r="BU238" s="1"/>
    </row>
    <row r="239" spans="1:73" ht="15.75" customHeight="1" x14ac:dyDescent="0.25">
      <c r="A239" s="1"/>
      <c r="B239" s="1"/>
      <c r="C239" s="83"/>
      <c r="D239" s="84"/>
      <c r="E239" s="84"/>
      <c r="F239" s="84"/>
      <c r="G239" s="84"/>
      <c r="H239" s="84"/>
      <c r="I239" s="84"/>
      <c r="J239" s="84"/>
      <c r="K239" s="84"/>
      <c r="L239" s="85"/>
      <c r="M239" s="85"/>
      <c r="N239" s="85"/>
      <c r="O239" s="85"/>
      <c r="P239" s="85"/>
      <c r="Q239" s="1"/>
      <c r="R239" s="84"/>
      <c r="S239" s="84"/>
      <c r="T239" s="84"/>
      <c r="U239" s="84"/>
      <c r="V239" s="84"/>
      <c r="W239" s="84"/>
      <c r="X239" s="84"/>
      <c r="Y239" s="84"/>
      <c r="Z239" s="84"/>
      <c r="AA239" s="84"/>
      <c r="AB239" s="84"/>
      <c r="AC239" s="84"/>
      <c r="AD239" s="84"/>
      <c r="AE239" s="84"/>
      <c r="AF239" s="84"/>
      <c r="AG239" s="84"/>
      <c r="AH239" s="84"/>
      <c r="AI239" s="84"/>
      <c r="AJ239" s="84"/>
      <c r="AK239" s="84"/>
      <c r="AL239" s="84"/>
      <c r="AM239" s="84"/>
      <c r="AN239" s="84"/>
      <c r="AO239" s="84"/>
      <c r="AP239" s="84"/>
      <c r="AQ239" s="84"/>
      <c r="AR239" s="84"/>
      <c r="AS239" s="84"/>
      <c r="AT239" s="84"/>
      <c r="AU239" s="84"/>
      <c r="AV239" s="84"/>
      <c r="AW239" s="84"/>
      <c r="AX239" s="84"/>
      <c r="AY239" s="84"/>
      <c r="AZ239" s="84"/>
      <c r="BA239" s="84"/>
      <c r="BB239" s="84"/>
      <c r="BC239" s="84"/>
      <c r="BD239" s="84"/>
      <c r="BE239" s="84"/>
      <c r="BF239" s="84"/>
      <c r="BG239" s="84"/>
      <c r="BH239" s="84"/>
      <c r="BI239" s="84"/>
      <c r="BJ239" s="84"/>
      <c r="BK239" s="84"/>
      <c r="BL239" s="1"/>
      <c r="BM239" s="1"/>
      <c r="BN239" s="1"/>
      <c r="BO239" s="1"/>
      <c r="BP239" s="1"/>
      <c r="BQ239" s="1"/>
      <c r="BR239" s="1"/>
      <c r="BS239" s="1"/>
      <c r="BT239" s="1"/>
      <c r="BU239" s="1"/>
    </row>
    <row r="240" spans="1:73" ht="15.75" customHeight="1" x14ac:dyDescent="0.25">
      <c r="A240" s="1"/>
      <c r="B240" s="1"/>
      <c r="C240" s="83"/>
      <c r="D240" s="84"/>
      <c r="E240" s="84"/>
      <c r="F240" s="84"/>
      <c r="G240" s="84"/>
      <c r="H240" s="84"/>
      <c r="I240" s="84"/>
      <c r="J240" s="84"/>
      <c r="K240" s="84"/>
      <c r="L240" s="85"/>
      <c r="M240" s="85"/>
      <c r="N240" s="85"/>
      <c r="O240" s="85"/>
      <c r="P240" s="85"/>
      <c r="Q240" s="1"/>
      <c r="R240" s="84"/>
      <c r="S240" s="84"/>
      <c r="T240" s="84"/>
      <c r="U240" s="84"/>
      <c r="V240" s="84"/>
      <c r="W240" s="84"/>
      <c r="X240" s="84"/>
      <c r="Y240" s="84"/>
      <c r="Z240" s="84"/>
      <c r="AA240" s="84"/>
      <c r="AB240" s="84"/>
      <c r="AC240" s="84"/>
      <c r="AD240" s="84"/>
      <c r="AE240" s="84"/>
      <c r="AF240" s="84"/>
      <c r="AG240" s="84"/>
      <c r="AH240" s="84"/>
      <c r="AI240" s="84"/>
      <c r="AJ240" s="84"/>
      <c r="AK240" s="84"/>
      <c r="AL240" s="84"/>
      <c r="AM240" s="84"/>
      <c r="AN240" s="84"/>
      <c r="AO240" s="84"/>
      <c r="AP240" s="84"/>
      <c r="AQ240" s="84"/>
      <c r="AR240" s="84"/>
      <c r="AS240" s="84"/>
      <c r="AT240" s="84"/>
      <c r="AU240" s="84"/>
      <c r="AV240" s="84"/>
      <c r="AW240" s="84"/>
      <c r="AX240" s="84"/>
      <c r="AY240" s="84"/>
      <c r="AZ240" s="84"/>
      <c r="BA240" s="84"/>
      <c r="BB240" s="84"/>
      <c r="BC240" s="84"/>
      <c r="BD240" s="84"/>
      <c r="BE240" s="84"/>
      <c r="BF240" s="84"/>
      <c r="BG240" s="84"/>
      <c r="BH240" s="84"/>
      <c r="BI240" s="84"/>
      <c r="BJ240" s="84"/>
      <c r="BK240" s="84"/>
      <c r="BL240" s="1"/>
      <c r="BM240" s="1"/>
      <c r="BN240" s="1"/>
      <c r="BO240" s="1"/>
      <c r="BP240" s="1"/>
      <c r="BQ240" s="1"/>
      <c r="BR240" s="1"/>
      <c r="BS240" s="1"/>
      <c r="BT240" s="1"/>
      <c r="BU240" s="1"/>
    </row>
    <row r="241" spans="1:73" ht="15.75" customHeight="1" x14ac:dyDescent="0.25">
      <c r="A241" s="1"/>
      <c r="B241" s="1"/>
      <c r="C241" s="83"/>
      <c r="D241" s="84"/>
      <c r="E241" s="84"/>
      <c r="F241" s="84"/>
      <c r="G241" s="84"/>
      <c r="H241" s="84"/>
      <c r="I241" s="84"/>
      <c r="J241" s="84"/>
      <c r="K241" s="84"/>
      <c r="L241" s="85"/>
      <c r="M241" s="85"/>
      <c r="N241" s="85"/>
      <c r="O241" s="85"/>
      <c r="P241" s="85"/>
      <c r="Q241" s="1"/>
      <c r="R241" s="84"/>
      <c r="S241" s="84"/>
      <c r="T241" s="84"/>
      <c r="U241" s="84"/>
      <c r="V241" s="84"/>
      <c r="W241" s="84"/>
      <c r="X241" s="84"/>
      <c r="Y241" s="84"/>
      <c r="Z241" s="84"/>
      <c r="AA241" s="84"/>
      <c r="AB241" s="84"/>
      <c r="AC241" s="84"/>
      <c r="AD241" s="84"/>
      <c r="AE241" s="84"/>
      <c r="AF241" s="84"/>
      <c r="AG241" s="84"/>
      <c r="AH241" s="84"/>
      <c r="AI241" s="84"/>
      <c r="AJ241" s="84"/>
      <c r="AK241" s="84"/>
      <c r="AL241" s="84"/>
      <c r="AM241" s="84"/>
      <c r="AN241" s="84"/>
      <c r="AO241" s="84"/>
      <c r="AP241" s="84"/>
      <c r="AQ241" s="84"/>
      <c r="AR241" s="84"/>
      <c r="AS241" s="84"/>
      <c r="AT241" s="84"/>
      <c r="AU241" s="84"/>
      <c r="AV241" s="84"/>
      <c r="AW241" s="84"/>
      <c r="AX241" s="84"/>
      <c r="AY241" s="84"/>
      <c r="AZ241" s="84"/>
      <c r="BA241" s="84"/>
      <c r="BB241" s="84"/>
      <c r="BC241" s="84"/>
      <c r="BD241" s="84"/>
      <c r="BE241" s="84"/>
      <c r="BF241" s="84"/>
      <c r="BG241" s="84"/>
      <c r="BH241" s="84"/>
      <c r="BI241" s="84"/>
      <c r="BJ241" s="84"/>
      <c r="BK241" s="84"/>
      <c r="BL241" s="1"/>
      <c r="BM241" s="1"/>
      <c r="BN241" s="1"/>
      <c r="BO241" s="1"/>
      <c r="BP241" s="1"/>
      <c r="BQ241" s="1"/>
      <c r="BR241" s="1"/>
      <c r="BS241" s="1"/>
      <c r="BT241" s="1"/>
      <c r="BU241" s="1"/>
    </row>
    <row r="242" spans="1:73" ht="15.75" customHeight="1" x14ac:dyDescent="0.25">
      <c r="A242" s="1"/>
      <c r="B242" s="1"/>
      <c r="C242" s="83"/>
      <c r="D242" s="84"/>
      <c r="E242" s="84"/>
      <c r="F242" s="84"/>
      <c r="G242" s="84"/>
      <c r="H242" s="84"/>
      <c r="I242" s="84"/>
      <c r="J242" s="84"/>
      <c r="K242" s="84"/>
      <c r="L242" s="85"/>
      <c r="M242" s="85"/>
      <c r="N242" s="85"/>
      <c r="O242" s="85"/>
      <c r="P242" s="85"/>
      <c r="Q242" s="1"/>
      <c r="R242" s="84"/>
      <c r="S242" s="84"/>
      <c r="T242" s="84"/>
      <c r="U242" s="84"/>
      <c r="V242" s="84"/>
      <c r="W242" s="84"/>
      <c r="X242" s="84"/>
      <c r="Y242" s="84"/>
      <c r="Z242" s="84"/>
      <c r="AA242" s="84"/>
      <c r="AB242" s="84"/>
      <c r="AC242" s="84"/>
      <c r="AD242" s="84"/>
      <c r="AE242" s="84"/>
      <c r="AF242" s="84"/>
      <c r="AG242" s="84"/>
      <c r="AH242" s="84"/>
      <c r="AI242" s="84"/>
      <c r="AJ242" s="84"/>
      <c r="AK242" s="84"/>
      <c r="AL242" s="84"/>
      <c r="AM242" s="84"/>
      <c r="AN242" s="84"/>
      <c r="AO242" s="84"/>
      <c r="AP242" s="84"/>
      <c r="AQ242" s="84"/>
      <c r="AR242" s="84"/>
      <c r="AS242" s="84"/>
      <c r="AT242" s="84"/>
      <c r="AU242" s="84"/>
      <c r="AV242" s="84"/>
      <c r="AW242" s="84"/>
      <c r="AX242" s="84"/>
      <c r="AY242" s="84"/>
      <c r="AZ242" s="84"/>
      <c r="BA242" s="84"/>
      <c r="BB242" s="84"/>
      <c r="BC242" s="84"/>
      <c r="BD242" s="84"/>
      <c r="BE242" s="84"/>
      <c r="BF242" s="84"/>
      <c r="BG242" s="84"/>
      <c r="BH242" s="84"/>
      <c r="BI242" s="84"/>
      <c r="BJ242" s="84"/>
      <c r="BK242" s="84"/>
      <c r="BL242" s="1"/>
      <c r="BM242" s="1"/>
      <c r="BN242" s="1"/>
      <c r="BO242" s="1"/>
      <c r="BP242" s="1"/>
      <c r="BQ242" s="1"/>
      <c r="BR242" s="1"/>
      <c r="BS242" s="1"/>
      <c r="BT242" s="1"/>
      <c r="BU242" s="1"/>
    </row>
    <row r="243" spans="1:73" ht="15.75" customHeight="1" x14ac:dyDescent="0.25">
      <c r="A243" s="1"/>
      <c r="B243" s="1"/>
      <c r="C243" s="83"/>
      <c r="D243" s="84"/>
      <c r="E243" s="84"/>
      <c r="F243" s="84"/>
      <c r="G243" s="84"/>
      <c r="H243" s="84"/>
      <c r="I243" s="84"/>
      <c r="J243" s="84"/>
      <c r="K243" s="84"/>
      <c r="L243" s="85"/>
      <c r="M243" s="85"/>
      <c r="N243" s="85"/>
      <c r="O243" s="85"/>
      <c r="P243" s="85"/>
      <c r="Q243" s="1"/>
      <c r="R243" s="84"/>
      <c r="S243" s="84"/>
      <c r="T243" s="84"/>
      <c r="U243" s="84"/>
      <c r="V243" s="84"/>
      <c r="W243" s="84"/>
      <c r="X243" s="84"/>
      <c r="Y243" s="84"/>
      <c r="Z243" s="84"/>
      <c r="AA243" s="84"/>
      <c r="AB243" s="84"/>
      <c r="AC243" s="84"/>
      <c r="AD243" s="84"/>
      <c r="AE243" s="84"/>
      <c r="AF243" s="84"/>
      <c r="AG243" s="84"/>
      <c r="AH243" s="84"/>
      <c r="AI243" s="84"/>
      <c r="AJ243" s="84"/>
      <c r="AK243" s="84"/>
      <c r="AL243" s="84"/>
      <c r="AM243" s="84"/>
      <c r="AN243" s="84"/>
      <c r="AO243" s="84"/>
      <c r="AP243" s="84"/>
      <c r="AQ243" s="84"/>
      <c r="AR243" s="84"/>
      <c r="AS243" s="84"/>
      <c r="AT243" s="84"/>
      <c r="AU243" s="84"/>
      <c r="AV243" s="84"/>
      <c r="AW243" s="84"/>
      <c r="AX243" s="84"/>
      <c r="AY243" s="84"/>
      <c r="AZ243" s="84"/>
      <c r="BA243" s="84"/>
      <c r="BB243" s="84"/>
      <c r="BC243" s="84"/>
      <c r="BD243" s="84"/>
      <c r="BE243" s="84"/>
      <c r="BF243" s="84"/>
      <c r="BG243" s="84"/>
      <c r="BH243" s="84"/>
      <c r="BI243" s="84"/>
      <c r="BJ243" s="84"/>
      <c r="BK243" s="84"/>
      <c r="BL243" s="1"/>
      <c r="BM243" s="1"/>
      <c r="BN243" s="1"/>
      <c r="BO243" s="1"/>
      <c r="BP243" s="1"/>
      <c r="BQ243" s="1"/>
      <c r="BR243" s="1"/>
      <c r="BS243" s="1"/>
      <c r="BT243" s="1"/>
      <c r="BU243" s="1"/>
    </row>
    <row r="244" spans="1:73" ht="15.75" customHeight="1" x14ac:dyDescent="0.25">
      <c r="A244" s="1"/>
      <c r="B244" s="1"/>
      <c r="C244" s="83"/>
      <c r="D244" s="84"/>
      <c r="E244" s="84"/>
      <c r="F244" s="84"/>
      <c r="G244" s="84"/>
      <c r="H244" s="84"/>
      <c r="I244" s="84"/>
      <c r="J244" s="84"/>
      <c r="K244" s="84"/>
      <c r="L244" s="85"/>
      <c r="M244" s="85"/>
      <c r="N244" s="85"/>
      <c r="O244" s="85"/>
      <c r="P244" s="85"/>
      <c r="Q244" s="1"/>
      <c r="R244" s="84"/>
      <c r="S244" s="84"/>
      <c r="T244" s="84"/>
      <c r="U244" s="84"/>
      <c r="V244" s="84"/>
      <c r="W244" s="84"/>
      <c r="X244" s="84"/>
      <c r="Y244" s="84"/>
      <c r="Z244" s="84"/>
      <c r="AA244" s="84"/>
      <c r="AB244" s="84"/>
      <c r="AC244" s="84"/>
      <c r="AD244" s="84"/>
      <c r="AE244" s="84"/>
      <c r="AF244" s="84"/>
      <c r="AG244" s="84"/>
      <c r="AH244" s="84"/>
      <c r="AI244" s="84"/>
      <c r="AJ244" s="84"/>
      <c r="AK244" s="84"/>
      <c r="AL244" s="84"/>
      <c r="AM244" s="84"/>
      <c r="AN244" s="84"/>
      <c r="AO244" s="84"/>
      <c r="AP244" s="84"/>
      <c r="AQ244" s="84"/>
      <c r="AR244" s="84"/>
      <c r="AS244" s="84"/>
      <c r="AT244" s="84"/>
      <c r="AU244" s="84"/>
      <c r="AV244" s="84"/>
      <c r="AW244" s="84"/>
      <c r="AX244" s="84"/>
      <c r="AY244" s="84"/>
      <c r="AZ244" s="84"/>
      <c r="BA244" s="84"/>
      <c r="BB244" s="84"/>
      <c r="BC244" s="84"/>
      <c r="BD244" s="84"/>
      <c r="BE244" s="84"/>
      <c r="BF244" s="84"/>
      <c r="BG244" s="84"/>
      <c r="BH244" s="84"/>
      <c r="BI244" s="84"/>
      <c r="BJ244" s="84"/>
      <c r="BK244" s="84"/>
      <c r="BL244" s="1"/>
      <c r="BM244" s="1"/>
      <c r="BN244" s="1"/>
      <c r="BO244" s="1"/>
      <c r="BP244" s="1"/>
      <c r="BQ244" s="1"/>
      <c r="BR244" s="1"/>
      <c r="BS244" s="1"/>
      <c r="BT244" s="1"/>
      <c r="BU244" s="1"/>
    </row>
    <row r="245" spans="1:73" ht="15.75" customHeight="1" x14ac:dyDescent="0.25">
      <c r="A245" s="1"/>
      <c r="B245" s="1"/>
      <c r="C245" s="83"/>
      <c r="D245" s="84"/>
      <c r="E245" s="84"/>
      <c r="F245" s="84"/>
      <c r="G245" s="84"/>
      <c r="H245" s="84"/>
      <c r="I245" s="84"/>
      <c r="J245" s="84"/>
      <c r="K245" s="84"/>
      <c r="L245" s="85"/>
      <c r="M245" s="85"/>
      <c r="N245" s="85"/>
      <c r="O245" s="85"/>
      <c r="P245" s="85"/>
      <c r="Q245" s="1"/>
      <c r="R245" s="84"/>
      <c r="S245" s="84"/>
      <c r="T245" s="84"/>
      <c r="U245" s="84"/>
      <c r="V245" s="84"/>
      <c r="W245" s="84"/>
      <c r="X245" s="84"/>
      <c r="Y245" s="84"/>
      <c r="Z245" s="84"/>
      <c r="AA245" s="84"/>
      <c r="AB245" s="84"/>
      <c r="AC245" s="84"/>
      <c r="AD245" s="84"/>
      <c r="AE245" s="84"/>
      <c r="AF245" s="84"/>
      <c r="AG245" s="84"/>
      <c r="AH245" s="84"/>
      <c r="AI245" s="84"/>
      <c r="AJ245" s="84"/>
      <c r="AK245" s="84"/>
      <c r="AL245" s="84"/>
      <c r="AM245" s="84"/>
      <c r="AN245" s="84"/>
      <c r="AO245" s="84"/>
      <c r="AP245" s="84"/>
      <c r="AQ245" s="84"/>
      <c r="AR245" s="84"/>
      <c r="AS245" s="84"/>
      <c r="AT245" s="84"/>
      <c r="AU245" s="84"/>
      <c r="AV245" s="84"/>
      <c r="AW245" s="84"/>
      <c r="AX245" s="84"/>
      <c r="AY245" s="84"/>
      <c r="AZ245" s="84"/>
      <c r="BA245" s="84"/>
      <c r="BB245" s="84"/>
      <c r="BC245" s="84"/>
      <c r="BD245" s="84"/>
      <c r="BE245" s="84"/>
      <c r="BF245" s="84"/>
      <c r="BG245" s="84"/>
      <c r="BH245" s="84"/>
      <c r="BI245" s="84"/>
      <c r="BJ245" s="84"/>
      <c r="BK245" s="84"/>
      <c r="BL245" s="1"/>
      <c r="BM245" s="1"/>
      <c r="BN245" s="1"/>
      <c r="BO245" s="1"/>
      <c r="BP245" s="1"/>
      <c r="BQ245" s="1"/>
      <c r="BR245" s="1"/>
      <c r="BS245" s="1"/>
      <c r="BT245" s="1"/>
      <c r="BU245" s="1"/>
    </row>
    <row r="246" spans="1:73" ht="15.75" customHeight="1" x14ac:dyDescent="0.25">
      <c r="A246" s="1"/>
      <c r="B246" s="1"/>
      <c r="C246" s="83"/>
      <c r="D246" s="84"/>
      <c r="E246" s="84"/>
      <c r="F246" s="84"/>
      <c r="G246" s="84"/>
      <c r="H246" s="84"/>
      <c r="I246" s="84"/>
      <c r="J246" s="84"/>
      <c r="K246" s="84"/>
      <c r="L246" s="85"/>
      <c r="M246" s="85"/>
      <c r="N246" s="85"/>
      <c r="O246" s="85"/>
      <c r="P246" s="85"/>
      <c r="Q246" s="1"/>
      <c r="R246" s="84"/>
      <c r="S246" s="84"/>
      <c r="T246" s="84"/>
      <c r="U246" s="84"/>
      <c r="V246" s="84"/>
      <c r="W246" s="84"/>
      <c r="X246" s="84"/>
      <c r="Y246" s="84"/>
      <c r="Z246" s="84"/>
      <c r="AA246" s="84"/>
      <c r="AB246" s="84"/>
      <c r="AC246" s="84"/>
      <c r="AD246" s="84"/>
      <c r="AE246" s="84"/>
      <c r="AF246" s="84"/>
      <c r="AG246" s="84"/>
      <c r="AH246" s="84"/>
      <c r="AI246" s="84"/>
      <c r="AJ246" s="84"/>
      <c r="AK246" s="84"/>
      <c r="AL246" s="84"/>
      <c r="AM246" s="84"/>
      <c r="AN246" s="84"/>
      <c r="AO246" s="84"/>
      <c r="AP246" s="84"/>
      <c r="AQ246" s="84"/>
      <c r="AR246" s="84"/>
      <c r="AS246" s="84"/>
      <c r="AT246" s="84"/>
      <c r="AU246" s="84"/>
      <c r="AV246" s="84"/>
      <c r="AW246" s="84"/>
      <c r="AX246" s="84"/>
      <c r="AY246" s="84"/>
      <c r="AZ246" s="84"/>
      <c r="BA246" s="84"/>
      <c r="BB246" s="84"/>
      <c r="BC246" s="84"/>
      <c r="BD246" s="84"/>
      <c r="BE246" s="84"/>
      <c r="BF246" s="84"/>
      <c r="BG246" s="84"/>
      <c r="BH246" s="84"/>
      <c r="BI246" s="84"/>
      <c r="BJ246" s="84"/>
      <c r="BK246" s="84"/>
      <c r="BL246" s="1"/>
      <c r="BM246" s="1"/>
      <c r="BN246" s="1"/>
      <c r="BO246" s="1"/>
      <c r="BP246" s="1"/>
      <c r="BQ246" s="1"/>
      <c r="BR246" s="1"/>
      <c r="BS246" s="1"/>
      <c r="BT246" s="1"/>
      <c r="BU246" s="1"/>
    </row>
    <row r="247" spans="1:73" ht="15.75" customHeight="1" x14ac:dyDescent="0.25">
      <c r="A247" s="1"/>
      <c r="B247" s="1"/>
      <c r="C247" s="83"/>
      <c r="D247" s="84"/>
      <c r="E247" s="84"/>
      <c r="F247" s="84"/>
      <c r="G247" s="84"/>
      <c r="H247" s="84"/>
      <c r="I247" s="84"/>
      <c r="J247" s="84"/>
      <c r="K247" s="84"/>
      <c r="L247" s="85"/>
      <c r="M247" s="85"/>
      <c r="N247" s="85"/>
      <c r="O247" s="85"/>
      <c r="P247" s="85"/>
      <c r="Q247" s="1"/>
      <c r="R247" s="84"/>
      <c r="S247" s="84"/>
      <c r="T247" s="84"/>
      <c r="U247" s="84"/>
      <c r="V247" s="84"/>
      <c r="W247" s="84"/>
      <c r="X247" s="84"/>
      <c r="Y247" s="84"/>
      <c r="Z247" s="84"/>
      <c r="AA247" s="84"/>
      <c r="AB247" s="84"/>
      <c r="AC247" s="84"/>
      <c r="AD247" s="84"/>
      <c r="AE247" s="84"/>
      <c r="AF247" s="84"/>
      <c r="AG247" s="84"/>
      <c r="AH247" s="84"/>
      <c r="AI247" s="84"/>
      <c r="AJ247" s="84"/>
      <c r="AK247" s="84"/>
      <c r="AL247" s="84"/>
      <c r="AM247" s="84"/>
      <c r="AN247" s="84"/>
      <c r="AO247" s="84"/>
      <c r="AP247" s="84"/>
      <c r="AQ247" s="84"/>
      <c r="AR247" s="84"/>
      <c r="AS247" s="84"/>
      <c r="AT247" s="84"/>
      <c r="AU247" s="84"/>
      <c r="AV247" s="84"/>
      <c r="AW247" s="84"/>
      <c r="AX247" s="84"/>
      <c r="AY247" s="84"/>
      <c r="AZ247" s="84"/>
      <c r="BA247" s="84"/>
      <c r="BB247" s="84"/>
      <c r="BC247" s="84"/>
      <c r="BD247" s="84"/>
      <c r="BE247" s="84"/>
      <c r="BF247" s="84"/>
      <c r="BG247" s="84"/>
      <c r="BH247" s="84"/>
      <c r="BI247" s="84"/>
      <c r="BJ247" s="84"/>
      <c r="BK247" s="84"/>
      <c r="BL247" s="1"/>
      <c r="BM247" s="1"/>
      <c r="BN247" s="1"/>
      <c r="BO247" s="1"/>
      <c r="BP247" s="1"/>
      <c r="BQ247" s="1"/>
      <c r="BR247" s="1"/>
      <c r="BS247" s="1"/>
      <c r="BT247" s="1"/>
      <c r="BU247" s="1"/>
    </row>
    <row r="248" spans="1:73" ht="15.75" customHeight="1" x14ac:dyDescent="0.25">
      <c r="A248" s="1"/>
      <c r="B248" s="1"/>
      <c r="C248" s="83"/>
      <c r="D248" s="84"/>
      <c r="E248" s="84"/>
      <c r="F248" s="84"/>
      <c r="G248" s="84"/>
      <c r="H248" s="84"/>
      <c r="I248" s="84"/>
      <c r="J248" s="84"/>
      <c r="K248" s="84"/>
      <c r="L248" s="85"/>
      <c r="M248" s="85"/>
      <c r="N248" s="85"/>
      <c r="O248" s="85"/>
      <c r="P248" s="85"/>
      <c r="Q248" s="1"/>
      <c r="R248" s="84"/>
      <c r="S248" s="84"/>
      <c r="T248" s="84"/>
      <c r="U248" s="84"/>
      <c r="V248" s="84"/>
      <c r="W248" s="84"/>
      <c r="X248" s="84"/>
      <c r="Y248" s="84"/>
      <c r="Z248" s="84"/>
      <c r="AA248" s="84"/>
      <c r="AB248" s="84"/>
      <c r="AC248" s="84"/>
      <c r="AD248" s="84"/>
      <c r="AE248" s="84"/>
      <c r="AF248" s="84"/>
      <c r="AG248" s="84"/>
      <c r="AH248" s="84"/>
      <c r="AI248" s="84"/>
      <c r="AJ248" s="84"/>
      <c r="AK248" s="84"/>
      <c r="AL248" s="84"/>
      <c r="AM248" s="84"/>
      <c r="AN248" s="84"/>
      <c r="AO248" s="84"/>
      <c r="AP248" s="84"/>
      <c r="AQ248" s="84"/>
      <c r="AR248" s="84"/>
      <c r="AS248" s="84"/>
      <c r="AT248" s="84"/>
      <c r="AU248" s="84"/>
      <c r="AV248" s="84"/>
      <c r="AW248" s="84"/>
      <c r="AX248" s="84"/>
      <c r="AY248" s="84"/>
      <c r="AZ248" s="84"/>
      <c r="BA248" s="84"/>
      <c r="BB248" s="84"/>
      <c r="BC248" s="84"/>
      <c r="BD248" s="84"/>
      <c r="BE248" s="84"/>
      <c r="BF248" s="84"/>
      <c r="BG248" s="84"/>
      <c r="BH248" s="84"/>
      <c r="BI248" s="84"/>
      <c r="BJ248" s="84"/>
      <c r="BK248" s="84"/>
      <c r="BL248" s="1"/>
      <c r="BM248" s="1"/>
      <c r="BN248" s="1"/>
      <c r="BO248" s="1"/>
      <c r="BP248" s="1"/>
      <c r="BQ248" s="1"/>
      <c r="BR248" s="1"/>
      <c r="BS248" s="1"/>
      <c r="BT248" s="1"/>
      <c r="BU248" s="1"/>
    </row>
    <row r="249" spans="1:73" ht="15.75" customHeight="1" x14ac:dyDescent="0.2"/>
    <row r="250" spans="1:73" ht="15.75" customHeight="1" x14ac:dyDescent="0.2"/>
    <row r="251" spans="1:73" ht="15.75" customHeight="1" x14ac:dyDescent="0.2"/>
    <row r="252" spans="1:73" ht="15.75" customHeight="1" x14ac:dyDescent="0.2"/>
    <row r="253" spans="1:73" ht="15.75" customHeight="1" x14ac:dyDescent="0.2"/>
    <row r="254" spans="1:73" ht="15.75" customHeight="1" x14ac:dyDescent="0.2"/>
    <row r="255" spans="1:73" ht="15.75" customHeight="1" x14ac:dyDescent="0.2"/>
    <row r="256" spans="1:73"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sheetPr>
  <dimension ref="A1:AM1000"/>
  <sheetViews>
    <sheetView showGridLines="0" zoomScale="77" zoomScaleNormal="77" workbookViewId="0">
      <pane xSplit="3" ySplit="2" topLeftCell="D3" activePane="bottomRight" state="frozen"/>
      <selection pane="topRight" activeCell="D1" sqref="D1"/>
      <selection pane="bottomLeft" activeCell="A3" sqref="A3"/>
      <selection pane="bottomRight" activeCell="A2" sqref="A2"/>
    </sheetView>
  </sheetViews>
  <sheetFormatPr defaultColWidth="12.625" defaultRowHeight="15" customHeight="1" x14ac:dyDescent="0.2"/>
  <cols>
    <col min="1" max="1" width="11.25" customWidth="1"/>
    <col min="2" max="2" width="27.875" customWidth="1"/>
    <col min="3" max="3" width="12.125" customWidth="1"/>
    <col min="4" max="7" width="6.875" customWidth="1"/>
    <col min="8" max="8" width="7.5" customWidth="1"/>
    <col min="9" max="38" width="6.875" customWidth="1"/>
    <col min="39" max="39" width="7.375" customWidth="1"/>
  </cols>
  <sheetData>
    <row r="1" spans="1:39" x14ac:dyDescent="0.25">
      <c r="A1" s="89"/>
      <c r="B1" s="89"/>
      <c r="C1" s="89"/>
      <c r="D1" s="89"/>
      <c r="E1" s="89"/>
      <c r="F1" s="89"/>
      <c r="G1" s="89"/>
      <c r="H1" s="89"/>
      <c r="I1" s="89"/>
      <c r="J1" s="89"/>
      <c r="K1" s="89"/>
      <c r="L1" s="89"/>
      <c r="M1" s="89"/>
      <c r="N1" s="89"/>
      <c r="O1" s="89"/>
      <c r="P1" s="89"/>
      <c r="Q1" s="89"/>
      <c r="R1" s="89"/>
      <c r="S1" s="89"/>
      <c r="T1" s="89"/>
      <c r="U1" s="89"/>
      <c r="V1" s="89"/>
      <c r="W1" s="89"/>
      <c r="X1" s="89"/>
      <c r="Y1" s="89"/>
      <c r="Z1" s="89"/>
      <c r="AA1" s="89"/>
      <c r="AB1" s="89"/>
      <c r="AC1" s="89"/>
      <c r="AD1" s="89"/>
      <c r="AE1" s="89"/>
      <c r="AF1" s="89"/>
      <c r="AG1" s="89"/>
      <c r="AH1" s="238"/>
      <c r="AI1" s="89"/>
      <c r="AJ1" s="89"/>
      <c r="AK1" s="89"/>
      <c r="AL1" s="89"/>
      <c r="AM1" s="89"/>
    </row>
    <row r="2" spans="1:39" ht="114.75" customHeight="1" thickBot="1" x14ac:dyDescent="0.25">
      <c r="A2" s="22" t="s">
        <v>19</v>
      </c>
      <c r="B2" s="22" t="s">
        <v>20</v>
      </c>
      <c r="C2" s="23" t="s">
        <v>21</v>
      </c>
      <c r="D2" s="90" t="s">
        <v>216</v>
      </c>
      <c r="E2" s="90" t="s">
        <v>217</v>
      </c>
      <c r="F2" s="91" t="s">
        <v>218</v>
      </c>
      <c r="G2" s="92" t="s">
        <v>32</v>
      </c>
      <c r="H2" s="90" t="s">
        <v>219</v>
      </c>
      <c r="I2" s="90" t="s">
        <v>220</v>
      </c>
      <c r="J2" s="92" t="s">
        <v>33</v>
      </c>
      <c r="K2" s="91" t="s">
        <v>221</v>
      </c>
      <c r="L2" s="91" t="s">
        <v>222</v>
      </c>
      <c r="M2" s="91" t="s">
        <v>223</v>
      </c>
      <c r="N2" s="92" t="s">
        <v>224</v>
      </c>
      <c r="O2" s="93" t="s">
        <v>225</v>
      </c>
      <c r="P2" s="90" t="s">
        <v>226</v>
      </c>
      <c r="Q2" s="90" t="s">
        <v>227</v>
      </c>
      <c r="R2" s="92" t="s">
        <v>36</v>
      </c>
      <c r="S2" s="90" t="s">
        <v>228</v>
      </c>
      <c r="T2" s="90" t="s">
        <v>229</v>
      </c>
      <c r="U2" s="91" t="s">
        <v>230</v>
      </c>
      <c r="V2" s="92" t="s">
        <v>37</v>
      </c>
      <c r="W2" s="91" t="s">
        <v>231</v>
      </c>
      <c r="X2" s="91" t="s">
        <v>232</v>
      </c>
      <c r="Y2" s="92" t="s">
        <v>233</v>
      </c>
      <c r="Z2" s="94" t="s">
        <v>234</v>
      </c>
      <c r="AA2" s="94" t="s">
        <v>235</v>
      </c>
      <c r="AB2" s="94" t="s">
        <v>236</v>
      </c>
      <c r="AC2" s="91" t="s">
        <v>234</v>
      </c>
      <c r="AD2" s="91" t="s">
        <v>235</v>
      </c>
      <c r="AE2" s="91" t="s">
        <v>236</v>
      </c>
      <c r="AF2" s="92" t="s">
        <v>39</v>
      </c>
      <c r="AG2" s="91" t="s">
        <v>237</v>
      </c>
      <c r="AH2" s="91" t="s">
        <v>238</v>
      </c>
      <c r="AI2" s="91" t="s">
        <v>239</v>
      </c>
      <c r="AJ2" s="92" t="s">
        <v>240</v>
      </c>
      <c r="AK2" s="90" t="s">
        <v>241</v>
      </c>
      <c r="AL2" s="92" t="s">
        <v>40</v>
      </c>
      <c r="AM2" s="95" t="s">
        <v>242</v>
      </c>
    </row>
    <row r="3" spans="1:39" thickTop="1" x14ac:dyDescent="0.2">
      <c r="A3" s="50" t="s">
        <v>63</v>
      </c>
      <c r="B3" s="10" t="s">
        <v>64</v>
      </c>
      <c r="C3" s="54" t="s">
        <v>65</v>
      </c>
      <c r="D3" s="96">
        <f>ROUND(IF('Indicator Data'!AF5="No data",IF((0.1233*LN('Indicator Data'!BS5)-0.4559)&gt;D$48,0,IF((0.1233*LN('Indicator Data'!BS5)-0.4559)&lt;D$47,10,(D$48-(0.1233*LN('Indicator Data'!BS5)-0.4559))/(D$48-D$47)*10)),IF('Indicator Data'!AF5&gt;D$48,0,IF('Indicator Data'!AF5&lt;D$47,10,(D$48-'Indicator Data'!AF5)/(D$48-D$47)*10))),1)</f>
        <v>6.9</v>
      </c>
      <c r="E3" s="96">
        <f>IF('Indicator Data'!AG5="No data","x",ROUND((IF('Indicator Data'!AG5&gt;E$48,10,IF('Indicator Data'!AG5&lt;E$47,0,10-(E$48-'Indicator Data'!AG5)/(E$48-E$47)*10))),1))</f>
        <v>0.1</v>
      </c>
      <c r="F3" s="97">
        <f>IF('Indicator Data'!AH5="No data","x",ROUND(IF('Indicator Data'!AH5&gt;F$48,10,IF('Indicator Data'!AH5&lt;F$47,0,10-(F$48-'Indicator Data'!AH5)/(F$48-F$47)*10)),1))</f>
        <v>9</v>
      </c>
      <c r="G3" s="98">
        <f t="shared" ref="G3:G46" si="0">ROUND(IF(F3="x",(10-GEOMEAN(((10-D3)/10*9+1),((10-E3)/10*9+1)))/9*10,(10-GEOMEAN(((10-D3)/10*9+1),((10-E3)/10*9+1),((10-F3)/10*9+1)))/9*10),1)</f>
        <v>6.5</v>
      </c>
      <c r="H3" s="97">
        <f>IF('Indicator Data'!AJ5="No data","x",ROUND(IF('Indicator Data'!AJ5&gt;H$48,10,IF('Indicator Data'!AJ5&lt;H$47,0,10-(H$48-'Indicator Data'!AJ5)/(H$48-H$47)*10)),1))</f>
        <v>10</v>
      </c>
      <c r="I3" s="96">
        <f>IF('Indicator Data'!AK5="No data","x",ROUND(IF('Indicator Data'!AK5&gt;I$48,10,IF('Indicator Data'!AK5&lt;I$47,0,10-(I$48-'Indicator Data'!AK5)/(I$48-I$47)*10)),1))</f>
        <v>3.6</v>
      </c>
      <c r="J3" s="98">
        <f t="shared" ref="J3:J46" si="1">ROUND((10-GEOMEAN(((10-H3)/10*9+1),((10-I3)/10*9+1)))/9*10,1)</f>
        <v>8.1999999999999993</v>
      </c>
      <c r="K3" s="97">
        <f>IF('Indicator Data'!AI5="No data","x",ROUND(IF('Indicator Data'!AI5&gt;K$48,10,IF('Indicator Data'!AI5&lt;K$47,0,10-(K$48-'Indicator Data'!AI5)/(K$48-K$47)*10)),1))</f>
        <v>9.1</v>
      </c>
      <c r="L3" s="97">
        <f>IF('Indicator Data'!AL5="No data","x",ROUND(IF('Indicator Data'!AL5&gt;L$48,10,IF('Indicator Data'!AL5&lt;L$47,0,10-(L$48-'Indicator Data'!AL5)/(L$48-L$47)*10)),1))</f>
        <v>0.1</v>
      </c>
      <c r="M3" s="97">
        <f>IF('Indicator Data'!AM5="No data","x",ROUND(IF('Indicator Data'!AM5&gt;M$48,10,IF('Indicator Data'!AM5&lt;M$47,0,10-(M$48-'Indicator Data'!AM5)/(M$48-M$47)*10)),1))</f>
        <v>5.3</v>
      </c>
      <c r="N3" s="98">
        <f>ROUND(IF(M3="x",(10-GEOMEAN(((10-K3)/10*9+1),((10-L3)/10*9+1)))/9*10,(10-GEOMEAN(((10-K3)/10*9+1),((10-L3)/10*9+1),((10-M3)/10*9+1)))/9*10),1)</f>
        <v>6.1</v>
      </c>
      <c r="O3" s="99">
        <f t="shared" ref="O3:O46" si="2">ROUND(AVERAGE(G3,G3,J3,N3),1)</f>
        <v>6.8</v>
      </c>
      <c r="P3" s="100">
        <f>IF(AND('Indicator Data'!AN5="No data",'Indicator Data'!AO5="No data"),"x",SUM('Indicator Data'!AN5:AO5))</f>
        <v>0.25369339993077894</v>
      </c>
      <c r="Q3" s="97">
        <f t="shared" ref="Q3:Q46" si="3">IF(P3="x","x",ROUND(IF(P3&gt;Q$48,10,IF(P3&lt;Q$47,0,10-(Q$48-P3)/(Q$48-Q$47)*10)),1))</f>
        <v>2.7</v>
      </c>
      <c r="R3" s="98">
        <f t="shared" ref="R3:R46" si="4">ROUND(AVERAGE(Q3),1)</f>
        <v>2.7</v>
      </c>
      <c r="S3" s="96">
        <f>IF('Indicator Data'!AP5="No data","x",ROUND(IF('Indicator Data'!AP5&gt;S$48,10,IF('Indicator Data'!AP5&lt;S$47,0,10-(S$48-'Indicator Data'!AP5)/(S$48-S$47)*10)),1))</f>
        <v>5</v>
      </c>
      <c r="T3" s="96">
        <f>IF('Indicator Data'!AQ5="No data","x",ROUND(IF('Indicator Data'!AQ5&gt;T$48,10,IF('Indicator Data'!AQ5&lt;T$47,0,10-(T$48-'Indicator Data'!AQ5)/(T$48-T$47)*10)),1))</f>
        <v>1.6</v>
      </c>
      <c r="U3" s="96">
        <f>IF('Indicator Data'!AR5="No data","x",ROUND(IF('Indicator Data'!AR5&gt;U$48,10,IF('Indicator Data'!AR5&lt;U$47,0,10-(U$48-'Indicator Data'!AR5)/(U$48-U$47)*10)),1))</f>
        <v>1.3</v>
      </c>
      <c r="V3" s="98">
        <f t="shared" ref="V3:V46" si="5">IF(AND(S3="x",T3="x",U3="x"),"x",ROUND(AVERAGE(S3,T3,U3),1))</f>
        <v>2.6</v>
      </c>
      <c r="W3" s="96">
        <f>IF('Indicator Data'!AS5="No data","x",ROUND(IF('Indicator Data'!AS5&gt;W$48,10,IF('Indicator Data'!AS5&lt;W$47,0,10-(W$48-'Indicator Data'!AS5)/(W$48-W$47)*10)),1))</f>
        <v>6.4</v>
      </c>
      <c r="X3" s="96">
        <f>IF('Indicator Data'!AT5="No data","x",ROUND(IF('Indicator Data'!AT5&gt;X$48,10,IF('Indicator Data'!AT5&lt;X$47,0,10-(X$48-'Indicator Data'!AT5)/(X$48-X$47)*10)),1))</f>
        <v>10</v>
      </c>
      <c r="Y3" s="98">
        <f t="shared" ref="Y3:Y46" si="6">IF(AND(W3="x",X3="x"),"x",ROUND(AVERAGE(W3,X3),1))</f>
        <v>8.1999999999999993</v>
      </c>
      <c r="Z3" s="101">
        <f>IF(OR('Indicator Data'!AU5="No data",'Indicator Data'!BQ5="No data"),"x",('Indicator Data'!AU5/'Indicator Data'!BQ5))</f>
        <v>0</v>
      </c>
      <c r="AA3" s="101">
        <f>IF(OR('Indicator Data'!AV5="No data",'Indicator Data'!BQ5="No data"),"x",('Indicator Data'!AV5/'Indicator Data'!BQ5)*1000)</f>
        <v>0</v>
      </c>
      <c r="AB3" s="101" t="str">
        <f>IF(OR('Indicator Data'!AW5="No data",'Indicator Data'!BS5="No data"),"x",('Indicator Data'!AW5/'Indicator Data'!BS5))</f>
        <v>x</v>
      </c>
      <c r="AC3" s="97">
        <f t="shared" ref="AC3:AE3" si="7">IF(Z3="x","x",ROUND(IF(Z3&gt;AC$48,10,IF(Z3&lt;AC$47,0,10-(AC$48-Z3)/(AC$48-AC$47)*10)),1))</f>
        <v>0</v>
      </c>
      <c r="AD3" s="97">
        <f t="shared" si="7"/>
        <v>0</v>
      </c>
      <c r="AE3" s="97" t="str">
        <f t="shared" si="7"/>
        <v>x</v>
      </c>
      <c r="AF3" s="98">
        <f t="shared" ref="AF3:AF46" si="8">IF(AND(AC3="x",AD3="x",AE3="x"),"x",ROUND(AVERAGE(AC3,AD3,AE3),1))</f>
        <v>0</v>
      </c>
      <c r="AG3" s="97">
        <f>IF('Indicator Data'!AY5="No data","x",ROUND(IF('Indicator Data'!AY5&gt;AG$48,10,IF('Indicator Data'!AY5&lt;AG$47,0,10-(AG$48-'Indicator Data'!AY5)/(AG$48-AG$47)*10)),1))</f>
        <v>2.8</v>
      </c>
      <c r="AH3" s="97">
        <f>IF('Indicator Data'!AZ5="No data","x",ROUND(IF('Indicator Data'!AZ5&gt;AH$48,10,IF('Indicator Data'!AZ5&lt;AH$47,0,10-(AH$48-'Indicator Data'!AZ5)/(AH$48-AH$47)*10)),1))</f>
        <v>9.6</v>
      </c>
      <c r="AI3" s="97">
        <f>IF('Indicator Data'!BA5="No data","x",ROUND(IF('Indicator Data'!BA5&gt;AI$48,10,IF('Indicator Data'!BA5&lt;AI$47,0,10-(AI$48-'Indicator Data'!BA5)/(AI$48-AI$47)*10)),1))</f>
        <v>2.1</v>
      </c>
      <c r="AJ3" s="98">
        <f>IF(AND(AG3="x",AH3="x",AI3="x"),"x",ROUND(AVERAGE(AG3,AH3, AI3),1))</f>
        <v>4.8</v>
      </c>
      <c r="AK3" s="96">
        <f>IF('Indicator Data'!AX5="No data","x",ROUND(IF('Indicator Data'!AX5&lt;$AK$47,10,IF('Indicator Data'!AX5&gt;$AK$48,0,($AK$48-'Indicator Data'!AX5)/($AK$48-$AK$47)*10)),1))</f>
        <v>2.9</v>
      </c>
      <c r="AL3" s="98">
        <f t="shared" ref="AL3:AL46" si="9">ROUND(AVERAGE(AK3),1)</f>
        <v>2.9</v>
      </c>
      <c r="AM3" s="99">
        <f t="shared" ref="AM3:AM46" si="10">IF(AF3="x",ROUND((10-GEOMEAN(((10-R3)/10*9+1),((10-V3)/10*9+1),((10-Y3)/10*9+1),((10-AJ3)/10*9+1),((10-AL3)/10*9+1))/9*10),1),ROUND((10-GEOMEAN(((10-R3)/10*9+1),((10-V3)/10*9+1),((10-AF3)/10*9+1),((10-Y3)/10*9+1),((10-AJ3)/10*9+1),((10-AL3)/10*9+1)))/9*10,1))</f>
        <v>4.0999999999999996</v>
      </c>
    </row>
    <row r="4" spans="1:39" ht="14.25" x14ac:dyDescent="0.2">
      <c r="A4" s="50" t="s">
        <v>63</v>
      </c>
      <c r="B4" s="10" t="s">
        <v>66</v>
      </c>
      <c r="C4" s="54" t="s">
        <v>67</v>
      </c>
      <c r="D4" s="96">
        <f>ROUND(IF('Indicator Data'!AF6="No data",IF((0.1233*LN('Indicator Data'!#REF!)-0.4559)&gt;D$48,0,IF((0.1233*LN('Indicator Data'!#REF!)-0.4559)&lt;D$47,10,(D$48-(0.1233*LN('Indicator Data'!#REF!)-0.4559))/(D$48-D$47)*10)),IF('Indicator Data'!AF6&gt;D$48,0,IF('Indicator Data'!AF6&lt;D$47,10,(D$48-'Indicator Data'!AF6)/(D$48-D$47)*10))),1)</f>
        <v>6.9</v>
      </c>
      <c r="E4" s="96">
        <f>IF('Indicator Data'!AG6="No data","x",ROUND((IF('Indicator Data'!AG6&gt;E$48,10,IF('Indicator Data'!AG6&lt;E$47,0,10-(E$48-'Indicator Data'!AG6)/(E$48-E$47)*10))),1))</f>
        <v>0.1</v>
      </c>
      <c r="F4" s="97">
        <f>IF('Indicator Data'!AH6="No data","x",ROUND(IF('Indicator Data'!AH6&gt;F$48,10,IF('Indicator Data'!AH6&lt;F$47,0,10-(F$48-'Indicator Data'!AH6)/(F$48-F$47)*10)),1))</f>
        <v>9</v>
      </c>
      <c r="G4" s="98">
        <f t="shared" si="0"/>
        <v>6.5</v>
      </c>
      <c r="H4" s="97">
        <f>IF('Indicator Data'!AJ6="No data","x",ROUND(IF('Indicator Data'!AJ6&gt;H$48,10,IF('Indicator Data'!AJ6&lt;H$47,0,10-(H$48-'Indicator Data'!AJ6)/(H$48-H$47)*10)),1))</f>
        <v>10</v>
      </c>
      <c r="I4" s="96">
        <f>IF('Indicator Data'!AK6="No data","x",ROUND(IF('Indicator Data'!AK6&gt;I$48,10,IF('Indicator Data'!AK6&lt;I$47,0,10-(I$48-'Indicator Data'!AK6)/(I$48-I$47)*10)),1))</f>
        <v>3.6</v>
      </c>
      <c r="J4" s="98">
        <f t="shared" si="1"/>
        <v>8.1999999999999993</v>
      </c>
      <c r="K4" s="97">
        <f>IF('Indicator Data'!AI6="No data","x",ROUND(IF('Indicator Data'!AI6&gt;K$48,10,IF('Indicator Data'!AI6&lt;K$47,0,10-(K$48-'Indicator Data'!AI6)/(K$48-K$47)*10)),1))</f>
        <v>9.1</v>
      </c>
      <c r="L4" s="97">
        <f>IF('Indicator Data'!AL6="No data","x",ROUND(IF('Indicator Data'!AL6&gt;L$48,10,IF('Indicator Data'!AL6&lt;L$47,0,10-(L$48-'Indicator Data'!AL6)/(L$48-L$47)*10)),1))</f>
        <v>1.9</v>
      </c>
      <c r="M4" s="97">
        <f>IF('Indicator Data'!AM6="No data","x",ROUND(IF('Indicator Data'!AM6&gt;M$48,10,IF('Indicator Data'!AM6&lt;M$47,0,10-(M$48-'Indicator Data'!AM6)/(M$48-M$47)*10)),1))</f>
        <v>5.3</v>
      </c>
      <c r="N4" s="98">
        <f>ROUND(IF(M4="x",(10-GEOMEAN(((10-K4)/10*9+1),((10-L4)/10*9+1)))/9*10,(10-GEOMEAN(((10-K4)/10*9+1),((10-L4)/10*9+1),((10-M4)/10*9+1)))/9*10),1)</f>
        <v>6.4</v>
      </c>
      <c r="O4" s="99">
        <f t="shared" si="2"/>
        <v>6.9</v>
      </c>
      <c r="P4" s="100">
        <f>IF(AND('Indicator Data'!AN6="No data",'Indicator Data'!AO6="No data"),"x",SUM('Indicator Data'!AN6:AO6))</f>
        <v>0.25369339993077894</v>
      </c>
      <c r="Q4" s="97">
        <f t="shared" si="3"/>
        <v>2.7</v>
      </c>
      <c r="R4" s="98">
        <f t="shared" si="4"/>
        <v>2.7</v>
      </c>
      <c r="S4" s="96">
        <f>IF('Indicator Data'!AP6="No data","x",ROUND(IF('Indicator Data'!AP6&gt;S$48,10,IF('Indicator Data'!AP6&lt;S$47,0,10-(S$48-'Indicator Data'!AP6)/(S$48-S$47)*10)),1))</f>
        <v>2.5</v>
      </c>
      <c r="T4" s="96">
        <f>IF('Indicator Data'!AQ6="No data","x",ROUND(IF('Indicator Data'!AQ6&gt;T$48,10,IF('Indicator Data'!AQ6&lt;T$47,0,10-(T$48-'Indicator Data'!AQ6)/(T$48-T$47)*10)),1))</f>
        <v>0</v>
      </c>
      <c r="U4" s="96">
        <f>IF('Indicator Data'!AR6="No data","x",ROUND(IF('Indicator Data'!AR6&gt;U$48,10,IF('Indicator Data'!AR6&lt;U$47,0,10-(U$48-'Indicator Data'!AR6)/(U$48-U$47)*10)),1))</f>
        <v>6.9</v>
      </c>
      <c r="V4" s="98">
        <f t="shared" si="5"/>
        <v>3.1</v>
      </c>
      <c r="W4" s="96">
        <f>IF('Indicator Data'!AS6="No data","x",ROUND(IF('Indicator Data'!AS6&gt;W$48,10,IF('Indicator Data'!AS6&lt;W$47,0,10-(W$48-'Indicator Data'!AS6)/(W$48-W$47)*10)),1))</f>
        <v>10</v>
      </c>
      <c r="X4" s="96">
        <f>IF('Indicator Data'!AT6="No data","x",ROUND(IF('Indicator Data'!AT6&gt;X$48,10,IF('Indicator Data'!AT6&lt;X$47,0,10-(X$48-'Indicator Data'!AT6)/(X$48-X$47)*10)),1))</f>
        <v>10</v>
      </c>
      <c r="Y4" s="98">
        <f t="shared" si="6"/>
        <v>10</v>
      </c>
      <c r="Z4" s="101">
        <f>IF(OR('Indicator Data'!AU6="No data",'Indicator Data'!BQ6="No data"),"x",('Indicator Data'!AU6/'Indicator Data'!BQ6))</f>
        <v>2.5893990004919858E-5</v>
      </c>
      <c r="AA4" s="101">
        <f>IF(OR('Indicator Data'!AV6="No data",'Indicator Data'!BQ6="No data"),"x",('Indicator Data'!AV6/'Indicator Data'!BQ6)*1000)</f>
        <v>2.5893990004919858E-2</v>
      </c>
      <c r="AB4" s="101" t="str">
        <f>IF(OR('Indicator Data'!AW6="No data",'Indicator Data'!BS6="No data"),"x",('Indicator Data'!AW6/'Indicator Data'!BS6))</f>
        <v>x</v>
      </c>
      <c r="AC4" s="97">
        <f t="shared" ref="AC4:AE4" si="11">IF(Z4="x","x",ROUND(IF(Z4&gt;AC$48,10,IF(Z4&lt;AC$47,0,10-(AC$48-Z4)/(AC$48-AC$47)*10)),1))</f>
        <v>0</v>
      </c>
      <c r="AD4" s="97">
        <f t="shared" si="11"/>
        <v>0.1</v>
      </c>
      <c r="AE4" s="97" t="str">
        <f t="shared" si="11"/>
        <v>x</v>
      </c>
      <c r="AF4" s="98">
        <f t="shared" si="8"/>
        <v>0.1</v>
      </c>
      <c r="AG4" s="97">
        <f>IF('Indicator Data'!AY6="No data","x",ROUND(IF('Indicator Data'!AY6&gt;AG$48,10,IF('Indicator Data'!AY6&lt;AG$47,0,10-(AG$48-'Indicator Data'!AY6)/(AG$48-AG$47)*10)),1))</f>
        <v>0.7</v>
      </c>
      <c r="AH4" s="97">
        <f>IF('Indicator Data'!AZ6="No data","x",ROUND(IF('Indicator Data'!AZ6&gt;AH$48,10,IF('Indicator Data'!AZ6&lt;AH$47,0,10-(AH$48-'Indicator Data'!AZ6)/(AH$48-AH$47)*10)),1))</f>
        <v>5.5</v>
      </c>
      <c r="AI4" s="97">
        <f>IF('Indicator Data'!BA6="No data","x",ROUND(IF('Indicator Data'!BA6&gt;AI$48,10,IF('Indicator Data'!BA6&lt;AI$47,0,10-(AI$48-'Indicator Data'!BA6)/(AI$48-AI$47)*10)),1))</f>
        <v>2.1</v>
      </c>
      <c r="AJ4" s="98">
        <f t="shared" ref="AJ4:AJ46" si="12">IF(AND(AG4="x",AH4="x",AI4="x"),"x",ROUND(AVERAGE(AG4,AH4, AI4),1))</f>
        <v>2.8</v>
      </c>
      <c r="AK4" s="96">
        <f>IF('Indicator Data'!AX6="No data","x",ROUND(IF('Indicator Data'!AX6&lt;$AK$47,10,IF('Indicator Data'!AX6&gt;$AK$48,0,($AK$48-'Indicator Data'!AX6)/($AK$48-$AK$47)*10)),1))</f>
        <v>2.9</v>
      </c>
      <c r="AL4" s="98">
        <f t="shared" si="9"/>
        <v>2.9</v>
      </c>
      <c r="AM4" s="99">
        <f t="shared" si="10"/>
        <v>4.9000000000000004</v>
      </c>
    </row>
    <row r="5" spans="1:39" ht="14.25" x14ac:dyDescent="0.2">
      <c r="A5" s="50" t="s">
        <v>63</v>
      </c>
      <c r="B5" s="10" t="s">
        <v>68</v>
      </c>
      <c r="C5" s="54" t="s">
        <v>69</v>
      </c>
      <c r="D5" s="96">
        <f>ROUND(IF('Indicator Data'!AF7="No data",IF((0.1233*LN('Indicator Data'!#REF!)-0.4559)&gt;D$48,0,IF((0.1233*LN('Indicator Data'!#REF!)-0.4559)&lt;D$47,10,(D$48-(0.1233*LN('Indicator Data'!#REF!)-0.4559))/(D$48-D$47)*10)),IF('Indicator Data'!AF7&gt;D$48,0,IF('Indicator Data'!AF7&lt;D$47,10,(D$48-'Indicator Data'!AF7)/(D$48-D$47)*10))),1)</f>
        <v>6.9</v>
      </c>
      <c r="E5" s="96">
        <f>IF('Indicator Data'!AG7="No data","x",ROUND((IF('Indicator Data'!AG7&gt;E$48,10,IF('Indicator Data'!AG7&lt;E$47,0,10-(E$48-'Indicator Data'!AG7)/(E$48-E$47)*10))),1))</f>
        <v>0.1</v>
      </c>
      <c r="F5" s="97">
        <f>IF('Indicator Data'!AH7="No data","x",ROUND(IF('Indicator Data'!AH7&gt;F$48,10,IF('Indicator Data'!AH7&lt;F$47,0,10-(F$48-'Indicator Data'!AH7)/(F$48-F$47)*10)),1))</f>
        <v>9</v>
      </c>
      <c r="G5" s="98">
        <f t="shared" si="0"/>
        <v>6.5</v>
      </c>
      <c r="H5" s="97">
        <f>IF('Indicator Data'!AJ7="No data","x",ROUND(IF('Indicator Data'!AJ7&gt;H$48,10,IF('Indicator Data'!AJ7&lt;H$47,0,10-(H$48-'Indicator Data'!AJ7)/(H$48-H$47)*10)),1))</f>
        <v>10</v>
      </c>
      <c r="I5" s="96">
        <f>IF('Indicator Data'!AK7="No data","x",ROUND(IF('Indicator Data'!AK7&gt;I$48,10,IF('Indicator Data'!AK7&lt;I$47,0,10-(I$48-'Indicator Data'!AK7)/(I$48-I$47)*10)),1))</f>
        <v>3.6</v>
      </c>
      <c r="J5" s="98">
        <f t="shared" si="1"/>
        <v>8.1999999999999993</v>
      </c>
      <c r="K5" s="97">
        <f>IF('Indicator Data'!AI7="No data","x",ROUND(IF('Indicator Data'!AI7&gt;K$48,10,IF('Indicator Data'!AI7&lt;K$47,0,10-(K$48-'Indicator Data'!AI7)/(K$48-K$47)*10)),1))</f>
        <v>9.1</v>
      </c>
      <c r="L5" s="97">
        <f>IF('Indicator Data'!AL7="No data","x",ROUND(IF('Indicator Data'!AL7&gt;L$48,10,IF('Indicator Data'!AL7&lt;L$47,0,10-(L$48-'Indicator Data'!AL7)/(L$48-L$47)*10)),1))</f>
        <v>4.8</v>
      </c>
      <c r="M5" s="97">
        <f>IF('Indicator Data'!AM7="No data","x",ROUND(IF('Indicator Data'!AM7&gt;M$48,10,IF('Indicator Data'!AM7&lt;M$47,0,10-(M$48-'Indicator Data'!AM7)/(M$48-M$47)*10)),1))</f>
        <v>5.3</v>
      </c>
      <c r="N5" s="98">
        <f>ROUND(IF(M5="x",(10-GEOMEAN(((10-K5)/10*9+1),((10-L5)/10*9+1)))/9*10,(10-GEOMEAN(((10-K5)/10*9+1),((10-L5)/10*9+1),((10-M5)/10*9+1)))/9*10),1)</f>
        <v>6.9</v>
      </c>
      <c r="O5" s="99">
        <f t="shared" si="2"/>
        <v>7</v>
      </c>
      <c r="P5" s="100">
        <f>IF(AND('Indicator Data'!AN7="No data",'Indicator Data'!AO7="No data"),"x",SUM('Indicator Data'!AN7:AO7))</f>
        <v>0.25369339993077894</v>
      </c>
      <c r="Q5" s="97">
        <f t="shared" si="3"/>
        <v>2.7</v>
      </c>
      <c r="R5" s="98">
        <f t="shared" si="4"/>
        <v>2.7</v>
      </c>
      <c r="S5" s="96">
        <f>IF('Indicator Data'!AP7="No data","x",ROUND(IF('Indicator Data'!AP7&gt;S$48,10,IF('Indicator Data'!AP7&lt;S$47,0,10-(S$48-'Indicator Data'!AP7)/(S$48-S$47)*10)),1))</f>
        <v>5.8</v>
      </c>
      <c r="T5" s="96">
        <f>IF('Indicator Data'!AQ7="No data","x",ROUND(IF('Indicator Data'!AQ7&gt;T$48,10,IF('Indicator Data'!AQ7&lt;T$47,0,10-(T$48-'Indicator Data'!AQ7)/(T$48-T$47)*10)),1))</f>
        <v>6.2</v>
      </c>
      <c r="U5" s="96">
        <f>IF('Indicator Data'!AR7="No data","x",ROUND(IF('Indicator Data'!AR7&gt;U$48,10,IF('Indicator Data'!AR7&lt;U$47,0,10-(U$48-'Indicator Data'!AR7)/(U$48-U$47)*10)),1))</f>
        <v>5</v>
      </c>
      <c r="V5" s="98">
        <f t="shared" si="5"/>
        <v>5.7</v>
      </c>
      <c r="W5" s="96">
        <f>IF('Indicator Data'!AS7="No data","x",ROUND(IF('Indicator Data'!AS7&gt;W$48,10,IF('Indicator Data'!AS7&lt;W$47,0,10-(W$48-'Indicator Data'!AS7)/(W$48-W$47)*10)),1))</f>
        <v>6.5</v>
      </c>
      <c r="X5" s="96">
        <f>IF('Indicator Data'!AT7="No data","x",ROUND(IF('Indicator Data'!AT7&gt;X$48,10,IF('Indicator Data'!AT7&lt;X$47,0,10-(X$48-'Indicator Data'!AT7)/(X$48-X$47)*10)),1))</f>
        <v>10</v>
      </c>
      <c r="Y5" s="98">
        <f t="shared" si="6"/>
        <v>8.3000000000000007</v>
      </c>
      <c r="Z5" s="101">
        <f>IF(OR('Indicator Data'!AU7="No data",'Indicator Data'!BQ7="No data"),"x",('Indicator Data'!AU7/'Indicator Data'!BQ7))</f>
        <v>0.29071507445897277</v>
      </c>
      <c r="AA5" s="101">
        <f>IF(OR('Indicator Data'!AV7="No data",'Indicator Data'!BQ7="No data"),"x",('Indicator Data'!AV7/'Indicator Data'!BQ7)*1000)</f>
        <v>0.28896067038875528</v>
      </c>
      <c r="AB5" s="101">
        <f>IF(OR('Indicator Data'!AW7="No data",'Indicator Data'!BS7="No data"),"x",('Indicator Data'!AW7/'Indicator Data'!BS7))</f>
        <v>0.30538001940178455</v>
      </c>
      <c r="AC5" s="97">
        <f t="shared" ref="AC5:AE5" si="13">IF(Z5="x","x",ROUND(IF(Z5&gt;AC$48,10,IF(Z5&lt;AC$47,0,10-(AC$48-Z5)/(AC$48-AC$47)*10)),1))</f>
        <v>10</v>
      </c>
      <c r="AD5" s="97">
        <f t="shared" si="13"/>
        <v>2.5</v>
      </c>
      <c r="AE5" s="97">
        <f t="shared" si="13"/>
        <v>10</v>
      </c>
      <c r="AF5" s="98">
        <f t="shared" si="8"/>
        <v>7.5</v>
      </c>
      <c r="AG5" s="97">
        <f>IF('Indicator Data'!AY7="No data","x",ROUND(IF('Indicator Data'!AY7&gt;AG$48,10,IF('Indicator Data'!AY7&lt;AG$47,0,10-(AG$48-'Indicator Data'!AY7)/(AG$48-AG$47)*10)),1))</f>
        <v>4.2</v>
      </c>
      <c r="AH5" s="97">
        <f>IF('Indicator Data'!AZ7="No data","x",ROUND(IF('Indicator Data'!AZ7&gt;AH$48,10,IF('Indicator Data'!AZ7&lt;AH$47,0,10-(AH$48-'Indicator Data'!AZ7)/(AH$48-AH$47)*10)),1))</f>
        <v>5.8</v>
      </c>
      <c r="AI5" s="97">
        <f>IF('Indicator Data'!BA7="No data","x",ROUND(IF('Indicator Data'!BA7&gt;AI$48,10,IF('Indicator Data'!BA7&lt;AI$47,0,10-(AI$48-'Indicator Data'!BA7)/(AI$48-AI$47)*10)),1))</f>
        <v>2.1</v>
      </c>
      <c r="AJ5" s="98">
        <f t="shared" si="12"/>
        <v>4</v>
      </c>
      <c r="AK5" s="96">
        <f>IF('Indicator Data'!AX7="No data","x",ROUND(IF('Indicator Data'!AX7&lt;$AK$47,10,IF('Indicator Data'!AX7&gt;$AK$48,0,($AK$48-'Indicator Data'!AX7)/($AK$48-$AK$47)*10)),1))</f>
        <v>2.9</v>
      </c>
      <c r="AL5" s="98">
        <f t="shared" si="9"/>
        <v>2.9</v>
      </c>
      <c r="AM5" s="99">
        <f t="shared" si="10"/>
        <v>5.6</v>
      </c>
    </row>
    <row r="6" spans="1:39" ht="14.25" x14ac:dyDescent="0.2">
      <c r="A6" s="50" t="s">
        <v>63</v>
      </c>
      <c r="B6" s="10" t="s">
        <v>70</v>
      </c>
      <c r="C6" s="54" t="s">
        <v>71</v>
      </c>
      <c r="D6" s="96">
        <f>ROUND(IF('Indicator Data'!AF8="No data",IF((0.1233*LN('Indicator Data'!#REF!)-0.4559)&gt;D$48,0,IF((0.1233*LN('Indicator Data'!#REF!)-0.4559)&lt;D$47,10,(D$48-(0.1233*LN('Indicator Data'!#REF!)-0.4559))/(D$48-D$47)*10)),IF('Indicator Data'!AF8&gt;D$48,0,IF('Indicator Data'!AF8&lt;D$47,10,(D$48-'Indicator Data'!AF8)/(D$48-D$47)*10))),1)</f>
        <v>6.9</v>
      </c>
      <c r="E6" s="96">
        <f>IF('Indicator Data'!AG8="No data","x",ROUND((IF('Indicator Data'!AG8&gt;E$48,10,IF('Indicator Data'!AG8&lt;E$47,0,10-(E$48-'Indicator Data'!AG8)/(E$48-E$47)*10))),1))</f>
        <v>0.1</v>
      </c>
      <c r="F6" s="97">
        <f>IF('Indicator Data'!AH8="No data","x",ROUND(IF('Indicator Data'!AH8&gt;F$48,10,IF('Indicator Data'!AH8&lt;F$47,0,10-(F$48-'Indicator Data'!AH8)/(F$48-F$47)*10)),1))</f>
        <v>9</v>
      </c>
      <c r="G6" s="98">
        <f t="shared" si="0"/>
        <v>6.5</v>
      </c>
      <c r="H6" s="97">
        <f>IF('Indicator Data'!AJ8="No data","x",ROUND(IF('Indicator Data'!AJ8&gt;H$48,10,IF('Indicator Data'!AJ8&lt;H$47,0,10-(H$48-'Indicator Data'!AJ8)/(H$48-H$47)*10)),1))</f>
        <v>10</v>
      </c>
      <c r="I6" s="96">
        <f>IF('Indicator Data'!AK8="No data","x",ROUND(IF('Indicator Data'!AK8&gt;I$48,10,IF('Indicator Data'!AK8&lt;I$47,0,10-(I$48-'Indicator Data'!AK8)/(I$48-I$47)*10)),1))</f>
        <v>3.6</v>
      </c>
      <c r="J6" s="98">
        <f t="shared" si="1"/>
        <v>8.1999999999999993</v>
      </c>
      <c r="K6" s="97">
        <f>IF('Indicator Data'!AI8="No data","x",ROUND(IF('Indicator Data'!AI8&gt;K$48,10,IF('Indicator Data'!AI8&lt;K$47,0,10-(K$48-'Indicator Data'!AI8)/(K$48-K$47)*10)),1))</f>
        <v>9.1</v>
      </c>
      <c r="L6" s="97">
        <f>IF('Indicator Data'!AL8="No data","x",ROUND(IF('Indicator Data'!AL8&gt;L$48,10,IF('Indicator Data'!AL8&lt;L$47,0,10-(L$48-'Indicator Data'!AL8)/(L$48-L$47)*10)),1))</f>
        <v>0</v>
      </c>
      <c r="M6" s="97">
        <f>IF('Indicator Data'!AM8="No data","x",ROUND(IF('Indicator Data'!AM8&gt;M$48,10,IF('Indicator Data'!AM8&lt;M$47,0,10-(M$48-'Indicator Data'!AM8)/(M$48-M$47)*10)),1))</f>
        <v>5.3</v>
      </c>
      <c r="N6" s="98">
        <f t="shared" ref="N6:N46" si="14">ROUND(IF(M6="x",(10-GEOMEAN(((10-K6)/10*9+1),((10-L6)/10*9+1)))/9*10,(10-GEOMEAN(((10-K6)/10*9+1),((10-L6)/10*9+1),((10-M6)/10*9+1)))/9*10),1)</f>
        <v>6</v>
      </c>
      <c r="O6" s="99">
        <f t="shared" si="2"/>
        <v>6.8</v>
      </c>
      <c r="P6" s="100">
        <f>IF(AND('Indicator Data'!AN8="No data",'Indicator Data'!AO8="No data"),"x",SUM('Indicator Data'!AN8:AO8))</f>
        <v>0.25369339993077894</v>
      </c>
      <c r="Q6" s="97">
        <f t="shared" si="3"/>
        <v>2.7</v>
      </c>
      <c r="R6" s="98">
        <f t="shared" si="4"/>
        <v>2.7</v>
      </c>
      <c r="S6" s="96">
        <f>IF('Indicator Data'!AP8="No data","x",ROUND(IF('Indicator Data'!AP8&gt;S$48,10,IF('Indicator Data'!AP8&lt;S$47,0,10-(S$48-'Indicator Data'!AP8)/(S$48-S$47)*10)),1))</f>
        <v>5</v>
      </c>
      <c r="T6" s="96">
        <f>IF('Indicator Data'!AQ8="No data","x",ROUND(IF('Indicator Data'!AQ8&gt;T$48,10,IF('Indicator Data'!AQ8&lt;T$47,0,10-(T$48-'Indicator Data'!AQ8)/(T$48-T$47)*10)),1))</f>
        <v>8.1</v>
      </c>
      <c r="U6" s="96">
        <f>IF('Indicator Data'!AR8="No data","x",ROUND(IF('Indicator Data'!AR8&gt;U$48,10,IF('Indicator Data'!AR8&lt;U$47,0,10-(U$48-'Indicator Data'!AR8)/(U$48-U$47)*10)),1))</f>
        <v>0.6</v>
      </c>
      <c r="V6" s="98">
        <f t="shared" si="5"/>
        <v>4.5999999999999996</v>
      </c>
      <c r="W6" s="96">
        <f>IF('Indicator Data'!AS8="No data","x",ROUND(IF('Indicator Data'!AS8&gt;W$48,10,IF('Indicator Data'!AS8&lt;W$47,0,10-(W$48-'Indicator Data'!AS8)/(W$48-W$47)*10)),1))</f>
        <v>7.9</v>
      </c>
      <c r="X6" s="96">
        <f>IF('Indicator Data'!AT8="No data","x",ROUND(IF('Indicator Data'!AT8&gt;X$48,10,IF('Indicator Data'!AT8&lt;X$47,0,10-(X$48-'Indicator Data'!AT8)/(X$48-X$47)*10)),1))</f>
        <v>10</v>
      </c>
      <c r="Y6" s="98">
        <f t="shared" si="6"/>
        <v>9</v>
      </c>
      <c r="Z6" s="101">
        <f>IF(OR('Indicator Data'!AU8="No data",'Indicator Data'!BQ8="No data"),"x",('Indicator Data'!AU8/'Indicator Data'!BQ8))</f>
        <v>0</v>
      </c>
      <c r="AA6" s="101">
        <f>IF(OR('Indicator Data'!AV8="No data",'Indicator Data'!BQ8="No data"),"x",('Indicator Data'!AV8/'Indicator Data'!BQ8)*1000)</f>
        <v>0.37767426705273371</v>
      </c>
      <c r="AB6" s="101" t="str">
        <f>IF(OR('Indicator Data'!AW8="No data",'Indicator Data'!BS8="No data"),"x",('Indicator Data'!AW8/'Indicator Data'!BS8))</f>
        <v>x</v>
      </c>
      <c r="AC6" s="97">
        <f t="shared" ref="AC6:AE6" si="15">IF(Z6="x","x",ROUND(IF(Z6&gt;AC$48,10,IF(Z6&lt;AC$47,0,10-(AC$48-Z6)/(AC$48-AC$47)*10)),1))</f>
        <v>0</v>
      </c>
      <c r="AD6" s="97">
        <f t="shared" si="15"/>
        <v>3.3</v>
      </c>
      <c r="AE6" s="97" t="str">
        <f t="shared" si="15"/>
        <v>x</v>
      </c>
      <c r="AF6" s="98">
        <f t="shared" si="8"/>
        <v>1.7</v>
      </c>
      <c r="AG6" s="97">
        <f>IF('Indicator Data'!AY8="No data","x",ROUND(IF('Indicator Data'!AY8&gt;AG$48,10,IF('Indicator Data'!AY8&lt;AG$47,0,10-(AG$48-'Indicator Data'!AY8)/(AG$48-AG$47)*10)),1))</f>
        <v>1.7</v>
      </c>
      <c r="AH6" s="97">
        <f>IF('Indicator Data'!AZ8="No data","x",ROUND(IF('Indicator Data'!AZ8&gt;AH$48,10,IF('Indicator Data'!AZ8&lt;AH$47,0,10-(AH$48-'Indicator Data'!AZ8)/(AH$48-AH$47)*10)),1))</f>
        <v>6.9</v>
      </c>
      <c r="AI6" s="97">
        <f>IF('Indicator Data'!BA8="No data","x",ROUND(IF('Indicator Data'!BA8&gt;AI$48,10,IF('Indicator Data'!BA8&lt;AI$47,0,10-(AI$48-'Indicator Data'!BA8)/(AI$48-AI$47)*10)),1))</f>
        <v>2.1</v>
      </c>
      <c r="AJ6" s="98">
        <f t="shared" si="12"/>
        <v>3.6</v>
      </c>
      <c r="AK6" s="96">
        <f>IF('Indicator Data'!AX8="No data","x",ROUND(IF('Indicator Data'!AX8&lt;$AK$47,10,IF('Indicator Data'!AX8&gt;$AK$48,0,($AK$48-'Indicator Data'!AX8)/($AK$48-$AK$47)*10)),1))</f>
        <v>2.9</v>
      </c>
      <c r="AL6" s="98">
        <f t="shared" si="9"/>
        <v>2.9</v>
      </c>
      <c r="AM6" s="99">
        <f t="shared" si="10"/>
        <v>4.7</v>
      </c>
    </row>
    <row r="7" spans="1:39" ht="14.25" x14ac:dyDescent="0.2">
      <c r="A7" s="50" t="s">
        <v>63</v>
      </c>
      <c r="B7" s="10" t="s">
        <v>72</v>
      </c>
      <c r="C7" s="54" t="s">
        <v>73</v>
      </c>
      <c r="D7" s="96">
        <f>ROUND(IF('Indicator Data'!AF9="No data",IF((0.1233*LN('Indicator Data'!#REF!)-0.4559)&gt;D$48,0,IF((0.1233*LN('Indicator Data'!#REF!)-0.4559)&lt;D$47,10,(D$48-(0.1233*LN('Indicator Data'!#REF!)-0.4559))/(D$48-D$47)*10)),IF('Indicator Data'!AF9&gt;D$48,0,IF('Indicator Data'!AF9&lt;D$47,10,(D$48-'Indicator Data'!AF9)/(D$48-D$47)*10))),1)</f>
        <v>6.9</v>
      </c>
      <c r="E7" s="96">
        <f>IF('Indicator Data'!AG9="No data","x",ROUND((IF('Indicator Data'!AG9&gt;E$48,10,IF('Indicator Data'!AG9&lt;E$47,0,10-(E$48-'Indicator Data'!AG9)/(E$48-E$47)*10))),1))</f>
        <v>0.1</v>
      </c>
      <c r="F7" s="97">
        <f>IF('Indicator Data'!AH9="No data","x",ROUND(IF('Indicator Data'!AH9&gt;F$48,10,IF('Indicator Data'!AH9&lt;F$47,0,10-(F$48-'Indicator Data'!AH9)/(F$48-F$47)*10)),1))</f>
        <v>9</v>
      </c>
      <c r="G7" s="98">
        <f t="shared" si="0"/>
        <v>6.5</v>
      </c>
      <c r="H7" s="97">
        <f>IF('Indicator Data'!AJ9="No data","x",ROUND(IF('Indicator Data'!AJ9&gt;H$48,10,IF('Indicator Data'!AJ9&lt;H$47,0,10-(H$48-'Indicator Data'!AJ9)/(H$48-H$47)*10)),1))</f>
        <v>10</v>
      </c>
      <c r="I7" s="96">
        <f>IF('Indicator Data'!AK9="No data","x",ROUND(IF('Indicator Data'!AK9&gt;I$48,10,IF('Indicator Data'!AK9&lt;I$47,0,10-(I$48-'Indicator Data'!AK9)/(I$48-I$47)*10)),1))</f>
        <v>3.6</v>
      </c>
      <c r="J7" s="98">
        <f t="shared" si="1"/>
        <v>8.1999999999999993</v>
      </c>
      <c r="K7" s="97">
        <f>IF('Indicator Data'!AI9="No data","x",ROUND(IF('Indicator Data'!AI9&gt;K$48,10,IF('Indicator Data'!AI9&lt;K$47,0,10-(K$48-'Indicator Data'!AI9)/(K$48-K$47)*10)),1))</f>
        <v>9.1</v>
      </c>
      <c r="L7" s="97">
        <f>IF('Indicator Data'!AL9="No data","x",ROUND(IF('Indicator Data'!AL9&gt;L$48,10,IF('Indicator Data'!AL9&lt;L$47,0,10-(L$48-'Indicator Data'!AL9)/(L$48-L$47)*10)),1))</f>
        <v>1.6</v>
      </c>
      <c r="M7" s="97">
        <f>IF('Indicator Data'!AM9="No data","x",ROUND(IF('Indicator Data'!AM9&gt;M$48,10,IF('Indicator Data'!AM9&lt;M$47,0,10-(M$48-'Indicator Data'!AM9)/(M$48-M$47)*10)),1))</f>
        <v>5.3</v>
      </c>
      <c r="N7" s="98">
        <f t="shared" si="14"/>
        <v>6.3</v>
      </c>
      <c r="O7" s="99">
        <f t="shared" si="2"/>
        <v>6.9</v>
      </c>
      <c r="P7" s="100">
        <f>IF(AND('Indicator Data'!AN9="No data",'Indicator Data'!AO9="No data"),"x",SUM('Indicator Data'!AN9:AO9))</f>
        <v>0.25369339993077894</v>
      </c>
      <c r="Q7" s="97">
        <f t="shared" si="3"/>
        <v>2.7</v>
      </c>
      <c r="R7" s="98">
        <f t="shared" si="4"/>
        <v>2.7</v>
      </c>
      <c r="S7" s="96">
        <f>IF('Indicator Data'!AP9="No data","x",ROUND(IF('Indicator Data'!AP9&gt;S$48,10,IF('Indicator Data'!AP9&lt;S$47,0,10-(S$48-'Indicator Data'!AP9)/(S$48-S$47)*10)),1))</f>
        <v>4.2</v>
      </c>
      <c r="T7" s="96">
        <f>IF('Indicator Data'!AQ9="No data","x",ROUND(IF('Indicator Data'!AQ9&gt;T$48,10,IF('Indicator Data'!AQ9&lt;T$47,0,10-(T$48-'Indicator Data'!AQ9)/(T$48-T$47)*10)),1))</f>
        <v>1.4</v>
      </c>
      <c r="U7" s="96">
        <f>IF('Indicator Data'!AR9="No data","x",ROUND(IF('Indicator Data'!AR9&gt;U$48,10,IF('Indicator Data'!AR9&lt;U$47,0,10-(U$48-'Indicator Data'!AR9)/(U$48-U$47)*10)),1))</f>
        <v>3.1</v>
      </c>
      <c r="V7" s="98">
        <f t="shared" si="5"/>
        <v>2.9</v>
      </c>
      <c r="W7" s="96">
        <f>IF('Indicator Data'!AS9="No data","x",ROUND(IF('Indicator Data'!AS9&gt;W$48,10,IF('Indicator Data'!AS9&lt;W$47,0,10-(W$48-'Indicator Data'!AS9)/(W$48-W$47)*10)),1))</f>
        <v>7.2</v>
      </c>
      <c r="X7" s="96">
        <f>IF('Indicator Data'!AT9="No data","x",ROUND(IF('Indicator Data'!AT9&gt;X$48,10,IF('Indicator Data'!AT9&lt;X$47,0,10-(X$48-'Indicator Data'!AT9)/(X$48-X$47)*10)),1))</f>
        <v>10</v>
      </c>
      <c r="Y7" s="98">
        <f t="shared" si="6"/>
        <v>8.6</v>
      </c>
      <c r="Z7" s="101">
        <f>IF(OR('Indicator Data'!AU9="No data",'Indicator Data'!BQ9="No data"),"x",('Indicator Data'!AU9/'Indicator Data'!BQ9))</f>
        <v>1.3798384899047566E-5</v>
      </c>
      <c r="AA7" s="101">
        <f>IF(OR('Indicator Data'!AV9="No data",'Indicator Data'!BQ9="No data"),"x",('Indicator Data'!AV9/'Indicator Data'!BQ9)*1000)</f>
        <v>0.55193539596190266</v>
      </c>
      <c r="AB7" s="101" t="str">
        <f>IF(OR('Indicator Data'!AW9="No data",'Indicator Data'!BS9="No data"),"x",('Indicator Data'!AW9/'Indicator Data'!BS9))</f>
        <v>x</v>
      </c>
      <c r="AC7" s="97">
        <f t="shared" ref="AC7:AE7" si="16">IF(Z7="x","x",ROUND(IF(Z7&gt;AC$48,10,IF(Z7&lt;AC$47,0,10-(AC$48-Z7)/(AC$48-AC$47)*10)),1))</f>
        <v>0</v>
      </c>
      <c r="AD7" s="97">
        <f t="shared" si="16"/>
        <v>4.9000000000000004</v>
      </c>
      <c r="AE7" s="97" t="str">
        <f t="shared" si="16"/>
        <v>x</v>
      </c>
      <c r="AF7" s="98">
        <f t="shared" si="8"/>
        <v>2.5</v>
      </c>
      <c r="AG7" s="97">
        <f>IF('Indicator Data'!AY9="No data","x",ROUND(IF('Indicator Data'!AY9&gt;AG$48,10,IF('Indicator Data'!AY9&lt;AG$47,0,10-(AG$48-'Indicator Data'!AY9)/(AG$48-AG$47)*10)),1))</f>
        <v>2.8</v>
      </c>
      <c r="AH7" s="97">
        <f>IF('Indicator Data'!AZ9="No data","x",ROUND(IF('Indicator Data'!AZ9&gt;AH$48,10,IF('Indicator Data'!AZ9&lt;AH$47,0,10-(AH$48-'Indicator Data'!AZ9)/(AH$48-AH$47)*10)),1))</f>
        <v>8.1999999999999993</v>
      </c>
      <c r="AI7" s="97">
        <f>IF('Indicator Data'!BA9="No data","x",ROUND(IF('Indicator Data'!BA9&gt;AI$48,10,IF('Indicator Data'!BA9&lt;AI$47,0,10-(AI$48-'Indicator Data'!BA9)/(AI$48-AI$47)*10)),1))</f>
        <v>2.1</v>
      </c>
      <c r="AJ7" s="98">
        <f t="shared" si="12"/>
        <v>4.4000000000000004</v>
      </c>
      <c r="AK7" s="96">
        <f>IF('Indicator Data'!AX9="No data","x",ROUND(IF('Indicator Data'!AX9&lt;$AK$47,10,IF('Indicator Data'!AX9&gt;$AK$48,0,($AK$48-'Indicator Data'!AX9)/($AK$48-$AK$47)*10)),1))</f>
        <v>2.9</v>
      </c>
      <c r="AL7" s="98">
        <f t="shared" si="9"/>
        <v>2.9</v>
      </c>
      <c r="AM7" s="99">
        <f t="shared" si="10"/>
        <v>4.5</v>
      </c>
    </row>
    <row r="8" spans="1:39" ht="14.25" x14ac:dyDescent="0.2">
      <c r="A8" s="50" t="s">
        <v>63</v>
      </c>
      <c r="B8" s="10" t="s">
        <v>74</v>
      </c>
      <c r="C8" s="54" t="s">
        <v>75</v>
      </c>
      <c r="D8" s="96">
        <f>ROUND(IF('Indicator Data'!AF10="No data",IF((0.1233*LN('Indicator Data'!#REF!)-0.4559)&gt;D$48,0,IF((0.1233*LN('Indicator Data'!#REF!)-0.4559)&lt;D$47,10,(D$48-(0.1233*LN('Indicator Data'!#REF!)-0.4559))/(D$48-D$47)*10)),IF('Indicator Data'!AF10&gt;D$48,0,IF('Indicator Data'!AF10&lt;D$47,10,(D$48-'Indicator Data'!AF10)/(D$48-D$47)*10))),1)</f>
        <v>6.9</v>
      </c>
      <c r="E8" s="96">
        <f>IF('Indicator Data'!AG10="No data","x",ROUND((IF('Indicator Data'!AG10&gt;E$48,10,IF('Indicator Data'!AG10&lt;E$47,0,10-(E$48-'Indicator Data'!AG10)/(E$48-E$47)*10))),1))</f>
        <v>0.1</v>
      </c>
      <c r="F8" s="97">
        <f>IF('Indicator Data'!AH10="No data","x",ROUND(IF('Indicator Data'!AH10&gt;F$48,10,IF('Indicator Data'!AH10&lt;F$47,0,10-(F$48-'Indicator Data'!AH10)/(F$48-F$47)*10)),1))</f>
        <v>9</v>
      </c>
      <c r="G8" s="98">
        <f t="shared" si="0"/>
        <v>6.5</v>
      </c>
      <c r="H8" s="97">
        <f>IF('Indicator Data'!AJ10="No data","x",ROUND(IF('Indicator Data'!AJ10&gt;H$48,10,IF('Indicator Data'!AJ10&lt;H$47,0,10-(H$48-'Indicator Data'!AJ10)/(H$48-H$47)*10)),1))</f>
        <v>10</v>
      </c>
      <c r="I8" s="96">
        <f>IF('Indicator Data'!AK10="No data","x",ROUND(IF('Indicator Data'!AK10&gt;I$48,10,IF('Indicator Data'!AK10&lt;I$47,0,10-(I$48-'Indicator Data'!AK10)/(I$48-I$47)*10)),1))</f>
        <v>3.6</v>
      </c>
      <c r="J8" s="98">
        <f t="shared" si="1"/>
        <v>8.1999999999999993</v>
      </c>
      <c r="K8" s="97">
        <f>IF('Indicator Data'!AI10="No data","x",ROUND(IF('Indicator Data'!AI10&gt;K$48,10,IF('Indicator Data'!AI10&lt;K$47,0,10-(K$48-'Indicator Data'!AI10)/(K$48-K$47)*10)),1))</f>
        <v>9.1</v>
      </c>
      <c r="L8" s="97">
        <f>IF('Indicator Data'!AL10="No data","x",ROUND(IF('Indicator Data'!AL10&gt;L$48,10,IF('Indicator Data'!AL10&lt;L$47,0,10-(L$48-'Indicator Data'!AL10)/(L$48-L$47)*10)),1))</f>
        <v>0.4</v>
      </c>
      <c r="M8" s="97">
        <f>IF('Indicator Data'!AM10="No data","x",ROUND(IF('Indicator Data'!AM10&gt;M$48,10,IF('Indicator Data'!AM10&lt;M$47,0,10-(M$48-'Indicator Data'!AM10)/(M$48-M$47)*10)),1))</f>
        <v>5.3</v>
      </c>
      <c r="N8" s="98">
        <f t="shared" si="14"/>
        <v>6.1</v>
      </c>
      <c r="O8" s="99">
        <f t="shared" si="2"/>
        <v>6.8</v>
      </c>
      <c r="P8" s="100">
        <f>IF(AND('Indicator Data'!AN10="No data",'Indicator Data'!AO10="No data"),"x",SUM('Indicator Data'!AN10:AO10))</f>
        <v>0.25369339993077894</v>
      </c>
      <c r="Q8" s="97">
        <f t="shared" si="3"/>
        <v>2.7</v>
      </c>
      <c r="R8" s="98">
        <f t="shared" si="4"/>
        <v>2.7</v>
      </c>
      <c r="S8" s="96">
        <f>IF('Indicator Data'!AP10="No data","x",ROUND(IF('Indicator Data'!AP10&gt;S$48,10,IF('Indicator Data'!AP10&lt;S$47,0,10-(S$48-'Indicator Data'!AP10)/(S$48-S$47)*10)),1))</f>
        <v>5</v>
      </c>
      <c r="T8" s="96">
        <f>IF('Indicator Data'!AQ10="No data","x",ROUND(IF('Indicator Data'!AQ10&gt;T$48,10,IF('Indicator Data'!AQ10&lt;T$47,0,10-(T$48-'Indicator Data'!AQ10)/(T$48-T$47)*10)),1))</f>
        <v>6.7</v>
      </c>
      <c r="U8" s="96">
        <f>IF('Indicator Data'!AR10="No data","x",ROUND(IF('Indicator Data'!AR10&gt;U$48,10,IF('Indicator Data'!AR10&lt;U$47,0,10-(U$48-'Indicator Data'!AR10)/(U$48-U$47)*10)),1))</f>
        <v>2.5</v>
      </c>
      <c r="V8" s="98">
        <f t="shared" si="5"/>
        <v>4.7</v>
      </c>
      <c r="W8" s="96">
        <f>IF('Indicator Data'!AS10="No data","x",ROUND(IF('Indicator Data'!AS10&gt;W$48,10,IF('Indicator Data'!AS10&lt;W$47,0,10-(W$48-'Indicator Data'!AS10)/(W$48-W$47)*10)),1))</f>
        <v>3.9</v>
      </c>
      <c r="X8" s="96">
        <f>IF('Indicator Data'!AT10="No data","x",ROUND(IF('Indicator Data'!AT10&gt;X$48,10,IF('Indicator Data'!AT10&lt;X$47,0,10-(X$48-'Indicator Data'!AT10)/(X$48-X$47)*10)),1))</f>
        <v>10</v>
      </c>
      <c r="Y8" s="98">
        <f t="shared" si="6"/>
        <v>7</v>
      </c>
      <c r="Z8" s="101">
        <f>IF(OR('Indicator Data'!AU10="No data",'Indicator Data'!BQ10="No data"),"x",('Indicator Data'!AU10/'Indicator Data'!BQ10))</f>
        <v>0</v>
      </c>
      <c r="AA8" s="101">
        <f>IF(OR('Indicator Data'!AV10="No data",'Indicator Data'!BQ10="No data"),"x",('Indicator Data'!AV10/'Indicator Data'!BQ10)*1000)</f>
        <v>1.1788282447247436</v>
      </c>
      <c r="AB8" s="101" t="str">
        <f>IF(OR('Indicator Data'!AW10="No data",'Indicator Data'!BS10="No data"),"x",('Indicator Data'!AW10/'Indicator Data'!BS10))</f>
        <v>x</v>
      </c>
      <c r="AC8" s="97">
        <f t="shared" ref="AC8:AE8" si="17">IF(Z8="x","x",ROUND(IF(Z8&gt;AC$48,10,IF(Z8&lt;AC$47,0,10-(AC$48-Z8)/(AC$48-AC$47)*10)),1))</f>
        <v>0</v>
      </c>
      <c r="AD8" s="97">
        <f t="shared" si="17"/>
        <v>10</v>
      </c>
      <c r="AE8" s="97" t="str">
        <f t="shared" si="17"/>
        <v>x</v>
      </c>
      <c r="AF8" s="98">
        <f t="shared" si="8"/>
        <v>5</v>
      </c>
      <c r="AG8" s="97">
        <f>IF('Indicator Data'!AY10="No data","x",ROUND(IF('Indicator Data'!AY10&gt;AG$48,10,IF('Indicator Data'!AY10&lt;AG$47,0,10-(AG$48-'Indicator Data'!AY10)/(AG$48-AG$47)*10)),1))</f>
        <v>2.2999999999999998</v>
      </c>
      <c r="AH8" s="97">
        <f>IF('Indicator Data'!AZ10="No data","x",ROUND(IF('Indicator Data'!AZ10&gt;AH$48,10,IF('Indicator Data'!AZ10&lt;AH$47,0,10-(AH$48-'Indicator Data'!AZ10)/(AH$48-AH$47)*10)),1))</f>
        <v>10</v>
      </c>
      <c r="AI8" s="97">
        <f>IF('Indicator Data'!BA10="No data","x",ROUND(IF('Indicator Data'!BA10&gt;AI$48,10,IF('Indicator Data'!BA10&lt;AI$47,0,10-(AI$48-'Indicator Data'!BA10)/(AI$48-AI$47)*10)),1))</f>
        <v>2.1</v>
      </c>
      <c r="AJ8" s="98">
        <f t="shared" si="12"/>
        <v>4.8</v>
      </c>
      <c r="AK8" s="96">
        <f>IF('Indicator Data'!AX10="No data","x",ROUND(IF('Indicator Data'!AX10&lt;$AK$47,10,IF('Indicator Data'!AX10&gt;$AK$48,0,($AK$48-'Indicator Data'!AX10)/($AK$48-$AK$47)*10)),1))</f>
        <v>2.9</v>
      </c>
      <c r="AL8" s="98">
        <f t="shared" si="9"/>
        <v>2.9</v>
      </c>
      <c r="AM8" s="99">
        <f t="shared" si="10"/>
        <v>4.7</v>
      </c>
    </row>
    <row r="9" spans="1:39" ht="14.25" x14ac:dyDescent="0.2">
      <c r="A9" s="50" t="s">
        <v>63</v>
      </c>
      <c r="B9" s="10" t="s">
        <v>76</v>
      </c>
      <c r="C9" s="54" t="s">
        <v>77</v>
      </c>
      <c r="D9" s="96">
        <f>ROUND(IF('Indicator Data'!AF11="No data",IF((0.1233*LN('Indicator Data'!#REF!)-0.4559)&gt;D$48,0,IF((0.1233*LN('Indicator Data'!#REF!)-0.4559)&lt;D$47,10,(D$48-(0.1233*LN('Indicator Data'!#REF!)-0.4559))/(D$48-D$47)*10)),IF('Indicator Data'!AF11&gt;D$48,0,IF('Indicator Data'!AF11&lt;D$47,10,(D$48-'Indicator Data'!AF11)/(D$48-D$47)*10))),1)</f>
        <v>6.9</v>
      </c>
      <c r="E9" s="96">
        <f>IF('Indicator Data'!AG11="No data","x",ROUND((IF('Indicator Data'!AG11&gt;E$48,10,IF('Indicator Data'!AG11&lt;E$47,0,10-(E$48-'Indicator Data'!AG11)/(E$48-E$47)*10))),1))</f>
        <v>0.1</v>
      </c>
      <c r="F9" s="97">
        <f>IF('Indicator Data'!AH11="No data","x",ROUND(IF('Indicator Data'!AH11&gt;F$48,10,IF('Indicator Data'!AH11&lt;F$47,0,10-(F$48-'Indicator Data'!AH11)/(F$48-F$47)*10)),1))</f>
        <v>9</v>
      </c>
      <c r="G9" s="98">
        <f t="shared" si="0"/>
        <v>6.5</v>
      </c>
      <c r="H9" s="97">
        <f>IF('Indicator Data'!AJ11="No data","x",ROUND(IF('Indicator Data'!AJ11&gt;H$48,10,IF('Indicator Data'!AJ11&lt;H$47,0,10-(H$48-'Indicator Data'!AJ11)/(H$48-H$47)*10)),1))</f>
        <v>10</v>
      </c>
      <c r="I9" s="96">
        <f>IF('Indicator Data'!AK11="No data","x",ROUND(IF('Indicator Data'!AK11&gt;I$48,10,IF('Indicator Data'!AK11&lt;I$47,0,10-(I$48-'Indicator Data'!AK11)/(I$48-I$47)*10)),1))</f>
        <v>3.6</v>
      </c>
      <c r="J9" s="98">
        <f t="shared" si="1"/>
        <v>8.1999999999999993</v>
      </c>
      <c r="K9" s="97">
        <f>IF('Indicator Data'!AI11="No data","x",ROUND(IF('Indicator Data'!AI11&gt;K$48,10,IF('Indicator Data'!AI11&lt;K$47,0,10-(K$48-'Indicator Data'!AI11)/(K$48-K$47)*10)),1))</f>
        <v>9.1</v>
      </c>
      <c r="L9" s="97">
        <f>IF('Indicator Data'!AL11="No data","x",ROUND(IF('Indicator Data'!AL11&gt;L$48,10,IF('Indicator Data'!AL11&lt;L$47,0,10-(L$48-'Indicator Data'!AL11)/(L$48-L$47)*10)),1))</f>
        <v>0.3</v>
      </c>
      <c r="M9" s="97">
        <f>IF('Indicator Data'!AM11="No data","x",ROUND(IF('Indicator Data'!AM11&gt;M$48,10,IF('Indicator Data'!AM11&lt;M$47,0,10-(M$48-'Indicator Data'!AM11)/(M$48-M$47)*10)),1))</f>
        <v>5.3</v>
      </c>
      <c r="N9" s="98">
        <f t="shared" si="14"/>
        <v>6.1</v>
      </c>
      <c r="O9" s="99">
        <f t="shared" si="2"/>
        <v>6.8</v>
      </c>
      <c r="P9" s="100">
        <f>IF(AND('Indicator Data'!AN11="No data",'Indicator Data'!AO11="No data"),"x",SUM('Indicator Data'!AN11:AO11))</f>
        <v>0.25369339993077894</v>
      </c>
      <c r="Q9" s="97">
        <f t="shared" si="3"/>
        <v>2.7</v>
      </c>
      <c r="R9" s="98">
        <f t="shared" si="4"/>
        <v>2.7</v>
      </c>
      <c r="S9" s="96">
        <f>IF('Indicator Data'!AP11="No data","x",ROUND(IF('Indicator Data'!AP11&gt;S$48,10,IF('Indicator Data'!AP11&lt;S$47,0,10-(S$48-'Indicator Data'!AP11)/(S$48-S$47)*10)),1))</f>
        <v>3.3</v>
      </c>
      <c r="T9" s="96">
        <f>IF('Indicator Data'!AQ11="No data","x",ROUND(IF('Indicator Data'!AQ11&gt;T$48,10,IF('Indicator Data'!AQ11&lt;T$47,0,10-(T$48-'Indicator Data'!AQ11)/(T$48-T$47)*10)),1))</f>
        <v>2.9</v>
      </c>
      <c r="U9" s="96">
        <f>IF('Indicator Data'!AR11="No data","x",ROUND(IF('Indicator Data'!AR11&gt;U$48,10,IF('Indicator Data'!AR11&lt;U$47,0,10-(U$48-'Indicator Data'!AR11)/(U$48-U$47)*10)),1))</f>
        <v>3.1</v>
      </c>
      <c r="V9" s="98">
        <f t="shared" si="5"/>
        <v>3.1</v>
      </c>
      <c r="W9" s="96">
        <f>IF('Indicator Data'!AS11="No data","x",ROUND(IF('Indicator Data'!AS11&gt;W$48,10,IF('Indicator Data'!AS11&lt;W$47,0,10-(W$48-'Indicator Data'!AS11)/(W$48-W$47)*10)),1))</f>
        <v>3.1</v>
      </c>
      <c r="X9" s="96">
        <f>IF('Indicator Data'!AT11="No data","x",ROUND(IF('Indicator Data'!AT11&gt;X$48,10,IF('Indicator Data'!AT11&lt;X$47,0,10-(X$48-'Indicator Data'!AT11)/(X$48-X$47)*10)),1))</f>
        <v>10</v>
      </c>
      <c r="Y9" s="98">
        <f t="shared" si="6"/>
        <v>6.6</v>
      </c>
      <c r="Z9" s="101">
        <f>IF(OR('Indicator Data'!AU11="No data",'Indicator Data'!BQ11="No data"),"x",('Indicator Data'!AU11/'Indicator Data'!BQ11))</f>
        <v>4.882073514262978E-6</v>
      </c>
      <c r="AA9" s="101">
        <f>IF(OR('Indicator Data'!AV11="No data",'Indicator Data'!BQ11="No data"),"x",('Indicator Data'!AV11/'Indicator Data'!BQ11)*1000)</f>
        <v>0.50285357196908675</v>
      </c>
      <c r="AB9" s="101" t="str">
        <f>IF(OR('Indicator Data'!AW11="No data",'Indicator Data'!BS11="No data"),"x",('Indicator Data'!AW11/'Indicator Data'!BS11))</f>
        <v>x</v>
      </c>
      <c r="AC9" s="97">
        <f t="shared" ref="AC9:AE9" si="18">IF(Z9="x","x",ROUND(IF(Z9&gt;AC$48,10,IF(Z9&lt;AC$47,0,10-(AC$48-Z9)/(AC$48-AC$47)*10)),1))</f>
        <v>0</v>
      </c>
      <c r="AD9" s="97">
        <f t="shared" si="18"/>
        <v>4.5</v>
      </c>
      <c r="AE9" s="97" t="str">
        <f t="shared" si="18"/>
        <v>x</v>
      </c>
      <c r="AF9" s="98">
        <f t="shared" si="8"/>
        <v>2.2999999999999998</v>
      </c>
      <c r="AG9" s="97">
        <f>IF('Indicator Data'!AY11="No data","x",ROUND(IF('Indicator Data'!AY11&gt;AG$48,10,IF('Indicator Data'!AY11&lt;AG$47,0,10-(AG$48-'Indicator Data'!AY11)/(AG$48-AG$47)*10)),1))</f>
        <v>0.8</v>
      </c>
      <c r="AH9" s="97">
        <f>IF('Indicator Data'!AZ11="No data","x",ROUND(IF('Indicator Data'!AZ11&gt;AH$48,10,IF('Indicator Data'!AZ11&lt;AH$47,0,10-(AH$48-'Indicator Data'!AZ11)/(AH$48-AH$47)*10)),1))</f>
        <v>10</v>
      </c>
      <c r="AI9" s="97">
        <f>IF('Indicator Data'!BA11="No data","x",ROUND(IF('Indicator Data'!BA11&gt;AI$48,10,IF('Indicator Data'!BA11&lt;AI$47,0,10-(AI$48-'Indicator Data'!BA11)/(AI$48-AI$47)*10)),1))</f>
        <v>2.1</v>
      </c>
      <c r="AJ9" s="98">
        <f t="shared" si="12"/>
        <v>4.3</v>
      </c>
      <c r="AK9" s="96">
        <f>IF('Indicator Data'!AX11="No data","x",ROUND(IF('Indicator Data'!AX11&lt;$AK$47,10,IF('Indicator Data'!AX11&gt;$AK$48,0,($AK$48-'Indicator Data'!AX11)/($AK$48-$AK$47)*10)),1))</f>
        <v>2.9</v>
      </c>
      <c r="AL9" s="98">
        <f t="shared" si="9"/>
        <v>2.9</v>
      </c>
      <c r="AM9" s="99">
        <f t="shared" si="10"/>
        <v>3.8</v>
      </c>
    </row>
    <row r="10" spans="1:39" ht="14.25" x14ac:dyDescent="0.2">
      <c r="A10" s="50" t="s">
        <v>63</v>
      </c>
      <c r="B10" s="10" t="s">
        <v>78</v>
      </c>
      <c r="C10" s="54" t="s">
        <v>79</v>
      </c>
      <c r="D10" s="96">
        <f>ROUND(IF('Indicator Data'!AF12="No data",IF((0.1233*LN('Indicator Data'!#REF!)-0.4559)&gt;D$48,0,IF((0.1233*LN('Indicator Data'!#REF!)-0.4559)&lt;D$47,10,(D$48-(0.1233*LN('Indicator Data'!#REF!)-0.4559))/(D$48-D$47)*10)),IF('Indicator Data'!AF12&gt;D$48,0,IF('Indicator Data'!AF12&lt;D$47,10,(D$48-'Indicator Data'!AF12)/(D$48-D$47)*10))),1)</f>
        <v>6.9</v>
      </c>
      <c r="E10" s="96">
        <f>IF('Indicator Data'!AG12="No data","x",ROUND((IF('Indicator Data'!AG12&gt;E$48,10,IF('Indicator Data'!AG12&lt;E$47,0,10-(E$48-'Indicator Data'!AG12)/(E$48-E$47)*10))),1))</f>
        <v>0.1</v>
      </c>
      <c r="F10" s="97">
        <f>IF('Indicator Data'!AH12="No data","x",ROUND(IF('Indicator Data'!AH12&gt;F$48,10,IF('Indicator Data'!AH12&lt;F$47,0,10-(F$48-'Indicator Data'!AH12)/(F$48-F$47)*10)),1))</f>
        <v>9</v>
      </c>
      <c r="G10" s="98">
        <f t="shared" si="0"/>
        <v>6.5</v>
      </c>
      <c r="H10" s="97">
        <f>IF('Indicator Data'!AJ12="No data","x",ROUND(IF('Indicator Data'!AJ12&gt;H$48,10,IF('Indicator Data'!AJ12&lt;H$47,0,10-(H$48-'Indicator Data'!AJ12)/(H$48-H$47)*10)),1))</f>
        <v>10</v>
      </c>
      <c r="I10" s="96">
        <f>IF('Indicator Data'!AK12="No data","x",ROUND(IF('Indicator Data'!AK12&gt;I$48,10,IF('Indicator Data'!AK12&lt;I$47,0,10-(I$48-'Indicator Data'!AK12)/(I$48-I$47)*10)),1))</f>
        <v>3.6</v>
      </c>
      <c r="J10" s="98">
        <f t="shared" si="1"/>
        <v>8.1999999999999993</v>
      </c>
      <c r="K10" s="97">
        <f>IF('Indicator Data'!AI12="No data","x",ROUND(IF('Indicator Data'!AI12&gt;K$48,10,IF('Indicator Data'!AI12&lt;K$47,0,10-(K$48-'Indicator Data'!AI12)/(K$48-K$47)*10)),1))</f>
        <v>9.1</v>
      </c>
      <c r="L10" s="97">
        <f>IF('Indicator Data'!AL12="No data","x",ROUND(IF('Indicator Data'!AL12&gt;L$48,10,IF('Indicator Data'!AL12&lt;L$47,0,10-(L$48-'Indicator Data'!AL12)/(L$48-L$47)*10)),1))</f>
        <v>0.1</v>
      </c>
      <c r="M10" s="97">
        <f>IF('Indicator Data'!AM12="No data","x",ROUND(IF('Indicator Data'!AM12&gt;M$48,10,IF('Indicator Data'!AM12&lt;M$47,0,10-(M$48-'Indicator Data'!AM12)/(M$48-M$47)*10)),1))</f>
        <v>5.3</v>
      </c>
      <c r="N10" s="98">
        <f t="shared" si="14"/>
        <v>6.1</v>
      </c>
      <c r="O10" s="99">
        <f t="shared" si="2"/>
        <v>6.8</v>
      </c>
      <c r="P10" s="100">
        <f>IF(AND('Indicator Data'!AN12="No data",'Indicator Data'!AO12="No data"),"x",SUM('Indicator Data'!AN12:AO12))</f>
        <v>0.25369339993077894</v>
      </c>
      <c r="Q10" s="97">
        <f t="shared" si="3"/>
        <v>2.7</v>
      </c>
      <c r="R10" s="98">
        <f t="shared" si="4"/>
        <v>2.7</v>
      </c>
      <c r="S10" s="96">
        <f>IF('Indicator Data'!AP12="No data","x",ROUND(IF('Indicator Data'!AP12&gt;S$48,10,IF('Indicator Data'!AP12&lt;S$47,0,10-(S$48-'Indicator Data'!AP12)/(S$48-S$47)*10)),1))</f>
        <v>2.5</v>
      </c>
      <c r="T10" s="96">
        <f>IF('Indicator Data'!AQ12="No data","x",ROUND(IF('Indicator Data'!AQ12&gt;T$48,10,IF('Indicator Data'!AQ12&lt;T$47,0,10-(T$48-'Indicator Data'!AQ12)/(T$48-T$47)*10)),1))</f>
        <v>0</v>
      </c>
      <c r="U10" s="96">
        <f>IF('Indicator Data'!AR12="No data","x",ROUND(IF('Indicator Data'!AR12&gt;U$48,10,IF('Indicator Data'!AR12&lt;U$47,0,10-(U$48-'Indicator Data'!AR12)/(U$48-U$47)*10)),1))</f>
        <v>10</v>
      </c>
      <c r="V10" s="98">
        <f t="shared" si="5"/>
        <v>4.2</v>
      </c>
      <c r="W10" s="96">
        <f>IF('Indicator Data'!AS12="No data","x",ROUND(IF('Indicator Data'!AS12&gt;W$48,10,IF('Indicator Data'!AS12&lt;W$47,0,10-(W$48-'Indicator Data'!AS12)/(W$48-W$47)*10)),1))</f>
        <v>9.1</v>
      </c>
      <c r="X10" s="96">
        <f>IF('Indicator Data'!AT12="No data","x",ROUND(IF('Indicator Data'!AT12&gt;X$48,10,IF('Indicator Data'!AT12&lt;X$47,0,10-(X$48-'Indicator Data'!AT12)/(X$48-X$47)*10)),1))</f>
        <v>10</v>
      </c>
      <c r="Y10" s="98">
        <f t="shared" si="6"/>
        <v>9.6</v>
      </c>
      <c r="Z10" s="101">
        <f>IF(OR('Indicator Data'!AU12="No data",'Indicator Data'!BQ12="No data"),"x",('Indicator Data'!AU12/'Indicator Data'!BQ12))</f>
        <v>1.3257676194516625E-5</v>
      </c>
      <c r="AA10" s="101">
        <f>IF(OR('Indicator Data'!AV12="No data",'Indicator Data'!BQ12="No data"),"x",('Indicator Data'!AV12/'Indicator Data'!BQ12)*1000)</f>
        <v>0.75568754308744768</v>
      </c>
      <c r="AB10" s="101" t="str">
        <f>IF(OR('Indicator Data'!AW12="No data",'Indicator Data'!BS12="No data"),"x",('Indicator Data'!AW12/'Indicator Data'!BS12))</f>
        <v>x</v>
      </c>
      <c r="AC10" s="97">
        <f t="shared" ref="AC10:AE10" si="19">IF(Z10="x","x",ROUND(IF(Z10&gt;AC$48,10,IF(Z10&lt;AC$47,0,10-(AC$48-Z10)/(AC$48-AC$47)*10)),1))</f>
        <v>0</v>
      </c>
      <c r="AD10" s="97">
        <f t="shared" si="19"/>
        <v>6.8</v>
      </c>
      <c r="AE10" s="97" t="str">
        <f t="shared" si="19"/>
        <v>x</v>
      </c>
      <c r="AF10" s="98">
        <f t="shared" si="8"/>
        <v>3.4</v>
      </c>
      <c r="AG10" s="97">
        <f>IF('Indicator Data'!AY12="No data","x",ROUND(IF('Indicator Data'!AY12&gt;AG$48,10,IF('Indicator Data'!AY12&lt;AG$47,0,10-(AG$48-'Indicator Data'!AY12)/(AG$48-AG$47)*10)),1))</f>
        <v>0.2</v>
      </c>
      <c r="AH10" s="97">
        <f>IF('Indicator Data'!AZ12="No data","x",ROUND(IF('Indicator Data'!AZ12&gt;AH$48,10,IF('Indicator Data'!AZ12&lt;AH$47,0,10-(AH$48-'Indicator Data'!AZ12)/(AH$48-AH$47)*10)),1))</f>
        <v>5.8</v>
      </c>
      <c r="AI10" s="97">
        <f>IF('Indicator Data'!BA12="No data","x",ROUND(IF('Indicator Data'!BA12&gt;AI$48,10,IF('Indicator Data'!BA12&lt;AI$47,0,10-(AI$48-'Indicator Data'!BA12)/(AI$48-AI$47)*10)),1))</f>
        <v>2.1</v>
      </c>
      <c r="AJ10" s="98">
        <f t="shared" si="12"/>
        <v>2.7</v>
      </c>
      <c r="AK10" s="96">
        <f>IF('Indicator Data'!AX12="No data","x",ROUND(IF('Indicator Data'!AX12&lt;$AK$47,10,IF('Indicator Data'!AX12&gt;$AK$48,0,($AK$48-'Indicator Data'!AX12)/($AK$48-$AK$47)*10)),1))</f>
        <v>2.9</v>
      </c>
      <c r="AL10" s="98">
        <f t="shared" si="9"/>
        <v>2.9</v>
      </c>
      <c r="AM10" s="99">
        <f t="shared" si="10"/>
        <v>5.0999999999999996</v>
      </c>
    </row>
    <row r="11" spans="1:39" ht="14.25" x14ac:dyDescent="0.2">
      <c r="A11" s="50" t="s">
        <v>63</v>
      </c>
      <c r="B11" s="10" t="s">
        <v>80</v>
      </c>
      <c r="C11" s="54" t="s">
        <v>81</v>
      </c>
      <c r="D11" s="96">
        <f>ROUND(IF('Indicator Data'!AF13="No data",IF((0.1233*LN('Indicator Data'!#REF!)-0.4559)&gt;D$48,0,IF((0.1233*LN('Indicator Data'!#REF!)-0.4559)&lt;D$47,10,(D$48-(0.1233*LN('Indicator Data'!#REF!)-0.4559))/(D$48-D$47)*10)),IF('Indicator Data'!AF13&gt;D$48,0,IF('Indicator Data'!AF13&lt;D$47,10,(D$48-'Indicator Data'!AF13)/(D$48-D$47)*10))),1)</f>
        <v>6.9</v>
      </c>
      <c r="E11" s="96">
        <f>IF('Indicator Data'!AG13="No data","x",ROUND((IF('Indicator Data'!AG13&gt;E$48,10,IF('Indicator Data'!AG13&lt;E$47,0,10-(E$48-'Indicator Data'!AG13)/(E$48-E$47)*10))),1))</f>
        <v>0.1</v>
      </c>
      <c r="F11" s="97">
        <f>IF('Indicator Data'!AH13="No data","x",ROUND(IF('Indicator Data'!AH13&gt;F$48,10,IF('Indicator Data'!AH13&lt;F$47,0,10-(F$48-'Indicator Data'!AH13)/(F$48-F$47)*10)),1))</f>
        <v>9</v>
      </c>
      <c r="G11" s="98">
        <f t="shared" si="0"/>
        <v>6.5</v>
      </c>
      <c r="H11" s="97">
        <f>IF('Indicator Data'!AJ13="No data","x",ROUND(IF('Indicator Data'!AJ13&gt;H$48,10,IF('Indicator Data'!AJ13&lt;H$47,0,10-(H$48-'Indicator Data'!AJ13)/(H$48-H$47)*10)),1))</f>
        <v>10</v>
      </c>
      <c r="I11" s="96">
        <f>IF('Indicator Data'!AK13="No data","x",ROUND(IF('Indicator Data'!AK13&gt;I$48,10,IF('Indicator Data'!AK13&lt;I$47,0,10-(I$48-'Indicator Data'!AK13)/(I$48-I$47)*10)),1))</f>
        <v>3.6</v>
      </c>
      <c r="J11" s="98">
        <f t="shared" si="1"/>
        <v>8.1999999999999993</v>
      </c>
      <c r="K11" s="97">
        <f>IF('Indicator Data'!AI13="No data","x",ROUND(IF('Indicator Data'!AI13&gt;K$48,10,IF('Indicator Data'!AI13&lt;K$47,0,10-(K$48-'Indicator Data'!AI13)/(K$48-K$47)*10)),1))</f>
        <v>9.1</v>
      </c>
      <c r="L11" s="97">
        <f>IF('Indicator Data'!AL13="No data","x",ROUND(IF('Indicator Data'!AL13&gt;L$48,10,IF('Indicator Data'!AL13&lt;L$47,0,10-(L$48-'Indicator Data'!AL13)/(L$48-L$47)*10)),1))</f>
        <v>6.7</v>
      </c>
      <c r="M11" s="97">
        <f>IF('Indicator Data'!AM13="No data","x",ROUND(IF('Indicator Data'!AM13&gt;M$48,10,IF('Indicator Data'!AM13&lt;M$47,0,10-(M$48-'Indicator Data'!AM13)/(M$48-M$47)*10)),1))</f>
        <v>5.3</v>
      </c>
      <c r="N11" s="98">
        <f t="shared" si="14"/>
        <v>7.4</v>
      </c>
      <c r="O11" s="99">
        <f t="shared" si="2"/>
        <v>7.2</v>
      </c>
      <c r="P11" s="100">
        <f>IF(AND('Indicator Data'!AN13="No data",'Indicator Data'!AO13="No data"),"x",SUM('Indicator Data'!AN13:AO13))</f>
        <v>0.25369339993077894</v>
      </c>
      <c r="Q11" s="97">
        <f t="shared" si="3"/>
        <v>2.7</v>
      </c>
      <c r="R11" s="98">
        <f t="shared" si="4"/>
        <v>2.7</v>
      </c>
      <c r="S11" s="96">
        <f>IF('Indicator Data'!AP13="No data","x",ROUND(IF('Indicator Data'!AP13&gt;S$48,10,IF('Indicator Data'!AP13&lt;S$47,0,10-(S$48-'Indicator Data'!AP13)/(S$48-S$47)*10)),1))</f>
        <v>9.1999999999999993</v>
      </c>
      <c r="T11" s="96">
        <f>IF('Indicator Data'!AQ13="No data","x",ROUND(IF('Indicator Data'!AQ13&gt;T$48,10,IF('Indicator Data'!AQ13&lt;T$47,0,10-(T$48-'Indicator Data'!AQ13)/(T$48-T$47)*10)),1))</f>
        <v>9.8000000000000007</v>
      </c>
      <c r="U11" s="96">
        <f>IF('Indicator Data'!AR13="No data","x",ROUND(IF('Indicator Data'!AR13&gt;U$48,10,IF('Indicator Data'!AR13&lt;U$47,0,10-(U$48-'Indicator Data'!AR13)/(U$48-U$47)*10)),1))</f>
        <v>10</v>
      </c>
      <c r="V11" s="98">
        <f t="shared" si="5"/>
        <v>9.6999999999999993</v>
      </c>
      <c r="W11" s="96">
        <f>IF('Indicator Data'!AS13="No data","x",ROUND(IF('Indicator Data'!AS13&gt;W$48,10,IF('Indicator Data'!AS13&lt;W$47,0,10-(W$48-'Indicator Data'!AS13)/(W$48-W$47)*10)),1))</f>
        <v>4.7</v>
      </c>
      <c r="X11" s="96">
        <f>IF('Indicator Data'!AT13="No data","x",ROUND(IF('Indicator Data'!AT13&gt;X$48,10,IF('Indicator Data'!AT13&lt;X$47,0,10-(X$48-'Indicator Data'!AT13)/(X$48-X$47)*10)),1))</f>
        <v>10</v>
      </c>
      <c r="Y11" s="98">
        <f t="shared" si="6"/>
        <v>7.4</v>
      </c>
      <c r="Z11" s="101">
        <f>IF(OR('Indicator Data'!AU13="No data",'Indicator Data'!BQ13="No data"),"x",('Indicator Data'!AU13/'Indicator Data'!BQ13))</f>
        <v>0.12061939690301549</v>
      </c>
      <c r="AA11" s="101">
        <f>IF(OR('Indicator Data'!AV13="No data",'Indicator Data'!BQ13="No data"),"x",('Indicator Data'!AV13/'Indicator Data'!BQ13)*1000)</f>
        <v>1.1409942950285248</v>
      </c>
      <c r="AB11" s="101">
        <f>IF(OR('Indicator Data'!AW13="No data",'Indicator Data'!BS13="No data"),"x",('Indicator Data'!AW13/'Indicator Data'!BS13))</f>
        <v>0.17442901350560724</v>
      </c>
      <c r="AC11" s="97">
        <f t="shared" ref="AC11:AE11" si="20">IF(Z11="x","x",ROUND(IF(Z11&gt;AC$48,10,IF(Z11&lt;AC$47,0,10-(AC$48-Z11)/(AC$48-AC$47)*10)),1))</f>
        <v>6</v>
      </c>
      <c r="AD11" s="97">
        <f t="shared" si="20"/>
        <v>10</v>
      </c>
      <c r="AE11" s="97">
        <f t="shared" si="20"/>
        <v>5.8</v>
      </c>
      <c r="AF11" s="98">
        <f t="shared" si="8"/>
        <v>7.3</v>
      </c>
      <c r="AG11" s="97">
        <f>IF('Indicator Data'!AY13="No data","x",ROUND(IF('Indicator Data'!AY13&gt;AG$48,10,IF('Indicator Data'!AY13&lt;AG$47,0,10-(AG$48-'Indicator Data'!AY13)/(AG$48-AG$47)*10)),1))</f>
        <v>2.2999999999999998</v>
      </c>
      <c r="AH11" s="97">
        <f>IF('Indicator Data'!AZ13="No data","x",ROUND(IF('Indicator Data'!AZ13&gt;AH$48,10,IF('Indicator Data'!AZ13&lt;AH$47,0,10-(AH$48-'Indicator Data'!AZ13)/(AH$48-AH$47)*10)),1))</f>
        <v>7.2</v>
      </c>
      <c r="AI11" s="97">
        <f>IF('Indicator Data'!BA13="No data","x",ROUND(IF('Indicator Data'!BA13&gt;AI$48,10,IF('Indicator Data'!BA13&lt;AI$47,0,10-(AI$48-'Indicator Data'!BA13)/(AI$48-AI$47)*10)),1))</f>
        <v>2.1</v>
      </c>
      <c r="AJ11" s="98">
        <f t="shared" si="12"/>
        <v>3.9</v>
      </c>
      <c r="AK11" s="96">
        <f>IF('Indicator Data'!AX13="No data","x",ROUND(IF('Indicator Data'!AX13&lt;$AK$47,10,IF('Indicator Data'!AX13&gt;$AK$48,0,($AK$48-'Indicator Data'!AX13)/($AK$48-$AK$47)*10)),1))</f>
        <v>2.9</v>
      </c>
      <c r="AL11" s="98">
        <f t="shared" si="9"/>
        <v>2.9</v>
      </c>
      <c r="AM11" s="99">
        <f t="shared" si="10"/>
        <v>6.5</v>
      </c>
    </row>
    <row r="12" spans="1:39" ht="14.25" x14ac:dyDescent="0.2">
      <c r="A12" s="50" t="s">
        <v>63</v>
      </c>
      <c r="B12" s="10" t="s">
        <v>82</v>
      </c>
      <c r="C12" s="54" t="s">
        <v>83</v>
      </c>
      <c r="D12" s="96">
        <f>ROUND(IF('Indicator Data'!AF14="No data",IF((0.1233*LN('Indicator Data'!#REF!)-0.4559)&gt;D$48,0,IF((0.1233*LN('Indicator Data'!#REF!)-0.4559)&lt;D$47,10,(D$48-(0.1233*LN('Indicator Data'!#REF!)-0.4559))/(D$48-D$47)*10)),IF('Indicator Data'!AF14&gt;D$48,0,IF('Indicator Data'!AF14&lt;D$47,10,(D$48-'Indicator Data'!AF14)/(D$48-D$47)*10))),1)</f>
        <v>6.9</v>
      </c>
      <c r="E12" s="96">
        <f>IF('Indicator Data'!AG14="No data","x",ROUND((IF('Indicator Data'!AG14&gt;E$48,10,IF('Indicator Data'!AG14&lt;E$47,0,10-(E$48-'Indicator Data'!AG14)/(E$48-E$47)*10))),1))</f>
        <v>0.1</v>
      </c>
      <c r="F12" s="97">
        <f>IF('Indicator Data'!AH14="No data","x",ROUND(IF('Indicator Data'!AH14&gt;F$48,10,IF('Indicator Data'!AH14&lt;F$47,0,10-(F$48-'Indicator Data'!AH14)/(F$48-F$47)*10)),1))</f>
        <v>9</v>
      </c>
      <c r="G12" s="98">
        <f t="shared" si="0"/>
        <v>6.5</v>
      </c>
      <c r="H12" s="97">
        <f>IF('Indicator Data'!AJ14="No data","x",ROUND(IF('Indicator Data'!AJ14&gt;H$48,10,IF('Indicator Data'!AJ14&lt;H$47,0,10-(H$48-'Indicator Data'!AJ14)/(H$48-H$47)*10)),1))</f>
        <v>10</v>
      </c>
      <c r="I12" s="96">
        <f>IF('Indicator Data'!AK14="No data","x",ROUND(IF('Indicator Data'!AK14&gt;I$48,10,IF('Indicator Data'!AK14&lt;I$47,0,10-(I$48-'Indicator Data'!AK14)/(I$48-I$47)*10)),1))</f>
        <v>3.6</v>
      </c>
      <c r="J12" s="98">
        <f t="shared" si="1"/>
        <v>8.1999999999999993</v>
      </c>
      <c r="K12" s="97">
        <f>IF('Indicator Data'!AI14="No data","x",ROUND(IF('Indicator Data'!AI14&gt;K$48,10,IF('Indicator Data'!AI14&lt;K$47,0,10-(K$48-'Indicator Data'!AI14)/(K$48-K$47)*10)),1))</f>
        <v>9.1</v>
      </c>
      <c r="L12" s="97">
        <f>IF('Indicator Data'!AL14="No data","x",ROUND(IF('Indicator Data'!AL14&gt;L$48,10,IF('Indicator Data'!AL14&lt;L$47,0,10-(L$48-'Indicator Data'!AL14)/(L$48-L$47)*10)),1))</f>
        <v>1.5</v>
      </c>
      <c r="M12" s="97">
        <f>IF('Indicator Data'!AM14="No data","x",ROUND(IF('Indicator Data'!AM14&gt;M$48,10,IF('Indicator Data'!AM14&lt;M$47,0,10-(M$48-'Indicator Data'!AM14)/(M$48-M$47)*10)),1))</f>
        <v>5.3</v>
      </c>
      <c r="N12" s="98">
        <f t="shared" si="14"/>
        <v>6.3</v>
      </c>
      <c r="O12" s="99">
        <f t="shared" si="2"/>
        <v>6.9</v>
      </c>
      <c r="P12" s="100">
        <f>IF(AND('Indicator Data'!AN14="No data",'Indicator Data'!AO14="No data"),"x",SUM('Indicator Data'!AN14:AO14))</f>
        <v>0.25369339993077894</v>
      </c>
      <c r="Q12" s="97">
        <f t="shared" si="3"/>
        <v>2.7</v>
      </c>
      <c r="R12" s="98">
        <f t="shared" si="4"/>
        <v>2.7</v>
      </c>
      <c r="S12" s="96">
        <f>IF('Indicator Data'!AP14="No data","x",ROUND(IF('Indicator Data'!AP14&gt;S$48,10,IF('Indicator Data'!AP14&lt;S$47,0,10-(S$48-'Indicator Data'!AP14)/(S$48-S$47)*10)),1))</f>
        <v>5.8</v>
      </c>
      <c r="T12" s="96">
        <f>IF('Indicator Data'!AQ14="No data","x",ROUND(IF('Indicator Data'!AQ14&gt;T$48,10,IF('Indicator Data'!AQ14&lt;T$47,0,10-(T$48-'Indicator Data'!AQ14)/(T$48-T$47)*10)),1))</f>
        <v>9</v>
      </c>
      <c r="U12" s="96">
        <f>IF('Indicator Data'!AR14="No data","x",ROUND(IF('Indicator Data'!AR14&gt;U$48,10,IF('Indicator Data'!AR14&lt;U$47,0,10-(U$48-'Indicator Data'!AR14)/(U$48-U$47)*10)),1))</f>
        <v>6.3</v>
      </c>
      <c r="V12" s="98">
        <f t="shared" si="5"/>
        <v>7</v>
      </c>
      <c r="W12" s="96">
        <f>IF('Indicator Data'!AS14="No data","x",ROUND(IF('Indicator Data'!AS14&gt;W$48,10,IF('Indicator Data'!AS14&lt;W$47,0,10-(W$48-'Indicator Data'!AS14)/(W$48-W$47)*10)),1))</f>
        <v>7.2</v>
      </c>
      <c r="X12" s="96">
        <f>IF('Indicator Data'!AT14="No data","x",ROUND(IF('Indicator Data'!AT14&gt;X$48,10,IF('Indicator Data'!AT14&lt;X$47,0,10-(X$48-'Indicator Data'!AT14)/(X$48-X$47)*10)),1))</f>
        <v>10</v>
      </c>
      <c r="Y12" s="98">
        <f t="shared" si="6"/>
        <v>8.6</v>
      </c>
      <c r="Z12" s="101">
        <f>IF(OR('Indicator Data'!AU14="No data",'Indicator Data'!BQ14="No data"),"x",('Indicator Data'!AU14/'Indicator Data'!BQ14))</f>
        <v>1.4999475018374358E-4</v>
      </c>
      <c r="AA12" s="101">
        <f>IF(OR('Indicator Data'!AV14="No data",'Indicator Data'!BQ14="No data"),"x",('Indicator Data'!AV14/'Indicator Data'!BQ14)*1000)</f>
        <v>0.78997235096771612</v>
      </c>
      <c r="AB12" s="101" t="str">
        <f>IF(OR('Indicator Data'!AW14="No data",'Indicator Data'!BS14="No data"),"x",('Indicator Data'!AW14/'Indicator Data'!BS14))</f>
        <v>x</v>
      </c>
      <c r="AC12" s="97">
        <f t="shared" ref="AC12:AE12" si="21">IF(Z12="x","x",ROUND(IF(Z12&gt;AC$48,10,IF(Z12&lt;AC$47,0,10-(AC$48-Z12)/(AC$48-AC$47)*10)),1))</f>
        <v>0</v>
      </c>
      <c r="AD12" s="97">
        <f t="shared" si="21"/>
        <v>7.1</v>
      </c>
      <c r="AE12" s="97" t="str">
        <f t="shared" si="21"/>
        <v>x</v>
      </c>
      <c r="AF12" s="98">
        <f t="shared" si="8"/>
        <v>3.6</v>
      </c>
      <c r="AG12" s="97">
        <f>IF('Indicator Data'!AY14="No data","x",ROUND(IF('Indicator Data'!AY14&gt;AG$48,10,IF('Indicator Data'!AY14&lt;AG$47,0,10-(AG$48-'Indicator Data'!AY14)/(AG$48-AG$47)*10)),1))</f>
        <v>2</v>
      </c>
      <c r="AH12" s="97">
        <f>IF('Indicator Data'!AZ14="No data","x",ROUND(IF('Indicator Data'!AZ14&gt;AH$48,10,IF('Indicator Data'!AZ14&lt;AH$47,0,10-(AH$48-'Indicator Data'!AZ14)/(AH$48-AH$47)*10)),1))</f>
        <v>7.5</v>
      </c>
      <c r="AI12" s="97">
        <f>IF('Indicator Data'!BA14="No data","x",ROUND(IF('Indicator Data'!BA14&gt;AI$48,10,IF('Indicator Data'!BA14&lt;AI$47,0,10-(AI$48-'Indicator Data'!BA14)/(AI$48-AI$47)*10)),1))</f>
        <v>2.1</v>
      </c>
      <c r="AJ12" s="98">
        <f t="shared" si="12"/>
        <v>3.9</v>
      </c>
      <c r="AK12" s="96">
        <f>IF('Indicator Data'!AX14="No data","x",ROUND(IF('Indicator Data'!AX14&lt;$AK$47,10,IF('Indicator Data'!AX14&gt;$AK$48,0,($AK$48-'Indicator Data'!AX14)/($AK$48-$AK$47)*10)),1))</f>
        <v>2.9</v>
      </c>
      <c r="AL12" s="98">
        <f t="shared" si="9"/>
        <v>2.9</v>
      </c>
      <c r="AM12" s="99">
        <f t="shared" si="10"/>
        <v>5.3</v>
      </c>
    </row>
    <row r="13" spans="1:39" ht="14.25" x14ac:dyDescent="0.2">
      <c r="A13" s="50" t="s">
        <v>63</v>
      </c>
      <c r="B13" s="10" t="s">
        <v>84</v>
      </c>
      <c r="C13" s="54" t="s">
        <v>85</v>
      </c>
      <c r="D13" s="96">
        <f>ROUND(IF('Indicator Data'!AF15="No data",IF((0.1233*LN('Indicator Data'!#REF!)-0.4559)&gt;D$48,0,IF((0.1233*LN('Indicator Data'!#REF!)-0.4559)&lt;D$47,10,(D$48-(0.1233*LN('Indicator Data'!#REF!)-0.4559))/(D$48-D$47)*10)),IF('Indicator Data'!AF15&gt;D$48,0,IF('Indicator Data'!AF15&lt;D$47,10,(D$48-'Indicator Data'!AF15)/(D$48-D$47)*10))),1)</f>
        <v>6.9</v>
      </c>
      <c r="E13" s="96">
        <f>IF('Indicator Data'!AG15="No data","x",ROUND((IF('Indicator Data'!AG15&gt;E$48,10,IF('Indicator Data'!AG15&lt;E$47,0,10-(E$48-'Indicator Data'!AG15)/(E$48-E$47)*10))),1))</f>
        <v>0.1</v>
      </c>
      <c r="F13" s="97">
        <f>IF('Indicator Data'!AH15="No data","x",ROUND(IF('Indicator Data'!AH15&gt;F$48,10,IF('Indicator Data'!AH15&lt;F$47,0,10-(F$48-'Indicator Data'!AH15)/(F$48-F$47)*10)),1))</f>
        <v>9</v>
      </c>
      <c r="G13" s="98">
        <f t="shared" si="0"/>
        <v>6.5</v>
      </c>
      <c r="H13" s="97">
        <f>IF('Indicator Data'!AJ15="No data","x",ROUND(IF('Indicator Data'!AJ15&gt;H$48,10,IF('Indicator Data'!AJ15&lt;H$47,0,10-(H$48-'Indicator Data'!AJ15)/(H$48-H$47)*10)),1))</f>
        <v>10</v>
      </c>
      <c r="I13" s="96">
        <f>IF('Indicator Data'!AK15="No data","x",ROUND(IF('Indicator Data'!AK15&gt;I$48,10,IF('Indicator Data'!AK15&lt;I$47,0,10-(I$48-'Indicator Data'!AK15)/(I$48-I$47)*10)),1))</f>
        <v>3.6</v>
      </c>
      <c r="J13" s="98">
        <f t="shared" si="1"/>
        <v>8.1999999999999993</v>
      </c>
      <c r="K13" s="97">
        <f>IF('Indicator Data'!AI15="No data","x",ROUND(IF('Indicator Data'!AI15&gt;K$48,10,IF('Indicator Data'!AI15&lt;K$47,0,10-(K$48-'Indicator Data'!AI15)/(K$48-K$47)*10)),1))</f>
        <v>9.1</v>
      </c>
      <c r="L13" s="97">
        <f>IF('Indicator Data'!AL15="No data","x",ROUND(IF('Indicator Data'!AL15&gt;L$48,10,IF('Indicator Data'!AL15&lt;L$47,0,10-(L$48-'Indicator Data'!AL15)/(L$48-L$47)*10)),1))</f>
        <v>5</v>
      </c>
      <c r="M13" s="97">
        <f>IF('Indicator Data'!AM15="No data","x",ROUND(IF('Indicator Data'!AM15&gt;M$48,10,IF('Indicator Data'!AM15&lt;M$47,0,10-(M$48-'Indicator Data'!AM15)/(M$48-M$47)*10)),1))</f>
        <v>5.3</v>
      </c>
      <c r="N13" s="98">
        <f t="shared" si="14"/>
        <v>7</v>
      </c>
      <c r="O13" s="99">
        <f t="shared" si="2"/>
        <v>7.1</v>
      </c>
      <c r="P13" s="100">
        <f>IF(AND('Indicator Data'!AN15="No data",'Indicator Data'!AO15="No data"),"x",SUM('Indicator Data'!AN15:AO15))</f>
        <v>0.25369339993077894</v>
      </c>
      <c r="Q13" s="97">
        <f t="shared" si="3"/>
        <v>2.7</v>
      </c>
      <c r="R13" s="98">
        <f t="shared" si="4"/>
        <v>2.7</v>
      </c>
      <c r="S13" s="96">
        <f>IF('Indicator Data'!AP15="No data","x",ROUND(IF('Indicator Data'!AP15&gt;S$48,10,IF('Indicator Data'!AP15&lt;S$47,0,10-(S$48-'Indicator Data'!AP15)/(S$48-S$47)*10)),1))</f>
        <v>9.1999999999999993</v>
      </c>
      <c r="T13" s="96">
        <f>IF('Indicator Data'!AQ15="No data","x",ROUND(IF('Indicator Data'!AQ15&gt;T$48,10,IF('Indicator Data'!AQ15&lt;T$47,0,10-(T$48-'Indicator Data'!AQ15)/(T$48-T$47)*10)),1))</f>
        <v>10</v>
      </c>
      <c r="U13" s="96">
        <f>IF('Indicator Data'!AR15="No data","x",ROUND(IF('Indicator Data'!AR15&gt;U$48,10,IF('Indicator Data'!AR15&lt;U$47,0,10-(U$48-'Indicator Data'!AR15)/(U$48-U$47)*10)),1))</f>
        <v>6.3</v>
      </c>
      <c r="V13" s="98">
        <f t="shared" si="5"/>
        <v>8.5</v>
      </c>
      <c r="W13" s="96">
        <f>IF('Indicator Data'!AS15="No data","x",ROUND(IF('Indicator Data'!AS15&gt;W$48,10,IF('Indicator Data'!AS15&lt;W$47,0,10-(W$48-'Indicator Data'!AS15)/(W$48-W$47)*10)),1))</f>
        <v>6.8</v>
      </c>
      <c r="X13" s="96">
        <f>IF('Indicator Data'!AT15="No data","x",ROUND(IF('Indicator Data'!AT15&gt;X$48,10,IF('Indicator Data'!AT15&lt;X$47,0,10-(X$48-'Indicator Data'!AT15)/(X$48-X$47)*10)),1))</f>
        <v>10</v>
      </c>
      <c r="Y13" s="98">
        <f t="shared" si="6"/>
        <v>8.4</v>
      </c>
      <c r="Z13" s="101">
        <f>IF(OR('Indicator Data'!AU15="No data",'Indicator Data'!BQ15="No data"),"x",('Indicator Data'!AU15/'Indicator Data'!BQ15))</f>
        <v>0.11392173177982842</v>
      </c>
      <c r="AA13" s="101">
        <f>IF(OR('Indicator Data'!AV15="No data",'Indicator Data'!BQ15="No data"),"x",('Indicator Data'!AV15/'Indicator Data'!BQ15)*1000)</f>
        <v>0.1180799103034102</v>
      </c>
      <c r="AB13" s="101">
        <f>IF(OR('Indicator Data'!AW15="No data",'Indicator Data'!BS15="No data"),"x",('Indicator Data'!AW15/'Indicator Data'!BS15))</f>
        <v>6.8303221317087492E-2</v>
      </c>
      <c r="AC13" s="97">
        <f t="shared" ref="AC13:AE13" si="22">IF(Z13="x","x",ROUND(IF(Z13&gt;AC$48,10,IF(Z13&lt;AC$47,0,10-(AC$48-Z13)/(AC$48-AC$47)*10)),1))</f>
        <v>5.7</v>
      </c>
      <c r="AD13" s="97">
        <f t="shared" si="22"/>
        <v>0.9</v>
      </c>
      <c r="AE13" s="97">
        <f t="shared" si="22"/>
        <v>2.2999999999999998</v>
      </c>
      <c r="AF13" s="98">
        <f t="shared" si="8"/>
        <v>3</v>
      </c>
      <c r="AG13" s="97">
        <f>IF('Indicator Data'!AY15="No data","x",ROUND(IF('Indicator Data'!AY15&gt;AG$48,10,IF('Indicator Data'!AY15&lt;AG$47,0,10-(AG$48-'Indicator Data'!AY15)/(AG$48-AG$47)*10)),1))</f>
        <v>0.6</v>
      </c>
      <c r="AH13" s="97">
        <f>IF('Indicator Data'!AZ15="No data","x",ROUND(IF('Indicator Data'!AZ15&gt;AH$48,10,IF('Indicator Data'!AZ15&lt;AH$47,0,10-(AH$48-'Indicator Data'!AZ15)/(AH$48-AH$47)*10)),1))</f>
        <v>4.3</v>
      </c>
      <c r="AI13" s="97">
        <f>IF('Indicator Data'!BA15="No data","x",ROUND(IF('Indicator Data'!BA15&gt;AI$48,10,IF('Indicator Data'!BA15&lt;AI$47,0,10-(AI$48-'Indicator Data'!BA15)/(AI$48-AI$47)*10)),1))</f>
        <v>2.1</v>
      </c>
      <c r="AJ13" s="98">
        <f t="shared" si="12"/>
        <v>2.2999999999999998</v>
      </c>
      <c r="AK13" s="96">
        <f>IF('Indicator Data'!AX15="No data","x",ROUND(IF('Indicator Data'!AX15&lt;$AK$47,10,IF('Indicator Data'!AX15&gt;$AK$48,0,($AK$48-'Indicator Data'!AX15)/($AK$48-$AK$47)*10)),1))</f>
        <v>2.9</v>
      </c>
      <c r="AL13" s="98">
        <f t="shared" si="9"/>
        <v>2.9</v>
      </c>
      <c r="AM13" s="99">
        <f t="shared" si="10"/>
        <v>5.4</v>
      </c>
    </row>
    <row r="14" spans="1:39" ht="14.25" x14ac:dyDescent="0.2">
      <c r="A14" s="50" t="s">
        <v>63</v>
      </c>
      <c r="B14" s="10" t="s">
        <v>86</v>
      </c>
      <c r="C14" s="58" t="s">
        <v>87</v>
      </c>
      <c r="D14" s="217">
        <f>ROUND(IF('Indicator Data'!AF16="No data",IF((0.1233*LN('Indicator Data'!#REF!)-0.4559)&gt;D$48,0,IF((0.1233*LN('Indicator Data'!#REF!)-0.4559)&lt;D$47,10,(D$48-(0.1233*LN('Indicator Data'!#REF!)-0.4559))/(D$48-D$47)*10)),IF('Indicator Data'!AF16&gt;D$48,0,IF('Indicator Data'!AF16&lt;D$47,10,(D$48-'Indicator Data'!AF16)/(D$48-D$47)*10))),1)</f>
        <v>6.9</v>
      </c>
      <c r="E14" s="217">
        <f>IF('Indicator Data'!AG16="No data","x",ROUND((IF('Indicator Data'!AG16&gt;E$48,10,IF('Indicator Data'!AG16&lt;E$47,0,10-(E$48-'Indicator Data'!AG16)/(E$48-E$47)*10))),1))</f>
        <v>0.1</v>
      </c>
      <c r="F14" s="218">
        <f>IF('Indicator Data'!AH16="No data","x",ROUND(IF('Indicator Data'!AH16&gt;F$48,10,IF('Indicator Data'!AH16&lt;F$47,0,10-(F$48-'Indicator Data'!AH16)/(F$48-F$47)*10)),1))</f>
        <v>9</v>
      </c>
      <c r="G14" s="219">
        <f t="shared" si="0"/>
        <v>6.5</v>
      </c>
      <c r="H14" s="218">
        <f>IF('Indicator Data'!AJ16="No data","x",ROUND(IF('Indicator Data'!AJ16&gt;H$48,10,IF('Indicator Data'!AJ16&lt;H$47,0,10-(H$48-'Indicator Data'!AJ16)/(H$48-H$47)*10)),1))</f>
        <v>10</v>
      </c>
      <c r="I14" s="217">
        <f>IF('Indicator Data'!AK16="No data","x",ROUND(IF('Indicator Data'!AK16&gt;I$48,10,IF('Indicator Data'!AK16&lt;I$47,0,10-(I$48-'Indicator Data'!AK16)/(I$48-I$47)*10)),1))</f>
        <v>3.6</v>
      </c>
      <c r="J14" s="219">
        <f t="shared" si="1"/>
        <v>8.1999999999999993</v>
      </c>
      <c r="K14" s="218">
        <f>IF('Indicator Data'!AI16="No data","x",ROUND(IF('Indicator Data'!AI16&gt;K$48,10,IF('Indicator Data'!AI16&lt;K$47,0,10-(K$48-'Indicator Data'!AI16)/(K$48-K$47)*10)),1))</f>
        <v>9.1</v>
      </c>
      <c r="L14" s="218">
        <f>IF('Indicator Data'!AL16="No data","x",ROUND(IF('Indicator Data'!AL16&gt;L$48,10,IF('Indicator Data'!AL16&lt;L$47,0,10-(L$48-'Indicator Data'!AL16)/(L$48-L$47)*10)),1))</f>
        <v>5.0999999999999996</v>
      </c>
      <c r="M14" s="218">
        <f>IF('Indicator Data'!AM16="No data","x",ROUND(IF('Indicator Data'!AM16&gt;M$48,10,IF('Indicator Data'!AM16&lt;M$47,0,10-(M$48-'Indicator Data'!AM16)/(M$48-M$47)*10)),1))</f>
        <v>5.3</v>
      </c>
      <c r="N14" s="336">
        <f t="shared" si="14"/>
        <v>7</v>
      </c>
      <c r="O14" s="220">
        <f t="shared" si="2"/>
        <v>7.1</v>
      </c>
      <c r="P14" s="221">
        <f>IF(AND('Indicator Data'!AN16="No data",'Indicator Data'!AO16="No data"),"x",SUM('Indicator Data'!AN16:AO16))</f>
        <v>0.25369339993077894</v>
      </c>
      <c r="Q14" s="218">
        <f t="shared" si="3"/>
        <v>2.7</v>
      </c>
      <c r="R14" s="219">
        <f t="shared" si="4"/>
        <v>2.7</v>
      </c>
      <c r="S14" s="217">
        <f>IF('Indicator Data'!AP16="No data","x",ROUND(IF('Indicator Data'!AP16&gt;S$48,10,IF('Indicator Data'!AP16&lt;S$47,0,10-(S$48-'Indicator Data'!AP16)/(S$48-S$47)*10)),1))</f>
        <v>5.8</v>
      </c>
      <c r="T14" s="217">
        <f>IF('Indicator Data'!AQ16="No data","x",ROUND(IF('Indicator Data'!AQ16&gt;T$48,10,IF('Indicator Data'!AQ16&lt;T$47,0,10-(T$48-'Indicator Data'!AQ16)/(T$48-T$47)*10)),1))</f>
        <v>1.1000000000000001</v>
      </c>
      <c r="U14" s="217">
        <f>IF('Indicator Data'!AR16="No data","x",ROUND(IF('Indicator Data'!AR16&gt;U$48,10,IF('Indicator Data'!AR16&lt;U$47,0,10-(U$48-'Indicator Data'!AR16)/(U$48-U$47)*10)),1))</f>
        <v>3.1</v>
      </c>
      <c r="V14" s="219">
        <f t="shared" si="5"/>
        <v>3.3</v>
      </c>
      <c r="W14" s="217">
        <f>IF('Indicator Data'!AS16="No data","x",ROUND(IF('Indicator Data'!AS16&gt;W$48,10,IF('Indicator Data'!AS16&lt;W$47,0,10-(W$48-'Indicator Data'!AS16)/(W$48-W$47)*10)),1))</f>
        <v>5.0999999999999996</v>
      </c>
      <c r="X14" s="217">
        <f>IF('Indicator Data'!AT16="No data","x",ROUND(IF('Indicator Data'!AT16&gt;X$48,10,IF('Indicator Data'!AT16&lt;X$47,0,10-(X$48-'Indicator Data'!AT16)/(X$48-X$47)*10)),1))</f>
        <v>10</v>
      </c>
      <c r="Y14" s="219">
        <f t="shared" si="6"/>
        <v>7.6</v>
      </c>
      <c r="Z14" s="222">
        <f>IF(OR('Indicator Data'!AU16="No data",'Indicator Data'!BQ16="No data"),"x",('Indicator Data'!AU16/'Indicator Data'!BQ16))</f>
        <v>1.6779411609023831E-3</v>
      </c>
      <c r="AA14" s="222">
        <f>IF(OR('Indicator Data'!AV16="No data",'Indicator Data'!BQ16="No data"),"x",('Indicator Data'!AV16/'Indicator Data'!BQ16)*1000)</f>
        <v>0.73575337970167587</v>
      </c>
      <c r="AB14" s="222" t="str">
        <f>IF(OR('Indicator Data'!AW16="No data",'Indicator Data'!BS16="No data"),"x",('Indicator Data'!AW16/'Indicator Data'!BS16))</f>
        <v>x</v>
      </c>
      <c r="AC14" s="218">
        <f t="shared" ref="AC14:AE14" si="23">IF(Z14="x","x",ROUND(IF(Z14&gt;AC$48,10,IF(Z14&lt;AC$47,0,10-(AC$48-Z14)/(AC$48-AC$47)*10)),1))</f>
        <v>0.1</v>
      </c>
      <c r="AD14" s="218">
        <f t="shared" si="23"/>
        <v>6.6</v>
      </c>
      <c r="AE14" s="218" t="str">
        <f t="shared" si="23"/>
        <v>x</v>
      </c>
      <c r="AF14" s="219">
        <f t="shared" si="8"/>
        <v>3.4</v>
      </c>
      <c r="AG14" s="218">
        <f>IF('Indicator Data'!AY16="No data","x",ROUND(IF('Indicator Data'!AY16&gt;AG$48,10,IF('Indicator Data'!AY16&lt;AG$47,0,10-(AG$48-'Indicator Data'!AY16)/(AG$48-AG$47)*10)),1))</f>
        <v>3.4</v>
      </c>
      <c r="AH14" s="217">
        <f>IF('Indicator Data'!AZ16="No data","x",ROUND(IF('Indicator Data'!AZ16&gt;AH$48,10,IF('Indicator Data'!AZ16&lt;AH$47,0,10-(AH$48-'Indicator Data'!AZ16)/(AH$48-AH$47)*10)),1))</f>
        <v>10</v>
      </c>
      <c r="AI14" s="218">
        <f>IF('Indicator Data'!BA16="No data","x",ROUND(IF('Indicator Data'!BA16&gt;AI$48,10,IF('Indicator Data'!BA16&lt;AI$47,0,10-(AI$48-'Indicator Data'!BA16)/(AI$48-AI$47)*10)),1))</f>
        <v>2.1</v>
      </c>
      <c r="AJ14" s="336">
        <f t="shared" si="12"/>
        <v>5.2</v>
      </c>
      <c r="AK14" s="217">
        <f>IF('Indicator Data'!AX16="No data","x",ROUND(IF('Indicator Data'!AX16&lt;$AK$47,10,IF('Indicator Data'!AX16&gt;$AK$48,0,($AK$48-'Indicator Data'!AX16)/($AK$48-$AK$47)*10)),1))</f>
        <v>2.9</v>
      </c>
      <c r="AL14" s="219">
        <f t="shared" si="9"/>
        <v>2.9</v>
      </c>
      <c r="AM14" s="337">
        <f t="shared" si="10"/>
        <v>4.5</v>
      </c>
    </row>
    <row r="15" spans="1:39" ht="14.25" x14ac:dyDescent="0.2">
      <c r="A15" s="52" t="s">
        <v>88</v>
      </c>
      <c r="B15" s="53" t="s">
        <v>89</v>
      </c>
      <c r="C15" s="54" t="s">
        <v>90</v>
      </c>
      <c r="D15" s="96">
        <f>ROUND(IF('Indicator Data'!AF17="No data",IF((0.1233*LN('Indicator Data'!#REF!)-0.4559)&gt;D$48,0,IF((0.1233*LN('Indicator Data'!#REF!)-0.4559)&lt;D$47,10,(D$48-(0.1233*LN('Indicator Data'!#REF!)-0.4559))/(D$48-D$47)*10)),IF('Indicator Data'!AF17&gt;D$48,0,IF('Indicator Data'!AF17&lt;D$47,10,(D$48-'Indicator Data'!AF17)/(D$48-D$47)*10))),1)</f>
        <v>2.6</v>
      </c>
      <c r="E15" s="96">
        <f>IF('Indicator Data'!AG17="No data","x",ROUND((IF('Indicator Data'!AG17&gt;E$48,10,IF('Indicator Data'!AG17&lt;E$47,0,10-(E$48-'Indicator Data'!AG17)/(E$48-E$47)*10))),1))</f>
        <v>0.2</v>
      </c>
      <c r="F15" s="97">
        <f>IF('Indicator Data'!AH17="No data","x",ROUND(IF('Indicator Data'!AH17&gt;F$48,10,IF('Indicator Data'!AH17&lt;F$47,0,10-(F$48-'Indicator Data'!AH17)/(F$48-F$47)*10)),1))</f>
        <v>8.3000000000000007</v>
      </c>
      <c r="G15" s="98">
        <f t="shared" si="0"/>
        <v>4.7</v>
      </c>
      <c r="H15" s="97">
        <f>IF('Indicator Data'!AJ17="No data","x",ROUND(IF('Indicator Data'!AJ17&gt;H$48,10,IF('Indicator Data'!AJ17&lt;H$47,0,10-(H$48-'Indicator Data'!AJ17)/(H$48-H$47)*10)),1))</f>
        <v>0</v>
      </c>
      <c r="I15" s="96">
        <f>IF('Indicator Data'!AK17="No data","x",ROUND(IF('Indicator Data'!AK17&gt;I$48,10,IF('Indicator Data'!AK17&lt;I$47,0,10-(I$48-'Indicator Data'!AK17)/(I$48-I$47)*10)),1))</f>
        <v>9.4</v>
      </c>
      <c r="J15" s="98">
        <f t="shared" si="1"/>
        <v>6.8</v>
      </c>
      <c r="K15" s="97">
        <f>IF('Indicator Data'!AI17="No data","x",ROUND(IF('Indicator Data'!AI17&gt;K$48,10,IF('Indicator Data'!AI17&lt;K$47,0,10-(K$48-'Indicator Data'!AI17)/(K$48-K$47)*10)),1))</f>
        <v>9.4</v>
      </c>
      <c r="L15" s="97">
        <f>IF('Indicator Data'!AL17="No data","x",ROUND(IF('Indicator Data'!AL17&gt;L$48,10,IF('Indicator Data'!AL17&lt;L$47,0,10-(L$48-'Indicator Data'!AL17)/(L$48-L$47)*10)),1))</f>
        <v>6.8</v>
      </c>
      <c r="M15" s="97">
        <f>IF('Indicator Data'!AM17="No data","x",ROUND(IF('Indicator Data'!AM17&gt;M$48,10,IF('Indicator Data'!AM17&lt;M$47,0,10-(M$48-'Indicator Data'!AM17)/(M$48-M$47)*10)),1))</f>
        <v>6.1</v>
      </c>
      <c r="N15" s="98">
        <f t="shared" si="14"/>
        <v>7.8</v>
      </c>
      <c r="O15" s="99">
        <f t="shared" si="2"/>
        <v>6</v>
      </c>
      <c r="P15" s="221">
        <f>IF(AND('Indicator Data'!AN17="No data",'Indicator Data'!AO17="No data"),"x",SUM('Indicator Data'!AN17:AO17))</f>
        <v>1.1634786038256755</v>
      </c>
      <c r="Q15" s="97">
        <f t="shared" si="3"/>
        <v>10</v>
      </c>
      <c r="R15" s="98">
        <f t="shared" si="4"/>
        <v>10</v>
      </c>
      <c r="S15" s="96">
        <f>IF('Indicator Data'!AP17="No data","x",ROUND(IF('Indicator Data'!AP17&gt;S$48,10,IF('Indicator Data'!AP17&lt;S$47,0,10-(S$48-'Indicator Data'!AP17)/(S$48-S$47)*10)),1))</f>
        <v>8.3000000000000007</v>
      </c>
      <c r="T15" s="96">
        <f>IF('Indicator Data'!AQ17="No data","x",ROUND(IF('Indicator Data'!AQ17&gt;T$48,10,IF('Indicator Data'!AQ17&lt;T$47,0,10-(T$48-'Indicator Data'!AQ17)/(T$48-T$47)*10)),1))</f>
        <v>8</v>
      </c>
      <c r="U15" s="96">
        <f>IF('Indicator Data'!AR17="No data","x",ROUND(IF('Indicator Data'!AR17&gt;U$48,10,IF('Indicator Data'!AR17&lt;U$47,0,10-(U$48-'Indicator Data'!AR17)/(U$48-U$47)*10)),1))</f>
        <v>1.4</v>
      </c>
      <c r="V15" s="98">
        <f t="shared" si="5"/>
        <v>5.9</v>
      </c>
      <c r="W15" s="96">
        <f>IF('Indicator Data'!AS17="No data","x",ROUND(IF('Indicator Data'!AS17&gt;W$48,10,IF('Indicator Data'!AS17&lt;W$47,0,10-(W$48-'Indicator Data'!AS17)/(W$48-W$47)*10)),1))</f>
        <v>1.9</v>
      </c>
      <c r="X15" s="96">
        <f>IF('Indicator Data'!AT17="No data","x",ROUND(IF('Indicator Data'!AT17&gt;X$48,10,IF('Indicator Data'!AT17&lt;X$47,0,10-(X$48-'Indicator Data'!AT17)/(X$48-X$47)*10)),1))</f>
        <v>8.1999999999999993</v>
      </c>
      <c r="Y15" s="98">
        <f t="shared" si="6"/>
        <v>5.0999999999999996</v>
      </c>
      <c r="Z15" s="101" t="str">
        <f>IF(OR('Indicator Data'!AU17="No data",'Indicator Data'!BQ17="No data"),"x",('Indicator Data'!AU17/'Indicator Data'!BQ17))</f>
        <v>x</v>
      </c>
      <c r="AA15" s="101" t="str">
        <f>IF(OR('Indicator Data'!AV17="No data",'Indicator Data'!BQ17="No data"),"x",('Indicator Data'!AV17/'Indicator Data'!BQ17)*1000)</f>
        <v>x</v>
      </c>
      <c r="AB15" s="101">
        <f>IF(OR('Indicator Data'!AW17="No data",'Indicator Data'!BS17="No data"),"x",('Indicator Data'!AW17/'Indicator Data'!BS17))</f>
        <v>1.0858502928701273E-4</v>
      </c>
      <c r="AC15" s="97" t="str">
        <f t="shared" ref="AC15:AE15" si="24">IF(Z15="x","x",ROUND(IF(Z15&gt;AC$48,10,IF(Z15&lt;AC$47,0,10-(AC$48-Z15)/(AC$48-AC$47)*10)),1))</f>
        <v>x</v>
      </c>
      <c r="AD15" s="97" t="str">
        <f t="shared" si="24"/>
        <v>x</v>
      </c>
      <c r="AE15" s="97">
        <f t="shared" si="24"/>
        <v>0</v>
      </c>
      <c r="AF15" s="98">
        <f t="shared" si="8"/>
        <v>0</v>
      </c>
      <c r="AG15" s="97">
        <f>IF('Indicator Data'!AY17="No data","x",ROUND(IF('Indicator Data'!AY17&gt;AG$48,10,IF('Indicator Data'!AY17&lt;AG$47,0,10-(AG$48-'Indicator Data'!AY17)/(AG$48-AG$47)*10)),1))</f>
        <v>10</v>
      </c>
      <c r="AH15" s="97">
        <f>IF('Indicator Data'!AZ17="No data","x",ROUND(IF('Indicator Data'!AZ17&gt;AH$48,10,IF('Indicator Data'!AZ17&lt;AH$47,0,10-(AH$48-'Indicator Data'!AZ17)/(AH$48-AH$47)*10)),1))</f>
        <v>4.5</v>
      </c>
      <c r="AI15" s="97">
        <f>IF('Indicator Data'!BA17="No data","x",ROUND(IF('Indicator Data'!BA17&gt;AI$48,10,IF('Indicator Data'!BA17&lt;AI$47,0,10-(AI$48-'Indicator Data'!BA17)/(AI$48-AI$47)*10)),1))</f>
        <v>9</v>
      </c>
      <c r="AJ15" s="98">
        <f t="shared" si="12"/>
        <v>7.8</v>
      </c>
      <c r="AK15" s="96">
        <f>IF('Indicator Data'!AX17="No data","x",ROUND(IF('Indicator Data'!AX17&lt;$AK$47,10,IF('Indicator Data'!AX17&gt;$AK$48,0,($AK$48-'Indicator Data'!AX17)/($AK$48-$AK$47)*10)),1))</f>
        <v>0.4</v>
      </c>
      <c r="AL15" s="98">
        <f t="shared" si="9"/>
        <v>0.4</v>
      </c>
      <c r="AM15" s="99">
        <f t="shared" si="10"/>
        <v>6.2</v>
      </c>
    </row>
    <row r="16" spans="1:39" ht="14.25" x14ac:dyDescent="0.2">
      <c r="A16" s="50" t="s">
        <v>88</v>
      </c>
      <c r="B16" s="55" t="s">
        <v>91</v>
      </c>
      <c r="C16" s="54" t="s">
        <v>92</v>
      </c>
      <c r="D16" s="96">
        <f>ROUND(IF('Indicator Data'!AF18="No data",IF((0.1233*LN('Indicator Data'!#REF!)-0.4559)&gt;D$48,0,IF((0.1233*LN('Indicator Data'!#REF!)-0.4559)&lt;D$47,10,(D$48-(0.1233*LN('Indicator Data'!#REF!)-0.4559))/(D$48-D$47)*10)),IF('Indicator Data'!AF18&gt;D$48,0,IF('Indicator Data'!AF18&lt;D$47,10,(D$48-'Indicator Data'!AF18)/(D$48-D$47)*10))),1)</f>
        <v>2.6</v>
      </c>
      <c r="E16" s="96">
        <f>IF('Indicator Data'!AG18="No data","x",ROUND((IF('Indicator Data'!AG18&gt;E$48,10,IF('Indicator Data'!AG18&lt;E$47,0,10-(E$48-'Indicator Data'!AG18)/(E$48-E$47)*10))),1))</f>
        <v>0.2</v>
      </c>
      <c r="F16" s="97">
        <f>IF('Indicator Data'!AH18="No data","x",ROUND(IF('Indicator Data'!AH18&gt;F$48,10,IF('Indicator Data'!AH18&lt;F$47,0,10-(F$48-'Indicator Data'!AH18)/(F$48-F$47)*10)),1))</f>
        <v>8.3000000000000007</v>
      </c>
      <c r="G16" s="98">
        <f t="shared" si="0"/>
        <v>4.7</v>
      </c>
      <c r="H16" s="97">
        <f>IF('Indicator Data'!AJ18="No data","x",ROUND(IF('Indicator Data'!AJ18&gt;H$48,10,IF('Indicator Data'!AJ18&lt;H$47,0,10-(H$48-'Indicator Data'!AJ18)/(H$48-H$47)*10)),1))</f>
        <v>0</v>
      </c>
      <c r="I16" s="96">
        <f>IF('Indicator Data'!AK18="No data","x",ROUND(IF('Indicator Data'!AK18&gt;I$48,10,IF('Indicator Data'!AK18&lt;I$47,0,10-(I$48-'Indicator Data'!AK18)/(I$48-I$47)*10)),1))</f>
        <v>9.4</v>
      </c>
      <c r="J16" s="98">
        <f t="shared" si="1"/>
        <v>6.8</v>
      </c>
      <c r="K16" s="97">
        <f>IF('Indicator Data'!AI18="No data","x",ROUND(IF('Indicator Data'!AI18&gt;K$48,10,IF('Indicator Data'!AI18&lt;K$47,0,10-(K$48-'Indicator Data'!AI18)/(K$48-K$47)*10)),1))</f>
        <v>9.4</v>
      </c>
      <c r="L16" s="97">
        <f>IF('Indicator Data'!AL18="No data","x",ROUND(IF('Indicator Data'!AL18&gt;L$48,10,IF('Indicator Data'!AL18&lt;L$47,0,10-(L$48-'Indicator Data'!AL18)/(L$48-L$47)*10)),1))</f>
        <v>6.8</v>
      </c>
      <c r="M16" s="97">
        <f>IF('Indicator Data'!AM18="No data","x",ROUND(IF('Indicator Data'!AM18&gt;M$48,10,IF('Indicator Data'!AM18&lt;M$47,0,10-(M$48-'Indicator Data'!AM18)/(M$48-M$47)*10)),1))</f>
        <v>0.5</v>
      </c>
      <c r="N16" s="98">
        <f t="shared" si="14"/>
        <v>6.8</v>
      </c>
      <c r="O16" s="99">
        <f t="shared" si="2"/>
        <v>5.8</v>
      </c>
      <c r="P16" s="221">
        <f>IF(AND('Indicator Data'!AN18="No data",'Indicator Data'!AO18="No data"),"x",SUM('Indicator Data'!AN18:AO18))</f>
        <v>0.34722222222222221</v>
      </c>
      <c r="Q16" s="97">
        <f t="shared" si="3"/>
        <v>4.5</v>
      </c>
      <c r="R16" s="98">
        <f t="shared" si="4"/>
        <v>4.5</v>
      </c>
      <c r="S16" s="96">
        <f>IF('Indicator Data'!AP18="No data","x",ROUND(IF('Indicator Data'!AP18&gt;S$48,10,IF('Indicator Data'!AP18&lt;S$47,0,10-(S$48-'Indicator Data'!AP18)/(S$48-S$47)*10)),1))</f>
        <v>8.3000000000000007</v>
      </c>
      <c r="T16" s="96">
        <f>IF('Indicator Data'!AQ18="No data","x",ROUND(IF('Indicator Data'!AQ18&gt;T$48,10,IF('Indicator Data'!AQ18&lt;T$47,0,10-(T$48-'Indicator Data'!AQ18)/(T$48-T$47)*10)),1))</f>
        <v>8</v>
      </c>
      <c r="U16" s="96">
        <f>IF('Indicator Data'!AR18="No data","x",ROUND(IF('Indicator Data'!AR18&gt;U$48,10,IF('Indicator Data'!AR18&lt;U$47,0,10-(U$48-'Indicator Data'!AR18)/(U$48-U$47)*10)),1))</f>
        <v>0.6</v>
      </c>
      <c r="V16" s="98">
        <f t="shared" si="5"/>
        <v>5.6</v>
      </c>
      <c r="W16" s="96">
        <f>IF('Indicator Data'!AS18="No data","x",ROUND(IF('Indicator Data'!AS18&gt;W$48,10,IF('Indicator Data'!AS18&lt;W$47,0,10-(W$48-'Indicator Data'!AS18)/(W$48-W$47)*10)),1))</f>
        <v>1.9</v>
      </c>
      <c r="X16" s="96">
        <f>IF('Indicator Data'!AT18="No data","x",ROUND(IF('Indicator Data'!AT18&gt;X$48,10,IF('Indicator Data'!AT18&lt;X$47,0,10-(X$48-'Indicator Data'!AT18)/(X$48-X$47)*10)),1))</f>
        <v>8.1999999999999993</v>
      </c>
      <c r="Y16" s="98">
        <f t="shared" si="6"/>
        <v>5.0999999999999996</v>
      </c>
      <c r="Z16" s="101" t="str">
        <f>IF(OR('Indicator Data'!AU18="No data",'Indicator Data'!BQ18="No data"),"x",('Indicator Data'!AU18/'Indicator Data'!BQ18))</f>
        <v>x</v>
      </c>
      <c r="AA16" s="101" t="str">
        <f>IF(OR('Indicator Data'!AV18="No data",'Indicator Data'!BQ18="No data"),"x",('Indicator Data'!AV18/'Indicator Data'!BQ18)*1000)</f>
        <v>x</v>
      </c>
      <c r="AB16" s="101" t="str">
        <f>IF(OR('Indicator Data'!AW18="No data",'Indicator Data'!BS18="No data"),"x",('Indicator Data'!AW18/'Indicator Data'!BS18))</f>
        <v>x</v>
      </c>
      <c r="AC16" s="97" t="str">
        <f t="shared" ref="AC16:AE16" si="25">IF(Z16="x","x",ROUND(IF(Z16&gt;AC$48,10,IF(Z16&lt;AC$47,0,10-(AC$48-Z16)/(AC$48-AC$47)*10)),1))</f>
        <v>x</v>
      </c>
      <c r="AD16" s="97" t="str">
        <f t="shared" si="25"/>
        <v>x</v>
      </c>
      <c r="AE16" s="97" t="str">
        <f t="shared" si="25"/>
        <v>x</v>
      </c>
      <c r="AF16" s="98" t="str">
        <f t="shared" si="8"/>
        <v>x</v>
      </c>
      <c r="AG16" s="97">
        <f>IF('Indicator Data'!AY18="No data","x",ROUND(IF('Indicator Data'!AY18&gt;AG$48,10,IF('Indicator Data'!AY18&lt;AG$47,0,10-(AG$48-'Indicator Data'!AY18)/(AG$48-AG$47)*10)),1))</f>
        <v>2.4</v>
      </c>
      <c r="AH16" s="97">
        <f>IF('Indicator Data'!AZ18="No data","x",ROUND(IF('Indicator Data'!AZ18&gt;AH$48,10,IF('Indicator Data'!AZ18&lt;AH$47,0,10-(AH$48-'Indicator Data'!AZ18)/(AH$48-AH$47)*10)),1))</f>
        <v>4.2</v>
      </c>
      <c r="AI16" s="97">
        <f>IF('Indicator Data'!BA18="No data","x",ROUND(IF('Indicator Data'!BA18&gt;AI$48,10,IF('Indicator Data'!BA18&lt;AI$47,0,10-(AI$48-'Indicator Data'!BA18)/(AI$48-AI$47)*10)),1))</f>
        <v>9</v>
      </c>
      <c r="AJ16" s="98">
        <f t="shared" si="12"/>
        <v>5.2</v>
      </c>
      <c r="AK16" s="96">
        <f>IF('Indicator Data'!AX18="No data","x",ROUND(IF('Indicator Data'!AX18&lt;$AK$47,10,IF('Indicator Data'!AX18&gt;$AK$48,0,($AK$48-'Indicator Data'!AX18)/($AK$48-$AK$47)*10)),1))</f>
        <v>0.4</v>
      </c>
      <c r="AL16" s="98">
        <f t="shared" si="9"/>
        <v>0.4</v>
      </c>
      <c r="AM16" s="99">
        <f t="shared" si="10"/>
        <v>3.3</v>
      </c>
    </row>
    <row r="17" spans="1:39" ht="14.25" x14ac:dyDescent="0.2">
      <c r="A17" s="50" t="s">
        <v>88</v>
      </c>
      <c r="B17" s="10" t="s">
        <v>93</v>
      </c>
      <c r="C17" s="54" t="s">
        <v>94</v>
      </c>
      <c r="D17" s="96">
        <f>ROUND(IF('Indicator Data'!AF19="No data",IF((0.1233*LN('Indicator Data'!#REF!)-0.4559)&gt;D$48,0,IF((0.1233*LN('Indicator Data'!#REF!)-0.4559)&lt;D$47,10,(D$48-(0.1233*LN('Indicator Data'!#REF!)-0.4559))/(D$48-D$47)*10)),IF('Indicator Data'!AF19&gt;D$48,0,IF('Indicator Data'!AF19&lt;D$47,10,(D$48-'Indicator Data'!AF19)/(D$48-D$47)*10))),1)</f>
        <v>2.6</v>
      </c>
      <c r="E17" s="96">
        <f>IF('Indicator Data'!AG19="No data","x",ROUND((IF('Indicator Data'!AG19&gt;E$48,10,IF('Indicator Data'!AG19&lt;E$47,0,10-(E$48-'Indicator Data'!AG19)/(E$48-E$47)*10))),1))</f>
        <v>0.2</v>
      </c>
      <c r="F17" s="97">
        <f>IF('Indicator Data'!AH19="No data","x",ROUND(IF('Indicator Data'!AH19&gt;F$48,10,IF('Indicator Data'!AH19&lt;F$47,0,10-(F$48-'Indicator Data'!AH19)/(F$48-F$47)*10)),1))</f>
        <v>8.3000000000000007</v>
      </c>
      <c r="G17" s="98">
        <f t="shared" si="0"/>
        <v>4.7</v>
      </c>
      <c r="H17" s="97">
        <f>IF('Indicator Data'!AJ19="No data","x",ROUND(IF('Indicator Data'!AJ19&gt;H$48,10,IF('Indicator Data'!AJ19&lt;H$47,0,10-(H$48-'Indicator Data'!AJ19)/(H$48-H$47)*10)),1))</f>
        <v>0</v>
      </c>
      <c r="I17" s="96">
        <f>IF('Indicator Data'!AK19="No data","x",ROUND(IF('Indicator Data'!AK19&gt;I$48,10,IF('Indicator Data'!AK19&lt;I$47,0,10-(I$48-'Indicator Data'!AK19)/(I$48-I$47)*10)),1))</f>
        <v>9.4</v>
      </c>
      <c r="J17" s="98">
        <f t="shared" si="1"/>
        <v>6.8</v>
      </c>
      <c r="K17" s="97">
        <f>IF('Indicator Data'!AI19="No data","x",ROUND(IF('Indicator Data'!AI19&gt;K$48,10,IF('Indicator Data'!AI19&lt;K$47,0,10-(K$48-'Indicator Data'!AI19)/(K$48-K$47)*10)),1))</f>
        <v>9.4</v>
      </c>
      <c r="L17" s="97">
        <f>IF('Indicator Data'!AL19="No data","x",ROUND(IF('Indicator Data'!AL19&gt;L$48,10,IF('Indicator Data'!AL19&lt;L$47,0,10-(L$48-'Indicator Data'!AL19)/(L$48-L$47)*10)),1))</f>
        <v>6.8</v>
      </c>
      <c r="M17" s="97">
        <f>IF('Indicator Data'!AM19="No data","x",ROUND(IF('Indicator Data'!AM19&gt;M$48,10,IF('Indicator Data'!AM19&lt;M$47,0,10-(M$48-'Indicator Data'!AM19)/(M$48-M$47)*10)),1))</f>
        <v>9.6</v>
      </c>
      <c r="N17" s="98">
        <f t="shared" si="14"/>
        <v>8.9</v>
      </c>
      <c r="O17" s="99">
        <f t="shared" si="2"/>
        <v>6.3</v>
      </c>
      <c r="P17" s="221">
        <f>IF(AND('Indicator Data'!AN19="No data",'Indicator Data'!AO19="No data"),"x",SUM('Indicator Data'!AN19:AO19))</f>
        <v>0.52104798351486603</v>
      </c>
      <c r="Q17" s="97">
        <f t="shared" si="3"/>
        <v>7.8</v>
      </c>
      <c r="R17" s="98">
        <f t="shared" si="4"/>
        <v>7.8</v>
      </c>
      <c r="S17" s="96">
        <f>IF('Indicator Data'!AP19="No data","x",ROUND(IF('Indicator Data'!AP19&gt;S$48,10,IF('Indicator Data'!AP19&lt;S$47,0,10-(S$48-'Indicator Data'!AP19)/(S$48-S$47)*10)),1))</f>
        <v>8.3000000000000007</v>
      </c>
      <c r="T17" s="96">
        <f>IF('Indicator Data'!AQ19="No data","x",ROUND(IF('Indicator Data'!AQ19&gt;T$48,10,IF('Indicator Data'!AQ19&lt;T$47,0,10-(T$48-'Indicator Data'!AQ19)/(T$48-T$47)*10)),1))</f>
        <v>8</v>
      </c>
      <c r="U17" s="96">
        <f>IF('Indicator Data'!AR19="No data","x",ROUND(IF('Indicator Data'!AR19&gt;U$48,10,IF('Indicator Data'!AR19&lt;U$47,0,10-(U$48-'Indicator Data'!AR19)/(U$48-U$47)*10)),1))</f>
        <v>0.5</v>
      </c>
      <c r="V17" s="98">
        <f t="shared" si="5"/>
        <v>5.6</v>
      </c>
      <c r="W17" s="96">
        <f>IF('Indicator Data'!AS19="No data","x",ROUND(IF('Indicator Data'!AS19&gt;W$48,10,IF('Indicator Data'!AS19&lt;W$47,0,10-(W$48-'Indicator Data'!AS19)/(W$48-W$47)*10)),1))</f>
        <v>1.9</v>
      </c>
      <c r="X17" s="96">
        <f>IF('Indicator Data'!AT19="No data","x",ROUND(IF('Indicator Data'!AT19&gt;X$48,10,IF('Indicator Data'!AT19&lt;X$47,0,10-(X$48-'Indicator Data'!AT19)/(X$48-X$47)*10)),1))</f>
        <v>8.1999999999999993</v>
      </c>
      <c r="Y17" s="98">
        <f t="shared" si="6"/>
        <v>5.0999999999999996</v>
      </c>
      <c r="Z17" s="101" t="str">
        <f>IF(OR('Indicator Data'!AU19="No data",'Indicator Data'!BQ19="No data"),"x",('Indicator Data'!AU19/'Indicator Data'!BQ19))</f>
        <v>x</v>
      </c>
      <c r="AA17" s="101" t="str">
        <f>IF(OR('Indicator Data'!AV19="No data",'Indicator Data'!BQ19="No data"),"x",('Indicator Data'!AV19/'Indicator Data'!BQ19)*1000)</f>
        <v>x</v>
      </c>
      <c r="AB17" s="101" t="str">
        <f>IF(OR('Indicator Data'!AW19="No data",'Indicator Data'!BS19="No data"),"x",('Indicator Data'!AW19/'Indicator Data'!BS19))</f>
        <v>x</v>
      </c>
      <c r="AC17" s="97" t="str">
        <f t="shared" ref="AC17:AE17" si="26">IF(Z17="x","x",ROUND(IF(Z17&gt;AC$48,10,IF(Z17&lt;AC$47,0,10-(AC$48-Z17)/(AC$48-AC$47)*10)),1))</f>
        <v>x</v>
      </c>
      <c r="AD17" s="97" t="str">
        <f t="shared" si="26"/>
        <v>x</v>
      </c>
      <c r="AE17" s="97" t="str">
        <f t="shared" si="26"/>
        <v>x</v>
      </c>
      <c r="AF17" s="98" t="str">
        <f t="shared" si="8"/>
        <v>x</v>
      </c>
      <c r="AG17" s="97">
        <f>IF('Indicator Data'!AY19="No data","x",ROUND(IF('Indicator Data'!AY19&gt;AG$48,10,IF('Indicator Data'!AY19&lt;AG$47,0,10-(AG$48-'Indicator Data'!AY19)/(AG$48-AG$47)*10)),1))</f>
        <v>10</v>
      </c>
      <c r="AH17" s="97">
        <f>IF('Indicator Data'!AZ19="No data","x",ROUND(IF('Indicator Data'!AZ19&gt;AH$48,10,IF('Indicator Data'!AZ19&lt;AH$47,0,10-(AH$48-'Indicator Data'!AZ19)/(AH$48-AH$47)*10)),1))</f>
        <v>5.0999999999999996</v>
      </c>
      <c r="AI17" s="97">
        <f>IF('Indicator Data'!BA19="No data","x",ROUND(IF('Indicator Data'!BA19&gt;AI$48,10,IF('Indicator Data'!BA19&lt;AI$47,0,10-(AI$48-'Indicator Data'!BA19)/(AI$48-AI$47)*10)),1))</f>
        <v>9</v>
      </c>
      <c r="AJ17" s="98">
        <f t="shared" si="12"/>
        <v>8</v>
      </c>
      <c r="AK17" s="96">
        <f>IF('Indicator Data'!AX19="No data","x",ROUND(IF('Indicator Data'!AX19&lt;$AK$47,10,IF('Indicator Data'!AX19&gt;$AK$48,0,($AK$48-'Indicator Data'!AX19)/($AK$48-$AK$47)*10)),1))</f>
        <v>0.4</v>
      </c>
      <c r="AL17" s="98">
        <f t="shared" si="9"/>
        <v>0.4</v>
      </c>
      <c r="AM17" s="99">
        <f t="shared" si="10"/>
        <v>4.8</v>
      </c>
    </row>
    <row r="18" spans="1:39" ht="14.25" x14ac:dyDescent="0.2">
      <c r="A18" s="50" t="s">
        <v>88</v>
      </c>
      <c r="B18" s="10" t="s">
        <v>95</v>
      </c>
      <c r="C18" s="54" t="s">
        <v>96</v>
      </c>
      <c r="D18" s="96">
        <f>ROUND(IF('Indicator Data'!AF20="No data",IF((0.1233*LN('Indicator Data'!#REF!)-0.4559)&gt;D$48,0,IF((0.1233*LN('Indicator Data'!#REF!)-0.4559)&lt;D$47,10,(D$48-(0.1233*LN('Indicator Data'!#REF!)-0.4559))/(D$48-D$47)*10)),IF('Indicator Data'!AF20&gt;D$48,0,IF('Indicator Data'!AF20&lt;D$47,10,(D$48-'Indicator Data'!AF20)/(D$48-D$47)*10))),1)</f>
        <v>2.6</v>
      </c>
      <c r="E18" s="96">
        <f>IF('Indicator Data'!AG20="No data","x",ROUND((IF('Indicator Data'!AG20&gt;E$48,10,IF('Indicator Data'!AG20&lt;E$47,0,10-(E$48-'Indicator Data'!AG20)/(E$48-E$47)*10))),1))</f>
        <v>0.2</v>
      </c>
      <c r="F18" s="97">
        <f>IF('Indicator Data'!AH20="No data","x",ROUND(IF('Indicator Data'!AH20&gt;F$48,10,IF('Indicator Data'!AH20&lt;F$47,0,10-(F$48-'Indicator Data'!AH20)/(F$48-F$47)*10)),1))</f>
        <v>8.3000000000000007</v>
      </c>
      <c r="G18" s="98">
        <f t="shared" si="0"/>
        <v>4.7</v>
      </c>
      <c r="H18" s="97">
        <f>IF('Indicator Data'!AJ20="No data","x",ROUND(IF('Indicator Data'!AJ20&gt;H$48,10,IF('Indicator Data'!AJ20&lt;H$47,0,10-(H$48-'Indicator Data'!AJ20)/(H$48-H$47)*10)),1))</f>
        <v>0</v>
      </c>
      <c r="I18" s="96">
        <f>IF('Indicator Data'!AK20="No data","x",ROUND(IF('Indicator Data'!AK20&gt;I$48,10,IF('Indicator Data'!AK20&lt;I$47,0,10-(I$48-'Indicator Data'!AK20)/(I$48-I$47)*10)),1))</f>
        <v>9.4</v>
      </c>
      <c r="J18" s="98">
        <f t="shared" si="1"/>
        <v>6.8</v>
      </c>
      <c r="K18" s="97">
        <f>IF('Indicator Data'!AI20="No data","x",ROUND(IF('Indicator Data'!AI20&gt;K$48,10,IF('Indicator Data'!AI20&lt;K$47,0,10-(K$48-'Indicator Data'!AI20)/(K$48-K$47)*10)),1))</f>
        <v>9.4</v>
      </c>
      <c r="L18" s="97">
        <f>IF('Indicator Data'!AL20="No data","x",ROUND(IF('Indicator Data'!AL20&gt;L$48,10,IF('Indicator Data'!AL20&lt;L$47,0,10-(L$48-'Indicator Data'!AL20)/(L$48-L$47)*10)),1))</f>
        <v>6.8</v>
      </c>
      <c r="M18" s="97">
        <f>IF('Indicator Data'!AM20="No data","x",ROUND(IF('Indicator Data'!AM20&gt;M$48,10,IF('Indicator Data'!AM20&lt;M$47,0,10-(M$48-'Indicator Data'!AM20)/(M$48-M$47)*10)),1))</f>
        <v>4.2</v>
      </c>
      <c r="N18" s="98">
        <f t="shared" si="14"/>
        <v>7.4</v>
      </c>
      <c r="O18" s="99">
        <f t="shared" si="2"/>
        <v>5.9</v>
      </c>
      <c r="P18" s="221">
        <f>IF(AND('Indicator Data'!AN20="No data",'Indicator Data'!AO20="No data"),"x",SUM('Indicator Data'!AN20:AO20))</f>
        <v>0</v>
      </c>
      <c r="Q18" s="97">
        <f t="shared" si="3"/>
        <v>0</v>
      </c>
      <c r="R18" s="98">
        <f t="shared" si="4"/>
        <v>0</v>
      </c>
      <c r="S18" s="96">
        <f>IF('Indicator Data'!AP20="No data","x",ROUND(IF('Indicator Data'!AP20&gt;S$48,10,IF('Indicator Data'!AP20&lt;S$47,0,10-(S$48-'Indicator Data'!AP20)/(S$48-S$47)*10)),1))</f>
        <v>8.3000000000000007</v>
      </c>
      <c r="T18" s="96">
        <f>IF('Indicator Data'!AQ20="No data","x",ROUND(IF('Indicator Data'!AQ20&gt;T$48,10,IF('Indicator Data'!AQ20&lt;T$47,0,10-(T$48-'Indicator Data'!AQ20)/(T$48-T$47)*10)),1))</f>
        <v>8</v>
      </c>
      <c r="U18" s="96">
        <f>IF('Indicator Data'!AR20="No data","x",ROUND(IF('Indicator Data'!AR20&gt;U$48,10,IF('Indicator Data'!AR20&lt;U$47,0,10-(U$48-'Indicator Data'!AR20)/(U$48-U$47)*10)),1))</f>
        <v>0.3</v>
      </c>
      <c r="V18" s="98">
        <f t="shared" si="5"/>
        <v>5.5</v>
      </c>
      <c r="W18" s="96">
        <f>IF('Indicator Data'!AS20="No data","x",ROUND(IF('Indicator Data'!AS20&gt;W$48,10,IF('Indicator Data'!AS20&lt;W$47,0,10-(W$48-'Indicator Data'!AS20)/(W$48-W$47)*10)),1))</f>
        <v>1.9</v>
      </c>
      <c r="X18" s="96">
        <f>IF('Indicator Data'!AT20="No data","x",ROUND(IF('Indicator Data'!AT20&gt;X$48,10,IF('Indicator Data'!AT20&lt;X$47,0,10-(X$48-'Indicator Data'!AT20)/(X$48-X$47)*10)),1))</f>
        <v>8.1999999999999993</v>
      </c>
      <c r="Y18" s="98">
        <f t="shared" si="6"/>
        <v>5.0999999999999996</v>
      </c>
      <c r="Z18" s="101" t="str">
        <f>IF(OR('Indicator Data'!AU20="No data",'Indicator Data'!BQ20="No data"),"x",('Indicator Data'!AU20/'Indicator Data'!BQ20))</f>
        <v>x</v>
      </c>
      <c r="AA18" s="101" t="str">
        <f>IF(OR('Indicator Data'!AV20="No data",'Indicator Data'!BQ20="No data"),"x",('Indicator Data'!AV20/'Indicator Data'!BQ20)*1000)</f>
        <v>x</v>
      </c>
      <c r="AB18" s="101" t="str">
        <f>IF(OR('Indicator Data'!AW20="No data",'Indicator Data'!BS20="No data"),"x",('Indicator Data'!AW20/'Indicator Data'!BS20))</f>
        <v>x</v>
      </c>
      <c r="AC18" s="97" t="str">
        <f t="shared" ref="AC18:AE18" si="27">IF(Z18="x","x",ROUND(IF(Z18&gt;AC$48,10,IF(Z18&lt;AC$47,0,10-(AC$48-Z18)/(AC$48-AC$47)*10)),1))</f>
        <v>x</v>
      </c>
      <c r="AD18" s="97" t="str">
        <f t="shared" si="27"/>
        <v>x</v>
      </c>
      <c r="AE18" s="97" t="str">
        <f t="shared" si="27"/>
        <v>x</v>
      </c>
      <c r="AF18" s="98" t="str">
        <f t="shared" si="8"/>
        <v>x</v>
      </c>
      <c r="AG18" s="97">
        <f>IF('Indicator Data'!AY20="No data","x",ROUND(IF('Indicator Data'!AY20&gt;AG$48,10,IF('Indicator Data'!AY20&lt;AG$47,0,10-(AG$48-'Indicator Data'!AY20)/(AG$48-AG$47)*10)),1))</f>
        <v>3.2</v>
      </c>
      <c r="AH18" s="97">
        <f>IF('Indicator Data'!AZ20="No data","x",ROUND(IF('Indicator Data'!AZ20&gt;AH$48,10,IF('Indicator Data'!AZ20&lt;AH$47,0,10-(AH$48-'Indicator Data'!AZ20)/(AH$48-AH$47)*10)),1))</f>
        <v>4.5999999999999996</v>
      </c>
      <c r="AI18" s="97">
        <f>IF('Indicator Data'!BA20="No data","x",ROUND(IF('Indicator Data'!BA20&gt;AI$48,10,IF('Indicator Data'!BA20&lt;AI$47,0,10-(AI$48-'Indicator Data'!BA20)/(AI$48-AI$47)*10)),1))</f>
        <v>9</v>
      </c>
      <c r="AJ18" s="98">
        <f t="shared" si="12"/>
        <v>5.6</v>
      </c>
      <c r="AK18" s="96">
        <f>IF('Indicator Data'!AX20="No data","x",ROUND(IF('Indicator Data'!AX20&lt;$AK$47,10,IF('Indicator Data'!AX20&gt;$AK$48,0,($AK$48-'Indicator Data'!AX20)/($AK$48-$AK$47)*10)),1))</f>
        <v>0.4</v>
      </c>
      <c r="AL18" s="98">
        <f t="shared" si="9"/>
        <v>0.4</v>
      </c>
      <c r="AM18" s="99">
        <f t="shared" si="10"/>
        <v>2.6</v>
      </c>
    </row>
    <row r="19" spans="1:39" ht="14.25" x14ac:dyDescent="0.2">
      <c r="A19" s="50" t="s">
        <v>88</v>
      </c>
      <c r="B19" s="10" t="s">
        <v>97</v>
      </c>
      <c r="C19" s="54" t="s">
        <v>98</v>
      </c>
      <c r="D19" s="96">
        <f>ROUND(IF('Indicator Data'!AF21="No data",IF((0.1233*LN('Indicator Data'!#REF!)-0.4559)&gt;D$48,0,IF((0.1233*LN('Indicator Data'!#REF!)-0.4559)&lt;D$47,10,(D$48-(0.1233*LN('Indicator Data'!#REF!)-0.4559))/(D$48-D$47)*10)),IF('Indicator Data'!AF21&gt;D$48,0,IF('Indicator Data'!AF21&lt;D$47,10,(D$48-'Indicator Data'!AF21)/(D$48-D$47)*10))),1)</f>
        <v>2.6</v>
      </c>
      <c r="E19" s="96">
        <f>IF('Indicator Data'!AG21="No data","x",ROUND((IF('Indicator Data'!AG21&gt;E$48,10,IF('Indicator Data'!AG21&lt;E$47,0,10-(E$48-'Indicator Data'!AG21)/(E$48-E$47)*10))),1))</f>
        <v>0.2</v>
      </c>
      <c r="F19" s="97">
        <f>IF('Indicator Data'!AH21="No data","x",ROUND(IF('Indicator Data'!AH21&gt;F$48,10,IF('Indicator Data'!AH21&lt;F$47,0,10-(F$48-'Indicator Data'!AH21)/(F$48-F$47)*10)),1))</f>
        <v>8.3000000000000007</v>
      </c>
      <c r="G19" s="98">
        <f t="shared" si="0"/>
        <v>4.7</v>
      </c>
      <c r="H19" s="97">
        <f>IF('Indicator Data'!AJ21="No data","x",ROUND(IF('Indicator Data'!AJ21&gt;H$48,10,IF('Indicator Data'!AJ21&lt;H$47,0,10-(H$48-'Indicator Data'!AJ21)/(H$48-H$47)*10)),1))</f>
        <v>0</v>
      </c>
      <c r="I19" s="96">
        <f>IF('Indicator Data'!AK21="No data","x",ROUND(IF('Indicator Data'!AK21&gt;I$48,10,IF('Indicator Data'!AK21&lt;I$47,0,10-(I$48-'Indicator Data'!AK21)/(I$48-I$47)*10)),1))</f>
        <v>9.4</v>
      </c>
      <c r="J19" s="98">
        <f t="shared" si="1"/>
        <v>6.8</v>
      </c>
      <c r="K19" s="97">
        <f>IF('Indicator Data'!AI21="No data","x",ROUND(IF('Indicator Data'!AI21&gt;K$48,10,IF('Indicator Data'!AI21&lt;K$47,0,10-(K$48-'Indicator Data'!AI21)/(K$48-K$47)*10)),1))</f>
        <v>9.4</v>
      </c>
      <c r="L19" s="97">
        <f>IF('Indicator Data'!AL21="No data","x",ROUND(IF('Indicator Data'!AL21&gt;L$48,10,IF('Indicator Data'!AL21&lt;L$47,0,10-(L$48-'Indicator Data'!AL21)/(L$48-L$47)*10)),1))</f>
        <v>6.8</v>
      </c>
      <c r="M19" s="97">
        <f>IF('Indicator Data'!AM21="No data","x",ROUND(IF('Indicator Data'!AM21&gt;M$48,10,IF('Indicator Data'!AM21&lt;M$47,0,10-(M$48-'Indicator Data'!AM21)/(M$48-M$47)*10)),1))</f>
        <v>0</v>
      </c>
      <c r="N19" s="98">
        <f t="shared" si="14"/>
        <v>6.8</v>
      </c>
      <c r="O19" s="99">
        <f t="shared" si="2"/>
        <v>5.8</v>
      </c>
      <c r="P19" s="221">
        <f>IF(AND('Indicator Data'!AN21="No data",'Indicator Data'!AO21="No data"),"x",SUM('Indicator Data'!AN21:AO21))</f>
        <v>0.44229368300551564</v>
      </c>
      <c r="Q19" s="97">
        <f t="shared" si="3"/>
        <v>6.3</v>
      </c>
      <c r="R19" s="98">
        <f t="shared" si="4"/>
        <v>6.3</v>
      </c>
      <c r="S19" s="96">
        <f>IF('Indicator Data'!AP21="No data","x",ROUND(IF('Indicator Data'!AP21&gt;S$48,10,IF('Indicator Data'!AP21&lt;S$47,0,10-(S$48-'Indicator Data'!AP21)/(S$48-S$47)*10)),1))</f>
        <v>8.3000000000000007</v>
      </c>
      <c r="T19" s="96">
        <f>IF('Indicator Data'!AQ21="No data","x",ROUND(IF('Indicator Data'!AQ21&gt;T$48,10,IF('Indicator Data'!AQ21&lt;T$47,0,10-(T$48-'Indicator Data'!AQ21)/(T$48-T$47)*10)),1))</f>
        <v>8</v>
      </c>
      <c r="U19" s="96">
        <f>IF('Indicator Data'!AR21="No data","x",ROUND(IF('Indicator Data'!AR21&gt;U$48,10,IF('Indicator Data'!AR21&lt;U$47,0,10-(U$48-'Indicator Data'!AR21)/(U$48-U$47)*10)),1))</f>
        <v>0.3</v>
      </c>
      <c r="V19" s="98">
        <f t="shared" si="5"/>
        <v>5.5</v>
      </c>
      <c r="W19" s="96">
        <f>IF('Indicator Data'!AS21="No data","x",ROUND(IF('Indicator Data'!AS21&gt;W$48,10,IF('Indicator Data'!AS21&lt;W$47,0,10-(W$48-'Indicator Data'!AS21)/(W$48-W$47)*10)),1))</f>
        <v>1.9</v>
      </c>
      <c r="X19" s="96">
        <f>IF('Indicator Data'!AT21="No data","x",ROUND(IF('Indicator Data'!AT21&gt;X$48,10,IF('Indicator Data'!AT21&lt;X$47,0,10-(X$48-'Indicator Data'!AT21)/(X$48-X$47)*10)),1))</f>
        <v>8.1999999999999993</v>
      </c>
      <c r="Y19" s="98">
        <f t="shared" si="6"/>
        <v>5.0999999999999996</v>
      </c>
      <c r="Z19" s="101" t="str">
        <f>IF(OR('Indicator Data'!AU21="No data",'Indicator Data'!BQ21="No data"),"x",('Indicator Data'!AU21/'Indicator Data'!BQ21))</f>
        <v>x</v>
      </c>
      <c r="AA19" s="101" t="str">
        <f>IF(OR('Indicator Data'!AV21="No data",'Indicator Data'!BQ21="No data"),"x",('Indicator Data'!AV21/'Indicator Data'!BQ21)*1000)</f>
        <v>x</v>
      </c>
      <c r="AB19" s="101" t="str">
        <f>IF(OR('Indicator Data'!AW21="No data",'Indicator Data'!BS21="No data"),"x",('Indicator Data'!AW21/'Indicator Data'!BS21))</f>
        <v>x</v>
      </c>
      <c r="AC19" s="97" t="str">
        <f t="shared" ref="AC19:AE19" si="28">IF(Z19="x","x",ROUND(IF(Z19&gt;AC$48,10,IF(Z19&lt;AC$47,0,10-(AC$48-Z19)/(AC$48-AC$47)*10)),1))</f>
        <v>x</v>
      </c>
      <c r="AD19" s="97" t="str">
        <f t="shared" si="28"/>
        <v>x</v>
      </c>
      <c r="AE19" s="97" t="str">
        <f t="shared" si="28"/>
        <v>x</v>
      </c>
      <c r="AF19" s="98" t="str">
        <f t="shared" si="8"/>
        <v>x</v>
      </c>
      <c r="AG19" s="97">
        <f>IF('Indicator Data'!AY21="No data","x",ROUND(IF('Indicator Data'!AY21&gt;AG$48,10,IF('Indicator Data'!AY21&lt;AG$47,0,10-(AG$48-'Indicator Data'!AY21)/(AG$48-AG$47)*10)),1))</f>
        <v>8.9</v>
      </c>
      <c r="AH19" s="97">
        <f>IF('Indicator Data'!AZ21="No data","x",ROUND(IF('Indicator Data'!AZ21&gt;AH$48,10,IF('Indicator Data'!AZ21&lt;AH$47,0,10-(AH$48-'Indicator Data'!AZ21)/(AH$48-AH$47)*10)),1))</f>
        <v>2.7</v>
      </c>
      <c r="AI19" s="97">
        <f>IF('Indicator Data'!BA21="No data","x",ROUND(IF('Indicator Data'!BA21&gt;AI$48,10,IF('Indicator Data'!BA21&lt;AI$47,0,10-(AI$48-'Indicator Data'!BA21)/(AI$48-AI$47)*10)),1))</f>
        <v>9</v>
      </c>
      <c r="AJ19" s="98">
        <f t="shared" si="12"/>
        <v>6.9</v>
      </c>
      <c r="AK19" s="96">
        <f>IF('Indicator Data'!AX21="No data","x",ROUND(IF('Indicator Data'!AX21&lt;$AK$47,10,IF('Indicator Data'!AX21&gt;$AK$48,0,($AK$48-'Indicator Data'!AX21)/($AK$48-$AK$47)*10)),1))</f>
        <v>0.4</v>
      </c>
      <c r="AL19" s="98">
        <f t="shared" si="9"/>
        <v>0.4</v>
      </c>
      <c r="AM19" s="99">
        <f t="shared" si="10"/>
        <v>4.0999999999999996</v>
      </c>
    </row>
    <row r="20" spans="1:39" ht="14.25" x14ac:dyDescent="0.2">
      <c r="A20" s="50" t="s">
        <v>88</v>
      </c>
      <c r="B20" s="10" t="s">
        <v>99</v>
      </c>
      <c r="C20" s="54" t="s">
        <v>100</v>
      </c>
      <c r="D20" s="96">
        <f>ROUND(IF('Indicator Data'!AF22="No data",IF((0.1233*LN('Indicator Data'!#REF!)-0.4559)&gt;D$48,0,IF((0.1233*LN('Indicator Data'!#REF!)-0.4559)&lt;D$47,10,(D$48-(0.1233*LN('Indicator Data'!#REF!)-0.4559))/(D$48-D$47)*10)),IF('Indicator Data'!AF22&gt;D$48,0,IF('Indicator Data'!AF22&lt;D$47,10,(D$48-'Indicator Data'!AF22)/(D$48-D$47)*10))),1)</f>
        <v>2.6</v>
      </c>
      <c r="E20" s="96">
        <f>IF('Indicator Data'!AG22="No data","x",ROUND((IF('Indicator Data'!AG22&gt;E$48,10,IF('Indicator Data'!AG22&lt;E$47,0,10-(E$48-'Indicator Data'!AG22)/(E$48-E$47)*10))),1))</f>
        <v>0.2</v>
      </c>
      <c r="F20" s="97">
        <f>IF('Indicator Data'!AH22="No data","x",ROUND(IF('Indicator Data'!AH22&gt;F$48,10,IF('Indicator Data'!AH22&lt;F$47,0,10-(F$48-'Indicator Data'!AH22)/(F$48-F$47)*10)),1))</f>
        <v>8.3000000000000007</v>
      </c>
      <c r="G20" s="98">
        <f t="shared" si="0"/>
        <v>4.7</v>
      </c>
      <c r="H20" s="97">
        <f>IF('Indicator Data'!AJ22="No data","x",ROUND(IF('Indicator Data'!AJ22&gt;H$48,10,IF('Indicator Data'!AJ22&lt;H$47,0,10-(H$48-'Indicator Data'!AJ22)/(H$48-H$47)*10)),1))</f>
        <v>0</v>
      </c>
      <c r="I20" s="96">
        <f>IF('Indicator Data'!AK22="No data","x",ROUND(IF('Indicator Data'!AK22&gt;I$48,10,IF('Indicator Data'!AK22&lt;I$47,0,10-(I$48-'Indicator Data'!AK22)/(I$48-I$47)*10)),1))</f>
        <v>9.4</v>
      </c>
      <c r="J20" s="98">
        <f t="shared" si="1"/>
        <v>6.8</v>
      </c>
      <c r="K20" s="97">
        <f>IF('Indicator Data'!AI22="No data","x",ROUND(IF('Indicator Data'!AI22&gt;K$48,10,IF('Indicator Data'!AI22&lt;K$47,0,10-(K$48-'Indicator Data'!AI22)/(K$48-K$47)*10)),1))</f>
        <v>9.4</v>
      </c>
      <c r="L20" s="97">
        <f>IF('Indicator Data'!AL22="No data","x",ROUND(IF('Indicator Data'!AL22&gt;L$48,10,IF('Indicator Data'!AL22&lt;L$47,0,10-(L$48-'Indicator Data'!AL22)/(L$48-L$47)*10)),1))</f>
        <v>6.8</v>
      </c>
      <c r="M20" s="97">
        <f>IF('Indicator Data'!AM22="No data","x",ROUND(IF('Indicator Data'!AM22&gt;M$48,10,IF('Indicator Data'!AM22&lt;M$47,0,10-(M$48-'Indicator Data'!AM22)/(M$48-M$47)*10)),1))</f>
        <v>2.8</v>
      </c>
      <c r="N20" s="98">
        <f t="shared" si="14"/>
        <v>7.2</v>
      </c>
      <c r="O20" s="99">
        <f t="shared" si="2"/>
        <v>5.9</v>
      </c>
      <c r="P20" s="100">
        <f>IF(AND('Indicator Data'!AN22="No data",'Indicator Data'!AO22="No data"),"x",SUM('Indicator Data'!AN22:AO22))</f>
        <v>0.31818454703728161</v>
      </c>
      <c r="Q20" s="97">
        <f t="shared" si="3"/>
        <v>3.9</v>
      </c>
      <c r="R20" s="98">
        <f t="shared" si="4"/>
        <v>3.9</v>
      </c>
      <c r="S20" s="96">
        <f>IF('Indicator Data'!AP22="No data","x",ROUND(IF('Indicator Data'!AP22&gt;S$48,10,IF('Indicator Data'!AP22&lt;S$47,0,10-(S$48-'Indicator Data'!AP22)/(S$48-S$47)*10)),1))</f>
        <v>8.3000000000000007</v>
      </c>
      <c r="T20" s="96">
        <f>IF('Indicator Data'!AQ22="No data","x",ROUND(IF('Indicator Data'!AQ22&gt;T$48,10,IF('Indicator Data'!AQ22&lt;T$47,0,10-(T$48-'Indicator Data'!AQ22)/(T$48-T$47)*10)),1))</f>
        <v>8</v>
      </c>
      <c r="U20" s="96">
        <f>IF('Indicator Data'!AR22="No data","x",ROUND(IF('Indicator Data'!AR22&gt;U$48,10,IF('Indicator Data'!AR22&lt;U$47,0,10-(U$48-'Indicator Data'!AR22)/(U$48-U$47)*10)),1))</f>
        <v>0</v>
      </c>
      <c r="V20" s="98">
        <f t="shared" si="5"/>
        <v>5.4</v>
      </c>
      <c r="W20" s="96">
        <f>IF('Indicator Data'!AS22="No data","x",ROUND(IF('Indicator Data'!AS22&gt;W$48,10,IF('Indicator Data'!AS22&lt;W$47,0,10-(W$48-'Indicator Data'!AS22)/(W$48-W$47)*10)),1))</f>
        <v>1.9</v>
      </c>
      <c r="X20" s="96">
        <f>IF('Indicator Data'!AT22="No data","x",ROUND(IF('Indicator Data'!AT22&gt;X$48,10,IF('Indicator Data'!AT22&lt;X$47,0,10-(X$48-'Indicator Data'!AT22)/(X$48-X$47)*10)),1))</f>
        <v>8.1999999999999993</v>
      </c>
      <c r="Y20" s="98">
        <f t="shared" si="6"/>
        <v>5.0999999999999996</v>
      </c>
      <c r="Z20" s="101" t="str">
        <f>IF(OR('Indicator Data'!AU22="No data",'Indicator Data'!BQ22="No data"),"x",('Indicator Data'!AU22/'Indicator Data'!BQ22))</f>
        <v>x</v>
      </c>
      <c r="AA20" s="101" t="str">
        <f>IF(OR('Indicator Data'!AV22="No data",'Indicator Data'!BQ22="No data"),"x",('Indicator Data'!AV22/'Indicator Data'!BQ22)*1000)</f>
        <v>x</v>
      </c>
      <c r="AB20" s="101" t="str">
        <f>IF(OR('Indicator Data'!AW22="No data",'Indicator Data'!BS22="No data"),"x",('Indicator Data'!AW22/'Indicator Data'!BS22))</f>
        <v>x</v>
      </c>
      <c r="AC20" s="97" t="str">
        <f t="shared" ref="AC20:AE20" si="29">IF(Z20="x","x",ROUND(IF(Z20&gt;AC$48,10,IF(Z20&lt;AC$47,0,10-(AC$48-Z20)/(AC$48-AC$47)*10)),1))</f>
        <v>x</v>
      </c>
      <c r="AD20" s="97" t="str">
        <f t="shared" si="29"/>
        <v>x</v>
      </c>
      <c r="AE20" s="97" t="str">
        <f t="shared" si="29"/>
        <v>x</v>
      </c>
      <c r="AF20" s="98" t="str">
        <f t="shared" si="8"/>
        <v>x</v>
      </c>
      <c r="AG20" s="97">
        <f>IF('Indicator Data'!AY22="No data","x",ROUND(IF('Indicator Data'!AY22&gt;AG$48,10,IF('Indicator Data'!AY22&lt;AG$47,0,10-(AG$48-'Indicator Data'!AY22)/(AG$48-AG$47)*10)),1))</f>
        <v>0</v>
      </c>
      <c r="AH20" s="97">
        <f>IF('Indicator Data'!AZ22="No data","x",ROUND(IF('Indicator Data'!AZ22&gt;AH$48,10,IF('Indicator Data'!AZ22&lt;AH$47,0,10-(AH$48-'Indicator Data'!AZ22)/(AH$48-AH$47)*10)),1))</f>
        <v>9.4</v>
      </c>
      <c r="AI20" s="97">
        <f>IF('Indicator Data'!BA22="No data","x",ROUND(IF('Indicator Data'!BA22&gt;AI$48,10,IF('Indicator Data'!BA22&lt;AI$47,0,10-(AI$48-'Indicator Data'!BA22)/(AI$48-AI$47)*10)),1))</f>
        <v>9</v>
      </c>
      <c r="AJ20" s="98">
        <f t="shared" si="12"/>
        <v>6.1</v>
      </c>
      <c r="AK20" s="96">
        <f>IF('Indicator Data'!AX22="No data","x",ROUND(IF('Indicator Data'!AX22&lt;$AK$47,10,IF('Indicator Data'!AX22&gt;$AK$48,0,($AK$48-'Indicator Data'!AX22)/($AK$48-$AK$47)*10)),1))</f>
        <v>0.4</v>
      </c>
      <c r="AL20" s="98">
        <f t="shared" si="9"/>
        <v>0.4</v>
      </c>
      <c r="AM20" s="99">
        <f t="shared" si="10"/>
        <v>3.3</v>
      </c>
    </row>
    <row r="21" spans="1:39" ht="15.75" customHeight="1" x14ac:dyDescent="0.2">
      <c r="A21" s="50" t="s">
        <v>88</v>
      </c>
      <c r="B21" s="10" t="s">
        <v>101</v>
      </c>
      <c r="C21" s="54" t="s">
        <v>102</v>
      </c>
      <c r="D21" s="96">
        <f>ROUND(IF('Indicator Data'!AF23="No data",IF((0.1233*LN('Indicator Data'!#REF!)-0.4559)&gt;D$48,0,IF((0.1233*LN('Indicator Data'!#REF!)-0.4559)&lt;D$47,10,(D$48-(0.1233*LN('Indicator Data'!#REF!)-0.4559))/(D$48-D$47)*10)),IF('Indicator Data'!AF23&gt;D$48,0,IF('Indicator Data'!AF23&lt;D$47,10,(D$48-'Indicator Data'!AF23)/(D$48-D$47)*10))),1)</f>
        <v>2.6</v>
      </c>
      <c r="E21" s="96">
        <f>IF('Indicator Data'!AG23="No data","x",ROUND((IF('Indicator Data'!AG23&gt;E$48,10,IF('Indicator Data'!AG23&lt;E$47,0,10-(E$48-'Indicator Data'!AG23)/(E$48-E$47)*10))),1))</f>
        <v>0.2</v>
      </c>
      <c r="F21" s="97">
        <f>IF('Indicator Data'!AH23="No data","x",ROUND(IF('Indicator Data'!AH23&gt;F$48,10,IF('Indicator Data'!AH23&lt;F$47,0,10-(F$48-'Indicator Data'!AH23)/(F$48-F$47)*10)),1))</f>
        <v>8.3000000000000007</v>
      </c>
      <c r="G21" s="98">
        <f t="shared" si="0"/>
        <v>4.7</v>
      </c>
      <c r="H21" s="97">
        <f>IF('Indicator Data'!AJ23="No data","x",ROUND(IF('Indicator Data'!AJ23&gt;H$48,10,IF('Indicator Data'!AJ23&lt;H$47,0,10-(H$48-'Indicator Data'!AJ23)/(H$48-H$47)*10)),1))</f>
        <v>0</v>
      </c>
      <c r="I21" s="96">
        <f>IF('Indicator Data'!AK23="No data","x",ROUND(IF('Indicator Data'!AK23&gt;I$48,10,IF('Indicator Data'!AK23&lt;I$47,0,10-(I$48-'Indicator Data'!AK23)/(I$48-I$47)*10)),1))</f>
        <v>9.4</v>
      </c>
      <c r="J21" s="98">
        <f t="shared" si="1"/>
        <v>6.8</v>
      </c>
      <c r="K21" s="97">
        <f>IF('Indicator Data'!AI23="No data","x",ROUND(IF('Indicator Data'!AI23&gt;K$48,10,IF('Indicator Data'!AI23&lt;K$47,0,10-(K$48-'Indicator Data'!AI23)/(K$48-K$47)*10)),1))</f>
        <v>9.4</v>
      </c>
      <c r="L21" s="97">
        <f>IF('Indicator Data'!AL23="No data","x",ROUND(IF('Indicator Data'!AL23&gt;L$48,10,IF('Indicator Data'!AL23&lt;L$47,0,10-(L$48-'Indicator Data'!AL23)/(L$48-L$47)*10)),1))</f>
        <v>6.8</v>
      </c>
      <c r="M21" s="97">
        <f>IF('Indicator Data'!AM23="No data","x",ROUND(IF('Indicator Data'!AM23&gt;M$48,10,IF('Indicator Data'!AM23&lt;M$47,0,10-(M$48-'Indicator Data'!AM23)/(M$48-M$47)*10)),1))</f>
        <v>0.2</v>
      </c>
      <c r="N21" s="98">
        <f t="shared" si="14"/>
        <v>6.8</v>
      </c>
      <c r="O21" s="99">
        <f t="shared" si="2"/>
        <v>5.8</v>
      </c>
      <c r="P21" s="100">
        <f>IF(AND('Indicator Data'!AN23="No data",'Indicator Data'!AO23="No data"),"x",SUM('Indicator Data'!AN23:AO23))</f>
        <v>0.503464703334777</v>
      </c>
      <c r="Q21" s="97">
        <f t="shared" si="3"/>
        <v>7.4</v>
      </c>
      <c r="R21" s="98">
        <f t="shared" si="4"/>
        <v>7.4</v>
      </c>
      <c r="S21" s="96">
        <f>IF('Indicator Data'!AP23="No data","x",ROUND(IF('Indicator Data'!AP23&gt;S$48,10,IF('Indicator Data'!AP23&lt;S$47,0,10-(S$48-'Indicator Data'!AP23)/(S$48-S$47)*10)),1))</f>
        <v>8.3000000000000007</v>
      </c>
      <c r="T21" s="96">
        <f>IF('Indicator Data'!AQ23="No data","x",ROUND(IF('Indicator Data'!AQ23&gt;T$48,10,IF('Indicator Data'!AQ23&lt;T$47,0,10-(T$48-'Indicator Data'!AQ23)/(T$48-T$47)*10)),1))</f>
        <v>8</v>
      </c>
      <c r="U21" s="96">
        <f>IF('Indicator Data'!AR23="No data","x",ROUND(IF('Indicator Data'!AR23&gt;U$48,10,IF('Indicator Data'!AR23&lt;U$47,0,10-(U$48-'Indicator Data'!AR23)/(U$48-U$47)*10)),1))</f>
        <v>0.7</v>
      </c>
      <c r="V21" s="98">
        <f t="shared" si="5"/>
        <v>5.7</v>
      </c>
      <c r="W21" s="96">
        <f>IF('Indicator Data'!AS23="No data","x",ROUND(IF('Indicator Data'!AS23&gt;W$48,10,IF('Indicator Data'!AS23&lt;W$47,0,10-(W$48-'Indicator Data'!AS23)/(W$48-W$47)*10)),1))</f>
        <v>1.9</v>
      </c>
      <c r="X21" s="96">
        <f>IF('Indicator Data'!AT23="No data","x",ROUND(IF('Indicator Data'!AT23&gt;X$48,10,IF('Indicator Data'!AT23&lt;X$47,0,10-(X$48-'Indicator Data'!AT23)/(X$48-X$47)*10)),1))</f>
        <v>8.1999999999999993</v>
      </c>
      <c r="Y21" s="98">
        <f t="shared" si="6"/>
        <v>5.0999999999999996</v>
      </c>
      <c r="Z21" s="101" t="str">
        <f>IF(OR('Indicator Data'!AU23="No data",'Indicator Data'!BQ23="No data"),"x",('Indicator Data'!AU23/'Indicator Data'!BQ23))</f>
        <v>x</v>
      </c>
      <c r="AA21" s="101" t="str">
        <f>IF(OR('Indicator Data'!AV23="No data",'Indicator Data'!BQ23="No data"),"x",('Indicator Data'!AV23/'Indicator Data'!BQ23)*1000)</f>
        <v>x</v>
      </c>
      <c r="AB21" s="101" t="str">
        <f>IF(OR('Indicator Data'!AW23="No data",'Indicator Data'!BS23="No data"),"x",('Indicator Data'!AW23/'Indicator Data'!BS23))</f>
        <v>x</v>
      </c>
      <c r="AC21" s="97" t="str">
        <f t="shared" ref="AC21:AE21" si="30">IF(Z21="x","x",ROUND(IF(Z21&gt;AC$48,10,IF(Z21&lt;AC$47,0,10-(AC$48-Z21)/(AC$48-AC$47)*10)),1))</f>
        <v>x</v>
      </c>
      <c r="AD21" s="97" t="str">
        <f t="shared" si="30"/>
        <v>x</v>
      </c>
      <c r="AE21" s="97" t="str">
        <f t="shared" si="30"/>
        <v>x</v>
      </c>
      <c r="AF21" s="98" t="str">
        <f t="shared" si="8"/>
        <v>x</v>
      </c>
      <c r="AG21" s="97">
        <f>IF('Indicator Data'!AY23="No data","x",ROUND(IF('Indicator Data'!AY23&gt;AG$48,10,IF('Indicator Data'!AY23&lt;AG$47,0,10-(AG$48-'Indicator Data'!AY23)/(AG$48-AG$47)*10)),1))</f>
        <v>1.6</v>
      </c>
      <c r="AH21" s="97">
        <f>IF('Indicator Data'!AZ23="No data","x",ROUND(IF('Indicator Data'!AZ23&gt;AH$48,10,IF('Indicator Data'!AZ23&lt;AH$47,0,10-(AH$48-'Indicator Data'!AZ23)/(AH$48-AH$47)*10)),1))</f>
        <v>4.4000000000000004</v>
      </c>
      <c r="AI21" s="97">
        <f>IF('Indicator Data'!BA23="No data","x",ROUND(IF('Indicator Data'!BA23&gt;AI$48,10,IF('Indicator Data'!BA23&lt;AI$47,0,10-(AI$48-'Indicator Data'!BA23)/(AI$48-AI$47)*10)),1))</f>
        <v>9</v>
      </c>
      <c r="AJ21" s="98">
        <f t="shared" si="12"/>
        <v>5</v>
      </c>
      <c r="AK21" s="96">
        <f>IF('Indicator Data'!AX23="No data","x",ROUND(IF('Indicator Data'!AX23&lt;$AK$47,10,IF('Indicator Data'!AX23&gt;$AK$48,0,($AK$48-'Indicator Data'!AX23)/($AK$48-$AK$47)*10)),1))</f>
        <v>0.4</v>
      </c>
      <c r="AL21" s="98">
        <f t="shared" si="9"/>
        <v>0.4</v>
      </c>
      <c r="AM21" s="99">
        <f t="shared" si="10"/>
        <v>4</v>
      </c>
    </row>
    <row r="22" spans="1:39" ht="15.75" customHeight="1" x14ac:dyDescent="0.2">
      <c r="A22" s="50" t="s">
        <v>88</v>
      </c>
      <c r="B22" s="10" t="s">
        <v>103</v>
      </c>
      <c r="C22" s="54" t="s">
        <v>104</v>
      </c>
      <c r="D22" s="96">
        <f>ROUND(IF('Indicator Data'!AF24="No data",IF((0.1233*LN('Indicator Data'!#REF!)-0.4559)&gt;D$48,0,IF((0.1233*LN('Indicator Data'!#REF!)-0.4559)&lt;D$47,10,(D$48-(0.1233*LN('Indicator Data'!#REF!)-0.4559))/(D$48-D$47)*10)),IF('Indicator Data'!AF24&gt;D$48,0,IF('Indicator Data'!AF24&lt;D$47,10,(D$48-'Indicator Data'!AF24)/(D$48-D$47)*10))),1)</f>
        <v>2.6</v>
      </c>
      <c r="E22" s="96">
        <f>IF('Indicator Data'!AG24="No data","x",ROUND((IF('Indicator Data'!AG24&gt;E$48,10,IF('Indicator Data'!AG24&lt;E$47,0,10-(E$48-'Indicator Data'!AG24)/(E$48-E$47)*10))),1))</f>
        <v>0.2</v>
      </c>
      <c r="F22" s="97">
        <f>IF('Indicator Data'!AH24="No data","x",ROUND(IF('Indicator Data'!AH24&gt;F$48,10,IF('Indicator Data'!AH24&lt;F$47,0,10-(F$48-'Indicator Data'!AH24)/(F$48-F$47)*10)),1))</f>
        <v>8.3000000000000007</v>
      </c>
      <c r="G22" s="98">
        <f t="shared" si="0"/>
        <v>4.7</v>
      </c>
      <c r="H22" s="97">
        <f>IF('Indicator Data'!AJ24="No data","x",ROUND(IF('Indicator Data'!AJ24&gt;H$48,10,IF('Indicator Data'!AJ24&lt;H$47,0,10-(H$48-'Indicator Data'!AJ24)/(H$48-H$47)*10)),1))</f>
        <v>0</v>
      </c>
      <c r="I22" s="96">
        <f>IF('Indicator Data'!AK24="No data","x",ROUND(IF('Indicator Data'!AK24&gt;I$48,10,IF('Indicator Data'!AK24&lt;I$47,0,10-(I$48-'Indicator Data'!AK24)/(I$48-I$47)*10)),1))</f>
        <v>9.4</v>
      </c>
      <c r="J22" s="98">
        <f t="shared" si="1"/>
        <v>6.8</v>
      </c>
      <c r="K22" s="97">
        <f>IF('Indicator Data'!AI24="No data","x",ROUND(IF('Indicator Data'!AI24&gt;K$48,10,IF('Indicator Data'!AI24&lt;K$47,0,10-(K$48-'Indicator Data'!AI24)/(K$48-K$47)*10)),1))</f>
        <v>9.4</v>
      </c>
      <c r="L22" s="97">
        <f>IF('Indicator Data'!AL24="No data","x",ROUND(IF('Indicator Data'!AL24&gt;L$48,10,IF('Indicator Data'!AL24&lt;L$47,0,10-(L$48-'Indicator Data'!AL24)/(L$48-L$47)*10)),1))</f>
        <v>6.8</v>
      </c>
      <c r="M22" s="97">
        <f>IF('Indicator Data'!AM24="No data","x",ROUND(IF('Indicator Data'!AM24&gt;M$48,10,IF('Indicator Data'!AM24&lt;M$47,0,10-(M$48-'Indicator Data'!AM24)/(M$48-M$47)*10)),1))</f>
        <v>0</v>
      </c>
      <c r="N22" s="98">
        <f t="shared" si="14"/>
        <v>6.8</v>
      </c>
      <c r="O22" s="99">
        <f t="shared" si="2"/>
        <v>5.8</v>
      </c>
      <c r="P22" s="100">
        <f>IF(AND('Indicator Data'!AN24="No data",'Indicator Data'!AO24="No data"),"x",SUM('Indicator Data'!AN24:AO24))</f>
        <v>0.21708138932089166</v>
      </c>
      <c r="Q22" s="97">
        <f t="shared" si="3"/>
        <v>2</v>
      </c>
      <c r="R22" s="98">
        <f t="shared" si="4"/>
        <v>2</v>
      </c>
      <c r="S22" s="96">
        <f>IF('Indicator Data'!AP24="No data","x",ROUND(IF('Indicator Data'!AP24&gt;S$48,10,IF('Indicator Data'!AP24&lt;S$47,0,10-(S$48-'Indicator Data'!AP24)/(S$48-S$47)*10)),1))</f>
        <v>8.3000000000000007</v>
      </c>
      <c r="T22" s="96">
        <f>IF('Indicator Data'!AQ24="No data","x",ROUND(IF('Indicator Data'!AQ24&gt;T$48,10,IF('Indicator Data'!AQ24&lt;T$47,0,10-(T$48-'Indicator Data'!AQ24)/(T$48-T$47)*10)),1))</f>
        <v>8</v>
      </c>
      <c r="U22" s="96">
        <f>IF('Indicator Data'!AR24="No data","x",ROUND(IF('Indicator Data'!AR24&gt;U$48,10,IF('Indicator Data'!AR24&lt;U$47,0,10-(U$48-'Indicator Data'!AR24)/(U$48-U$47)*10)),1))</f>
        <v>1</v>
      </c>
      <c r="V22" s="98">
        <f t="shared" si="5"/>
        <v>5.8</v>
      </c>
      <c r="W22" s="96">
        <f>IF('Indicator Data'!AS24="No data","x",ROUND(IF('Indicator Data'!AS24&gt;W$48,10,IF('Indicator Data'!AS24&lt;W$47,0,10-(W$48-'Indicator Data'!AS24)/(W$48-W$47)*10)),1))</f>
        <v>1.9</v>
      </c>
      <c r="X22" s="96">
        <f>IF('Indicator Data'!AT24="No data","x",ROUND(IF('Indicator Data'!AT24&gt;X$48,10,IF('Indicator Data'!AT24&lt;X$47,0,10-(X$48-'Indicator Data'!AT24)/(X$48-X$47)*10)),1))</f>
        <v>8.1999999999999993</v>
      </c>
      <c r="Y22" s="98">
        <f t="shared" si="6"/>
        <v>5.0999999999999996</v>
      </c>
      <c r="Z22" s="101" t="str">
        <f>IF(OR('Indicator Data'!AU24="No data",'Indicator Data'!BQ24="No data"),"x",('Indicator Data'!AU24/'Indicator Data'!BQ24))</f>
        <v>x</v>
      </c>
      <c r="AA22" s="101">
        <f>IF(OR('Indicator Data'!AV24="No data",'Indicator Data'!BQ24="No data"),"x",('Indicator Data'!AV24/'Indicator Data'!BQ24)*1000)</f>
        <v>6.5616797900262466E-2</v>
      </c>
      <c r="AB22" s="101">
        <f>IF(OR('Indicator Data'!AW24="No data",'Indicator Data'!BS24="No data"),"x",('Indicator Data'!AW24/'Indicator Data'!BS24))</f>
        <v>2.1468664916178552E-5</v>
      </c>
      <c r="AC22" s="97" t="str">
        <f t="shared" ref="AC22:AE22" si="31">IF(Z22="x","x",ROUND(IF(Z22&gt;AC$48,10,IF(Z22&lt;AC$47,0,10-(AC$48-Z22)/(AC$48-AC$47)*10)),1))</f>
        <v>x</v>
      </c>
      <c r="AD22" s="97">
        <f t="shared" si="31"/>
        <v>0.4</v>
      </c>
      <c r="AE22" s="97">
        <f t="shared" si="31"/>
        <v>0</v>
      </c>
      <c r="AF22" s="98">
        <f t="shared" si="8"/>
        <v>0.2</v>
      </c>
      <c r="AG22" s="97">
        <f>IF('Indicator Data'!AY24="No data","x",ROUND(IF('Indicator Data'!AY24&gt;AG$48,10,IF('Indicator Data'!AY24&lt;AG$47,0,10-(AG$48-'Indicator Data'!AY24)/(AG$48-AG$47)*10)),1))</f>
        <v>10</v>
      </c>
      <c r="AH22" s="97">
        <f>IF('Indicator Data'!AZ24="No data","x",ROUND(IF('Indicator Data'!AZ24&gt;AH$48,10,IF('Indicator Data'!AZ24&lt;AH$47,0,10-(AH$48-'Indicator Data'!AZ24)/(AH$48-AH$47)*10)),1))</f>
        <v>6.8</v>
      </c>
      <c r="AI22" s="97">
        <f>IF('Indicator Data'!BA24="No data","x",ROUND(IF('Indicator Data'!BA24&gt;AI$48,10,IF('Indicator Data'!BA24&lt;AI$47,0,10-(AI$48-'Indicator Data'!BA24)/(AI$48-AI$47)*10)),1))</f>
        <v>9</v>
      </c>
      <c r="AJ22" s="98">
        <f t="shared" si="12"/>
        <v>8.6</v>
      </c>
      <c r="AK22" s="96">
        <f>IF('Indicator Data'!AX24="No data","x",ROUND(IF('Indicator Data'!AX24&lt;$AK$47,10,IF('Indicator Data'!AX24&gt;$AK$48,0,($AK$48-'Indicator Data'!AX24)/($AK$48-$AK$47)*10)),1))</f>
        <v>0.4</v>
      </c>
      <c r="AL22" s="98">
        <f t="shared" si="9"/>
        <v>0.4</v>
      </c>
      <c r="AM22" s="99">
        <f t="shared" si="10"/>
        <v>4.5</v>
      </c>
    </row>
    <row r="23" spans="1:39" ht="15.75" customHeight="1" x14ac:dyDescent="0.2">
      <c r="A23" s="50" t="s">
        <v>88</v>
      </c>
      <c r="B23" s="10" t="s">
        <v>105</v>
      </c>
      <c r="C23" s="54" t="s">
        <v>106</v>
      </c>
      <c r="D23" s="96">
        <f>ROUND(IF('Indicator Data'!AF25="No data",IF((0.1233*LN('Indicator Data'!#REF!)-0.4559)&gt;D$48,0,IF((0.1233*LN('Indicator Data'!#REF!)-0.4559)&lt;D$47,10,(D$48-(0.1233*LN('Indicator Data'!#REF!)-0.4559))/(D$48-D$47)*10)),IF('Indicator Data'!AF25&gt;D$48,0,IF('Indicator Data'!AF25&lt;D$47,10,(D$48-'Indicator Data'!AF25)/(D$48-D$47)*10))),1)</f>
        <v>2.6</v>
      </c>
      <c r="E23" s="96">
        <f>IF('Indicator Data'!AG25="No data","x",ROUND((IF('Indicator Data'!AG25&gt;E$48,10,IF('Indicator Data'!AG25&lt;E$47,0,10-(E$48-'Indicator Data'!AG25)/(E$48-E$47)*10))),1))</f>
        <v>0.2</v>
      </c>
      <c r="F23" s="97">
        <f>IF('Indicator Data'!AH25="No data","x",ROUND(IF('Indicator Data'!AH25&gt;F$48,10,IF('Indicator Data'!AH25&lt;F$47,0,10-(F$48-'Indicator Data'!AH25)/(F$48-F$47)*10)),1))</f>
        <v>8.3000000000000007</v>
      </c>
      <c r="G23" s="98">
        <f t="shared" si="0"/>
        <v>4.7</v>
      </c>
      <c r="H23" s="97">
        <f>IF('Indicator Data'!AJ25="No data","x",ROUND(IF('Indicator Data'!AJ25&gt;H$48,10,IF('Indicator Data'!AJ25&lt;H$47,0,10-(H$48-'Indicator Data'!AJ25)/(H$48-H$47)*10)),1))</f>
        <v>0</v>
      </c>
      <c r="I23" s="96">
        <f>IF('Indicator Data'!AK25="No data","x",ROUND(IF('Indicator Data'!AK25&gt;I$48,10,IF('Indicator Data'!AK25&lt;I$47,0,10-(I$48-'Indicator Data'!AK25)/(I$48-I$47)*10)),1))</f>
        <v>9.4</v>
      </c>
      <c r="J23" s="98">
        <f t="shared" si="1"/>
        <v>6.8</v>
      </c>
      <c r="K23" s="97">
        <f>IF('Indicator Data'!AI25="No data","x",ROUND(IF('Indicator Data'!AI25&gt;K$48,10,IF('Indicator Data'!AI25&lt;K$47,0,10-(K$48-'Indicator Data'!AI25)/(K$48-K$47)*10)),1))</f>
        <v>9.4</v>
      </c>
      <c r="L23" s="97">
        <f>IF('Indicator Data'!AL25="No data","x",ROUND(IF('Indicator Data'!AL25&gt;L$48,10,IF('Indicator Data'!AL25&lt;L$47,0,10-(L$48-'Indicator Data'!AL25)/(L$48-L$47)*10)),1))</f>
        <v>6.8</v>
      </c>
      <c r="M23" s="97">
        <f>IF('Indicator Data'!AM25="No data","x",ROUND(IF('Indicator Data'!AM25&gt;M$48,10,IF('Indicator Data'!AM25&lt;M$47,0,10-(M$48-'Indicator Data'!AM25)/(M$48-M$47)*10)),1))</f>
        <v>4.5</v>
      </c>
      <c r="N23" s="98">
        <f t="shared" si="14"/>
        <v>7.5</v>
      </c>
      <c r="O23" s="99">
        <f t="shared" si="2"/>
        <v>5.9</v>
      </c>
      <c r="P23" s="100">
        <f>IF(AND('Indicator Data'!AN25="No data",'Indicator Data'!AO25="No data"),"x",SUM('Indicator Data'!AN25:AO25))</f>
        <v>0.66825775656324582</v>
      </c>
      <c r="Q23" s="97">
        <f t="shared" si="3"/>
        <v>10</v>
      </c>
      <c r="R23" s="98">
        <f t="shared" si="4"/>
        <v>10</v>
      </c>
      <c r="S23" s="96">
        <f>IF('Indicator Data'!AP25="No data","x",ROUND(IF('Indicator Data'!AP25&gt;S$48,10,IF('Indicator Data'!AP25&lt;S$47,0,10-(S$48-'Indicator Data'!AP25)/(S$48-S$47)*10)),1))</f>
        <v>8.3000000000000007</v>
      </c>
      <c r="T23" s="96">
        <f>IF('Indicator Data'!AQ25="No data","x",ROUND(IF('Indicator Data'!AQ25&gt;T$48,10,IF('Indicator Data'!AQ25&lt;T$47,0,10-(T$48-'Indicator Data'!AQ25)/(T$48-T$47)*10)),1))</f>
        <v>8</v>
      </c>
      <c r="U23" s="96">
        <f>IF('Indicator Data'!AR25="No data","x",ROUND(IF('Indicator Data'!AR25&gt;U$48,10,IF('Indicator Data'!AR25&lt;U$47,0,10-(U$48-'Indicator Data'!AR25)/(U$48-U$47)*10)),1))</f>
        <v>0</v>
      </c>
      <c r="V23" s="98">
        <f t="shared" si="5"/>
        <v>5.4</v>
      </c>
      <c r="W23" s="96">
        <f>IF('Indicator Data'!AS25="No data","x",ROUND(IF('Indicator Data'!AS25&gt;W$48,10,IF('Indicator Data'!AS25&lt;W$47,0,10-(W$48-'Indicator Data'!AS25)/(W$48-W$47)*10)),1))</f>
        <v>1.9</v>
      </c>
      <c r="X23" s="96">
        <f>IF('Indicator Data'!AT25="No data","x",ROUND(IF('Indicator Data'!AT25&gt;X$48,10,IF('Indicator Data'!AT25&lt;X$47,0,10-(X$48-'Indicator Data'!AT25)/(X$48-X$47)*10)),1))</f>
        <v>8.1999999999999993</v>
      </c>
      <c r="Y23" s="98">
        <f t="shared" si="6"/>
        <v>5.0999999999999996</v>
      </c>
      <c r="Z23" s="101" t="str">
        <f>IF(OR('Indicator Data'!AU25="No data",'Indicator Data'!BQ25="No data"),"x",('Indicator Data'!AU25/'Indicator Data'!BQ25))</f>
        <v>x</v>
      </c>
      <c r="AA23" s="101" t="str">
        <f>IF(OR('Indicator Data'!AV25="No data",'Indicator Data'!BQ25="No data"),"x",('Indicator Data'!AV25/'Indicator Data'!BQ25)*1000)</f>
        <v>x</v>
      </c>
      <c r="AB23" s="101">
        <f>IF(OR('Indicator Data'!AW25="No data",'Indicator Data'!BS25="No data"),"x",('Indicator Data'!AW25/'Indicator Data'!BS25))</f>
        <v>2.6408563926479503E-6</v>
      </c>
      <c r="AC23" s="97" t="str">
        <f t="shared" ref="AC23:AE23" si="32">IF(Z23="x","x",ROUND(IF(Z23&gt;AC$48,10,IF(Z23&lt;AC$47,0,10-(AC$48-Z23)/(AC$48-AC$47)*10)),1))</f>
        <v>x</v>
      </c>
      <c r="AD23" s="97" t="str">
        <f t="shared" si="32"/>
        <v>x</v>
      </c>
      <c r="AE23" s="97">
        <f t="shared" si="32"/>
        <v>0</v>
      </c>
      <c r="AF23" s="98">
        <f t="shared" si="8"/>
        <v>0</v>
      </c>
      <c r="AG23" s="97">
        <f>IF('Indicator Data'!AY25="No data","x",ROUND(IF('Indicator Data'!AY25&gt;AG$48,10,IF('Indicator Data'!AY25&lt;AG$47,0,10-(AG$48-'Indicator Data'!AY25)/(AG$48-AG$47)*10)),1))</f>
        <v>4.2</v>
      </c>
      <c r="AH23" s="97">
        <f>IF('Indicator Data'!AZ25="No data","x",ROUND(IF('Indicator Data'!AZ25&gt;AH$48,10,IF('Indicator Data'!AZ25&lt;AH$47,0,10-(AH$48-'Indicator Data'!AZ25)/(AH$48-AH$47)*10)),1))</f>
        <v>5.8</v>
      </c>
      <c r="AI23" s="97">
        <f>IF('Indicator Data'!BA25="No data","x",ROUND(IF('Indicator Data'!BA25&gt;AI$48,10,IF('Indicator Data'!BA25&lt;AI$47,0,10-(AI$48-'Indicator Data'!BA25)/(AI$48-AI$47)*10)),1))</f>
        <v>9</v>
      </c>
      <c r="AJ23" s="98">
        <f t="shared" si="12"/>
        <v>6.3</v>
      </c>
      <c r="AK23" s="96">
        <f>IF('Indicator Data'!AX25="No data","x",ROUND(IF('Indicator Data'!AX25&lt;$AK$47,10,IF('Indicator Data'!AX25&gt;$AK$48,0,($AK$48-'Indicator Data'!AX25)/($AK$48-$AK$47)*10)),1))</f>
        <v>0.4</v>
      </c>
      <c r="AL23" s="98">
        <f t="shared" si="9"/>
        <v>0.4</v>
      </c>
      <c r="AM23" s="99">
        <f t="shared" si="10"/>
        <v>5.8</v>
      </c>
    </row>
    <row r="24" spans="1:39" ht="15.75" customHeight="1" x14ac:dyDescent="0.2">
      <c r="A24" s="50" t="s">
        <v>88</v>
      </c>
      <c r="B24" s="10" t="s">
        <v>107</v>
      </c>
      <c r="C24" s="54" t="s">
        <v>108</v>
      </c>
      <c r="D24" s="96">
        <f>ROUND(IF('Indicator Data'!AF26="No data",IF((0.1233*LN('Indicator Data'!#REF!)-0.4559)&gt;D$48,0,IF((0.1233*LN('Indicator Data'!#REF!)-0.4559)&lt;D$47,10,(D$48-(0.1233*LN('Indicator Data'!#REF!)-0.4559))/(D$48-D$47)*10)),IF('Indicator Data'!AF26&gt;D$48,0,IF('Indicator Data'!AF26&lt;D$47,10,(D$48-'Indicator Data'!AF26)/(D$48-D$47)*10))),1)</f>
        <v>2.6</v>
      </c>
      <c r="E24" s="96">
        <f>IF('Indicator Data'!AG26="No data","x",ROUND((IF('Indicator Data'!AG26&gt;E$48,10,IF('Indicator Data'!AG26&lt;E$47,0,10-(E$48-'Indicator Data'!AG26)/(E$48-E$47)*10))),1))</f>
        <v>0.2</v>
      </c>
      <c r="F24" s="97">
        <f>IF('Indicator Data'!AH26="No data","x",ROUND(IF('Indicator Data'!AH26&gt;F$48,10,IF('Indicator Data'!AH26&lt;F$47,0,10-(F$48-'Indicator Data'!AH26)/(F$48-F$47)*10)),1))</f>
        <v>8.3000000000000007</v>
      </c>
      <c r="G24" s="98">
        <f t="shared" si="0"/>
        <v>4.7</v>
      </c>
      <c r="H24" s="97">
        <f>IF('Indicator Data'!AJ26="No data","x",ROUND(IF('Indicator Data'!AJ26&gt;H$48,10,IF('Indicator Data'!AJ26&lt;H$47,0,10-(H$48-'Indicator Data'!AJ26)/(H$48-H$47)*10)),1))</f>
        <v>0</v>
      </c>
      <c r="I24" s="96">
        <f>IF('Indicator Data'!AK26="No data","x",ROUND(IF('Indicator Data'!AK26&gt;I$48,10,IF('Indicator Data'!AK26&lt;I$47,0,10-(I$48-'Indicator Data'!AK26)/(I$48-I$47)*10)),1))</f>
        <v>9.4</v>
      </c>
      <c r="J24" s="98">
        <f t="shared" si="1"/>
        <v>6.8</v>
      </c>
      <c r="K24" s="97">
        <f>IF('Indicator Data'!AI26="No data","x",ROUND(IF('Indicator Data'!AI26&gt;K$48,10,IF('Indicator Data'!AI26&lt;K$47,0,10-(K$48-'Indicator Data'!AI26)/(K$48-K$47)*10)),1))</f>
        <v>9.4</v>
      </c>
      <c r="L24" s="97">
        <f>IF('Indicator Data'!AL26="No data","x",ROUND(IF('Indicator Data'!AL26&gt;L$48,10,IF('Indicator Data'!AL26&lt;L$47,0,10-(L$48-'Indicator Data'!AL26)/(L$48-L$47)*10)),1))</f>
        <v>6.8</v>
      </c>
      <c r="M24" s="97">
        <f>IF('Indicator Data'!AM26="No data","x",ROUND(IF('Indicator Data'!AM26&gt;M$48,10,IF('Indicator Data'!AM26&lt;M$47,0,10-(M$48-'Indicator Data'!AM26)/(M$48-M$47)*10)),1))</f>
        <v>0</v>
      </c>
      <c r="N24" s="98">
        <f t="shared" si="14"/>
        <v>6.8</v>
      </c>
      <c r="O24" s="99">
        <f t="shared" si="2"/>
        <v>5.8</v>
      </c>
      <c r="P24" s="100">
        <f>IF(AND('Indicator Data'!AN26="No data",'Indicator Data'!AO26="No data"),"x",SUM('Indicator Data'!AN26:AO26))</f>
        <v>0.3008716428476616</v>
      </c>
      <c r="Q24" s="97">
        <f t="shared" si="3"/>
        <v>3.6</v>
      </c>
      <c r="R24" s="98">
        <f t="shared" si="4"/>
        <v>3.6</v>
      </c>
      <c r="S24" s="96">
        <f>IF('Indicator Data'!AP26="No data","x",ROUND(IF('Indicator Data'!AP26&gt;S$48,10,IF('Indicator Data'!AP26&lt;S$47,0,10-(S$48-'Indicator Data'!AP26)/(S$48-S$47)*10)),1))</f>
        <v>8.3000000000000007</v>
      </c>
      <c r="T24" s="96">
        <f>IF('Indicator Data'!AQ26="No data","x",ROUND(IF('Indicator Data'!AQ26&gt;T$48,10,IF('Indicator Data'!AQ26&lt;T$47,0,10-(T$48-'Indicator Data'!AQ26)/(T$48-T$47)*10)),1))</f>
        <v>8</v>
      </c>
      <c r="U24" s="96">
        <f>IF('Indicator Data'!AR26="No data","x",ROUND(IF('Indicator Data'!AR26&gt;U$48,10,IF('Indicator Data'!AR26&lt;U$47,0,10-(U$48-'Indicator Data'!AR26)/(U$48-U$47)*10)),1))</f>
        <v>0.8</v>
      </c>
      <c r="V24" s="98">
        <f t="shared" si="5"/>
        <v>5.7</v>
      </c>
      <c r="W24" s="96">
        <f>IF('Indicator Data'!AS26="No data","x",ROUND(IF('Indicator Data'!AS26&gt;W$48,10,IF('Indicator Data'!AS26&lt;W$47,0,10-(W$48-'Indicator Data'!AS26)/(W$48-W$47)*10)),1))</f>
        <v>1.9</v>
      </c>
      <c r="X24" s="96">
        <f>IF('Indicator Data'!AT26="No data","x",ROUND(IF('Indicator Data'!AT26&gt;X$48,10,IF('Indicator Data'!AT26&lt;X$47,0,10-(X$48-'Indicator Data'!AT26)/(X$48-X$47)*10)),1))</f>
        <v>8.1999999999999993</v>
      </c>
      <c r="Y24" s="98">
        <f t="shared" si="6"/>
        <v>5.0999999999999996</v>
      </c>
      <c r="Z24" s="101" t="str">
        <f>IF(OR('Indicator Data'!AU26="No data",'Indicator Data'!BQ26="No data"),"x",('Indicator Data'!AU26/'Indicator Data'!BQ26))</f>
        <v>x</v>
      </c>
      <c r="AA24" s="101" t="str">
        <f>IF(OR('Indicator Data'!AV26="No data",'Indicator Data'!BQ26="No data"),"x",('Indicator Data'!AV26/'Indicator Data'!BQ26)*1000)</f>
        <v>x</v>
      </c>
      <c r="AB24" s="101" t="str">
        <f>IF(OR('Indicator Data'!AW26="No data",'Indicator Data'!BS26="No data"),"x",('Indicator Data'!AW26/'Indicator Data'!BS26))</f>
        <v>x</v>
      </c>
      <c r="AC24" s="97" t="str">
        <f t="shared" ref="AC24:AE24" si="33">IF(Z24="x","x",ROUND(IF(Z24&gt;AC$48,10,IF(Z24&lt;AC$47,0,10-(AC$48-Z24)/(AC$48-AC$47)*10)),1))</f>
        <v>x</v>
      </c>
      <c r="AD24" s="97" t="str">
        <f t="shared" si="33"/>
        <v>x</v>
      </c>
      <c r="AE24" s="97" t="str">
        <f t="shared" si="33"/>
        <v>x</v>
      </c>
      <c r="AF24" s="98" t="str">
        <f t="shared" si="8"/>
        <v>x</v>
      </c>
      <c r="AG24" s="97">
        <f>IF('Indicator Data'!AY26="No data","x",ROUND(IF('Indicator Data'!AY26&gt;AG$48,10,IF('Indicator Data'!AY26&lt;AG$47,0,10-(AG$48-'Indicator Data'!AY26)/(AG$48-AG$47)*10)),1))</f>
        <v>8.9</v>
      </c>
      <c r="AH24" s="97">
        <f>IF('Indicator Data'!AZ26="No data","x",ROUND(IF('Indicator Data'!AZ26&gt;AH$48,10,IF('Indicator Data'!AZ26&lt;AH$47,0,10-(AH$48-'Indicator Data'!AZ26)/(AH$48-AH$47)*10)),1))</f>
        <v>6.2</v>
      </c>
      <c r="AI24" s="97">
        <f>IF('Indicator Data'!BA26="No data","x",ROUND(IF('Indicator Data'!BA26&gt;AI$48,10,IF('Indicator Data'!BA26&lt;AI$47,0,10-(AI$48-'Indicator Data'!BA26)/(AI$48-AI$47)*10)),1))</f>
        <v>9</v>
      </c>
      <c r="AJ24" s="98">
        <f t="shared" si="12"/>
        <v>8</v>
      </c>
      <c r="AK24" s="96">
        <f>IF('Indicator Data'!AX26="No data","x",ROUND(IF('Indicator Data'!AX26&lt;$AK$47,10,IF('Indicator Data'!AX26&gt;$AK$48,0,($AK$48-'Indicator Data'!AX26)/($AK$48-$AK$47)*10)),1))</f>
        <v>0.4</v>
      </c>
      <c r="AL24" s="98">
        <f t="shared" si="9"/>
        <v>0.4</v>
      </c>
      <c r="AM24" s="99">
        <f t="shared" si="10"/>
        <v>3.9</v>
      </c>
    </row>
    <row r="25" spans="1:39" ht="15.75" customHeight="1" x14ac:dyDescent="0.2">
      <c r="A25" s="50" t="s">
        <v>88</v>
      </c>
      <c r="B25" s="10" t="s">
        <v>109</v>
      </c>
      <c r="C25" s="54" t="s">
        <v>110</v>
      </c>
      <c r="D25" s="96">
        <f>ROUND(IF('Indicator Data'!AF27="No data",IF((0.1233*LN('Indicator Data'!#REF!)-0.4559)&gt;D$48,0,IF((0.1233*LN('Indicator Data'!#REF!)-0.4559)&lt;D$47,10,(D$48-(0.1233*LN('Indicator Data'!#REF!)-0.4559))/(D$48-D$47)*10)),IF('Indicator Data'!AF27&gt;D$48,0,IF('Indicator Data'!AF27&lt;D$47,10,(D$48-'Indicator Data'!AF27)/(D$48-D$47)*10))),1)</f>
        <v>2.6</v>
      </c>
      <c r="E25" s="96">
        <f>IF('Indicator Data'!AG27="No data","x",ROUND((IF('Indicator Data'!AG27&gt;E$48,10,IF('Indicator Data'!AG27&lt;E$47,0,10-(E$48-'Indicator Data'!AG27)/(E$48-E$47)*10))),1))</f>
        <v>0.2</v>
      </c>
      <c r="F25" s="97">
        <f>IF('Indicator Data'!AH27="No data","x",ROUND(IF('Indicator Data'!AH27&gt;F$48,10,IF('Indicator Data'!AH27&lt;F$47,0,10-(F$48-'Indicator Data'!AH27)/(F$48-F$47)*10)),1))</f>
        <v>8.3000000000000007</v>
      </c>
      <c r="G25" s="98">
        <f t="shared" si="0"/>
        <v>4.7</v>
      </c>
      <c r="H25" s="97">
        <f>IF('Indicator Data'!AJ27="No data","x",ROUND(IF('Indicator Data'!AJ27&gt;H$48,10,IF('Indicator Data'!AJ27&lt;H$47,0,10-(H$48-'Indicator Data'!AJ27)/(H$48-H$47)*10)),1))</f>
        <v>0</v>
      </c>
      <c r="I25" s="96">
        <f>IF('Indicator Data'!AK27="No data","x",ROUND(IF('Indicator Data'!AK27&gt;I$48,10,IF('Indicator Data'!AK27&lt;I$47,0,10-(I$48-'Indicator Data'!AK27)/(I$48-I$47)*10)),1))</f>
        <v>9.4</v>
      </c>
      <c r="J25" s="98">
        <f t="shared" si="1"/>
        <v>6.8</v>
      </c>
      <c r="K25" s="97">
        <f>IF('Indicator Data'!AI27="No data","x",ROUND(IF('Indicator Data'!AI27&gt;K$48,10,IF('Indicator Data'!AI27&lt;K$47,0,10-(K$48-'Indicator Data'!AI27)/(K$48-K$47)*10)),1))</f>
        <v>9.4</v>
      </c>
      <c r="L25" s="97">
        <f>IF('Indicator Data'!AL27="No data","x",ROUND(IF('Indicator Data'!AL27&gt;L$48,10,IF('Indicator Data'!AL27&lt;L$47,0,10-(L$48-'Indicator Data'!AL27)/(L$48-L$47)*10)),1))</f>
        <v>6.8</v>
      </c>
      <c r="M25" s="97">
        <f>IF('Indicator Data'!AM27="No data","x",ROUND(IF('Indicator Data'!AM27&gt;M$48,10,IF('Indicator Data'!AM27&lt;M$47,0,10-(M$48-'Indicator Data'!AM27)/(M$48-M$47)*10)),1))</f>
        <v>5.8</v>
      </c>
      <c r="N25" s="98">
        <f t="shared" si="14"/>
        <v>7.7</v>
      </c>
      <c r="O25" s="99">
        <f t="shared" si="2"/>
        <v>6</v>
      </c>
      <c r="P25" s="100">
        <f>IF(AND('Indicator Data'!AN27="No data",'Indicator Data'!AO27="No data"),"x",SUM('Indicator Data'!AN27:AO27))</f>
        <v>0</v>
      </c>
      <c r="Q25" s="97">
        <f t="shared" si="3"/>
        <v>0</v>
      </c>
      <c r="R25" s="98">
        <f t="shared" si="4"/>
        <v>0</v>
      </c>
      <c r="S25" s="96">
        <f>IF('Indicator Data'!AP27="No data","x",ROUND(IF('Indicator Data'!AP27&gt;S$48,10,IF('Indicator Data'!AP27&lt;S$47,0,10-(S$48-'Indicator Data'!AP27)/(S$48-S$47)*10)),1))</f>
        <v>8.3000000000000007</v>
      </c>
      <c r="T25" s="96">
        <f>IF('Indicator Data'!AQ27="No data","x",ROUND(IF('Indicator Data'!AQ27&gt;T$48,10,IF('Indicator Data'!AQ27&lt;T$47,0,10-(T$48-'Indicator Data'!AQ27)/(T$48-T$47)*10)),1))</f>
        <v>8</v>
      </c>
      <c r="U25" s="96">
        <f>IF('Indicator Data'!AR27="No data","x",ROUND(IF('Indicator Data'!AR27&gt;U$48,10,IF('Indicator Data'!AR27&lt;U$47,0,10-(U$48-'Indicator Data'!AR27)/(U$48-U$47)*10)),1))</f>
        <v>0</v>
      </c>
      <c r="V25" s="98">
        <f t="shared" si="5"/>
        <v>5.4</v>
      </c>
      <c r="W25" s="96">
        <f>IF('Indicator Data'!AS27="No data","x",ROUND(IF('Indicator Data'!AS27&gt;W$48,10,IF('Indicator Data'!AS27&lt;W$47,0,10-(W$48-'Indicator Data'!AS27)/(W$48-W$47)*10)),1))</f>
        <v>1.9</v>
      </c>
      <c r="X25" s="96">
        <f>IF('Indicator Data'!AT27="No data","x",ROUND(IF('Indicator Data'!AT27&gt;X$48,10,IF('Indicator Data'!AT27&lt;X$47,0,10-(X$48-'Indicator Data'!AT27)/(X$48-X$47)*10)),1))</f>
        <v>8.1999999999999993</v>
      </c>
      <c r="Y25" s="98">
        <f t="shared" si="6"/>
        <v>5.0999999999999996</v>
      </c>
      <c r="Z25" s="101" t="str">
        <f>IF(OR('Indicator Data'!AU27="No data",'Indicator Data'!BQ27="No data"),"x",('Indicator Data'!AU27/'Indicator Data'!BQ27))</f>
        <v>x</v>
      </c>
      <c r="AA25" s="101" t="str">
        <f>IF(OR('Indicator Data'!AV27="No data",'Indicator Data'!BQ27="No data"),"x",('Indicator Data'!AV27/'Indicator Data'!BQ27)*1000)</f>
        <v>x</v>
      </c>
      <c r="AB25" s="101" t="str">
        <f>IF(OR('Indicator Data'!AW27="No data",'Indicator Data'!BS27="No data"),"x",('Indicator Data'!AW27/'Indicator Data'!BS27))</f>
        <v>x</v>
      </c>
      <c r="AC25" s="97" t="str">
        <f t="shared" ref="AC25:AE25" si="34">IF(Z25="x","x",ROUND(IF(Z25&gt;AC$48,10,IF(Z25&lt;AC$47,0,10-(AC$48-Z25)/(AC$48-AC$47)*10)),1))</f>
        <v>x</v>
      </c>
      <c r="AD25" s="97" t="str">
        <f t="shared" si="34"/>
        <v>x</v>
      </c>
      <c r="AE25" s="97" t="str">
        <f t="shared" si="34"/>
        <v>x</v>
      </c>
      <c r="AF25" s="98" t="str">
        <f t="shared" si="8"/>
        <v>x</v>
      </c>
      <c r="AG25" s="97">
        <f>IF('Indicator Data'!AY27="No data","x",ROUND(IF('Indicator Data'!AY27&gt;AG$48,10,IF('Indicator Data'!AY27&lt;AG$47,0,10-(AG$48-'Indicator Data'!AY27)/(AG$48-AG$47)*10)),1))</f>
        <v>4.2</v>
      </c>
      <c r="AH25" s="97">
        <f>IF('Indicator Data'!AZ27="No data","x",ROUND(IF('Indicator Data'!AZ27&gt;AH$48,10,IF('Indicator Data'!AZ27&lt;AH$47,0,10-(AH$48-'Indicator Data'!AZ27)/(AH$48-AH$47)*10)),1))</f>
        <v>7.3</v>
      </c>
      <c r="AI25" s="97">
        <f>IF('Indicator Data'!BA27="No data","x",ROUND(IF('Indicator Data'!BA27&gt;AI$48,10,IF('Indicator Data'!BA27&lt;AI$47,0,10-(AI$48-'Indicator Data'!BA27)/(AI$48-AI$47)*10)),1))</f>
        <v>9</v>
      </c>
      <c r="AJ25" s="98">
        <f t="shared" si="12"/>
        <v>6.8</v>
      </c>
      <c r="AK25" s="96">
        <f>IF('Indicator Data'!AX27="No data","x",ROUND(IF('Indicator Data'!AX27&lt;$AK$47,10,IF('Indicator Data'!AX27&gt;$AK$48,0,($AK$48-'Indicator Data'!AX27)/($AK$48-$AK$47)*10)),1))</f>
        <v>0.4</v>
      </c>
      <c r="AL25" s="98">
        <f t="shared" si="9"/>
        <v>0.4</v>
      </c>
      <c r="AM25" s="99">
        <f t="shared" si="10"/>
        <v>2.9</v>
      </c>
    </row>
    <row r="26" spans="1:39" ht="15.75" customHeight="1" x14ac:dyDescent="0.2">
      <c r="A26" s="50" t="s">
        <v>88</v>
      </c>
      <c r="B26" s="10" t="s">
        <v>111</v>
      </c>
      <c r="C26" s="54" t="s">
        <v>112</v>
      </c>
      <c r="D26" s="96">
        <f>ROUND(IF('Indicator Data'!AF28="No data",IF((0.1233*LN('Indicator Data'!#REF!)-0.4559)&gt;D$48,0,IF((0.1233*LN('Indicator Data'!#REF!)-0.4559)&lt;D$47,10,(D$48-(0.1233*LN('Indicator Data'!#REF!)-0.4559))/(D$48-D$47)*10)),IF('Indicator Data'!AF28&gt;D$48,0,IF('Indicator Data'!AF28&lt;D$47,10,(D$48-'Indicator Data'!AF28)/(D$48-D$47)*10))),1)</f>
        <v>2.6</v>
      </c>
      <c r="E26" s="96">
        <f>IF('Indicator Data'!AG28="No data","x",ROUND((IF('Indicator Data'!AG28&gt;E$48,10,IF('Indicator Data'!AG28&lt;E$47,0,10-(E$48-'Indicator Data'!AG28)/(E$48-E$47)*10))),1))</f>
        <v>0.2</v>
      </c>
      <c r="F26" s="97">
        <f>IF('Indicator Data'!AH28="No data","x",ROUND(IF('Indicator Data'!AH28&gt;F$48,10,IF('Indicator Data'!AH28&lt;F$47,0,10-(F$48-'Indicator Data'!AH28)/(F$48-F$47)*10)),1))</f>
        <v>8.3000000000000007</v>
      </c>
      <c r="G26" s="98">
        <f t="shared" si="0"/>
        <v>4.7</v>
      </c>
      <c r="H26" s="97">
        <f>IF('Indicator Data'!AJ28="No data","x",ROUND(IF('Indicator Data'!AJ28&gt;H$48,10,IF('Indicator Data'!AJ28&lt;H$47,0,10-(H$48-'Indicator Data'!AJ28)/(H$48-H$47)*10)),1))</f>
        <v>0</v>
      </c>
      <c r="I26" s="96">
        <f>IF('Indicator Data'!AK28="No data","x",ROUND(IF('Indicator Data'!AK28&gt;I$48,10,IF('Indicator Data'!AK28&lt;I$47,0,10-(I$48-'Indicator Data'!AK28)/(I$48-I$47)*10)),1))</f>
        <v>9.4</v>
      </c>
      <c r="J26" s="98">
        <f t="shared" si="1"/>
        <v>6.8</v>
      </c>
      <c r="K26" s="97">
        <f>IF('Indicator Data'!AI28="No data","x",ROUND(IF('Indicator Data'!AI28&gt;K$48,10,IF('Indicator Data'!AI28&lt;K$47,0,10-(K$48-'Indicator Data'!AI28)/(K$48-K$47)*10)),1))</f>
        <v>9.4</v>
      </c>
      <c r="L26" s="97">
        <f>IF('Indicator Data'!AL28="No data","x",ROUND(IF('Indicator Data'!AL28&gt;L$48,10,IF('Indicator Data'!AL28&lt;L$47,0,10-(L$48-'Indicator Data'!AL28)/(L$48-L$47)*10)),1))</f>
        <v>6.8</v>
      </c>
      <c r="M26" s="97">
        <f>IF('Indicator Data'!AM28="No data","x",ROUND(IF('Indicator Data'!AM28&gt;M$48,10,IF('Indicator Data'!AM28&lt;M$47,0,10-(M$48-'Indicator Data'!AM28)/(M$48-M$47)*10)),1))</f>
        <v>3.6</v>
      </c>
      <c r="N26" s="98">
        <f t="shared" si="14"/>
        <v>7.3</v>
      </c>
      <c r="O26" s="99">
        <f t="shared" si="2"/>
        <v>5.9</v>
      </c>
      <c r="P26" s="100">
        <f>IF(AND('Indicator Data'!AN28="No data",'Indicator Data'!AO28="No data"),"x",SUM('Indicator Data'!AN28:AO28))</f>
        <v>0.1904945957511423</v>
      </c>
      <c r="Q26" s="97">
        <f t="shared" si="3"/>
        <v>1.5</v>
      </c>
      <c r="R26" s="98">
        <f t="shared" si="4"/>
        <v>1.5</v>
      </c>
      <c r="S26" s="96">
        <f>IF('Indicator Data'!AP28="No data","x",ROUND(IF('Indicator Data'!AP28&gt;S$48,10,IF('Indicator Data'!AP28&lt;S$47,0,10-(S$48-'Indicator Data'!AP28)/(S$48-S$47)*10)),1))</f>
        <v>8.3000000000000007</v>
      </c>
      <c r="T26" s="96">
        <f>IF('Indicator Data'!AQ28="No data","x",ROUND(IF('Indicator Data'!AQ28&gt;T$48,10,IF('Indicator Data'!AQ28&lt;T$47,0,10-(T$48-'Indicator Data'!AQ28)/(T$48-T$47)*10)),1))</f>
        <v>8</v>
      </c>
      <c r="U26" s="96">
        <f>IF('Indicator Data'!AR28="No data","x",ROUND(IF('Indicator Data'!AR28&gt;U$48,10,IF('Indicator Data'!AR28&lt;U$47,0,10-(U$48-'Indicator Data'!AR28)/(U$48-U$47)*10)),1))</f>
        <v>0.4</v>
      </c>
      <c r="V26" s="98">
        <f t="shared" si="5"/>
        <v>5.6</v>
      </c>
      <c r="W26" s="96">
        <f>IF('Indicator Data'!AS28="No data","x",ROUND(IF('Indicator Data'!AS28&gt;W$48,10,IF('Indicator Data'!AS28&lt;W$47,0,10-(W$48-'Indicator Data'!AS28)/(W$48-W$47)*10)),1))</f>
        <v>1.9</v>
      </c>
      <c r="X26" s="96">
        <f>IF('Indicator Data'!AT28="No data","x",ROUND(IF('Indicator Data'!AT28&gt;X$48,10,IF('Indicator Data'!AT28&lt;X$47,0,10-(X$48-'Indicator Data'!AT28)/(X$48-X$47)*10)),1))</f>
        <v>8.1999999999999993</v>
      </c>
      <c r="Y26" s="98">
        <f t="shared" si="6"/>
        <v>5.0999999999999996</v>
      </c>
      <c r="Z26" s="101" t="str">
        <f>IF(OR('Indicator Data'!AU28="No data",'Indicator Data'!BQ28="No data"),"x",('Indicator Data'!AU28/'Indicator Data'!BQ28))</f>
        <v>x</v>
      </c>
      <c r="AA26" s="101" t="str">
        <f>IF(OR('Indicator Data'!AV28="No data",'Indicator Data'!BQ28="No data"),"x",('Indicator Data'!AV28/'Indicator Data'!BQ28)*1000)</f>
        <v>x</v>
      </c>
      <c r="AB26" s="101" t="str">
        <f>IF(OR('Indicator Data'!AW28="No data",'Indicator Data'!BS28="No data"),"x",('Indicator Data'!AW28/'Indicator Data'!BS28))</f>
        <v>x</v>
      </c>
      <c r="AC26" s="97" t="str">
        <f t="shared" ref="AC26:AE26" si="35">IF(Z26="x","x",ROUND(IF(Z26&gt;AC$48,10,IF(Z26&lt;AC$47,0,10-(AC$48-Z26)/(AC$48-AC$47)*10)),1))</f>
        <v>x</v>
      </c>
      <c r="AD26" s="97" t="str">
        <f t="shared" si="35"/>
        <v>x</v>
      </c>
      <c r="AE26" s="97" t="str">
        <f t="shared" si="35"/>
        <v>x</v>
      </c>
      <c r="AF26" s="98" t="str">
        <f t="shared" si="8"/>
        <v>x</v>
      </c>
      <c r="AG26" s="97">
        <f>IF('Indicator Data'!AY28="No data","x",ROUND(IF('Indicator Data'!AY28&gt;AG$48,10,IF('Indicator Data'!AY28&lt;AG$47,0,10-(AG$48-'Indicator Data'!AY28)/(AG$48-AG$47)*10)),1))</f>
        <v>9.5</v>
      </c>
      <c r="AH26" s="97">
        <f>IF('Indicator Data'!AZ28="No data","x",ROUND(IF('Indicator Data'!AZ28&gt;AH$48,10,IF('Indicator Data'!AZ28&lt;AH$47,0,10-(AH$48-'Indicator Data'!AZ28)/(AH$48-AH$47)*10)),1))</f>
        <v>7.1</v>
      </c>
      <c r="AI26" s="97">
        <f>IF('Indicator Data'!BA28="No data","x",ROUND(IF('Indicator Data'!BA28&gt;AI$48,10,IF('Indicator Data'!BA28&lt;AI$47,0,10-(AI$48-'Indicator Data'!BA28)/(AI$48-AI$47)*10)),1))</f>
        <v>9</v>
      </c>
      <c r="AJ26" s="98">
        <f t="shared" si="12"/>
        <v>8.5</v>
      </c>
      <c r="AK26" s="96">
        <f>IF('Indicator Data'!AX28="No data","x",ROUND(IF('Indicator Data'!AX28&lt;$AK$47,10,IF('Indicator Data'!AX28&gt;$AK$48,0,($AK$48-'Indicator Data'!AX28)/($AK$48-$AK$47)*10)),1))</f>
        <v>0.4</v>
      </c>
      <c r="AL26" s="98">
        <f t="shared" si="9"/>
        <v>0.4</v>
      </c>
      <c r="AM26" s="99">
        <f t="shared" si="10"/>
        <v>3.8</v>
      </c>
    </row>
    <row r="27" spans="1:39" ht="15.75" customHeight="1" x14ac:dyDescent="0.2">
      <c r="A27" s="50" t="s">
        <v>88</v>
      </c>
      <c r="B27" s="10" t="s">
        <v>113</v>
      </c>
      <c r="C27" s="54" t="s">
        <v>114</v>
      </c>
      <c r="D27" s="96">
        <f>ROUND(IF('Indicator Data'!AF29="No data",IF((0.1233*LN('Indicator Data'!#REF!)-0.4559)&gt;D$48,0,IF((0.1233*LN('Indicator Data'!#REF!)-0.4559)&lt;D$47,10,(D$48-(0.1233*LN('Indicator Data'!#REF!)-0.4559))/(D$48-D$47)*10)),IF('Indicator Data'!AF29&gt;D$48,0,IF('Indicator Data'!AF29&lt;D$47,10,(D$48-'Indicator Data'!AF29)/(D$48-D$47)*10))),1)</f>
        <v>2.6</v>
      </c>
      <c r="E27" s="96">
        <f>IF('Indicator Data'!AG29="No data","x",ROUND((IF('Indicator Data'!AG29&gt;E$48,10,IF('Indicator Data'!AG29&lt;E$47,0,10-(E$48-'Indicator Data'!AG29)/(E$48-E$47)*10))),1))</f>
        <v>0.2</v>
      </c>
      <c r="F27" s="97">
        <f>IF('Indicator Data'!AH29="No data","x",ROUND(IF('Indicator Data'!AH29&gt;F$48,10,IF('Indicator Data'!AH29&lt;F$47,0,10-(F$48-'Indicator Data'!AH29)/(F$48-F$47)*10)),1))</f>
        <v>8.3000000000000007</v>
      </c>
      <c r="G27" s="98">
        <f t="shared" si="0"/>
        <v>4.7</v>
      </c>
      <c r="H27" s="97">
        <f>IF('Indicator Data'!AJ29="No data","x",ROUND(IF('Indicator Data'!AJ29&gt;H$48,10,IF('Indicator Data'!AJ29&lt;H$47,0,10-(H$48-'Indicator Data'!AJ29)/(H$48-H$47)*10)),1))</f>
        <v>0</v>
      </c>
      <c r="I27" s="96">
        <f>IF('Indicator Data'!AK29="No data","x",ROUND(IF('Indicator Data'!AK29&gt;I$48,10,IF('Indicator Data'!AK29&lt;I$47,0,10-(I$48-'Indicator Data'!AK29)/(I$48-I$47)*10)),1))</f>
        <v>9.4</v>
      </c>
      <c r="J27" s="98">
        <f t="shared" si="1"/>
        <v>6.8</v>
      </c>
      <c r="K27" s="97">
        <f>IF('Indicator Data'!AI29="No data","x",ROUND(IF('Indicator Data'!AI29&gt;K$48,10,IF('Indicator Data'!AI29&lt;K$47,0,10-(K$48-'Indicator Data'!AI29)/(K$48-K$47)*10)),1))</f>
        <v>9.4</v>
      </c>
      <c r="L27" s="97">
        <f>IF('Indicator Data'!AL29="No data","x",ROUND(IF('Indicator Data'!AL29&gt;L$48,10,IF('Indicator Data'!AL29&lt;L$47,0,10-(L$48-'Indicator Data'!AL29)/(L$48-L$47)*10)),1))</f>
        <v>6.8</v>
      </c>
      <c r="M27" s="97">
        <f>IF('Indicator Data'!AM29="No data","x",ROUND(IF('Indicator Data'!AM29&gt;M$48,10,IF('Indicator Data'!AM29&lt;M$47,0,10-(M$48-'Indicator Data'!AM29)/(M$48-M$47)*10)),1))</f>
        <v>10</v>
      </c>
      <c r="N27" s="98">
        <f t="shared" si="14"/>
        <v>9.1</v>
      </c>
      <c r="O27" s="99">
        <f t="shared" si="2"/>
        <v>6.3</v>
      </c>
      <c r="P27" s="100">
        <f>IF(AND('Indicator Data'!AN29="No data",'Indicator Data'!AO29="No data"),"x",SUM('Indicator Data'!AN29:AO29))</f>
        <v>0.43484894720781203</v>
      </c>
      <c r="Q27" s="97">
        <f t="shared" si="3"/>
        <v>6.1</v>
      </c>
      <c r="R27" s="98">
        <f t="shared" si="4"/>
        <v>6.1</v>
      </c>
      <c r="S27" s="96">
        <f>IF('Indicator Data'!AP29="No data","x",ROUND(IF('Indicator Data'!AP29&gt;S$48,10,IF('Indicator Data'!AP29&lt;S$47,0,10-(S$48-'Indicator Data'!AP29)/(S$48-S$47)*10)),1))</f>
        <v>8.3000000000000007</v>
      </c>
      <c r="T27" s="96">
        <f>IF('Indicator Data'!AQ29="No data","x",ROUND(IF('Indicator Data'!AQ29&gt;T$48,10,IF('Indicator Data'!AQ29&lt;T$47,0,10-(T$48-'Indicator Data'!AQ29)/(T$48-T$47)*10)),1))</f>
        <v>8</v>
      </c>
      <c r="U27" s="96">
        <f>IF('Indicator Data'!AR29="No data","x",ROUND(IF('Indicator Data'!AR29&gt;U$48,10,IF('Indicator Data'!AR29&lt;U$47,0,10-(U$48-'Indicator Data'!AR29)/(U$48-U$47)*10)),1))</f>
        <v>1.5</v>
      </c>
      <c r="V27" s="98">
        <f t="shared" si="5"/>
        <v>5.9</v>
      </c>
      <c r="W27" s="96">
        <f>IF('Indicator Data'!AS29="No data","x",ROUND(IF('Indicator Data'!AS29&gt;W$48,10,IF('Indicator Data'!AS29&lt;W$47,0,10-(W$48-'Indicator Data'!AS29)/(W$48-W$47)*10)),1))</f>
        <v>1.9</v>
      </c>
      <c r="X27" s="96">
        <f>IF('Indicator Data'!AT29="No data","x",ROUND(IF('Indicator Data'!AT29&gt;X$48,10,IF('Indicator Data'!AT29&lt;X$47,0,10-(X$48-'Indicator Data'!AT29)/(X$48-X$47)*10)),1))</f>
        <v>8.1999999999999993</v>
      </c>
      <c r="Y27" s="98">
        <f t="shared" si="6"/>
        <v>5.0999999999999996</v>
      </c>
      <c r="Z27" s="101" t="str">
        <f>IF(OR('Indicator Data'!AU29="No data",'Indicator Data'!BQ29="No data"),"x",('Indicator Data'!AU29/'Indicator Data'!BQ29))</f>
        <v>x</v>
      </c>
      <c r="AA27" s="101" t="str">
        <f>IF(OR('Indicator Data'!AV29="No data",'Indicator Data'!BQ29="No data"),"x",('Indicator Data'!AV29/'Indicator Data'!BQ29)*1000)</f>
        <v>x</v>
      </c>
      <c r="AB27" s="101">
        <f>IF(OR('Indicator Data'!AW29="No data",'Indicator Data'!BS29="No data"),"x",('Indicator Data'!AW29/'Indicator Data'!BS29))</f>
        <v>8.1667318925469608E-4</v>
      </c>
      <c r="AC27" s="97" t="str">
        <f t="shared" ref="AC27:AE27" si="36">IF(Z27="x","x",ROUND(IF(Z27&gt;AC$48,10,IF(Z27&lt;AC$47,0,10-(AC$48-Z27)/(AC$48-AC$47)*10)),1))</f>
        <v>x</v>
      </c>
      <c r="AD27" s="97" t="str">
        <f t="shared" si="36"/>
        <v>x</v>
      </c>
      <c r="AE27" s="97">
        <f t="shared" si="36"/>
        <v>0</v>
      </c>
      <c r="AF27" s="98">
        <f t="shared" si="8"/>
        <v>0</v>
      </c>
      <c r="AG27" s="97">
        <f>IF('Indicator Data'!AY29="No data","x",ROUND(IF('Indicator Data'!AY29&gt;AG$48,10,IF('Indicator Data'!AY29&lt;AG$47,0,10-(AG$48-'Indicator Data'!AY29)/(AG$48-AG$47)*10)),1))</f>
        <v>0.8</v>
      </c>
      <c r="AH27" s="97">
        <f>IF('Indicator Data'!AZ29="No data","x",ROUND(IF('Indicator Data'!AZ29&gt;AH$48,10,IF('Indicator Data'!AZ29&lt;AH$47,0,10-(AH$48-'Indicator Data'!AZ29)/(AH$48-AH$47)*10)),1))</f>
        <v>2.4</v>
      </c>
      <c r="AI27" s="97">
        <f>IF('Indicator Data'!BA29="No data","x",ROUND(IF('Indicator Data'!BA29&gt;AI$48,10,IF('Indicator Data'!BA29&lt;AI$47,0,10-(AI$48-'Indicator Data'!BA29)/(AI$48-AI$47)*10)),1))</f>
        <v>9</v>
      </c>
      <c r="AJ27" s="98">
        <f t="shared" si="12"/>
        <v>4.0999999999999996</v>
      </c>
      <c r="AK27" s="96">
        <f>IF('Indicator Data'!AX29="No data","x",ROUND(IF('Indicator Data'!AX29&lt;$AK$47,10,IF('Indicator Data'!AX29&gt;$AK$48,0,($AK$48-'Indicator Data'!AX29)/($AK$48-$AK$47)*10)),1))</f>
        <v>0.4</v>
      </c>
      <c r="AL27" s="98">
        <f t="shared" si="9"/>
        <v>0.4</v>
      </c>
      <c r="AM27" s="99">
        <f t="shared" si="10"/>
        <v>4</v>
      </c>
    </row>
    <row r="28" spans="1:39" ht="15.75" customHeight="1" x14ac:dyDescent="0.2">
      <c r="A28" s="50" t="s">
        <v>88</v>
      </c>
      <c r="B28" s="10" t="s">
        <v>115</v>
      </c>
      <c r="C28" s="54" t="s">
        <v>116</v>
      </c>
      <c r="D28" s="96">
        <f>ROUND(IF('Indicator Data'!AF30="No data",IF((0.1233*LN('Indicator Data'!#REF!)-0.4559)&gt;D$48,0,IF((0.1233*LN('Indicator Data'!#REF!)-0.4559)&lt;D$47,10,(D$48-(0.1233*LN('Indicator Data'!#REF!)-0.4559))/(D$48-D$47)*10)),IF('Indicator Data'!AF30&gt;D$48,0,IF('Indicator Data'!AF30&lt;D$47,10,(D$48-'Indicator Data'!AF30)/(D$48-D$47)*10))),1)</f>
        <v>2.6</v>
      </c>
      <c r="E28" s="96">
        <f>IF('Indicator Data'!AG30="No data","x",ROUND((IF('Indicator Data'!AG30&gt;E$48,10,IF('Indicator Data'!AG30&lt;E$47,0,10-(E$48-'Indicator Data'!AG30)/(E$48-E$47)*10))),1))</f>
        <v>0.2</v>
      </c>
      <c r="F28" s="97">
        <f>IF('Indicator Data'!AH30="No data","x",ROUND(IF('Indicator Data'!AH30&gt;F$48,10,IF('Indicator Data'!AH30&lt;F$47,0,10-(F$48-'Indicator Data'!AH30)/(F$48-F$47)*10)),1))</f>
        <v>8.3000000000000007</v>
      </c>
      <c r="G28" s="98">
        <f t="shared" si="0"/>
        <v>4.7</v>
      </c>
      <c r="H28" s="97">
        <f>IF('Indicator Data'!AJ30="No data","x",ROUND(IF('Indicator Data'!AJ30&gt;H$48,10,IF('Indicator Data'!AJ30&lt;H$47,0,10-(H$48-'Indicator Data'!AJ30)/(H$48-H$47)*10)),1))</f>
        <v>0</v>
      </c>
      <c r="I28" s="96">
        <f>IF('Indicator Data'!AK30="No data","x",ROUND(IF('Indicator Data'!AK30&gt;I$48,10,IF('Indicator Data'!AK30&lt;I$47,0,10-(I$48-'Indicator Data'!AK30)/(I$48-I$47)*10)),1))</f>
        <v>9.4</v>
      </c>
      <c r="J28" s="98">
        <f t="shared" si="1"/>
        <v>6.8</v>
      </c>
      <c r="K28" s="97">
        <f>IF('Indicator Data'!AI30="No data","x",ROUND(IF('Indicator Data'!AI30&gt;K$48,10,IF('Indicator Data'!AI30&lt;K$47,0,10-(K$48-'Indicator Data'!AI30)/(K$48-K$47)*10)),1))</f>
        <v>9.4</v>
      </c>
      <c r="L28" s="97">
        <f>IF('Indicator Data'!AL30="No data","x",ROUND(IF('Indicator Data'!AL30&gt;L$48,10,IF('Indicator Data'!AL30&lt;L$47,0,10-(L$48-'Indicator Data'!AL30)/(L$48-L$47)*10)),1))</f>
        <v>6.8</v>
      </c>
      <c r="M28" s="97">
        <f>IF('Indicator Data'!AM30="No data","x",ROUND(IF('Indicator Data'!AM30&gt;M$48,10,IF('Indicator Data'!AM30&lt;M$47,0,10-(M$48-'Indicator Data'!AM30)/(M$48-M$47)*10)),1))</f>
        <v>3.6</v>
      </c>
      <c r="N28" s="98">
        <f t="shared" si="14"/>
        <v>7.3</v>
      </c>
      <c r="O28" s="99">
        <f t="shared" si="2"/>
        <v>5.9</v>
      </c>
      <c r="P28" s="100">
        <f>IF(AND('Indicator Data'!AN30="No data",'Indicator Data'!AO30="No data"),"x",SUM('Indicator Data'!AN30:AO30))</f>
        <v>0.18190086402910413</v>
      </c>
      <c r="Q28" s="97">
        <f t="shared" si="3"/>
        <v>1.4</v>
      </c>
      <c r="R28" s="98">
        <f t="shared" si="4"/>
        <v>1.4</v>
      </c>
      <c r="S28" s="96">
        <f>IF('Indicator Data'!AP30="No data","x",ROUND(IF('Indicator Data'!AP30&gt;S$48,10,IF('Indicator Data'!AP30&lt;S$47,0,10-(S$48-'Indicator Data'!AP30)/(S$48-S$47)*10)),1))</f>
        <v>8.3000000000000007</v>
      </c>
      <c r="T28" s="96">
        <f>IF('Indicator Data'!AQ30="No data","x",ROUND(IF('Indicator Data'!AQ30&gt;T$48,10,IF('Indicator Data'!AQ30&lt;T$47,0,10-(T$48-'Indicator Data'!AQ30)/(T$48-T$47)*10)),1))</f>
        <v>8</v>
      </c>
      <c r="U28" s="96">
        <f>IF('Indicator Data'!AR30="No data","x",ROUND(IF('Indicator Data'!AR30&gt;U$48,10,IF('Indicator Data'!AR30&lt;U$47,0,10-(U$48-'Indicator Data'!AR30)/(U$48-U$47)*10)),1))</f>
        <v>0</v>
      </c>
      <c r="V28" s="98">
        <f t="shared" si="5"/>
        <v>5.4</v>
      </c>
      <c r="W28" s="96">
        <f>IF('Indicator Data'!AS30="No data","x",ROUND(IF('Indicator Data'!AS30&gt;W$48,10,IF('Indicator Data'!AS30&lt;W$47,0,10-(W$48-'Indicator Data'!AS30)/(W$48-W$47)*10)),1))</f>
        <v>1.9</v>
      </c>
      <c r="X28" s="96">
        <f>IF('Indicator Data'!AT30="No data","x",ROUND(IF('Indicator Data'!AT30&gt;X$48,10,IF('Indicator Data'!AT30&lt;X$47,0,10-(X$48-'Indicator Data'!AT30)/(X$48-X$47)*10)),1))</f>
        <v>8.1999999999999993</v>
      </c>
      <c r="Y28" s="98">
        <f t="shared" si="6"/>
        <v>5.0999999999999996</v>
      </c>
      <c r="Z28" s="101" t="str">
        <f>IF(OR('Indicator Data'!AU30="No data",'Indicator Data'!BQ30="No data"),"x",('Indicator Data'!AU30/'Indicator Data'!BQ30))</f>
        <v>x</v>
      </c>
      <c r="AA28" s="101" t="str">
        <f>IF(OR('Indicator Data'!AV30="No data",'Indicator Data'!BQ30="No data"),"x",('Indicator Data'!AV30/'Indicator Data'!BQ30)*1000)</f>
        <v>x</v>
      </c>
      <c r="AB28" s="101" t="str">
        <f>IF(OR('Indicator Data'!AW30="No data",'Indicator Data'!BS30="No data"),"x",('Indicator Data'!AW30/'Indicator Data'!BS30))</f>
        <v>x</v>
      </c>
      <c r="AC28" s="97" t="str">
        <f t="shared" ref="AC28:AE28" si="37">IF(Z28="x","x",ROUND(IF(Z28&gt;AC$48,10,IF(Z28&lt;AC$47,0,10-(AC$48-Z28)/(AC$48-AC$47)*10)),1))</f>
        <v>x</v>
      </c>
      <c r="AD28" s="97" t="str">
        <f t="shared" si="37"/>
        <v>x</v>
      </c>
      <c r="AE28" s="97" t="str">
        <f t="shared" si="37"/>
        <v>x</v>
      </c>
      <c r="AF28" s="98" t="str">
        <f t="shared" si="8"/>
        <v>x</v>
      </c>
      <c r="AG28" s="97">
        <f>IF('Indicator Data'!AY30="No data","x",ROUND(IF('Indicator Data'!AY30&gt;AG$48,10,IF('Indicator Data'!AY30&lt;AG$47,0,10-(AG$48-'Indicator Data'!AY30)/(AG$48-AG$47)*10)),1))</f>
        <v>4.7</v>
      </c>
      <c r="AH28" s="97">
        <f>IF('Indicator Data'!AZ30="No data","x",ROUND(IF('Indicator Data'!AZ30&gt;AH$48,10,IF('Indicator Data'!AZ30&lt;AH$47,0,10-(AH$48-'Indicator Data'!AZ30)/(AH$48-AH$47)*10)),1))</f>
        <v>8.4</v>
      </c>
      <c r="AI28" s="97">
        <f>IF('Indicator Data'!BA30="No data","x",ROUND(IF('Indicator Data'!BA30&gt;AI$48,10,IF('Indicator Data'!BA30&lt;AI$47,0,10-(AI$48-'Indicator Data'!BA30)/(AI$48-AI$47)*10)),1))</f>
        <v>9</v>
      </c>
      <c r="AJ28" s="98">
        <f t="shared" si="12"/>
        <v>7.4</v>
      </c>
      <c r="AK28" s="96">
        <f>IF('Indicator Data'!AX30="No data","x",ROUND(IF('Indicator Data'!AX30&lt;$AK$47,10,IF('Indicator Data'!AX30&gt;$AK$48,0,($AK$48-'Indicator Data'!AX30)/($AK$48-$AK$47)*10)),1))</f>
        <v>0.4</v>
      </c>
      <c r="AL28" s="98">
        <f t="shared" si="9"/>
        <v>0.4</v>
      </c>
      <c r="AM28" s="99">
        <f t="shared" si="10"/>
        <v>3.3</v>
      </c>
    </row>
    <row r="29" spans="1:39" ht="15.75" customHeight="1" x14ac:dyDescent="0.2">
      <c r="A29" s="50" t="s">
        <v>88</v>
      </c>
      <c r="B29" s="10" t="s">
        <v>117</v>
      </c>
      <c r="C29" s="54" t="s">
        <v>118</v>
      </c>
      <c r="D29" s="96">
        <f>ROUND(IF('Indicator Data'!AF31="No data",IF((0.1233*LN('Indicator Data'!#REF!)-0.4559)&gt;D$48,0,IF((0.1233*LN('Indicator Data'!#REF!)-0.4559)&lt;D$47,10,(D$48-(0.1233*LN('Indicator Data'!#REF!)-0.4559))/(D$48-D$47)*10)),IF('Indicator Data'!AF31&gt;D$48,0,IF('Indicator Data'!AF31&lt;D$47,10,(D$48-'Indicator Data'!AF31)/(D$48-D$47)*10))),1)</f>
        <v>2.6</v>
      </c>
      <c r="E29" s="96">
        <f>IF('Indicator Data'!AG31="No data","x",ROUND((IF('Indicator Data'!AG31&gt;E$48,10,IF('Indicator Data'!AG31&lt;E$47,0,10-(E$48-'Indicator Data'!AG31)/(E$48-E$47)*10))),1))</f>
        <v>0.2</v>
      </c>
      <c r="F29" s="97">
        <f>IF('Indicator Data'!AH31="No data","x",ROUND(IF('Indicator Data'!AH31&gt;F$48,10,IF('Indicator Data'!AH31&lt;F$47,0,10-(F$48-'Indicator Data'!AH31)/(F$48-F$47)*10)),1))</f>
        <v>8.3000000000000007</v>
      </c>
      <c r="G29" s="98">
        <f t="shared" si="0"/>
        <v>4.7</v>
      </c>
      <c r="H29" s="97">
        <f>IF('Indicator Data'!AJ31="No data","x",ROUND(IF('Indicator Data'!AJ31&gt;H$48,10,IF('Indicator Data'!AJ31&lt;H$47,0,10-(H$48-'Indicator Data'!AJ31)/(H$48-H$47)*10)),1))</f>
        <v>0</v>
      </c>
      <c r="I29" s="96">
        <f>IF('Indicator Data'!AK31="No data","x",ROUND(IF('Indicator Data'!AK31&gt;I$48,10,IF('Indicator Data'!AK31&lt;I$47,0,10-(I$48-'Indicator Data'!AK31)/(I$48-I$47)*10)),1))</f>
        <v>9.4</v>
      </c>
      <c r="J29" s="98">
        <f t="shared" si="1"/>
        <v>6.8</v>
      </c>
      <c r="K29" s="97">
        <f>IF('Indicator Data'!AI31="No data","x",ROUND(IF('Indicator Data'!AI31&gt;K$48,10,IF('Indicator Data'!AI31&lt;K$47,0,10-(K$48-'Indicator Data'!AI31)/(K$48-K$47)*10)),1))</f>
        <v>9.4</v>
      </c>
      <c r="L29" s="97">
        <f>IF('Indicator Data'!AL31="No data","x",ROUND(IF('Indicator Data'!AL31&gt;L$48,10,IF('Indicator Data'!AL31&lt;L$47,0,10-(L$48-'Indicator Data'!AL31)/(L$48-L$47)*10)),1))</f>
        <v>6.8</v>
      </c>
      <c r="M29" s="97">
        <f>IF('Indicator Data'!AM31="No data","x",ROUND(IF('Indicator Data'!AM31&gt;M$48,10,IF('Indicator Data'!AM31&lt;M$47,0,10-(M$48-'Indicator Data'!AM31)/(M$48-M$47)*10)),1))</f>
        <v>1</v>
      </c>
      <c r="N29" s="98">
        <f t="shared" si="14"/>
        <v>6.9</v>
      </c>
      <c r="O29" s="99">
        <f t="shared" si="2"/>
        <v>5.8</v>
      </c>
      <c r="P29" s="100">
        <f>IF(AND('Indicator Data'!AN31="No data",'Indicator Data'!AO31="No data"),"x",SUM('Indicator Data'!AN31:AO31))</f>
        <v>0</v>
      </c>
      <c r="Q29" s="97">
        <f t="shared" si="3"/>
        <v>0</v>
      </c>
      <c r="R29" s="98">
        <f t="shared" si="4"/>
        <v>0</v>
      </c>
      <c r="S29" s="96">
        <f>IF('Indicator Data'!AP31="No data","x",ROUND(IF('Indicator Data'!AP31&gt;S$48,10,IF('Indicator Data'!AP31&lt;S$47,0,10-(S$48-'Indicator Data'!AP31)/(S$48-S$47)*10)),1))</f>
        <v>8.3000000000000007</v>
      </c>
      <c r="T29" s="96">
        <f>IF('Indicator Data'!AQ31="No data","x",ROUND(IF('Indicator Data'!AQ31&gt;T$48,10,IF('Indicator Data'!AQ31&lt;T$47,0,10-(T$48-'Indicator Data'!AQ31)/(T$48-T$47)*10)),1))</f>
        <v>8</v>
      </c>
      <c r="U29" s="96">
        <f>IF('Indicator Data'!AR31="No data","x",ROUND(IF('Indicator Data'!AR31&gt;U$48,10,IF('Indicator Data'!AR31&lt;U$47,0,10-(U$48-'Indicator Data'!AR31)/(U$48-U$47)*10)),1))</f>
        <v>0</v>
      </c>
      <c r="V29" s="98">
        <f t="shared" si="5"/>
        <v>5.4</v>
      </c>
      <c r="W29" s="96">
        <f>IF('Indicator Data'!AS31="No data","x",ROUND(IF('Indicator Data'!AS31&gt;W$48,10,IF('Indicator Data'!AS31&lt;W$47,0,10-(W$48-'Indicator Data'!AS31)/(W$48-W$47)*10)),1))</f>
        <v>1.9</v>
      </c>
      <c r="X29" s="96">
        <f>IF('Indicator Data'!AT31="No data","x",ROUND(IF('Indicator Data'!AT31&gt;X$48,10,IF('Indicator Data'!AT31&lt;X$47,0,10-(X$48-'Indicator Data'!AT31)/(X$48-X$47)*10)),1))</f>
        <v>8.1999999999999993</v>
      </c>
      <c r="Y29" s="98">
        <f t="shared" si="6"/>
        <v>5.0999999999999996</v>
      </c>
      <c r="Z29" s="101" t="str">
        <f>IF(OR('Indicator Data'!AU31="No data",'Indicator Data'!BQ31="No data"),"x",('Indicator Data'!AU31/'Indicator Data'!BQ31))</f>
        <v>x</v>
      </c>
      <c r="AA29" s="101" t="str">
        <f>IF(OR('Indicator Data'!AV31="No data",'Indicator Data'!BQ31="No data"),"x",('Indicator Data'!AV31/'Indicator Data'!BQ31)*1000)</f>
        <v>x</v>
      </c>
      <c r="AB29" s="101" t="str">
        <f>IF(OR('Indicator Data'!AW31="No data",'Indicator Data'!BS31="No data"),"x",('Indicator Data'!AW31/'Indicator Data'!BS31))</f>
        <v>x</v>
      </c>
      <c r="AC29" s="97" t="str">
        <f t="shared" ref="AC29:AE29" si="38">IF(Z29="x","x",ROUND(IF(Z29&gt;AC$48,10,IF(Z29&lt;AC$47,0,10-(AC$48-Z29)/(AC$48-AC$47)*10)),1))</f>
        <v>x</v>
      </c>
      <c r="AD29" s="97" t="str">
        <f t="shared" si="38"/>
        <v>x</v>
      </c>
      <c r="AE29" s="97" t="str">
        <f t="shared" si="38"/>
        <v>x</v>
      </c>
      <c r="AF29" s="98" t="str">
        <f t="shared" si="8"/>
        <v>x</v>
      </c>
      <c r="AG29" s="97">
        <f>IF('Indicator Data'!AY31="No data","x",ROUND(IF('Indicator Data'!AY31&gt;AG$48,10,IF('Indicator Data'!AY31&lt;AG$47,0,10-(AG$48-'Indicator Data'!AY31)/(AG$48-AG$47)*10)),1))</f>
        <v>0</v>
      </c>
      <c r="AH29" s="97">
        <f>IF('Indicator Data'!AZ31="No data","x",ROUND(IF('Indicator Data'!AZ31&gt;AH$48,10,IF('Indicator Data'!AZ31&lt;AH$47,0,10-(AH$48-'Indicator Data'!AZ31)/(AH$48-AH$47)*10)),1))</f>
        <v>7.8</v>
      </c>
      <c r="AI29" s="97">
        <f>IF('Indicator Data'!BA31="No data","x",ROUND(IF('Indicator Data'!BA31&gt;AI$48,10,IF('Indicator Data'!BA31&lt;AI$47,0,10-(AI$48-'Indicator Data'!BA31)/(AI$48-AI$47)*10)),1))</f>
        <v>9</v>
      </c>
      <c r="AJ29" s="98">
        <f t="shared" si="12"/>
        <v>5.6</v>
      </c>
      <c r="AK29" s="96">
        <f>IF('Indicator Data'!AX31="No data","x",ROUND(IF('Indicator Data'!AX31&lt;$AK$47,10,IF('Indicator Data'!AX31&gt;$AK$48,0,($AK$48-'Indicator Data'!AX31)/($AK$48-$AK$47)*10)),1))</f>
        <v>0.4</v>
      </c>
      <c r="AL29" s="98">
        <f t="shared" si="9"/>
        <v>0.4</v>
      </c>
      <c r="AM29" s="99">
        <f t="shared" si="10"/>
        <v>2.6</v>
      </c>
    </row>
    <row r="30" spans="1:39" ht="15.75" customHeight="1" x14ac:dyDescent="0.2">
      <c r="A30" s="50" t="s">
        <v>88</v>
      </c>
      <c r="B30" s="10" t="s">
        <v>119</v>
      </c>
      <c r="C30" s="54" t="s">
        <v>120</v>
      </c>
      <c r="D30" s="96">
        <f>ROUND(IF('Indicator Data'!AF32="No data",IF((0.1233*LN('Indicator Data'!#REF!)-0.4559)&gt;D$48,0,IF((0.1233*LN('Indicator Data'!#REF!)-0.4559)&lt;D$47,10,(D$48-(0.1233*LN('Indicator Data'!#REF!)-0.4559))/(D$48-D$47)*10)),IF('Indicator Data'!AF32&gt;D$48,0,IF('Indicator Data'!AF32&lt;D$47,10,(D$48-'Indicator Data'!AF32)/(D$48-D$47)*10))),1)</f>
        <v>2.6</v>
      </c>
      <c r="E30" s="96">
        <f>IF('Indicator Data'!AG32="No data","x",ROUND((IF('Indicator Data'!AG32&gt;E$48,10,IF('Indicator Data'!AG32&lt;E$47,0,10-(E$48-'Indicator Data'!AG32)/(E$48-E$47)*10))),1))</f>
        <v>0.2</v>
      </c>
      <c r="F30" s="97">
        <f>IF('Indicator Data'!AH32="No data","x",ROUND(IF('Indicator Data'!AH32&gt;F$48,10,IF('Indicator Data'!AH32&lt;F$47,0,10-(F$48-'Indicator Data'!AH32)/(F$48-F$47)*10)),1))</f>
        <v>8.3000000000000007</v>
      </c>
      <c r="G30" s="98">
        <f t="shared" si="0"/>
        <v>4.7</v>
      </c>
      <c r="H30" s="97">
        <f>IF('Indicator Data'!AJ32="No data","x",ROUND(IF('Indicator Data'!AJ32&gt;H$48,10,IF('Indicator Data'!AJ32&lt;H$47,0,10-(H$48-'Indicator Data'!AJ32)/(H$48-H$47)*10)),1))</f>
        <v>0</v>
      </c>
      <c r="I30" s="96">
        <f>IF('Indicator Data'!AK32="No data","x",ROUND(IF('Indicator Data'!AK32&gt;I$48,10,IF('Indicator Data'!AK32&lt;I$47,0,10-(I$48-'Indicator Data'!AK32)/(I$48-I$47)*10)),1))</f>
        <v>9.4</v>
      </c>
      <c r="J30" s="98">
        <f t="shared" si="1"/>
        <v>6.8</v>
      </c>
      <c r="K30" s="97">
        <f>IF('Indicator Data'!AI32="No data","x",ROUND(IF('Indicator Data'!AI32&gt;K$48,10,IF('Indicator Data'!AI32&lt;K$47,0,10-(K$48-'Indicator Data'!AI32)/(K$48-K$47)*10)),1))</f>
        <v>9.4</v>
      </c>
      <c r="L30" s="97">
        <f>IF('Indicator Data'!AL32="No data","x",ROUND(IF('Indicator Data'!AL32&gt;L$48,10,IF('Indicator Data'!AL32&lt;L$47,0,10-(L$48-'Indicator Data'!AL32)/(L$48-L$47)*10)),1))</f>
        <v>6.8</v>
      </c>
      <c r="M30" s="97">
        <f>IF('Indicator Data'!AM32="No data","x",ROUND(IF('Indicator Data'!AM32&gt;M$48,10,IF('Indicator Data'!AM32&lt;M$47,0,10-(M$48-'Indicator Data'!AM32)/(M$48-M$47)*10)),1))</f>
        <v>0.7</v>
      </c>
      <c r="N30" s="98">
        <f t="shared" si="14"/>
        <v>6.9</v>
      </c>
      <c r="O30" s="99">
        <f t="shared" si="2"/>
        <v>5.8</v>
      </c>
      <c r="P30" s="100">
        <f>IF(AND('Indicator Data'!AN32="No data",'Indicator Data'!AO32="No data"),"x",SUM('Indicator Data'!AN32:AO32))</f>
        <v>0.22211824435158145</v>
      </c>
      <c r="Q30" s="97">
        <f t="shared" si="3"/>
        <v>2.1</v>
      </c>
      <c r="R30" s="98">
        <f t="shared" si="4"/>
        <v>2.1</v>
      </c>
      <c r="S30" s="96">
        <f>IF('Indicator Data'!AP32="No data","x",ROUND(IF('Indicator Data'!AP32&gt;S$48,10,IF('Indicator Data'!AP32&lt;S$47,0,10-(S$48-'Indicator Data'!AP32)/(S$48-S$47)*10)),1))</f>
        <v>8.3000000000000007</v>
      </c>
      <c r="T30" s="96">
        <f>IF('Indicator Data'!AQ32="No data","x",ROUND(IF('Indicator Data'!AQ32&gt;T$48,10,IF('Indicator Data'!AQ32&lt;T$47,0,10-(T$48-'Indicator Data'!AQ32)/(T$48-T$47)*10)),1))</f>
        <v>8</v>
      </c>
      <c r="U30" s="96">
        <f>IF('Indicator Data'!AR32="No data","x",ROUND(IF('Indicator Data'!AR32&gt;U$48,10,IF('Indicator Data'!AR32&lt;U$47,0,10-(U$48-'Indicator Data'!AR32)/(U$48-U$47)*10)),1))</f>
        <v>0.3</v>
      </c>
      <c r="V30" s="98">
        <f t="shared" si="5"/>
        <v>5.5</v>
      </c>
      <c r="W30" s="96">
        <f>IF('Indicator Data'!AS32="No data","x",ROUND(IF('Indicator Data'!AS32&gt;W$48,10,IF('Indicator Data'!AS32&lt;W$47,0,10-(W$48-'Indicator Data'!AS32)/(W$48-W$47)*10)),1))</f>
        <v>1.9</v>
      </c>
      <c r="X30" s="96">
        <f>IF('Indicator Data'!AT32="No data","x",ROUND(IF('Indicator Data'!AT32&gt;X$48,10,IF('Indicator Data'!AT32&lt;X$47,0,10-(X$48-'Indicator Data'!AT32)/(X$48-X$47)*10)),1))</f>
        <v>8.1999999999999993</v>
      </c>
      <c r="Y30" s="98">
        <f t="shared" si="6"/>
        <v>5.0999999999999996</v>
      </c>
      <c r="Z30" s="101" t="str">
        <f>IF(OR('Indicator Data'!AU32="No data",'Indicator Data'!BQ32="No data"),"x",('Indicator Data'!AU32/'Indicator Data'!BQ32))</f>
        <v>x</v>
      </c>
      <c r="AA30" s="101" t="str">
        <f>IF(OR('Indicator Data'!AV32="No data",'Indicator Data'!BQ32="No data"),"x",('Indicator Data'!AV32/'Indicator Data'!BQ32)*1000)</f>
        <v>x</v>
      </c>
      <c r="AB30" s="101">
        <f>IF(OR('Indicator Data'!AW32="No data",'Indicator Data'!BS32="No data"),"x",('Indicator Data'!AW32/'Indicator Data'!BS32))</f>
        <v>4.829075338315492E-5</v>
      </c>
      <c r="AC30" s="97" t="str">
        <f t="shared" ref="AC30:AE30" si="39">IF(Z30="x","x",ROUND(IF(Z30&gt;AC$48,10,IF(Z30&lt;AC$47,0,10-(AC$48-Z30)/(AC$48-AC$47)*10)),1))</f>
        <v>x</v>
      </c>
      <c r="AD30" s="97" t="str">
        <f t="shared" si="39"/>
        <v>x</v>
      </c>
      <c r="AE30" s="97">
        <f t="shared" si="39"/>
        <v>0</v>
      </c>
      <c r="AF30" s="98">
        <f t="shared" si="8"/>
        <v>0</v>
      </c>
      <c r="AG30" s="97">
        <f>IF('Indicator Data'!AY32="No data","x",ROUND(IF('Indicator Data'!AY32&gt;AG$48,10,IF('Indicator Data'!AY32&lt;AG$47,0,10-(AG$48-'Indicator Data'!AY32)/(AG$48-AG$47)*10)),1))</f>
        <v>5.3</v>
      </c>
      <c r="AH30" s="97">
        <f>IF('Indicator Data'!AZ32="No data","x",ROUND(IF('Indicator Data'!AZ32&gt;AH$48,10,IF('Indicator Data'!AZ32&lt;AH$47,0,10-(AH$48-'Indicator Data'!AZ32)/(AH$48-AH$47)*10)),1))</f>
        <v>4.3</v>
      </c>
      <c r="AI30" s="97">
        <f>IF('Indicator Data'!BA32="No data","x",ROUND(IF('Indicator Data'!BA32&gt;AI$48,10,IF('Indicator Data'!BA32&lt;AI$47,0,10-(AI$48-'Indicator Data'!BA32)/(AI$48-AI$47)*10)),1))</f>
        <v>9</v>
      </c>
      <c r="AJ30" s="98">
        <f t="shared" si="12"/>
        <v>6.2</v>
      </c>
      <c r="AK30" s="96">
        <f>IF('Indicator Data'!AX32="No data","x",ROUND(IF('Indicator Data'!AX32&lt;$AK$47,10,IF('Indicator Data'!AX32&gt;$AK$48,0,($AK$48-'Indicator Data'!AX32)/($AK$48-$AK$47)*10)),1))</f>
        <v>0.4</v>
      </c>
      <c r="AL30" s="98">
        <f t="shared" si="9"/>
        <v>0.4</v>
      </c>
      <c r="AM30" s="99">
        <f t="shared" si="10"/>
        <v>3.6</v>
      </c>
    </row>
    <row r="31" spans="1:39" ht="15.75" customHeight="1" x14ac:dyDescent="0.2">
      <c r="A31" s="50" t="s">
        <v>88</v>
      </c>
      <c r="B31" s="10" t="s">
        <v>121</v>
      </c>
      <c r="C31" s="54" t="s">
        <v>122</v>
      </c>
      <c r="D31" s="96">
        <f>ROUND(IF('Indicator Data'!AF33="No data",IF((0.1233*LN('Indicator Data'!#REF!)-0.4559)&gt;D$48,0,IF((0.1233*LN('Indicator Data'!#REF!)-0.4559)&lt;D$47,10,(D$48-(0.1233*LN('Indicator Data'!#REF!)-0.4559))/(D$48-D$47)*10)),IF('Indicator Data'!AF33&gt;D$48,0,IF('Indicator Data'!AF33&lt;D$47,10,(D$48-'Indicator Data'!AF33)/(D$48-D$47)*10))),1)</f>
        <v>2.6</v>
      </c>
      <c r="E31" s="96">
        <f>IF('Indicator Data'!AG33="No data","x",ROUND((IF('Indicator Data'!AG33&gt;E$48,10,IF('Indicator Data'!AG33&lt;E$47,0,10-(E$48-'Indicator Data'!AG33)/(E$48-E$47)*10))),1))</f>
        <v>0.2</v>
      </c>
      <c r="F31" s="97">
        <f>IF('Indicator Data'!AH33="No data","x",ROUND(IF('Indicator Data'!AH33&gt;F$48,10,IF('Indicator Data'!AH33&lt;F$47,0,10-(F$48-'Indicator Data'!AH33)/(F$48-F$47)*10)),1))</f>
        <v>8.3000000000000007</v>
      </c>
      <c r="G31" s="98">
        <f t="shared" si="0"/>
        <v>4.7</v>
      </c>
      <c r="H31" s="97">
        <f>IF('Indicator Data'!AJ33="No data","x",ROUND(IF('Indicator Data'!AJ33&gt;H$48,10,IF('Indicator Data'!AJ33&lt;H$47,0,10-(H$48-'Indicator Data'!AJ33)/(H$48-H$47)*10)),1))</f>
        <v>0</v>
      </c>
      <c r="I31" s="96">
        <f>IF('Indicator Data'!AK33="No data","x",ROUND(IF('Indicator Data'!AK33&gt;I$48,10,IF('Indicator Data'!AK33&lt;I$47,0,10-(I$48-'Indicator Data'!AK33)/(I$48-I$47)*10)),1))</f>
        <v>9.4</v>
      </c>
      <c r="J31" s="98">
        <f t="shared" si="1"/>
        <v>6.8</v>
      </c>
      <c r="K31" s="97">
        <f>IF('Indicator Data'!AI33="No data","x",ROUND(IF('Indicator Data'!AI33&gt;K$48,10,IF('Indicator Data'!AI33&lt;K$47,0,10-(K$48-'Indicator Data'!AI33)/(K$48-K$47)*10)),1))</f>
        <v>9.4</v>
      </c>
      <c r="L31" s="97">
        <f>IF('Indicator Data'!AL33="No data","x",ROUND(IF('Indicator Data'!AL33&gt;L$48,10,IF('Indicator Data'!AL33&lt;L$47,0,10-(L$48-'Indicator Data'!AL33)/(L$48-L$47)*10)),1))</f>
        <v>6.8</v>
      </c>
      <c r="M31" s="97">
        <f>IF('Indicator Data'!AM33="No data","x",ROUND(IF('Indicator Data'!AM33&gt;M$48,10,IF('Indicator Data'!AM33&lt;M$47,0,10-(M$48-'Indicator Data'!AM33)/(M$48-M$47)*10)),1))</f>
        <v>10</v>
      </c>
      <c r="N31" s="98">
        <f t="shared" si="14"/>
        <v>9.1</v>
      </c>
      <c r="O31" s="99">
        <f t="shared" si="2"/>
        <v>6.3</v>
      </c>
      <c r="P31" s="100">
        <f>IF(AND('Indicator Data'!AN33="No data",'Indicator Data'!AO33="No data"),"x",SUM('Indicator Data'!AN33:AO33))</f>
        <v>0.26563316495384082</v>
      </c>
      <c r="Q31" s="97">
        <f t="shared" si="3"/>
        <v>2.9</v>
      </c>
      <c r="R31" s="98">
        <f t="shared" si="4"/>
        <v>2.9</v>
      </c>
      <c r="S31" s="96">
        <f>IF('Indicator Data'!AP33="No data","x",ROUND(IF('Indicator Data'!AP33&gt;S$48,10,IF('Indicator Data'!AP33&lt;S$47,0,10-(S$48-'Indicator Data'!AP33)/(S$48-S$47)*10)),1))</f>
        <v>8.3000000000000007</v>
      </c>
      <c r="T31" s="96">
        <f>IF('Indicator Data'!AQ33="No data","x",ROUND(IF('Indicator Data'!AQ33&gt;T$48,10,IF('Indicator Data'!AQ33&lt;T$47,0,10-(T$48-'Indicator Data'!AQ33)/(T$48-T$47)*10)),1))</f>
        <v>8</v>
      </c>
      <c r="U31" s="96">
        <f>IF('Indicator Data'!AR33="No data","x",ROUND(IF('Indicator Data'!AR33&gt;U$48,10,IF('Indicator Data'!AR33&lt;U$47,0,10-(U$48-'Indicator Data'!AR33)/(U$48-U$47)*10)),1))</f>
        <v>0.3</v>
      </c>
      <c r="V31" s="98">
        <f t="shared" si="5"/>
        <v>5.5</v>
      </c>
      <c r="W31" s="96">
        <f>IF('Indicator Data'!AS33="No data","x",ROUND(IF('Indicator Data'!AS33&gt;W$48,10,IF('Indicator Data'!AS33&lt;W$47,0,10-(W$48-'Indicator Data'!AS33)/(W$48-W$47)*10)),1))</f>
        <v>1.9</v>
      </c>
      <c r="X31" s="96">
        <f>IF('Indicator Data'!AT33="No data","x",ROUND(IF('Indicator Data'!AT33&gt;X$48,10,IF('Indicator Data'!AT33&lt;X$47,0,10-(X$48-'Indicator Data'!AT33)/(X$48-X$47)*10)),1))</f>
        <v>8.1999999999999993</v>
      </c>
      <c r="Y31" s="98">
        <f t="shared" si="6"/>
        <v>5.0999999999999996</v>
      </c>
      <c r="Z31" s="101" t="str">
        <f>IF(OR('Indicator Data'!AU33="No data",'Indicator Data'!BQ33="No data"),"x",('Indicator Data'!AU33/'Indicator Data'!BQ33))</f>
        <v>x</v>
      </c>
      <c r="AA31" s="101" t="str">
        <f>IF(OR('Indicator Data'!AV33="No data",'Indicator Data'!BQ33="No data"),"x",('Indicator Data'!AV33/'Indicator Data'!BQ33)*1000)</f>
        <v>x</v>
      </c>
      <c r="AB31" s="101">
        <f>IF(OR('Indicator Data'!AW33="No data",'Indicator Data'!BS33="No data"),"x",('Indicator Data'!AW33/'Indicator Data'!BS33))</f>
        <v>1.2760896788527572E-6</v>
      </c>
      <c r="AC31" s="97" t="str">
        <f t="shared" ref="AC31:AE31" si="40">IF(Z31="x","x",ROUND(IF(Z31&gt;AC$48,10,IF(Z31&lt;AC$47,0,10-(AC$48-Z31)/(AC$48-AC$47)*10)),1))</f>
        <v>x</v>
      </c>
      <c r="AD31" s="97" t="str">
        <f t="shared" si="40"/>
        <v>x</v>
      </c>
      <c r="AE31" s="97">
        <f t="shared" si="40"/>
        <v>0</v>
      </c>
      <c r="AF31" s="98">
        <f t="shared" si="8"/>
        <v>0</v>
      </c>
      <c r="AG31" s="97">
        <f>IF('Indicator Data'!AY33="No data","x",ROUND(IF('Indicator Data'!AY33&gt;AG$48,10,IF('Indicator Data'!AY33&lt;AG$47,0,10-(AG$48-'Indicator Data'!AY33)/(AG$48-AG$47)*10)),1))</f>
        <v>3.7</v>
      </c>
      <c r="AH31" s="97">
        <f>IF('Indicator Data'!AZ33="No data","x",ROUND(IF('Indicator Data'!AZ33&gt;AH$48,10,IF('Indicator Data'!AZ33&lt;AH$47,0,10-(AH$48-'Indicator Data'!AZ33)/(AH$48-AH$47)*10)),1))</f>
        <v>1.1000000000000001</v>
      </c>
      <c r="AI31" s="97">
        <f>IF('Indicator Data'!BA33="No data","x",ROUND(IF('Indicator Data'!BA33&gt;AI$48,10,IF('Indicator Data'!BA33&lt;AI$47,0,10-(AI$48-'Indicator Data'!BA33)/(AI$48-AI$47)*10)),1))</f>
        <v>9</v>
      </c>
      <c r="AJ31" s="98">
        <f t="shared" si="12"/>
        <v>4.5999999999999996</v>
      </c>
      <c r="AK31" s="96">
        <f>IF('Indicator Data'!AX33="No data","x",ROUND(IF('Indicator Data'!AX33&lt;$AK$47,10,IF('Indicator Data'!AX33&gt;$AK$48,0,($AK$48-'Indicator Data'!AX33)/($AK$48-$AK$47)*10)),1))</f>
        <v>0.4</v>
      </c>
      <c r="AL31" s="98">
        <f t="shared" si="9"/>
        <v>0.4</v>
      </c>
      <c r="AM31" s="99">
        <f t="shared" si="10"/>
        <v>3.4</v>
      </c>
    </row>
    <row r="32" spans="1:39" ht="15.75" customHeight="1" x14ac:dyDescent="0.2">
      <c r="A32" s="50" t="s">
        <v>88</v>
      </c>
      <c r="B32" s="10" t="s">
        <v>123</v>
      </c>
      <c r="C32" s="54" t="s">
        <v>124</v>
      </c>
      <c r="D32" s="96">
        <f>ROUND(IF('Indicator Data'!AF34="No data",IF((0.1233*LN('Indicator Data'!#REF!)-0.4559)&gt;D$48,0,IF((0.1233*LN('Indicator Data'!#REF!)-0.4559)&lt;D$47,10,(D$48-(0.1233*LN('Indicator Data'!#REF!)-0.4559))/(D$48-D$47)*10)),IF('Indicator Data'!AF34&gt;D$48,0,IF('Indicator Data'!AF34&lt;D$47,10,(D$48-'Indicator Data'!AF34)/(D$48-D$47)*10))),1)</f>
        <v>2.6</v>
      </c>
      <c r="E32" s="96">
        <f>IF('Indicator Data'!AG34="No data","x",ROUND((IF('Indicator Data'!AG34&gt;E$48,10,IF('Indicator Data'!AG34&lt;E$47,0,10-(E$48-'Indicator Data'!AG34)/(E$48-E$47)*10))),1))</f>
        <v>0.2</v>
      </c>
      <c r="F32" s="97">
        <f>IF('Indicator Data'!AH34="No data","x",ROUND(IF('Indicator Data'!AH34&gt;F$48,10,IF('Indicator Data'!AH34&lt;F$47,0,10-(F$48-'Indicator Data'!AH34)/(F$48-F$47)*10)),1))</f>
        <v>8.3000000000000007</v>
      </c>
      <c r="G32" s="98">
        <f t="shared" si="0"/>
        <v>4.7</v>
      </c>
      <c r="H32" s="97">
        <f>IF('Indicator Data'!AJ34="No data","x",ROUND(IF('Indicator Data'!AJ34&gt;H$48,10,IF('Indicator Data'!AJ34&lt;H$47,0,10-(H$48-'Indicator Data'!AJ34)/(H$48-H$47)*10)),1))</f>
        <v>0</v>
      </c>
      <c r="I32" s="96">
        <f>IF('Indicator Data'!AK34="No data","x",ROUND(IF('Indicator Data'!AK34&gt;I$48,10,IF('Indicator Data'!AK34&lt;I$47,0,10-(I$48-'Indicator Data'!AK34)/(I$48-I$47)*10)),1))</f>
        <v>9.4</v>
      </c>
      <c r="J32" s="98">
        <f t="shared" si="1"/>
        <v>6.8</v>
      </c>
      <c r="K32" s="97">
        <f>IF('Indicator Data'!AI34="No data","x",ROUND(IF('Indicator Data'!AI34&gt;K$48,10,IF('Indicator Data'!AI34&lt;K$47,0,10-(K$48-'Indicator Data'!AI34)/(K$48-K$47)*10)),1))</f>
        <v>9.4</v>
      </c>
      <c r="L32" s="97">
        <f>IF('Indicator Data'!AL34="No data","x",ROUND(IF('Indicator Data'!AL34&gt;L$48,10,IF('Indicator Data'!AL34&lt;L$47,0,10-(L$48-'Indicator Data'!AL34)/(L$48-L$47)*10)),1))</f>
        <v>6.8</v>
      </c>
      <c r="M32" s="97">
        <f>IF('Indicator Data'!AM34="No data","x",ROUND(IF('Indicator Data'!AM34&gt;M$48,10,IF('Indicator Data'!AM34&lt;M$47,0,10-(M$48-'Indicator Data'!AM34)/(M$48-M$47)*10)),1))</f>
        <v>3.5</v>
      </c>
      <c r="N32" s="98">
        <f t="shared" si="14"/>
        <v>7.3</v>
      </c>
      <c r="O32" s="99">
        <f t="shared" si="2"/>
        <v>5.9</v>
      </c>
      <c r="P32" s="100">
        <f>IF(AND('Indicator Data'!AN34="No data",'Indicator Data'!AO34="No data"),"x",SUM('Indicator Data'!AN34:AO34))</f>
        <v>0</v>
      </c>
      <c r="Q32" s="97">
        <f t="shared" si="3"/>
        <v>0</v>
      </c>
      <c r="R32" s="98">
        <f t="shared" si="4"/>
        <v>0</v>
      </c>
      <c r="S32" s="96">
        <f>IF('Indicator Data'!AP34="No data","x",ROUND(IF('Indicator Data'!AP34&gt;S$48,10,IF('Indicator Data'!AP34&lt;S$47,0,10-(S$48-'Indicator Data'!AP34)/(S$48-S$47)*10)),1))</f>
        <v>8.3000000000000007</v>
      </c>
      <c r="T32" s="96">
        <f>IF('Indicator Data'!AQ34="No data","x",ROUND(IF('Indicator Data'!AQ34&gt;T$48,10,IF('Indicator Data'!AQ34&lt;T$47,0,10-(T$48-'Indicator Data'!AQ34)/(T$48-T$47)*10)),1))</f>
        <v>8</v>
      </c>
      <c r="U32" s="96">
        <f>IF('Indicator Data'!AR34="No data","x",ROUND(IF('Indicator Data'!AR34&gt;U$48,10,IF('Indicator Data'!AR34&lt;U$47,0,10-(U$48-'Indicator Data'!AR34)/(U$48-U$47)*10)),1))</f>
        <v>0</v>
      </c>
      <c r="V32" s="98">
        <f t="shared" si="5"/>
        <v>5.4</v>
      </c>
      <c r="W32" s="96">
        <f>IF('Indicator Data'!AS34="No data","x",ROUND(IF('Indicator Data'!AS34&gt;W$48,10,IF('Indicator Data'!AS34&lt;W$47,0,10-(W$48-'Indicator Data'!AS34)/(W$48-W$47)*10)),1))</f>
        <v>1.9</v>
      </c>
      <c r="X32" s="96">
        <f>IF('Indicator Data'!AT34="No data","x",ROUND(IF('Indicator Data'!AT34&gt;X$48,10,IF('Indicator Data'!AT34&lt;X$47,0,10-(X$48-'Indicator Data'!AT34)/(X$48-X$47)*10)),1))</f>
        <v>8.1999999999999993</v>
      </c>
      <c r="Y32" s="98">
        <f t="shared" si="6"/>
        <v>5.0999999999999996</v>
      </c>
      <c r="Z32" s="101" t="str">
        <f>IF(OR('Indicator Data'!AU34="No data",'Indicator Data'!BQ34="No data"),"x",('Indicator Data'!AU34/'Indicator Data'!BQ34))</f>
        <v>x</v>
      </c>
      <c r="AA32" s="101" t="str">
        <f>IF(OR('Indicator Data'!AV34="No data",'Indicator Data'!BQ34="No data"),"x",('Indicator Data'!AV34/'Indicator Data'!BQ34)*1000)</f>
        <v>x</v>
      </c>
      <c r="AB32" s="101" t="str">
        <f>IF(OR('Indicator Data'!AW34="No data",'Indicator Data'!BS34="No data"),"x",('Indicator Data'!AW34/'Indicator Data'!BS34))</f>
        <v>x</v>
      </c>
      <c r="AC32" s="97" t="str">
        <f t="shared" ref="AC32:AE32" si="41">IF(Z32="x","x",ROUND(IF(Z32&gt;AC$48,10,IF(Z32&lt;AC$47,0,10-(AC$48-Z32)/(AC$48-AC$47)*10)),1))</f>
        <v>x</v>
      </c>
      <c r="AD32" s="97" t="str">
        <f t="shared" si="41"/>
        <v>x</v>
      </c>
      <c r="AE32" s="97" t="str">
        <f t="shared" si="41"/>
        <v>x</v>
      </c>
      <c r="AF32" s="98" t="str">
        <f t="shared" si="8"/>
        <v>x</v>
      </c>
      <c r="AG32" s="97">
        <f>IF('Indicator Data'!AY34="No data","x",ROUND(IF('Indicator Data'!AY34&gt;AG$48,10,IF('Indicator Data'!AY34&lt;AG$47,0,10-(AG$48-'Indicator Data'!AY34)/(AG$48-AG$47)*10)),1))</f>
        <v>0</v>
      </c>
      <c r="AH32" s="97">
        <f>IF('Indicator Data'!AZ34="No data","x",ROUND(IF('Indicator Data'!AZ34&gt;AH$48,10,IF('Indicator Data'!AZ34&lt;AH$47,0,10-(AH$48-'Indicator Data'!AZ34)/(AH$48-AH$47)*10)),1))</f>
        <v>6.1</v>
      </c>
      <c r="AI32" s="97">
        <f>IF('Indicator Data'!BA34="No data","x",ROUND(IF('Indicator Data'!BA34&gt;AI$48,10,IF('Indicator Data'!BA34&lt;AI$47,0,10-(AI$48-'Indicator Data'!BA34)/(AI$48-AI$47)*10)),1))</f>
        <v>9</v>
      </c>
      <c r="AJ32" s="98">
        <f t="shared" si="12"/>
        <v>5</v>
      </c>
      <c r="AK32" s="96">
        <f>IF('Indicator Data'!AX34="No data","x",ROUND(IF('Indicator Data'!AX34&lt;$AK$47,10,IF('Indicator Data'!AX34&gt;$AK$48,0,($AK$48-'Indicator Data'!AX34)/($AK$48-$AK$47)*10)),1))</f>
        <v>0.4</v>
      </c>
      <c r="AL32" s="98">
        <f t="shared" si="9"/>
        <v>0.4</v>
      </c>
      <c r="AM32" s="99">
        <f t="shared" si="10"/>
        <v>2.4</v>
      </c>
    </row>
    <row r="33" spans="1:39" ht="15.75" customHeight="1" x14ac:dyDescent="0.2">
      <c r="A33" s="50" t="s">
        <v>88</v>
      </c>
      <c r="B33" s="10" t="s">
        <v>125</v>
      </c>
      <c r="C33" s="54" t="s">
        <v>126</v>
      </c>
      <c r="D33" s="96">
        <f>ROUND(IF('Indicator Data'!AF35="No data",IF((0.1233*LN('Indicator Data'!#REF!)-0.4559)&gt;D$48,0,IF((0.1233*LN('Indicator Data'!#REF!)-0.4559)&lt;D$47,10,(D$48-(0.1233*LN('Indicator Data'!#REF!)-0.4559))/(D$48-D$47)*10)),IF('Indicator Data'!AF35&gt;D$48,0,IF('Indicator Data'!AF35&lt;D$47,10,(D$48-'Indicator Data'!AF35)/(D$48-D$47)*10))),1)</f>
        <v>2.6</v>
      </c>
      <c r="E33" s="96">
        <f>IF('Indicator Data'!AG35="No data","x",ROUND((IF('Indicator Data'!AG35&gt;E$48,10,IF('Indicator Data'!AG35&lt;E$47,0,10-(E$48-'Indicator Data'!AG35)/(E$48-E$47)*10))),1))</f>
        <v>0.2</v>
      </c>
      <c r="F33" s="97">
        <f>IF('Indicator Data'!AH35="No data","x",ROUND(IF('Indicator Data'!AH35&gt;F$48,10,IF('Indicator Data'!AH35&lt;F$47,0,10-(F$48-'Indicator Data'!AH35)/(F$48-F$47)*10)),1))</f>
        <v>8.3000000000000007</v>
      </c>
      <c r="G33" s="98">
        <f t="shared" si="0"/>
        <v>4.7</v>
      </c>
      <c r="H33" s="97">
        <f>IF('Indicator Data'!AJ35="No data","x",ROUND(IF('Indicator Data'!AJ35&gt;H$48,10,IF('Indicator Data'!AJ35&lt;H$47,0,10-(H$48-'Indicator Data'!AJ35)/(H$48-H$47)*10)),1))</f>
        <v>0</v>
      </c>
      <c r="I33" s="96">
        <f>IF('Indicator Data'!AK35="No data","x",ROUND(IF('Indicator Data'!AK35&gt;I$48,10,IF('Indicator Data'!AK35&lt;I$47,0,10-(I$48-'Indicator Data'!AK35)/(I$48-I$47)*10)),1))</f>
        <v>9.4</v>
      </c>
      <c r="J33" s="98">
        <f t="shared" si="1"/>
        <v>6.8</v>
      </c>
      <c r="K33" s="97">
        <f>IF('Indicator Data'!AI35="No data","x",ROUND(IF('Indicator Data'!AI35&gt;K$48,10,IF('Indicator Data'!AI35&lt;K$47,0,10-(K$48-'Indicator Data'!AI35)/(K$48-K$47)*10)),1))</f>
        <v>9.4</v>
      </c>
      <c r="L33" s="97">
        <f>IF('Indicator Data'!AL35="No data","x",ROUND(IF('Indicator Data'!AL35&gt;L$48,10,IF('Indicator Data'!AL35&lt;L$47,0,10-(L$48-'Indicator Data'!AL35)/(L$48-L$47)*10)),1))</f>
        <v>6.8</v>
      </c>
      <c r="M33" s="97">
        <f>IF('Indicator Data'!AM35="No data","x",ROUND(IF('Indicator Data'!AM35&gt;M$48,10,IF('Indicator Data'!AM35&lt;M$47,0,10-(M$48-'Indicator Data'!AM35)/(M$48-M$47)*10)),1))</f>
        <v>0</v>
      </c>
      <c r="N33" s="98">
        <f t="shared" si="14"/>
        <v>6.8</v>
      </c>
      <c r="O33" s="99">
        <f t="shared" si="2"/>
        <v>5.8</v>
      </c>
      <c r="P33" s="100">
        <f>IF(AND('Indicator Data'!AN35="No data",'Indicator Data'!AO35="No data"),"x",SUM('Indicator Data'!AN35:AO35))</f>
        <v>0.6414368184733803</v>
      </c>
      <c r="Q33" s="97">
        <f t="shared" si="3"/>
        <v>10</v>
      </c>
      <c r="R33" s="98">
        <f t="shared" si="4"/>
        <v>10</v>
      </c>
      <c r="S33" s="96">
        <f>IF('Indicator Data'!AP35="No data","x",ROUND(IF('Indicator Data'!AP35&gt;S$48,10,IF('Indicator Data'!AP35&lt;S$47,0,10-(S$48-'Indicator Data'!AP35)/(S$48-S$47)*10)),1))</f>
        <v>8.3000000000000007</v>
      </c>
      <c r="T33" s="96">
        <f>IF('Indicator Data'!AQ35="No data","x",ROUND(IF('Indicator Data'!AQ35&gt;T$48,10,IF('Indicator Data'!AQ35&lt;T$47,0,10-(T$48-'Indicator Data'!AQ35)/(T$48-T$47)*10)),1))</f>
        <v>8</v>
      </c>
      <c r="U33" s="96">
        <f>IF('Indicator Data'!AR35="No data","x",ROUND(IF('Indicator Data'!AR35&gt;U$48,10,IF('Indicator Data'!AR35&lt;U$47,0,10-(U$48-'Indicator Data'!AR35)/(U$48-U$47)*10)),1))</f>
        <v>0</v>
      </c>
      <c r="V33" s="98">
        <f t="shared" si="5"/>
        <v>5.4</v>
      </c>
      <c r="W33" s="96">
        <f>IF('Indicator Data'!AS35="No data","x",ROUND(IF('Indicator Data'!AS35&gt;W$48,10,IF('Indicator Data'!AS35&lt;W$47,0,10-(W$48-'Indicator Data'!AS35)/(W$48-W$47)*10)),1))</f>
        <v>1.9</v>
      </c>
      <c r="X33" s="96">
        <f>IF('Indicator Data'!AT35="No data","x",ROUND(IF('Indicator Data'!AT35&gt;X$48,10,IF('Indicator Data'!AT35&lt;X$47,0,10-(X$48-'Indicator Data'!AT35)/(X$48-X$47)*10)),1))</f>
        <v>8.1999999999999993</v>
      </c>
      <c r="Y33" s="98">
        <f t="shared" si="6"/>
        <v>5.0999999999999996</v>
      </c>
      <c r="Z33" s="101" t="str">
        <f>IF(OR('Indicator Data'!AU35="No data",'Indicator Data'!BQ35="No data"),"x",('Indicator Data'!AU35/'Indicator Data'!BQ35))</f>
        <v>x</v>
      </c>
      <c r="AA33" s="101" t="str">
        <f>IF(OR('Indicator Data'!AV35="No data",'Indicator Data'!BQ35="No data"),"x",('Indicator Data'!AV35/'Indicator Data'!BQ35)*1000)</f>
        <v>x</v>
      </c>
      <c r="AB33" s="101" t="str">
        <f>IF(OR('Indicator Data'!AW35="No data",'Indicator Data'!BS35="No data"),"x",('Indicator Data'!AW35/'Indicator Data'!BS35))</f>
        <v>x</v>
      </c>
      <c r="AC33" s="97" t="str">
        <f t="shared" ref="AC33:AE33" si="42">IF(Z33="x","x",ROUND(IF(Z33&gt;AC$48,10,IF(Z33&lt;AC$47,0,10-(AC$48-Z33)/(AC$48-AC$47)*10)),1))</f>
        <v>x</v>
      </c>
      <c r="AD33" s="97" t="str">
        <f t="shared" si="42"/>
        <v>x</v>
      </c>
      <c r="AE33" s="97" t="str">
        <f t="shared" si="42"/>
        <v>x</v>
      </c>
      <c r="AF33" s="98" t="str">
        <f t="shared" si="8"/>
        <v>x</v>
      </c>
      <c r="AG33" s="97">
        <f>IF('Indicator Data'!AY35="No data","x",ROUND(IF('Indicator Data'!AY35&gt;AG$48,10,IF('Indicator Data'!AY35&lt;AG$47,0,10-(AG$48-'Indicator Data'!AY35)/(AG$48-AG$47)*10)),1))</f>
        <v>8.9</v>
      </c>
      <c r="AH33" s="97">
        <f>IF('Indicator Data'!AZ35="No data","x",ROUND(IF('Indicator Data'!AZ35&gt;AH$48,10,IF('Indicator Data'!AZ35&lt;AH$47,0,10-(AH$48-'Indicator Data'!AZ35)/(AH$48-AH$47)*10)),1))</f>
        <v>5.2</v>
      </c>
      <c r="AI33" s="97">
        <f>IF('Indicator Data'!BA35="No data","x",ROUND(IF('Indicator Data'!BA35&gt;AI$48,10,IF('Indicator Data'!BA35&lt;AI$47,0,10-(AI$48-'Indicator Data'!BA35)/(AI$48-AI$47)*10)),1))</f>
        <v>9</v>
      </c>
      <c r="AJ33" s="98">
        <f t="shared" si="12"/>
        <v>7.7</v>
      </c>
      <c r="AK33" s="96">
        <f>IF('Indicator Data'!AX35="No data","x",ROUND(IF('Indicator Data'!AX35&lt;$AK$47,10,IF('Indicator Data'!AX35&gt;$AK$48,0,($AK$48-'Indicator Data'!AX35)/($AK$48-$AK$47)*10)),1))</f>
        <v>0.4</v>
      </c>
      <c r="AL33" s="98">
        <f t="shared" si="9"/>
        <v>0.4</v>
      </c>
      <c r="AM33" s="99">
        <f t="shared" si="10"/>
        <v>5.7</v>
      </c>
    </row>
    <row r="34" spans="1:39" ht="15.75" customHeight="1" x14ac:dyDescent="0.2">
      <c r="A34" s="50" t="s">
        <v>88</v>
      </c>
      <c r="B34" s="10" t="s">
        <v>127</v>
      </c>
      <c r="C34" s="54" t="s">
        <v>128</v>
      </c>
      <c r="D34" s="96">
        <f>ROUND(IF('Indicator Data'!AF36="No data",IF((0.1233*LN('Indicator Data'!#REF!)-0.4559)&gt;D$48,0,IF((0.1233*LN('Indicator Data'!#REF!)-0.4559)&lt;D$47,10,(D$48-(0.1233*LN('Indicator Data'!#REF!)-0.4559))/(D$48-D$47)*10)),IF('Indicator Data'!AF36&gt;D$48,0,IF('Indicator Data'!AF36&lt;D$47,10,(D$48-'Indicator Data'!AF36)/(D$48-D$47)*10))),1)</f>
        <v>2.6</v>
      </c>
      <c r="E34" s="96">
        <f>IF('Indicator Data'!AG36="No data","x",ROUND((IF('Indicator Data'!AG36&gt;E$48,10,IF('Indicator Data'!AG36&lt;E$47,0,10-(E$48-'Indicator Data'!AG36)/(E$48-E$47)*10))),1))</f>
        <v>0.2</v>
      </c>
      <c r="F34" s="97">
        <f>IF('Indicator Data'!AH36="No data","x",ROUND(IF('Indicator Data'!AH36&gt;F$48,10,IF('Indicator Data'!AH36&lt;F$47,0,10-(F$48-'Indicator Data'!AH36)/(F$48-F$47)*10)),1))</f>
        <v>8.3000000000000007</v>
      </c>
      <c r="G34" s="98">
        <f t="shared" si="0"/>
        <v>4.7</v>
      </c>
      <c r="H34" s="97">
        <f>IF('Indicator Data'!AJ36="No data","x",ROUND(IF('Indicator Data'!AJ36&gt;H$48,10,IF('Indicator Data'!AJ36&lt;H$47,0,10-(H$48-'Indicator Data'!AJ36)/(H$48-H$47)*10)),1))</f>
        <v>0</v>
      </c>
      <c r="I34" s="96">
        <f>IF('Indicator Data'!AK36="No data","x",ROUND(IF('Indicator Data'!AK36&gt;I$48,10,IF('Indicator Data'!AK36&lt;I$47,0,10-(I$48-'Indicator Data'!AK36)/(I$48-I$47)*10)),1))</f>
        <v>9.4</v>
      </c>
      <c r="J34" s="98">
        <f t="shared" si="1"/>
        <v>6.8</v>
      </c>
      <c r="K34" s="97">
        <f>IF('Indicator Data'!AI36="No data","x",ROUND(IF('Indicator Data'!AI36&gt;K$48,10,IF('Indicator Data'!AI36&lt;K$47,0,10-(K$48-'Indicator Data'!AI36)/(K$48-K$47)*10)),1))</f>
        <v>9.4</v>
      </c>
      <c r="L34" s="97">
        <f>IF('Indicator Data'!AL36="No data","x",ROUND(IF('Indicator Data'!AL36&gt;L$48,10,IF('Indicator Data'!AL36&lt;L$47,0,10-(L$48-'Indicator Data'!AL36)/(L$48-L$47)*10)),1))</f>
        <v>6.8</v>
      </c>
      <c r="M34" s="97">
        <f>IF('Indicator Data'!AM36="No data","x",ROUND(IF('Indicator Data'!AM36&gt;M$48,10,IF('Indicator Data'!AM36&lt;M$47,0,10-(M$48-'Indicator Data'!AM36)/(M$48-M$47)*10)),1))</f>
        <v>0.6</v>
      </c>
      <c r="N34" s="98">
        <f t="shared" si="14"/>
        <v>6.8</v>
      </c>
      <c r="O34" s="99">
        <f t="shared" si="2"/>
        <v>5.8</v>
      </c>
      <c r="P34" s="100">
        <f>IF(AND('Indicator Data'!AN36="No data",'Indicator Data'!AO36="No data"),"x",SUM('Indicator Data'!AN36:AO36))</f>
        <v>0.39154660910596861</v>
      </c>
      <c r="Q34" s="97">
        <f t="shared" si="3"/>
        <v>5.3</v>
      </c>
      <c r="R34" s="98">
        <f t="shared" si="4"/>
        <v>5.3</v>
      </c>
      <c r="S34" s="96">
        <f>IF('Indicator Data'!AP36="No data","x",ROUND(IF('Indicator Data'!AP36&gt;S$48,10,IF('Indicator Data'!AP36&lt;S$47,0,10-(S$48-'Indicator Data'!AP36)/(S$48-S$47)*10)),1))</f>
        <v>8.3000000000000007</v>
      </c>
      <c r="T34" s="96">
        <f>IF('Indicator Data'!AQ36="No data","x",ROUND(IF('Indicator Data'!AQ36&gt;T$48,10,IF('Indicator Data'!AQ36&lt;T$47,0,10-(T$48-'Indicator Data'!AQ36)/(T$48-T$47)*10)),1))</f>
        <v>8</v>
      </c>
      <c r="U34" s="96">
        <f>IF('Indicator Data'!AR36="No data","x",ROUND(IF('Indicator Data'!AR36&gt;U$48,10,IF('Indicator Data'!AR36&lt;U$47,0,10-(U$48-'Indicator Data'!AR36)/(U$48-U$47)*10)),1))</f>
        <v>0.3</v>
      </c>
      <c r="V34" s="98">
        <f t="shared" si="5"/>
        <v>5.5</v>
      </c>
      <c r="W34" s="96">
        <f>IF('Indicator Data'!AS36="No data","x",ROUND(IF('Indicator Data'!AS36&gt;W$48,10,IF('Indicator Data'!AS36&lt;W$47,0,10-(W$48-'Indicator Data'!AS36)/(W$48-W$47)*10)),1))</f>
        <v>1.9</v>
      </c>
      <c r="X34" s="96">
        <f>IF('Indicator Data'!AT36="No data","x",ROUND(IF('Indicator Data'!AT36&gt;X$48,10,IF('Indicator Data'!AT36&lt;X$47,0,10-(X$48-'Indicator Data'!AT36)/(X$48-X$47)*10)),1))</f>
        <v>8.1999999999999993</v>
      </c>
      <c r="Y34" s="98">
        <f t="shared" si="6"/>
        <v>5.0999999999999996</v>
      </c>
      <c r="Z34" s="101" t="str">
        <f>IF(OR('Indicator Data'!AU36="No data",'Indicator Data'!BQ36="No data"),"x",('Indicator Data'!AU36/'Indicator Data'!BQ36))</f>
        <v>x</v>
      </c>
      <c r="AA34" s="101" t="str">
        <f>IF(OR('Indicator Data'!AV36="No data",'Indicator Data'!BQ36="No data"),"x",('Indicator Data'!AV36/'Indicator Data'!BQ36)*1000)</f>
        <v>x</v>
      </c>
      <c r="AB34" s="101" t="str">
        <f>IF(OR('Indicator Data'!AW36="No data",'Indicator Data'!BS36="No data"),"x",('Indicator Data'!AW36/'Indicator Data'!BS36))</f>
        <v>x</v>
      </c>
      <c r="AC34" s="97" t="str">
        <f t="shared" ref="AC34:AE34" si="43">IF(Z34="x","x",ROUND(IF(Z34&gt;AC$48,10,IF(Z34&lt;AC$47,0,10-(AC$48-Z34)/(AC$48-AC$47)*10)),1))</f>
        <v>x</v>
      </c>
      <c r="AD34" s="97" t="str">
        <f t="shared" si="43"/>
        <v>x</v>
      </c>
      <c r="AE34" s="97" t="str">
        <f t="shared" si="43"/>
        <v>x</v>
      </c>
      <c r="AF34" s="98" t="str">
        <f t="shared" si="8"/>
        <v>x</v>
      </c>
      <c r="AG34" s="97">
        <f>IF('Indicator Data'!AY36="No data","x",ROUND(IF('Indicator Data'!AY36&gt;AG$48,10,IF('Indicator Data'!AY36&lt;AG$47,0,10-(AG$48-'Indicator Data'!AY36)/(AG$48-AG$47)*10)),1))</f>
        <v>2.4</v>
      </c>
      <c r="AH34" s="97">
        <f>IF('Indicator Data'!AZ36="No data","x",ROUND(IF('Indicator Data'!AZ36&gt;AH$48,10,IF('Indicator Data'!AZ36&lt;AH$47,0,10-(AH$48-'Indicator Data'!AZ36)/(AH$48-AH$47)*10)),1))</f>
        <v>3.4</v>
      </c>
      <c r="AI34" s="97">
        <f>IF('Indicator Data'!BA36="No data","x",ROUND(IF('Indicator Data'!BA36&gt;AI$48,10,IF('Indicator Data'!BA36&lt;AI$47,0,10-(AI$48-'Indicator Data'!BA36)/(AI$48-AI$47)*10)),1))</f>
        <v>9</v>
      </c>
      <c r="AJ34" s="98">
        <f t="shared" si="12"/>
        <v>4.9000000000000004</v>
      </c>
      <c r="AK34" s="96">
        <f>IF('Indicator Data'!AX36="No data","x",ROUND(IF('Indicator Data'!AX36&lt;$AK$47,10,IF('Indicator Data'!AX36&gt;$AK$48,0,($AK$48-'Indicator Data'!AX36)/($AK$48-$AK$47)*10)),1))</f>
        <v>0.4</v>
      </c>
      <c r="AL34" s="98">
        <f t="shared" si="9"/>
        <v>0.4</v>
      </c>
      <c r="AM34" s="99">
        <f t="shared" si="10"/>
        <v>3.3</v>
      </c>
    </row>
    <row r="35" spans="1:39" ht="15.75" customHeight="1" x14ac:dyDescent="0.2">
      <c r="A35" s="50" t="s">
        <v>88</v>
      </c>
      <c r="B35" s="10" t="s">
        <v>129</v>
      </c>
      <c r="C35" s="54" t="s">
        <v>130</v>
      </c>
      <c r="D35" s="96">
        <f>ROUND(IF('Indicator Data'!AF37="No data",IF((0.1233*LN('Indicator Data'!#REF!)-0.4559)&gt;D$48,0,IF((0.1233*LN('Indicator Data'!#REF!)-0.4559)&lt;D$47,10,(D$48-(0.1233*LN('Indicator Data'!#REF!)-0.4559))/(D$48-D$47)*10)),IF('Indicator Data'!AF37&gt;D$48,0,IF('Indicator Data'!AF37&lt;D$47,10,(D$48-'Indicator Data'!AF37)/(D$48-D$47)*10))),1)</f>
        <v>2.6</v>
      </c>
      <c r="E35" s="96">
        <f>IF('Indicator Data'!AG37="No data","x",ROUND((IF('Indicator Data'!AG37&gt;E$48,10,IF('Indicator Data'!AG37&lt;E$47,0,10-(E$48-'Indicator Data'!AG37)/(E$48-E$47)*10))),1))</f>
        <v>0.2</v>
      </c>
      <c r="F35" s="97">
        <f>IF('Indicator Data'!AH37="No data","x",ROUND(IF('Indicator Data'!AH37&gt;F$48,10,IF('Indicator Data'!AH37&lt;F$47,0,10-(F$48-'Indicator Data'!AH37)/(F$48-F$47)*10)),1))</f>
        <v>8.3000000000000007</v>
      </c>
      <c r="G35" s="98">
        <f t="shared" si="0"/>
        <v>4.7</v>
      </c>
      <c r="H35" s="97">
        <f>IF('Indicator Data'!AJ37="No data","x",ROUND(IF('Indicator Data'!AJ37&gt;H$48,10,IF('Indicator Data'!AJ37&lt;H$47,0,10-(H$48-'Indicator Data'!AJ37)/(H$48-H$47)*10)),1))</f>
        <v>0</v>
      </c>
      <c r="I35" s="96">
        <f>IF('Indicator Data'!AK37="No data","x",ROUND(IF('Indicator Data'!AK37&gt;I$48,10,IF('Indicator Data'!AK37&lt;I$47,0,10-(I$48-'Indicator Data'!AK37)/(I$48-I$47)*10)),1))</f>
        <v>9.4</v>
      </c>
      <c r="J35" s="98">
        <f t="shared" si="1"/>
        <v>6.8</v>
      </c>
      <c r="K35" s="97">
        <f>IF('Indicator Data'!AI37="No data","x",ROUND(IF('Indicator Data'!AI37&gt;K$48,10,IF('Indicator Data'!AI37&lt;K$47,0,10-(K$48-'Indicator Data'!AI37)/(K$48-K$47)*10)),1))</f>
        <v>9.4</v>
      </c>
      <c r="L35" s="97">
        <f>IF('Indicator Data'!AL37="No data","x",ROUND(IF('Indicator Data'!AL37&gt;L$48,10,IF('Indicator Data'!AL37&lt;L$47,0,10-(L$48-'Indicator Data'!AL37)/(L$48-L$47)*10)),1))</f>
        <v>6.8</v>
      </c>
      <c r="M35" s="97">
        <f>IF('Indicator Data'!AM37="No data","x",ROUND(IF('Indicator Data'!AM37&gt;M$48,10,IF('Indicator Data'!AM37&lt;M$47,0,10-(M$48-'Indicator Data'!AM37)/(M$48-M$47)*10)),1))</f>
        <v>2.5</v>
      </c>
      <c r="N35" s="98">
        <f t="shared" si="14"/>
        <v>7.1</v>
      </c>
      <c r="O35" s="99">
        <f t="shared" si="2"/>
        <v>5.8</v>
      </c>
      <c r="P35" s="100">
        <f>IF(AND('Indicator Data'!AN37="No data",'Indicator Data'!AO37="No data"),"x",SUM('Indicator Data'!AN37:AO37))</f>
        <v>1.4850098066685347</v>
      </c>
      <c r="Q35" s="97">
        <f t="shared" si="3"/>
        <v>10</v>
      </c>
      <c r="R35" s="98">
        <f t="shared" si="4"/>
        <v>10</v>
      </c>
      <c r="S35" s="96">
        <f>IF('Indicator Data'!AP37="No data","x",ROUND(IF('Indicator Data'!AP37&gt;S$48,10,IF('Indicator Data'!AP37&lt;S$47,0,10-(S$48-'Indicator Data'!AP37)/(S$48-S$47)*10)),1))</f>
        <v>8.3000000000000007</v>
      </c>
      <c r="T35" s="96">
        <f>IF('Indicator Data'!AQ37="No data","x",ROUND(IF('Indicator Data'!AQ37&gt;T$48,10,IF('Indicator Data'!AQ37&lt;T$47,0,10-(T$48-'Indicator Data'!AQ37)/(T$48-T$47)*10)),1))</f>
        <v>8</v>
      </c>
      <c r="U35" s="96">
        <f>IF('Indicator Data'!AR37="No data","x",ROUND(IF('Indicator Data'!AR37&gt;U$48,10,IF('Indicator Data'!AR37&lt;U$47,0,10-(U$48-'Indicator Data'!AR37)/(U$48-U$47)*10)),1))</f>
        <v>0</v>
      </c>
      <c r="V35" s="98">
        <f t="shared" si="5"/>
        <v>5.4</v>
      </c>
      <c r="W35" s="96">
        <f>IF('Indicator Data'!AS37="No data","x",ROUND(IF('Indicator Data'!AS37&gt;W$48,10,IF('Indicator Data'!AS37&lt;W$47,0,10-(W$48-'Indicator Data'!AS37)/(W$48-W$47)*10)),1))</f>
        <v>1.9</v>
      </c>
      <c r="X35" s="96">
        <f>IF('Indicator Data'!AT37="No data","x",ROUND(IF('Indicator Data'!AT37&gt;X$48,10,IF('Indicator Data'!AT37&lt;X$47,0,10-(X$48-'Indicator Data'!AT37)/(X$48-X$47)*10)),1))</f>
        <v>8.1999999999999993</v>
      </c>
      <c r="Y35" s="98">
        <f t="shared" si="6"/>
        <v>5.0999999999999996</v>
      </c>
      <c r="Z35" s="101" t="str">
        <f>IF(OR('Indicator Data'!AU37="No data",'Indicator Data'!BQ37="No data"),"x",('Indicator Data'!AU37/'Indicator Data'!BQ37))</f>
        <v>x</v>
      </c>
      <c r="AA35" s="101" t="str">
        <f>IF(OR('Indicator Data'!AV37="No data",'Indicator Data'!BQ37="No data"),"x",('Indicator Data'!AV37/'Indicator Data'!BQ37)*1000)</f>
        <v>x</v>
      </c>
      <c r="AB35" s="101" t="str">
        <f>IF(OR('Indicator Data'!AW37="No data",'Indicator Data'!BS37="No data"),"x",('Indicator Data'!AW37/'Indicator Data'!BS37))</f>
        <v>x</v>
      </c>
      <c r="AC35" s="97" t="str">
        <f t="shared" ref="AC35:AE35" si="44">IF(Z35="x","x",ROUND(IF(Z35&gt;AC$48,10,IF(Z35&lt;AC$47,0,10-(AC$48-Z35)/(AC$48-AC$47)*10)),1))</f>
        <v>x</v>
      </c>
      <c r="AD35" s="97" t="str">
        <f t="shared" si="44"/>
        <v>x</v>
      </c>
      <c r="AE35" s="97" t="str">
        <f t="shared" si="44"/>
        <v>x</v>
      </c>
      <c r="AF35" s="98" t="str">
        <f t="shared" si="8"/>
        <v>x</v>
      </c>
      <c r="AG35" s="97">
        <f>IF('Indicator Data'!AY37="No data","x",ROUND(IF('Indicator Data'!AY37&gt;AG$48,10,IF('Indicator Data'!AY37&lt;AG$47,0,10-(AG$48-'Indicator Data'!AY37)/(AG$48-AG$47)*10)),1))</f>
        <v>4.7</v>
      </c>
      <c r="AH35" s="97">
        <f>IF('Indicator Data'!AZ37="No data","x",ROUND(IF('Indicator Data'!AZ37&gt;AH$48,10,IF('Indicator Data'!AZ37&lt;AH$47,0,10-(AH$48-'Indicator Data'!AZ37)/(AH$48-AH$47)*10)),1))</f>
        <v>7.1</v>
      </c>
      <c r="AI35" s="97">
        <f>IF('Indicator Data'!BA37="No data","x",ROUND(IF('Indicator Data'!BA37&gt;AI$48,10,IF('Indicator Data'!BA37&lt;AI$47,0,10-(AI$48-'Indicator Data'!BA37)/(AI$48-AI$47)*10)),1))</f>
        <v>9</v>
      </c>
      <c r="AJ35" s="98">
        <f t="shared" si="12"/>
        <v>6.9</v>
      </c>
      <c r="AK35" s="96">
        <f>IF('Indicator Data'!AX37="No data","x",ROUND(IF('Indicator Data'!AX37&lt;$AK$47,10,IF('Indicator Data'!AX37&gt;$AK$48,0,($AK$48-'Indicator Data'!AX37)/($AK$48-$AK$47)*10)),1))</f>
        <v>0.4</v>
      </c>
      <c r="AL35" s="98">
        <f t="shared" si="9"/>
        <v>0.4</v>
      </c>
      <c r="AM35" s="99">
        <f t="shared" si="10"/>
        <v>5.6</v>
      </c>
    </row>
    <row r="36" spans="1:39" ht="15.75" customHeight="1" x14ac:dyDescent="0.2">
      <c r="A36" s="50" t="s">
        <v>88</v>
      </c>
      <c r="B36" s="10" t="s">
        <v>131</v>
      </c>
      <c r="C36" s="54" t="s">
        <v>132</v>
      </c>
      <c r="D36" s="96">
        <f>ROUND(IF('Indicator Data'!AF38="No data",IF((0.1233*LN('Indicator Data'!#REF!)-0.4559)&gt;D$48,0,IF((0.1233*LN('Indicator Data'!#REF!)-0.4559)&lt;D$47,10,(D$48-(0.1233*LN('Indicator Data'!#REF!)-0.4559))/(D$48-D$47)*10)),IF('Indicator Data'!AF38&gt;D$48,0,IF('Indicator Data'!AF38&lt;D$47,10,(D$48-'Indicator Data'!AF38)/(D$48-D$47)*10))),1)</f>
        <v>2.6</v>
      </c>
      <c r="E36" s="96">
        <f>IF('Indicator Data'!AG38="No data","x",ROUND((IF('Indicator Data'!AG38&gt;E$48,10,IF('Indicator Data'!AG38&lt;E$47,0,10-(E$48-'Indicator Data'!AG38)/(E$48-E$47)*10))),1))</f>
        <v>0.2</v>
      </c>
      <c r="F36" s="97">
        <f>IF('Indicator Data'!AH38="No data","x",ROUND(IF('Indicator Data'!AH38&gt;F$48,10,IF('Indicator Data'!AH38&lt;F$47,0,10-(F$48-'Indicator Data'!AH38)/(F$48-F$47)*10)),1))</f>
        <v>8.3000000000000007</v>
      </c>
      <c r="G36" s="98">
        <f t="shared" si="0"/>
        <v>4.7</v>
      </c>
      <c r="H36" s="97">
        <f>IF('Indicator Data'!AJ38="No data","x",ROUND(IF('Indicator Data'!AJ38&gt;H$48,10,IF('Indicator Data'!AJ38&lt;H$47,0,10-(H$48-'Indicator Data'!AJ38)/(H$48-H$47)*10)),1))</f>
        <v>0</v>
      </c>
      <c r="I36" s="96">
        <f>IF('Indicator Data'!AK38="No data","x",ROUND(IF('Indicator Data'!AK38&gt;I$48,10,IF('Indicator Data'!AK38&lt;I$47,0,10-(I$48-'Indicator Data'!AK38)/(I$48-I$47)*10)),1))</f>
        <v>9.4</v>
      </c>
      <c r="J36" s="98">
        <f t="shared" si="1"/>
        <v>6.8</v>
      </c>
      <c r="K36" s="97">
        <f>IF('Indicator Data'!AI38="No data","x",ROUND(IF('Indicator Data'!AI38&gt;K$48,10,IF('Indicator Data'!AI38&lt;K$47,0,10-(K$48-'Indicator Data'!AI38)/(K$48-K$47)*10)),1))</f>
        <v>9.4</v>
      </c>
      <c r="L36" s="97">
        <f>IF('Indicator Data'!AL38="No data","x",ROUND(IF('Indicator Data'!AL38&gt;L$48,10,IF('Indicator Data'!AL38&lt;L$47,0,10-(L$48-'Indicator Data'!AL38)/(L$48-L$47)*10)),1))</f>
        <v>6.8</v>
      </c>
      <c r="M36" s="97">
        <f>IF('Indicator Data'!AM38="No data","x",ROUND(IF('Indicator Data'!AM38&gt;M$48,10,IF('Indicator Data'!AM38&lt;M$47,0,10-(M$48-'Indicator Data'!AM38)/(M$48-M$47)*10)),1))</f>
        <v>8.6</v>
      </c>
      <c r="N36" s="98">
        <f t="shared" si="14"/>
        <v>8.5</v>
      </c>
      <c r="O36" s="99">
        <f t="shared" si="2"/>
        <v>6.2</v>
      </c>
      <c r="P36" s="100">
        <f>IF(AND('Indicator Data'!AN38="No data",'Indicator Data'!AO38="No data"),"x",SUM('Indicator Data'!AN38:AO38))</f>
        <v>0</v>
      </c>
      <c r="Q36" s="97">
        <f t="shared" si="3"/>
        <v>0</v>
      </c>
      <c r="R36" s="98">
        <f t="shared" si="4"/>
        <v>0</v>
      </c>
      <c r="S36" s="96">
        <f>IF('Indicator Data'!AP38="No data","x",ROUND(IF('Indicator Data'!AP38&gt;S$48,10,IF('Indicator Data'!AP38&lt;S$47,0,10-(S$48-'Indicator Data'!AP38)/(S$48-S$47)*10)),1))</f>
        <v>8.3000000000000007</v>
      </c>
      <c r="T36" s="96">
        <f>IF('Indicator Data'!AQ38="No data","x",ROUND(IF('Indicator Data'!AQ38&gt;T$48,10,IF('Indicator Data'!AQ38&lt;T$47,0,10-(T$48-'Indicator Data'!AQ38)/(T$48-T$47)*10)),1))</f>
        <v>8</v>
      </c>
      <c r="U36" s="96">
        <f>IF('Indicator Data'!AR38="No data","x",ROUND(IF('Indicator Data'!AR38&gt;U$48,10,IF('Indicator Data'!AR38&lt;U$47,0,10-(U$48-'Indicator Data'!AR38)/(U$48-U$47)*10)),1))</f>
        <v>0</v>
      </c>
      <c r="V36" s="98">
        <f t="shared" si="5"/>
        <v>5.4</v>
      </c>
      <c r="W36" s="96">
        <f>IF('Indicator Data'!AS38="No data","x",ROUND(IF('Indicator Data'!AS38&gt;W$48,10,IF('Indicator Data'!AS38&lt;W$47,0,10-(W$48-'Indicator Data'!AS38)/(W$48-W$47)*10)),1))</f>
        <v>1.9</v>
      </c>
      <c r="X36" s="96">
        <f>IF('Indicator Data'!AT38="No data","x",ROUND(IF('Indicator Data'!AT38&gt;X$48,10,IF('Indicator Data'!AT38&lt;X$47,0,10-(X$48-'Indicator Data'!AT38)/(X$48-X$47)*10)),1))</f>
        <v>8.1999999999999993</v>
      </c>
      <c r="Y36" s="98">
        <f t="shared" si="6"/>
        <v>5.0999999999999996</v>
      </c>
      <c r="Z36" s="101" t="str">
        <f>IF(OR('Indicator Data'!AU38="No data",'Indicator Data'!BQ38="No data"),"x",('Indicator Data'!AU38/'Indicator Data'!BQ38))</f>
        <v>x</v>
      </c>
      <c r="AA36" s="101" t="str">
        <f>IF(OR('Indicator Data'!AV38="No data",'Indicator Data'!BQ38="No data"),"x",('Indicator Data'!AV38/'Indicator Data'!BQ38)*1000)</f>
        <v>x</v>
      </c>
      <c r="AB36" s="101" t="str">
        <f>IF(OR('Indicator Data'!AW38="No data",'Indicator Data'!BS38="No data"),"x",('Indicator Data'!AW38/'Indicator Data'!BS38))</f>
        <v>x</v>
      </c>
      <c r="AC36" s="97" t="str">
        <f t="shared" ref="AC36:AE36" si="45">IF(Z36="x","x",ROUND(IF(Z36&gt;AC$48,10,IF(Z36&lt;AC$47,0,10-(AC$48-Z36)/(AC$48-AC$47)*10)),1))</f>
        <v>x</v>
      </c>
      <c r="AD36" s="97" t="str">
        <f t="shared" si="45"/>
        <v>x</v>
      </c>
      <c r="AE36" s="97" t="str">
        <f t="shared" si="45"/>
        <v>x</v>
      </c>
      <c r="AF36" s="98" t="str">
        <f t="shared" si="8"/>
        <v>x</v>
      </c>
      <c r="AG36" s="97">
        <f>IF('Indicator Data'!AY38="No data","x",ROUND(IF('Indicator Data'!AY38&gt;AG$48,10,IF('Indicator Data'!AY38&lt;AG$47,0,10-(AG$48-'Indicator Data'!AY38)/(AG$48-AG$47)*10)),1))</f>
        <v>0.8</v>
      </c>
      <c r="AH36" s="97">
        <f>IF('Indicator Data'!AZ38="No data","x",ROUND(IF('Indicator Data'!AZ38&gt;AH$48,10,IF('Indicator Data'!AZ38&lt;AH$47,0,10-(AH$48-'Indicator Data'!AZ38)/(AH$48-AH$47)*10)),1))</f>
        <v>0.2</v>
      </c>
      <c r="AI36" s="97">
        <f>IF('Indicator Data'!BA38="No data","x",ROUND(IF('Indicator Data'!BA38&gt;AI$48,10,IF('Indicator Data'!BA38&lt;AI$47,0,10-(AI$48-'Indicator Data'!BA38)/(AI$48-AI$47)*10)),1))</f>
        <v>9</v>
      </c>
      <c r="AJ36" s="98">
        <f t="shared" si="12"/>
        <v>3.3</v>
      </c>
      <c r="AK36" s="96">
        <f>IF('Indicator Data'!AX38="No data","x",ROUND(IF('Indicator Data'!AX38&lt;$AK$47,10,IF('Indicator Data'!AX38&gt;$AK$48,0,($AK$48-'Indicator Data'!AX38)/($AK$48-$AK$47)*10)),1))</f>
        <v>0.4</v>
      </c>
      <c r="AL36" s="98">
        <f t="shared" si="9"/>
        <v>0.4</v>
      </c>
      <c r="AM36" s="99">
        <f t="shared" si="10"/>
        <v>2</v>
      </c>
    </row>
    <row r="37" spans="1:39" ht="15.75" customHeight="1" x14ac:dyDescent="0.2">
      <c r="A37" s="50" t="s">
        <v>88</v>
      </c>
      <c r="B37" s="10" t="s">
        <v>133</v>
      </c>
      <c r="C37" s="54" t="s">
        <v>134</v>
      </c>
      <c r="D37" s="96">
        <f>ROUND(IF('Indicator Data'!AF39="No data",IF((0.1233*LN('Indicator Data'!#REF!)-0.4559)&gt;D$48,0,IF((0.1233*LN('Indicator Data'!#REF!)-0.4559)&lt;D$47,10,(D$48-(0.1233*LN('Indicator Data'!#REF!)-0.4559))/(D$48-D$47)*10)),IF('Indicator Data'!AF39&gt;D$48,0,IF('Indicator Data'!AF39&lt;D$47,10,(D$48-'Indicator Data'!AF39)/(D$48-D$47)*10))),1)</f>
        <v>2.6</v>
      </c>
      <c r="E37" s="96">
        <f>IF('Indicator Data'!AG39="No data","x",ROUND((IF('Indicator Data'!AG39&gt;E$48,10,IF('Indicator Data'!AG39&lt;E$47,0,10-(E$48-'Indicator Data'!AG39)/(E$48-E$47)*10))),1))</f>
        <v>0.2</v>
      </c>
      <c r="F37" s="97">
        <f>IF('Indicator Data'!AH39="No data","x",ROUND(IF('Indicator Data'!AH39&gt;F$48,10,IF('Indicator Data'!AH39&lt;F$47,0,10-(F$48-'Indicator Data'!AH39)/(F$48-F$47)*10)),1))</f>
        <v>8.3000000000000007</v>
      </c>
      <c r="G37" s="98">
        <f t="shared" si="0"/>
        <v>4.7</v>
      </c>
      <c r="H37" s="97">
        <f>IF('Indicator Data'!AJ39="No data","x",ROUND(IF('Indicator Data'!AJ39&gt;H$48,10,IF('Indicator Data'!AJ39&lt;H$47,0,10-(H$48-'Indicator Data'!AJ39)/(H$48-H$47)*10)),1))</f>
        <v>0</v>
      </c>
      <c r="I37" s="96">
        <f>IF('Indicator Data'!AK39="No data","x",ROUND(IF('Indicator Data'!AK39&gt;I$48,10,IF('Indicator Data'!AK39&lt;I$47,0,10-(I$48-'Indicator Data'!AK39)/(I$48-I$47)*10)),1))</f>
        <v>9.4</v>
      </c>
      <c r="J37" s="98">
        <f t="shared" si="1"/>
        <v>6.8</v>
      </c>
      <c r="K37" s="97">
        <f>IF('Indicator Data'!AI39="No data","x",ROUND(IF('Indicator Data'!AI39&gt;K$48,10,IF('Indicator Data'!AI39&lt;K$47,0,10-(K$48-'Indicator Data'!AI39)/(K$48-K$47)*10)),1))</f>
        <v>9.4</v>
      </c>
      <c r="L37" s="97">
        <f>IF('Indicator Data'!AL39="No data","x",ROUND(IF('Indicator Data'!AL39&gt;L$48,10,IF('Indicator Data'!AL39&lt;L$47,0,10-(L$48-'Indicator Data'!AL39)/(L$48-L$47)*10)),1))</f>
        <v>6.8</v>
      </c>
      <c r="M37" s="97">
        <f>IF('Indicator Data'!AM39="No data","x",ROUND(IF('Indicator Data'!AM39&gt;M$48,10,IF('Indicator Data'!AM39&lt;M$47,0,10-(M$48-'Indicator Data'!AM39)/(M$48-M$47)*10)),1))</f>
        <v>3.6</v>
      </c>
      <c r="N37" s="98">
        <f t="shared" si="14"/>
        <v>7.3</v>
      </c>
      <c r="O37" s="99">
        <f t="shared" si="2"/>
        <v>5.9</v>
      </c>
      <c r="P37" s="100">
        <f>IF(AND('Indicator Data'!AN39="No data",'Indicator Data'!AO39="No data"),"x",SUM('Indicator Data'!AN39:AO39))</f>
        <v>0</v>
      </c>
      <c r="Q37" s="97">
        <f t="shared" si="3"/>
        <v>0</v>
      </c>
      <c r="R37" s="98">
        <f t="shared" si="4"/>
        <v>0</v>
      </c>
      <c r="S37" s="96">
        <f>IF('Indicator Data'!AP39="No data","x",ROUND(IF('Indicator Data'!AP39&gt;S$48,10,IF('Indicator Data'!AP39&lt;S$47,0,10-(S$48-'Indicator Data'!AP39)/(S$48-S$47)*10)),1))</f>
        <v>8.3000000000000007</v>
      </c>
      <c r="T37" s="96">
        <f>IF('Indicator Data'!AQ39="No data","x",ROUND(IF('Indicator Data'!AQ39&gt;T$48,10,IF('Indicator Data'!AQ39&lt;T$47,0,10-(T$48-'Indicator Data'!AQ39)/(T$48-T$47)*10)),1))</f>
        <v>8</v>
      </c>
      <c r="U37" s="96">
        <f>IF('Indicator Data'!AR39="No data","x",ROUND(IF('Indicator Data'!AR39&gt;U$48,10,IF('Indicator Data'!AR39&lt;U$47,0,10-(U$48-'Indicator Data'!AR39)/(U$48-U$47)*10)),1))</f>
        <v>0</v>
      </c>
      <c r="V37" s="98">
        <f t="shared" si="5"/>
        <v>5.4</v>
      </c>
      <c r="W37" s="96">
        <f>IF('Indicator Data'!AS39="No data","x",ROUND(IF('Indicator Data'!AS39&gt;W$48,10,IF('Indicator Data'!AS39&lt;W$47,0,10-(W$48-'Indicator Data'!AS39)/(W$48-W$47)*10)),1))</f>
        <v>1.9</v>
      </c>
      <c r="X37" s="96">
        <f>IF('Indicator Data'!AT39="No data","x",ROUND(IF('Indicator Data'!AT39&gt;X$48,10,IF('Indicator Data'!AT39&lt;X$47,0,10-(X$48-'Indicator Data'!AT39)/(X$48-X$47)*10)),1))</f>
        <v>8.1999999999999993</v>
      </c>
      <c r="Y37" s="98">
        <f t="shared" si="6"/>
        <v>5.0999999999999996</v>
      </c>
      <c r="Z37" s="101" t="str">
        <f>IF(OR('Indicator Data'!AU39="No data",'Indicator Data'!BQ39="No data"),"x",('Indicator Data'!AU39/'Indicator Data'!BQ39))</f>
        <v>x</v>
      </c>
      <c r="AA37" s="101" t="str">
        <f>IF(OR('Indicator Data'!AV39="No data",'Indicator Data'!BQ39="No data"),"x",('Indicator Data'!AV39/'Indicator Data'!BQ39)*1000)</f>
        <v>x</v>
      </c>
      <c r="AB37" s="101" t="str">
        <f>IF(OR('Indicator Data'!AW39="No data",'Indicator Data'!BS39="No data"),"x",('Indicator Data'!AW39/'Indicator Data'!BS39))</f>
        <v>x</v>
      </c>
      <c r="AC37" s="97" t="str">
        <f t="shared" ref="AC37:AE37" si="46">IF(Z37="x","x",ROUND(IF(Z37&gt;AC$48,10,IF(Z37&lt;AC$47,0,10-(AC$48-Z37)/(AC$48-AC$47)*10)),1))</f>
        <v>x</v>
      </c>
      <c r="AD37" s="97" t="str">
        <f t="shared" si="46"/>
        <v>x</v>
      </c>
      <c r="AE37" s="97" t="str">
        <f t="shared" si="46"/>
        <v>x</v>
      </c>
      <c r="AF37" s="98" t="str">
        <f t="shared" si="8"/>
        <v>x</v>
      </c>
      <c r="AG37" s="97">
        <f>IF('Indicator Data'!AY39="No data","x",ROUND(IF('Indicator Data'!AY39&gt;AG$48,10,IF('Indicator Data'!AY39&lt;AG$47,0,10-(AG$48-'Indicator Data'!AY39)/(AG$48-AG$47)*10)),1))</f>
        <v>10</v>
      </c>
      <c r="AH37" s="97">
        <f>IF('Indicator Data'!AZ39="No data","x",ROUND(IF('Indicator Data'!AZ39&gt;AH$48,10,IF('Indicator Data'!AZ39&lt;AH$47,0,10-(AH$48-'Indicator Data'!AZ39)/(AH$48-AH$47)*10)),1))</f>
        <v>0.5</v>
      </c>
      <c r="AI37" s="97">
        <f>IF('Indicator Data'!BA39="No data","x",ROUND(IF('Indicator Data'!BA39&gt;AI$48,10,IF('Indicator Data'!BA39&lt;AI$47,0,10-(AI$48-'Indicator Data'!BA39)/(AI$48-AI$47)*10)),1))</f>
        <v>9</v>
      </c>
      <c r="AJ37" s="98">
        <f t="shared" si="12"/>
        <v>6.5</v>
      </c>
      <c r="AK37" s="96">
        <f>IF('Indicator Data'!AX39="No data","x",ROUND(IF('Indicator Data'!AX39&lt;$AK$47,10,IF('Indicator Data'!AX39&gt;$AK$48,0,($AK$48-'Indicator Data'!AX39)/($AK$48-$AK$47)*10)),1))</f>
        <v>0.4</v>
      </c>
      <c r="AL37" s="98">
        <f t="shared" si="9"/>
        <v>0.4</v>
      </c>
      <c r="AM37" s="99">
        <f t="shared" si="10"/>
        <v>2.8</v>
      </c>
    </row>
    <row r="38" spans="1:39" ht="15.75" customHeight="1" x14ac:dyDescent="0.2">
      <c r="A38" s="56" t="s">
        <v>88</v>
      </c>
      <c r="B38" s="57" t="s">
        <v>135</v>
      </c>
      <c r="C38" s="54" t="s">
        <v>136</v>
      </c>
      <c r="D38" s="96">
        <f>ROUND(IF('Indicator Data'!AF40="No data",IF((0.1233*LN('Indicator Data'!#REF!)-0.4559)&gt;D$48,0,IF((0.1233*LN('Indicator Data'!#REF!)-0.4559)&lt;D$47,10,(D$48-(0.1233*LN('Indicator Data'!#REF!)-0.4559))/(D$48-D$47)*10)),IF('Indicator Data'!AF40&gt;D$48,0,IF('Indicator Data'!AF40&lt;D$47,10,(D$48-'Indicator Data'!AF40)/(D$48-D$47)*10))),1)</f>
        <v>2.6</v>
      </c>
      <c r="E38" s="96">
        <f>IF('Indicator Data'!AG40="No data","x",ROUND((IF('Indicator Data'!AG40&gt;E$48,10,IF('Indicator Data'!AG40&lt;E$47,0,10-(E$48-'Indicator Data'!AG40)/(E$48-E$47)*10))),1))</f>
        <v>0.2</v>
      </c>
      <c r="F38" s="97">
        <f>IF('Indicator Data'!AH40="No data","x",ROUND(IF('Indicator Data'!AH40&gt;F$48,10,IF('Indicator Data'!AH40&lt;F$47,0,10-(F$48-'Indicator Data'!AH40)/(F$48-F$47)*10)),1))</f>
        <v>8.3000000000000007</v>
      </c>
      <c r="G38" s="98">
        <f t="shared" si="0"/>
        <v>4.7</v>
      </c>
      <c r="H38" s="97">
        <f>IF('Indicator Data'!AJ40="No data","x",ROUND(IF('Indicator Data'!AJ40&gt;H$48,10,IF('Indicator Data'!AJ40&lt;H$47,0,10-(H$48-'Indicator Data'!AJ40)/(H$48-H$47)*10)),1))</f>
        <v>0</v>
      </c>
      <c r="I38" s="96">
        <f>IF('Indicator Data'!AK40="No data","x",ROUND(IF('Indicator Data'!AK40&gt;I$48,10,IF('Indicator Data'!AK40&lt;I$47,0,10-(I$48-'Indicator Data'!AK40)/(I$48-I$47)*10)),1))</f>
        <v>9.4</v>
      </c>
      <c r="J38" s="98">
        <f t="shared" si="1"/>
        <v>6.8</v>
      </c>
      <c r="K38" s="97">
        <f>IF('Indicator Data'!AI40="No data","x",ROUND(IF('Indicator Data'!AI40&gt;K$48,10,IF('Indicator Data'!AI40&lt;K$47,0,10-(K$48-'Indicator Data'!AI40)/(K$48-K$47)*10)),1))</f>
        <v>9.4</v>
      </c>
      <c r="L38" s="97">
        <f>IF('Indicator Data'!AL40="No data","x",ROUND(IF('Indicator Data'!AL40&gt;L$48,10,IF('Indicator Data'!AL40&lt;L$47,0,10-(L$48-'Indicator Data'!AL40)/(L$48-L$47)*10)),1))</f>
        <v>6.8</v>
      </c>
      <c r="M38" s="97" t="str">
        <f>IF('Indicator Data'!AM40="No data","x",ROUND(IF('Indicator Data'!AM40&gt;M$48,10,IF('Indicator Data'!AM40&lt;M$47,0,10-(M$48-'Indicator Data'!AM40)/(M$48-M$47)*10)),1))</f>
        <v>x</v>
      </c>
      <c r="N38" s="336">
        <f t="shared" si="14"/>
        <v>8.4</v>
      </c>
      <c r="O38" s="99">
        <f t="shared" si="2"/>
        <v>6.2</v>
      </c>
      <c r="P38" s="100">
        <f>IF(AND('Indicator Data'!AN40="No data",'Indicator Data'!AO40="No data"),"x",SUM('Indicator Data'!AN40:AO40))</f>
        <v>0.61285239012432147</v>
      </c>
      <c r="Q38" s="97">
        <f t="shared" si="3"/>
        <v>9.5</v>
      </c>
      <c r="R38" s="98">
        <f t="shared" si="4"/>
        <v>9.5</v>
      </c>
      <c r="S38" s="96">
        <f>IF('Indicator Data'!AP40="No data","x",ROUND(IF('Indicator Data'!AP40&gt;S$48,10,IF('Indicator Data'!AP40&lt;S$47,0,10-(S$48-'Indicator Data'!AP40)/(S$48-S$47)*10)),1))</f>
        <v>8.3000000000000007</v>
      </c>
      <c r="T38" s="96">
        <f>IF('Indicator Data'!AQ40="No data","x",ROUND(IF('Indicator Data'!AQ40&gt;T$48,10,IF('Indicator Data'!AQ40&lt;T$47,0,10-(T$48-'Indicator Data'!AQ40)/(T$48-T$47)*10)),1))</f>
        <v>8</v>
      </c>
      <c r="U38" s="96">
        <f>IF('Indicator Data'!AR40="No data","x",ROUND(IF('Indicator Data'!AR40&gt;U$48,10,IF('Indicator Data'!AR40&lt;U$47,0,10-(U$48-'Indicator Data'!AR40)/(U$48-U$47)*10)),1))</f>
        <v>1</v>
      </c>
      <c r="V38" s="98">
        <f t="shared" si="5"/>
        <v>5.8</v>
      </c>
      <c r="W38" s="96">
        <f>IF('Indicator Data'!AS40="No data","x",ROUND(IF('Indicator Data'!AS40&gt;W$48,10,IF('Indicator Data'!AS40&lt;W$47,0,10-(W$48-'Indicator Data'!AS40)/(W$48-W$47)*10)),1))</f>
        <v>1.9</v>
      </c>
      <c r="X38" s="96">
        <f>IF('Indicator Data'!AT40="No data","x",ROUND(IF('Indicator Data'!AT40&gt;X$48,10,IF('Indicator Data'!AT40&lt;X$47,0,10-(X$48-'Indicator Data'!AT40)/(X$48-X$47)*10)),1))</f>
        <v>8.1999999999999993</v>
      </c>
      <c r="Y38" s="98">
        <f t="shared" si="6"/>
        <v>5.0999999999999996</v>
      </c>
      <c r="Z38" s="101" t="str">
        <f>IF(OR('Indicator Data'!AU40="No data",'Indicator Data'!BQ40="No data"),"x",('Indicator Data'!AU40/'Indicator Data'!BQ40))</f>
        <v>x</v>
      </c>
      <c r="AA38" s="101" t="str">
        <f>IF(OR('Indicator Data'!AV40="No data",'Indicator Data'!BQ40="No data"),"x",('Indicator Data'!AV40/'Indicator Data'!BQ40)*1000)</f>
        <v>x</v>
      </c>
      <c r="AB38" s="101">
        <f>IF(OR('Indicator Data'!AW40="No data",'Indicator Data'!BS40="No data"),"x",('Indicator Data'!AW40/'Indicator Data'!BS40))</f>
        <v>8.760250454453647E-6</v>
      </c>
      <c r="AC38" s="97" t="str">
        <f t="shared" ref="AC38:AE38" si="47">IF(Z38="x","x",ROUND(IF(Z38&gt;AC$48,10,IF(Z38&lt;AC$47,0,10-(AC$48-Z38)/(AC$48-AC$47)*10)),1))</f>
        <v>x</v>
      </c>
      <c r="AD38" s="97" t="str">
        <f t="shared" si="47"/>
        <v>x</v>
      </c>
      <c r="AE38" s="97">
        <f t="shared" si="47"/>
        <v>0</v>
      </c>
      <c r="AF38" s="98">
        <f t="shared" si="8"/>
        <v>0</v>
      </c>
      <c r="AG38" s="97">
        <f>IF('Indicator Data'!AY40="No data","x",ROUND(IF('Indicator Data'!AY40&gt;AG$48,10,IF('Indicator Data'!AY40&lt;AG$47,0,10-(AG$48-'Indicator Data'!AY40)/(AG$48-AG$47)*10)),1))</f>
        <v>0</v>
      </c>
      <c r="AH38" s="217">
        <f>IF('Indicator Data'!AZ40="No data","x",ROUND(IF('Indicator Data'!AZ40&gt;AH$48,10,IF('Indicator Data'!AZ40&lt;AH$47,0,10-(AH$48-'Indicator Data'!AZ40)/(AH$48-AH$47)*10)),1))</f>
        <v>0.4</v>
      </c>
      <c r="AI38" s="97">
        <f>IF('Indicator Data'!BA40="No data","x",ROUND(IF('Indicator Data'!BA40&gt;AI$48,10,IF('Indicator Data'!BA40&lt;AI$47,0,10-(AI$48-'Indicator Data'!BA40)/(AI$48-AI$47)*10)),1))</f>
        <v>9</v>
      </c>
      <c r="AJ38" s="336">
        <f t="shared" si="12"/>
        <v>3.1</v>
      </c>
      <c r="AK38" s="96">
        <f>IF('Indicator Data'!AX40="No data","x",ROUND(IF('Indicator Data'!AX40&lt;$AK$47,10,IF('Indicator Data'!AX40&gt;$AK$48,0,($AK$48-'Indicator Data'!AX40)/($AK$48-$AK$47)*10)),1))</f>
        <v>0.4</v>
      </c>
      <c r="AL38" s="98">
        <f t="shared" si="9"/>
        <v>0.4</v>
      </c>
      <c r="AM38" s="337">
        <f t="shared" si="10"/>
        <v>5.0999999999999996</v>
      </c>
    </row>
    <row r="39" spans="1:39" ht="15.75" customHeight="1" x14ac:dyDescent="0.2">
      <c r="A39" s="50" t="s">
        <v>137</v>
      </c>
      <c r="B39" s="10" t="s">
        <v>138</v>
      </c>
      <c r="C39" s="59" t="s">
        <v>139</v>
      </c>
      <c r="D39" s="223">
        <f>ROUND(IF('Indicator Data'!AF41="No data",IF((0.1233*LN('Indicator Data'!#REF!)-0.4559)&gt;D$48,0,IF((0.1233*LN('Indicator Data'!#REF!)-0.4559)&lt;D$47,10,(D$48-(0.1233*LN('Indicator Data'!#REF!)-0.4559))/(D$48-D$47)*10)),IF('Indicator Data'!AF41&gt;D$48,0,IF('Indicator Data'!AF41&lt;D$47,10,(D$48-'Indicator Data'!AF41)/(D$48-D$47)*10))),1)</f>
        <v>9.5</v>
      </c>
      <c r="E39" s="223">
        <f>IF('Indicator Data'!AG41="No data","x",ROUND((IF('Indicator Data'!AG41&gt;E$48,10,IF('Indicator Data'!AG41&lt;E$47,0,10-(E$48-'Indicator Data'!AG41)/(E$48-E$47)*10))),1))</f>
        <v>0.8</v>
      </c>
      <c r="F39" s="224">
        <f>IF('Indicator Data'!AH41="No data","x",ROUND(IF('Indicator Data'!AH41&gt;F$48,10,IF('Indicator Data'!AH41&lt;F$47,0,10-(F$48-'Indicator Data'!AH41)/(F$48-F$47)*10)),1))</f>
        <v>9.3000000000000007</v>
      </c>
      <c r="G39" s="225">
        <f t="shared" si="0"/>
        <v>8</v>
      </c>
      <c r="H39" s="224">
        <f>IF('Indicator Data'!AJ41="No data","x",ROUND(IF('Indicator Data'!AJ41&gt;H$48,10,IF('Indicator Data'!AJ41&lt;H$47,0,10-(H$48-'Indicator Data'!AJ41)/(H$48-H$47)*10)),1))</f>
        <v>4.7</v>
      </c>
      <c r="I39" s="223">
        <f>IF('Indicator Data'!AK41="No data","x",ROUND(IF('Indicator Data'!AK41&gt;I$48,10,IF('Indicator Data'!AK41&lt;I$47,0,10-(I$48-'Indicator Data'!AK41)/(I$48-I$47)*10)),1))</f>
        <v>3.3</v>
      </c>
      <c r="J39" s="225">
        <f t="shared" si="1"/>
        <v>4</v>
      </c>
      <c r="K39" s="224">
        <f>IF('Indicator Data'!AI41="No data","x",ROUND(IF('Indicator Data'!AI41&gt;K$48,10,IF('Indicator Data'!AI41&lt;K$47,0,10-(K$48-'Indicator Data'!AI41)/(K$48-K$47)*10)),1))</f>
        <v>1.7</v>
      </c>
      <c r="L39" s="224">
        <f>IF('Indicator Data'!AL41="No data","x",ROUND(IF('Indicator Data'!AL41&gt;L$48,10,IF('Indicator Data'!AL41&lt;L$47,0,10-(L$48-'Indicator Data'!AL41)/(L$48-L$47)*10)),1))</f>
        <v>3.7</v>
      </c>
      <c r="M39" s="224">
        <f>IF('Indicator Data'!AM41="No data","x",ROUND(IF('Indicator Data'!AM41&gt;M$48,10,IF('Indicator Data'!AM41&lt;M$47,0,10-(M$48-'Indicator Data'!AM41)/(M$48-M$47)*10)),1))</f>
        <v>0.9</v>
      </c>
      <c r="N39" s="98">
        <f t="shared" si="14"/>
        <v>2.2000000000000002</v>
      </c>
      <c r="O39" s="226">
        <f t="shared" si="2"/>
        <v>5.6</v>
      </c>
      <c r="P39" s="227">
        <f>IF(AND('Indicator Data'!AN41="No data",'Indicator Data'!AO41="No data"),"x",SUM('Indicator Data'!AN41:AO41))</f>
        <v>1.1367576262227249E-3</v>
      </c>
      <c r="Q39" s="224">
        <f t="shared" si="3"/>
        <v>0</v>
      </c>
      <c r="R39" s="225">
        <f t="shared" si="4"/>
        <v>0</v>
      </c>
      <c r="S39" s="223">
        <f>IF('Indicator Data'!AP41="No data","x",ROUND(IF('Indicator Data'!AP41&gt;S$48,10,IF('Indicator Data'!AP41&lt;S$47,0,10-(S$48-'Indicator Data'!AP41)/(S$48-S$47)*10)),1))</f>
        <v>10</v>
      </c>
      <c r="T39" s="223">
        <f>IF('Indicator Data'!AQ41="No data","x",ROUND(IF('Indicator Data'!AQ41&gt;T$48,10,IF('Indicator Data'!AQ41&lt;T$47,0,10-(T$48-'Indicator Data'!AQ41)/(T$48-T$47)*10)),1))</f>
        <v>4</v>
      </c>
      <c r="U39" s="223">
        <f>IF('Indicator Data'!AR41="No data","x",ROUND(IF('Indicator Data'!AR41&gt;U$48,10,IF('Indicator Data'!AR41&lt;U$47,0,10-(U$48-'Indicator Data'!AR41)/(U$48-U$47)*10)),1))</f>
        <v>3.8</v>
      </c>
      <c r="V39" s="225">
        <f t="shared" si="5"/>
        <v>5.9</v>
      </c>
      <c r="W39" s="223">
        <f>IF('Indicator Data'!AS41="No data","x",ROUND(IF('Indicator Data'!AS41&gt;W$48,10,IF('Indicator Data'!AS41&lt;W$47,0,10-(W$48-'Indicator Data'!AS41)/(W$48-W$47)*10)),1))</f>
        <v>3.2</v>
      </c>
      <c r="X39" s="223">
        <f>IF('Indicator Data'!AT41="No data","x",ROUND(IF('Indicator Data'!AT41&gt;X$48,10,IF('Indicator Data'!AT41&lt;X$47,0,10-(X$48-'Indicator Data'!AT41)/(X$48-X$47)*10)),1))</f>
        <v>0.2</v>
      </c>
      <c r="Y39" s="225">
        <f t="shared" si="6"/>
        <v>1.7</v>
      </c>
      <c r="Z39" s="228" t="str">
        <f>IF(OR('Indicator Data'!AU41="No data",'Indicator Data'!BQ41="No data"),"x",('Indicator Data'!AU41/'Indicator Data'!BQ41))</f>
        <v>x</v>
      </c>
      <c r="AA39" s="228" t="str">
        <f>IF(OR('Indicator Data'!AV41="No data",'Indicator Data'!BQ41="No data"),"x",('Indicator Data'!AV41/'Indicator Data'!BQ41)*1000)</f>
        <v>x</v>
      </c>
      <c r="AB39" s="228" t="str">
        <f>IF(OR('Indicator Data'!AW41="No data",'Indicator Data'!BS41="No data"),"x",('Indicator Data'!AW41/'Indicator Data'!BS41))</f>
        <v>x</v>
      </c>
      <c r="AC39" s="224" t="str">
        <f t="shared" ref="AC39:AE39" si="48">IF(Z39="x","x",ROUND(IF(Z39&gt;AC$48,10,IF(Z39&lt;AC$47,0,10-(AC$48-Z39)/(AC$48-AC$47)*10)),1))</f>
        <v>x</v>
      </c>
      <c r="AD39" s="224" t="str">
        <f t="shared" si="48"/>
        <v>x</v>
      </c>
      <c r="AE39" s="224" t="str">
        <f t="shared" si="48"/>
        <v>x</v>
      </c>
      <c r="AF39" s="225" t="str">
        <f t="shared" si="8"/>
        <v>x</v>
      </c>
      <c r="AG39" s="224">
        <f>IF('Indicator Data'!AY41="No data","x",ROUND(IF('Indicator Data'!AY41&gt;AG$48,10,IF('Indicator Data'!AY41&lt;AG$47,0,10-(AG$48-'Indicator Data'!AY41)/(AG$48-AG$47)*10)),1))</f>
        <v>1.5</v>
      </c>
      <c r="AH39" s="97">
        <f>IF('Indicator Data'!AZ41="No data","x",ROUND(IF('Indicator Data'!AZ41&gt;AH$48,10,IF('Indicator Data'!AZ41&lt;AH$47,0,10-(AH$48-'Indicator Data'!AZ41)/(AH$48-AH$47)*10)),1))</f>
        <v>3.2</v>
      </c>
      <c r="AI39" s="224" t="str">
        <f>IF('Indicator Data'!BA41="No data","x",ROUND(IF('Indicator Data'!BA41&gt;AI$48,10,IF('Indicator Data'!BA41&lt;AI$47,0,10-(AI$48-'Indicator Data'!BA41)/(AI$48-AI$47)*10)),1))</f>
        <v>x</v>
      </c>
      <c r="AJ39" s="98">
        <f t="shared" si="12"/>
        <v>2.4</v>
      </c>
      <c r="AK39" s="223">
        <f>IF('Indicator Data'!AX41="No data","x",ROUND(IF('Indicator Data'!AX41&lt;$AK$47,10,IF('Indicator Data'!AX41&gt;$AK$48,0,($AK$48-'Indicator Data'!AX41)/($AK$48-$AK$47)*10)),1))</f>
        <v>8.3000000000000007</v>
      </c>
      <c r="AL39" s="225">
        <f t="shared" si="9"/>
        <v>8.3000000000000007</v>
      </c>
      <c r="AM39" s="99">
        <f t="shared" si="10"/>
        <v>3.3</v>
      </c>
    </row>
    <row r="40" spans="1:39" ht="15.75" customHeight="1" x14ac:dyDescent="0.2">
      <c r="A40" s="50" t="s">
        <v>137</v>
      </c>
      <c r="B40" s="10" t="s">
        <v>140</v>
      </c>
      <c r="C40" s="54" t="s">
        <v>141</v>
      </c>
      <c r="D40" s="96">
        <f>ROUND(IF('Indicator Data'!AF42="No data",IF((0.1233*LN('Indicator Data'!#REF!)-0.4559)&gt;D$48,0,IF((0.1233*LN('Indicator Data'!#REF!)-0.4559)&lt;D$47,10,(D$48-(0.1233*LN('Indicator Data'!#REF!)-0.4559))/(D$48-D$47)*10)),IF('Indicator Data'!AF42&gt;D$48,0,IF('Indicator Data'!AF42&lt;D$47,10,(D$48-'Indicator Data'!AF42)/(D$48-D$47)*10))),1)</f>
        <v>9.5</v>
      </c>
      <c r="E40" s="96">
        <f>IF('Indicator Data'!AG42="No data","x",ROUND((IF('Indicator Data'!AG42&gt;E$48,10,IF('Indicator Data'!AG42&lt;E$47,0,10-(E$48-'Indicator Data'!AG42)/(E$48-E$47)*10))),1))</f>
        <v>0.2</v>
      </c>
      <c r="F40" s="97">
        <f>IF('Indicator Data'!AH42="No data","x",ROUND(IF('Indicator Data'!AH42&gt;F$48,10,IF('Indicator Data'!AH42&lt;F$47,0,10-(F$48-'Indicator Data'!AH42)/(F$48-F$47)*10)),1))</f>
        <v>9.3000000000000007</v>
      </c>
      <c r="G40" s="98">
        <f t="shared" si="0"/>
        <v>7.9</v>
      </c>
      <c r="H40" s="97">
        <f>IF('Indicator Data'!AJ42="No data","x",ROUND(IF('Indicator Data'!AJ42&gt;H$48,10,IF('Indicator Data'!AJ42&lt;H$47,0,10-(H$48-'Indicator Data'!AJ42)/(H$48-H$47)*10)),1))</f>
        <v>4.7</v>
      </c>
      <c r="I40" s="96">
        <f>IF('Indicator Data'!AK42="No data","x",ROUND(IF('Indicator Data'!AK42&gt;I$48,10,IF('Indicator Data'!AK42&lt;I$47,0,10-(I$48-'Indicator Data'!AK42)/(I$48-I$47)*10)),1))</f>
        <v>3.3</v>
      </c>
      <c r="J40" s="98">
        <f t="shared" si="1"/>
        <v>4</v>
      </c>
      <c r="K40" s="97">
        <f>IF('Indicator Data'!AI42="No data","x",ROUND(IF('Indicator Data'!AI42&gt;K$48,10,IF('Indicator Data'!AI42&lt;K$47,0,10-(K$48-'Indicator Data'!AI42)/(K$48-K$47)*10)),1))</f>
        <v>1.7</v>
      </c>
      <c r="L40" s="97">
        <f>IF('Indicator Data'!AL42="No data","x",ROUND(IF('Indicator Data'!AL42&gt;L$48,10,IF('Indicator Data'!AL42&lt;L$47,0,10-(L$48-'Indicator Data'!AL42)/(L$48-L$47)*10)),1))</f>
        <v>10</v>
      </c>
      <c r="M40" s="97">
        <f>IF('Indicator Data'!AM42="No data","x",ROUND(IF('Indicator Data'!AM42&gt;M$48,10,IF('Indicator Data'!AM42&lt;M$47,0,10-(M$48-'Indicator Data'!AM42)/(M$48-M$47)*10)),1))</f>
        <v>10</v>
      </c>
      <c r="N40" s="98">
        <f t="shared" si="14"/>
        <v>8.8000000000000007</v>
      </c>
      <c r="O40" s="216">
        <f t="shared" si="2"/>
        <v>7.2</v>
      </c>
      <c r="P40" s="100">
        <f>IF(AND('Indicator Data'!AN42="No data",'Indicator Data'!AO42="No data"),"x",SUM('Indicator Data'!AN42:AO42))</f>
        <v>3.1212048985892155E-2</v>
      </c>
      <c r="Q40" s="97">
        <f t="shared" si="3"/>
        <v>0</v>
      </c>
      <c r="R40" s="98">
        <f t="shared" si="4"/>
        <v>0</v>
      </c>
      <c r="S40" s="96">
        <f>IF('Indicator Data'!AP42="No data","x",ROUND(IF('Indicator Data'!AP42&gt;S$48,10,IF('Indicator Data'!AP42&lt;S$47,0,10-(S$48-'Indicator Data'!AP42)/(S$48-S$47)*10)),1))</f>
        <v>7.5</v>
      </c>
      <c r="T40" s="96">
        <f>IF('Indicator Data'!AQ42="No data","x",ROUND(IF('Indicator Data'!AQ42&gt;T$48,10,IF('Indicator Data'!AQ42&lt;T$47,0,10-(T$48-'Indicator Data'!AQ42)/(T$48-T$47)*10)),1))</f>
        <v>4</v>
      </c>
      <c r="U40" s="96">
        <f>IF('Indicator Data'!AR42="No data","x",ROUND(IF('Indicator Data'!AR42&gt;U$48,10,IF('Indicator Data'!AR42&lt;U$47,0,10-(U$48-'Indicator Data'!AR42)/(U$48-U$47)*10)),1))</f>
        <v>5.6</v>
      </c>
      <c r="V40" s="98">
        <f t="shared" si="5"/>
        <v>5.7</v>
      </c>
      <c r="W40" s="96">
        <f>IF('Indicator Data'!AS42="No data","x",ROUND(IF('Indicator Data'!AS42&gt;W$48,10,IF('Indicator Data'!AS42&lt;W$47,0,10-(W$48-'Indicator Data'!AS42)/(W$48-W$47)*10)),1))</f>
        <v>1.7</v>
      </c>
      <c r="X40" s="96">
        <f>IF('Indicator Data'!AT42="No data","x",ROUND(IF('Indicator Data'!AT42&gt;X$48,10,IF('Indicator Data'!AT42&lt;X$47,0,10-(X$48-'Indicator Data'!AT42)/(X$48-X$47)*10)),1))</f>
        <v>0.2</v>
      </c>
      <c r="Y40" s="98">
        <f t="shared" si="6"/>
        <v>1</v>
      </c>
      <c r="Z40" s="101" t="str">
        <f>IF(OR('Indicator Data'!AU42="No data",'Indicator Data'!BQ42="No data"),"x",('Indicator Data'!AU42/'Indicator Data'!BQ42))</f>
        <v>x</v>
      </c>
      <c r="AA40" s="101" t="str">
        <f>IF(OR('Indicator Data'!AV42="No data",'Indicator Data'!BQ42="No data"),"x",('Indicator Data'!AV42/'Indicator Data'!BQ42)*1000)</f>
        <v>x</v>
      </c>
      <c r="AB40" s="101" t="str">
        <f>IF(OR('Indicator Data'!AW42="No data",'Indicator Data'!BS42="No data"),"x",('Indicator Data'!AW42/'Indicator Data'!BS42))</f>
        <v>x</v>
      </c>
      <c r="AC40" s="97" t="str">
        <f t="shared" ref="AC40:AE40" si="49">IF(Z40="x","x",ROUND(IF(Z40&gt;AC$48,10,IF(Z40&lt;AC$47,0,10-(AC$48-Z40)/(AC$48-AC$47)*10)),1))</f>
        <v>x</v>
      </c>
      <c r="AD40" s="97" t="str">
        <f t="shared" si="49"/>
        <v>x</v>
      </c>
      <c r="AE40" s="97" t="str">
        <f t="shared" si="49"/>
        <v>x</v>
      </c>
      <c r="AF40" s="98" t="str">
        <f t="shared" si="8"/>
        <v>x</v>
      </c>
      <c r="AG40" s="97">
        <f>IF('Indicator Data'!AY42="No data","x",ROUND(IF('Indicator Data'!AY42&gt;AG$48,10,IF('Indicator Data'!AY42&lt;AG$47,0,10-(AG$48-'Indicator Data'!AY42)/(AG$48-AG$47)*10)),1))</f>
        <v>1.5</v>
      </c>
      <c r="AH40" s="97">
        <f>IF('Indicator Data'!AZ42="No data","x",ROUND(IF('Indicator Data'!AZ42&gt;AH$48,10,IF('Indicator Data'!AZ42&lt;AH$47,0,10-(AH$48-'Indicator Data'!AZ42)/(AH$48-AH$47)*10)),1))</f>
        <v>3.2</v>
      </c>
      <c r="AI40" s="97" t="str">
        <f>IF('Indicator Data'!BA42="No data","x",ROUND(IF('Indicator Data'!BA42&gt;AI$48,10,IF('Indicator Data'!BA42&lt;AI$47,0,10-(AI$48-'Indicator Data'!BA42)/(AI$48-AI$47)*10)),1))</f>
        <v>x</v>
      </c>
      <c r="AJ40" s="98">
        <f t="shared" si="12"/>
        <v>2.4</v>
      </c>
      <c r="AK40" s="96">
        <f>IF('Indicator Data'!AX42="No data","x",ROUND(IF('Indicator Data'!AX42&lt;$AK$47,10,IF('Indicator Data'!AX42&gt;$AK$48,0,($AK$48-'Indicator Data'!AX42)/($AK$48-$AK$47)*10)),1))</f>
        <v>8.3000000000000007</v>
      </c>
      <c r="AL40" s="98">
        <f t="shared" si="9"/>
        <v>8.3000000000000007</v>
      </c>
      <c r="AM40" s="99">
        <f t="shared" si="10"/>
        <v>3.2</v>
      </c>
    </row>
    <row r="41" spans="1:39" ht="15.75" customHeight="1" x14ac:dyDescent="0.2">
      <c r="A41" s="50" t="s">
        <v>137</v>
      </c>
      <c r="B41" s="10" t="s">
        <v>142</v>
      </c>
      <c r="C41" s="54" t="s">
        <v>143</v>
      </c>
      <c r="D41" s="96">
        <f>ROUND(IF('Indicator Data'!AF43="No data",IF((0.1233*LN('Indicator Data'!#REF!)-0.4559)&gt;D$48,0,IF((0.1233*LN('Indicator Data'!#REF!)-0.4559)&lt;D$47,10,(D$48-(0.1233*LN('Indicator Data'!#REF!)-0.4559))/(D$48-D$47)*10)),IF('Indicator Data'!AF43&gt;D$48,0,IF('Indicator Data'!AF43&lt;D$47,10,(D$48-'Indicator Data'!AF43)/(D$48-D$47)*10))),1)</f>
        <v>9.5</v>
      </c>
      <c r="E41" s="96">
        <f>IF('Indicator Data'!AG43="No data","x",ROUND((IF('Indicator Data'!AG43&gt;E$48,10,IF('Indicator Data'!AG43&lt;E$47,0,10-(E$48-'Indicator Data'!AG43)/(E$48-E$47)*10))),1))</f>
        <v>0.2</v>
      </c>
      <c r="F41" s="97">
        <f>IF('Indicator Data'!AH43="No data","x",ROUND(IF('Indicator Data'!AH43&gt;F$48,10,IF('Indicator Data'!AH43&lt;F$47,0,10-(F$48-'Indicator Data'!AH43)/(F$48-F$47)*10)),1))</f>
        <v>9.3000000000000007</v>
      </c>
      <c r="G41" s="98">
        <f t="shared" si="0"/>
        <v>7.9</v>
      </c>
      <c r="H41" s="97">
        <f>IF('Indicator Data'!AJ43="No data","x",ROUND(IF('Indicator Data'!AJ43&gt;H$48,10,IF('Indicator Data'!AJ43&lt;H$47,0,10-(H$48-'Indicator Data'!AJ43)/(H$48-H$47)*10)),1))</f>
        <v>4.7</v>
      </c>
      <c r="I41" s="96">
        <f>IF('Indicator Data'!AK43="No data","x",ROUND(IF('Indicator Data'!AK43&gt;I$48,10,IF('Indicator Data'!AK43&lt;I$47,0,10-(I$48-'Indicator Data'!AK43)/(I$48-I$47)*10)),1))</f>
        <v>3.3</v>
      </c>
      <c r="J41" s="98">
        <f t="shared" si="1"/>
        <v>4</v>
      </c>
      <c r="K41" s="97">
        <f>IF('Indicator Data'!AI43="No data","x",ROUND(IF('Indicator Data'!AI43&gt;K$48,10,IF('Indicator Data'!AI43&lt;K$47,0,10-(K$48-'Indicator Data'!AI43)/(K$48-K$47)*10)),1))</f>
        <v>1.7</v>
      </c>
      <c r="L41" s="97">
        <f>IF('Indicator Data'!AL43="No data","x",ROUND(IF('Indicator Data'!AL43&gt;L$48,10,IF('Indicator Data'!AL43&lt;L$47,0,10-(L$48-'Indicator Data'!AL43)/(L$48-L$47)*10)),1))</f>
        <v>5.8</v>
      </c>
      <c r="M41" s="97">
        <f>IF('Indicator Data'!AM43="No data","x",ROUND(IF('Indicator Data'!AM43&gt;M$48,10,IF('Indicator Data'!AM43&lt;M$47,0,10-(M$48-'Indicator Data'!AM43)/(M$48-M$47)*10)),1))</f>
        <v>2.1</v>
      </c>
      <c r="N41" s="98">
        <f t="shared" si="14"/>
        <v>3.4</v>
      </c>
      <c r="O41" s="216">
        <f t="shared" si="2"/>
        <v>5.8</v>
      </c>
      <c r="P41" s="100">
        <f>IF(AND('Indicator Data'!AN43="No data",'Indicator Data'!AO43="No data"),"x",SUM('Indicator Data'!AN43:AO43))</f>
        <v>1.3943901939509612E-2</v>
      </c>
      <c r="Q41" s="97">
        <f t="shared" si="3"/>
        <v>0</v>
      </c>
      <c r="R41" s="98">
        <f t="shared" si="4"/>
        <v>0</v>
      </c>
      <c r="S41" s="96">
        <f>IF('Indicator Data'!AP43="No data","x",ROUND(IF('Indicator Data'!AP43&gt;S$48,10,IF('Indicator Data'!AP43&lt;S$47,0,10-(S$48-'Indicator Data'!AP43)/(S$48-S$47)*10)),1))</f>
        <v>9.1999999999999993</v>
      </c>
      <c r="T41" s="96">
        <f>IF('Indicator Data'!AQ43="No data","x",ROUND(IF('Indicator Data'!AQ43&gt;T$48,10,IF('Indicator Data'!AQ43&lt;T$47,0,10-(T$48-'Indicator Data'!AQ43)/(T$48-T$47)*10)),1))</f>
        <v>6</v>
      </c>
      <c r="U41" s="96">
        <f>IF('Indicator Data'!AR43="No data","x",ROUND(IF('Indicator Data'!AR43&gt;U$48,10,IF('Indicator Data'!AR43&lt;U$47,0,10-(U$48-'Indicator Data'!AR43)/(U$48-U$47)*10)),1))</f>
        <v>2.5</v>
      </c>
      <c r="V41" s="98">
        <f t="shared" si="5"/>
        <v>5.9</v>
      </c>
      <c r="W41" s="96">
        <f>IF('Indicator Data'!AS43="No data","x",ROUND(IF('Indicator Data'!AS43&gt;W$48,10,IF('Indicator Data'!AS43&lt;W$47,0,10-(W$48-'Indicator Data'!AS43)/(W$48-W$47)*10)),1))</f>
        <v>2.5</v>
      </c>
      <c r="X41" s="96">
        <f>IF('Indicator Data'!AT43="No data","x",ROUND(IF('Indicator Data'!AT43&gt;X$48,10,IF('Indicator Data'!AT43&lt;X$47,0,10-(X$48-'Indicator Data'!AT43)/(X$48-X$47)*10)),1))</f>
        <v>0.2</v>
      </c>
      <c r="Y41" s="98">
        <f t="shared" si="6"/>
        <v>1.4</v>
      </c>
      <c r="Z41" s="101" t="str">
        <f>IF(OR('Indicator Data'!AU43="No data",'Indicator Data'!BQ43="No data"),"x",('Indicator Data'!AU43/'Indicator Data'!BQ43))</f>
        <v>x</v>
      </c>
      <c r="AA41" s="101" t="str">
        <f>IF(OR('Indicator Data'!AV43="No data",'Indicator Data'!BQ43="No data"),"x",('Indicator Data'!AV43/'Indicator Data'!BQ43)*1000)</f>
        <v>x</v>
      </c>
      <c r="AB41" s="101" t="str">
        <f>IF(OR('Indicator Data'!AW43="No data",'Indicator Data'!BS43="No data"),"x",('Indicator Data'!AW43/'Indicator Data'!BS43))</f>
        <v>x</v>
      </c>
      <c r="AC41" s="97" t="str">
        <f t="shared" ref="AC41:AE41" si="50">IF(Z41="x","x",ROUND(IF(Z41&gt;AC$48,10,IF(Z41&lt;AC$47,0,10-(AC$48-Z41)/(AC$48-AC$47)*10)),1))</f>
        <v>x</v>
      </c>
      <c r="AD41" s="97" t="str">
        <f t="shared" si="50"/>
        <v>x</v>
      </c>
      <c r="AE41" s="97" t="str">
        <f t="shared" si="50"/>
        <v>x</v>
      </c>
      <c r="AF41" s="98" t="str">
        <f t="shared" si="8"/>
        <v>x</v>
      </c>
      <c r="AG41" s="97">
        <f>IF('Indicator Data'!AY43="No data","x",ROUND(IF('Indicator Data'!AY43&gt;AG$48,10,IF('Indicator Data'!AY43&lt;AG$47,0,10-(AG$48-'Indicator Data'!AY43)/(AG$48-AG$47)*10)),1))</f>
        <v>1.5</v>
      </c>
      <c r="AH41" s="97">
        <f>IF('Indicator Data'!AZ43="No data","x",ROUND(IF('Indicator Data'!AZ43&gt;AH$48,10,IF('Indicator Data'!AZ43&lt;AH$47,0,10-(AH$48-'Indicator Data'!AZ43)/(AH$48-AH$47)*10)),1))</f>
        <v>3.2</v>
      </c>
      <c r="AI41" s="97" t="str">
        <f>IF('Indicator Data'!BA43="No data","x",ROUND(IF('Indicator Data'!BA43&gt;AI$48,10,IF('Indicator Data'!BA43&lt;AI$47,0,10-(AI$48-'Indicator Data'!BA43)/(AI$48-AI$47)*10)),1))</f>
        <v>x</v>
      </c>
      <c r="AJ41" s="98">
        <f t="shared" si="12"/>
        <v>2.4</v>
      </c>
      <c r="AK41" s="96">
        <f>IF('Indicator Data'!AX43="No data","x",ROUND(IF('Indicator Data'!AX43&lt;$AK$47,10,IF('Indicator Data'!AX43&gt;$AK$48,0,($AK$48-'Indicator Data'!AX43)/($AK$48-$AK$47)*10)),1))</f>
        <v>8.3000000000000007</v>
      </c>
      <c r="AL41" s="98">
        <f t="shared" si="9"/>
        <v>8.3000000000000007</v>
      </c>
      <c r="AM41" s="99">
        <f t="shared" si="10"/>
        <v>3.3</v>
      </c>
    </row>
    <row r="42" spans="1:39" ht="15.75" customHeight="1" x14ac:dyDescent="0.2">
      <c r="A42" s="50" t="s">
        <v>137</v>
      </c>
      <c r="B42" s="10" t="s">
        <v>144</v>
      </c>
      <c r="C42" s="54" t="s">
        <v>145</v>
      </c>
      <c r="D42" s="96">
        <f>ROUND(IF('Indicator Data'!AF44="No data",IF((0.1233*LN('Indicator Data'!#REF!)-0.4559)&gt;D$48,0,IF((0.1233*LN('Indicator Data'!#REF!)-0.4559)&lt;D$47,10,(D$48-(0.1233*LN('Indicator Data'!#REF!)-0.4559))/(D$48-D$47)*10)),IF('Indicator Data'!AF44&gt;D$48,0,IF('Indicator Data'!AF44&lt;D$47,10,(D$48-'Indicator Data'!AF44)/(D$48-D$47)*10))),1)</f>
        <v>9.5</v>
      </c>
      <c r="E42" s="96">
        <f>IF('Indicator Data'!AG44="No data","x",ROUND((IF('Indicator Data'!AG44&gt;E$48,10,IF('Indicator Data'!AG44&lt;E$47,0,10-(E$48-'Indicator Data'!AG44)/(E$48-E$47)*10))),1))</f>
        <v>0.8</v>
      </c>
      <c r="F42" s="97">
        <f>IF('Indicator Data'!AH44="No data","x",ROUND(IF('Indicator Data'!AH44&gt;F$48,10,IF('Indicator Data'!AH44&lt;F$47,0,10-(F$48-'Indicator Data'!AH44)/(F$48-F$47)*10)),1))</f>
        <v>9.3000000000000007</v>
      </c>
      <c r="G42" s="98">
        <f t="shared" si="0"/>
        <v>8</v>
      </c>
      <c r="H42" s="97">
        <f>IF('Indicator Data'!AJ44="No data","x",ROUND(IF('Indicator Data'!AJ44&gt;H$48,10,IF('Indicator Data'!AJ44&lt;H$47,0,10-(H$48-'Indicator Data'!AJ44)/(H$48-H$47)*10)),1))</f>
        <v>4.7</v>
      </c>
      <c r="I42" s="96">
        <f>IF('Indicator Data'!AK44="No data","x",ROUND(IF('Indicator Data'!AK44&gt;I$48,10,IF('Indicator Data'!AK44&lt;I$47,0,10-(I$48-'Indicator Data'!AK44)/(I$48-I$47)*10)),1))</f>
        <v>3.3</v>
      </c>
      <c r="J42" s="98">
        <f t="shared" si="1"/>
        <v>4</v>
      </c>
      <c r="K42" s="97">
        <f>IF('Indicator Data'!AI44="No data","x",ROUND(IF('Indicator Data'!AI44&gt;K$48,10,IF('Indicator Data'!AI44&lt;K$47,0,10-(K$48-'Indicator Data'!AI44)/(K$48-K$47)*10)),1))</f>
        <v>1.7</v>
      </c>
      <c r="L42" s="97">
        <f>IF('Indicator Data'!AL44="No data","x",ROUND(IF('Indicator Data'!AL44&gt;L$48,10,IF('Indicator Data'!AL44&lt;L$47,0,10-(L$48-'Indicator Data'!AL44)/(L$48-L$47)*10)),1))</f>
        <v>10</v>
      </c>
      <c r="M42" s="97">
        <f>IF('Indicator Data'!AM44="No data","x",ROUND(IF('Indicator Data'!AM44&gt;M$48,10,IF('Indicator Data'!AM44&lt;M$47,0,10-(M$48-'Indicator Data'!AM44)/(M$48-M$47)*10)),1))</f>
        <v>1.7</v>
      </c>
      <c r="N42" s="98">
        <f t="shared" si="14"/>
        <v>6.5</v>
      </c>
      <c r="O42" s="216">
        <f t="shared" si="2"/>
        <v>6.6</v>
      </c>
      <c r="P42" s="100">
        <f>IF(AND('Indicator Data'!AN44="No data",'Indicator Data'!AO44="No data"),"x",SUM('Indicator Data'!AN44:AO44))</f>
        <v>1.9302675288528293E-2</v>
      </c>
      <c r="Q42" s="97">
        <f t="shared" si="3"/>
        <v>0</v>
      </c>
      <c r="R42" s="98">
        <f t="shared" si="4"/>
        <v>0</v>
      </c>
      <c r="S42" s="96">
        <f>IF('Indicator Data'!AP44="No data","x",ROUND(IF('Indicator Data'!AP44&gt;S$48,10,IF('Indicator Data'!AP44&lt;S$47,0,10-(S$48-'Indicator Data'!AP44)/(S$48-S$47)*10)),1))</f>
        <v>2.5</v>
      </c>
      <c r="T42" s="96">
        <f>IF('Indicator Data'!AQ44="No data","x",ROUND(IF('Indicator Data'!AQ44&gt;T$48,10,IF('Indicator Data'!AQ44&lt;T$47,0,10-(T$48-'Indicator Data'!AQ44)/(T$48-T$47)*10)),1))</f>
        <v>4</v>
      </c>
      <c r="U42" s="96">
        <f>IF('Indicator Data'!AR44="No data","x",ROUND(IF('Indicator Data'!AR44&gt;U$48,10,IF('Indicator Data'!AR44&lt;U$47,0,10-(U$48-'Indicator Data'!AR44)/(U$48-U$47)*10)),1))</f>
        <v>10</v>
      </c>
      <c r="V42" s="98">
        <f t="shared" si="5"/>
        <v>5.5</v>
      </c>
      <c r="W42" s="96">
        <f>IF('Indicator Data'!AS44="No data","x",ROUND(IF('Indicator Data'!AS44&gt;W$48,10,IF('Indicator Data'!AS44&lt;W$47,0,10-(W$48-'Indicator Data'!AS44)/(W$48-W$47)*10)),1))</f>
        <v>3.7</v>
      </c>
      <c r="X42" s="96">
        <f>IF('Indicator Data'!AT44="No data","x",ROUND(IF('Indicator Data'!AT44&gt;X$48,10,IF('Indicator Data'!AT44&lt;X$47,0,10-(X$48-'Indicator Data'!AT44)/(X$48-X$47)*10)),1))</f>
        <v>0.2</v>
      </c>
      <c r="Y42" s="98">
        <f t="shared" si="6"/>
        <v>2</v>
      </c>
      <c r="Z42" s="101" t="str">
        <f>IF(OR('Indicator Data'!AU44="No data",'Indicator Data'!BQ44="No data"),"x",('Indicator Data'!AU44/'Indicator Data'!BQ44))</f>
        <v>x</v>
      </c>
      <c r="AA42" s="101" t="str">
        <f>IF(OR('Indicator Data'!AV44="No data",'Indicator Data'!BQ44="No data"),"x",('Indicator Data'!AV44/'Indicator Data'!BQ44)*1000)</f>
        <v>x</v>
      </c>
      <c r="AB42" s="101" t="str">
        <f>IF(OR('Indicator Data'!AW44="No data",'Indicator Data'!BS44="No data"),"x",('Indicator Data'!AW44/'Indicator Data'!BS44))</f>
        <v>x</v>
      </c>
      <c r="AC42" s="97" t="str">
        <f t="shared" ref="AC42:AE42" si="51">IF(Z42="x","x",ROUND(IF(Z42&gt;AC$48,10,IF(Z42&lt;AC$47,0,10-(AC$48-Z42)/(AC$48-AC$47)*10)),1))</f>
        <v>x</v>
      </c>
      <c r="AD42" s="97" t="str">
        <f t="shared" si="51"/>
        <v>x</v>
      </c>
      <c r="AE42" s="97" t="str">
        <f t="shared" si="51"/>
        <v>x</v>
      </c>
      <c r="AF42" s="98" t="str">
        <f t="shared" si="8"/>
        <v>x</v>
      </c>
      <c r="AG42" s="97">
        <f>IF('Indicator Data'!AY44="No data","x",ROUND(IF('Indicator Data'!AY44&gt;AG$48,10,IF('Indicator Data'!AY44&lt;AG$47,0,10-(AG$48-'Indicator Data'!AY44)/(AG$48-AG$47)*10)),1))</f>
        <v>1.5</v>
      </c>
      <c r="AH42" s="97">
        <f>IF('Indicator Data'!AZ44="No data","x",ROUND(IF('Indicator Data'!AZ44&gt;AH$48,10,IF('Indicator Data'!AZ44&lt;AH$47,0,10-(AH$48-'Indicator Data'!AZ44)/(AH$48-AH$47)*10)),1))</f>
        <v>3.2</v>
      </c>
      <c r="AI42" s="97" t="str">
        <f>IF('Indicator Data'!BA44="No data","x",ROUND(IF('Indicator Data'!BA44&gt;AI$48,10,IF('Indicator Data'!BA44&lt;AI$47,0,10-(AI$48-'Indicator Data'!BA44)/(AI$48-AI$47)*10)),1))</f>
        <v>x</v>
      </c>
      <c r="AJ42" s="98">
        <f t="shared" si="12"/>
        <v>2.4</v>
      </c>
      <c r="AK42" s="96">
        <f>IF('Indicator Data'!AX44="No data","x",ROUND(IF('Indicator Data'!AX44&lt;$AK$47,10,IF('Indicator Data'!AX44&gt;$AK$48,0,($AK$48-'Indicator Data'!AX44)/($AK$48-$AK$47)*10)),1))</f>
        <v>8.3000000000000007</v>
      </c>
      <c r="AL42" s="98">
        <f t="shared" si="9"/>
        <v>8.3000000000000007</v>
      </c>
      <c r="AM42" s="99">
        <f t="shared" si="10"/>
        <v>3.3</v>
      </c>
    </row>
    <row r="43" spans="1:39" ht="15.75" customHeight="1" x14ac:dyDescent="0.2">
      <c r="A43" s="50" t="s">
        <v>137</v>
      </c>
      <c r="B43" s="10" t="s">
        <v>146</v>
      </c>
      <c r="C43" s="54" t="s">
        <v>147</v>
      </c>
      <c r="D43" s="96">
        <f>ROUND(IF('Indicator Data'!AF45="No data",IF((0.1233*LN('Indicator Data'!#REF!)-0.4559)&gt;D$48,0,IF((0.1233*LN('Indicator Data'!#REF!)-0.4559)&lt;D$47,10,(D$48-(0.1233*LN('Indicator Data'!#REF!)-0.4559))/(D$48-D$47)*10)),IF('Indicator Data'!AF45&gt;D$48,0,IF('Indicator Data'!AF45&lt;D$47,10,(D$48-'Indicator Data'!AF45)/(D$48-D$47)*10))),1)</f>
        <v>9.5</v>
      </c>
      <c r="E43" s="96">
        <f>IF('Indicator Data'!AG45="No data","x",ROUND((IF('Indicator Data'!AG45&gt;E$48,10,IF('Indicator Data'!AG45&lt;E$47,0,10-(E$48-'Indicator Data'!AG45)/(E$48-E$47)*10))),1))</f>
        <v>0.3</v>
      </c>
      <c r="F43" s="97">
        <f>IF('Indicator Data'!AH45="No data","x",ROUND(IF('Indicator Data'!AH45&gt;F$48,10,IF('Indicator Data'!AH45&lt;F$47,0,10-(F$48-'Indicator Data'!AH45)/(F$48-F$47)*10)),1))</f>
        <v>9.3000000000000007</v>
      </c>
      <c r="G43" s="98">
        <f t="shared" si="0"/>
        <v>8</v>
      </c>
      <c r="H43" s="97">
        <f>IF('Indicator Data'!AJ45="No data","x",ROUND(IF('Indicator Data'!AJ45&gt;H$48,10,IF('Indicator Data'!AJ45&lt;H$47,0,10-(H$48-'Indicator Data'!AJ45)/(H$48-H$47)*10)),1))</f>
        <v>4.7</v>
      </c>
      <c r="I43" s="96">
        <f>IF('Indicator Data'!AK45="No data","x",ROUND(IF('Indicator Data'!AK45&gt;I$48,10,IF('Indicator Data'!AK45&lt;I$47,0,10-(I$48-'Indicator Data'!AK45)/(I$48-I$47)*10)),1))</f>
        <v>3.3</v>
      </c>
      <c r="J43" s="98">
        <f t="shared" si="1"/>
        <v>4</v>
      </c>
      <c r="K43" s="97">
        <f>IF('Indicator Data'!AI45="No data","x",ROUND(IF('Indicator Data'!AI45&gt;K$48,10,IF('Indicator Data'!AI45&lt;K$47,0,10-(K$48-'Indicator Data'!AI45)/(K$48-K$47)*10)),1))</f>
        <v>1.7</v>
      </c>
      <c r="L43" s="97">
        <f>IF('Indicator Data'!AL45="No data","x",ROUND(IF('Indicator Data'!AL45&gt;L$48,10,IF('Indicator Data'!AL45&lt;L$47,0,10-(L$48-'Indicator Data'!AL45)/(L$48-L$47)*10)),1))</f>
        <v>9.6999999999999993</v>
      </c>
      <c r="M43" s="97">
        <f>IF('Indicator Data'!AM45="No data","x",ROUND(IF('Indicator Data'!AM45&gt;M$48,10,IF('Indicator Data'!AM45&lt;M$47,0,10-(M$48-'Indicator Data'!AM45)/(M$48-M$47)*10)),1))</f>
        <v>1.8</v>
      </c>
      <c r="N43" s="98">
        <f t="shared" si="14"/>
        <v>6.1</v>
      </c>
      <c r="O43" s="216">
        <f t="shared" si="2"/>
        <v>6.5</v>
      </c>
      <c r="P43" s="100">
        <f>IF(AND('Indicator Data'!AN45="No data",'Indicator Data'!AO45="No data"),"x",SUM('Indicator Data'!AN45:AO45))</f>
        <v>0.1173988253728411</v>
      </c>
      <c r="Q43" s="97">
        <f t="shared" si="3"/>
        <v>0.1</v>
      </c>
      <c r="R43" s="98">
        <f t="shared" si="4"/>
        <v>0.1</v>
      </c>
      <c r="S43" s="96">
        <f>IF('Indicator Data'!AP45="No data","x",ROUND(IF('Indicator Data'!AP45&gt;S$48,10,IF('Indicator Data'!AP45&lt;S$47,0,10-(S$48-'Indicator Data'!AP45)/(S$48-S$47)*10)),1))</f>
        <v>10</v>
      </c>
      <c r="T43" s="96">
        <f>IF('Indicator Data'!AQ45="No data","x",ROUND(IF('Indicator Data'!AQ45&gt;T$48,10,IF('Indicator Data'!AQ45&lt;T$47,0,10-(T$48-'Indicator Data'!AQ45)/(T$48-T$47)*10)),1))</f>
        <v>10</v>
      </c>
      <c r="U43" s="96">
        <f>IF('Indicator Data'!AR45="No data","x",ROUND(IF('Indicator Data'!AR45&gt;U$48,10,IF('Indicator Data'!AR45&lt;U$47,0,10-(U$48-'Indicator Data'!AR45)/(U$48-U$47)*10)),1))</f>
        <v>8.1</v>
      </c>
      <c r="V43" s="98">
        <f t="shared" si="5"/>
        <v>9.4</v>
      </c>
      <c r="W43" s="96">
        <f>IF('Indicator Data'!AS45="No data","x",ROUND(IF('Indicator Data'!AS45&gt;W$48,10,IF('Indicator Data'!AS45&lt;W$47,0,10-(W$48-'Indicator Data'!AS45)/(W$48-W$47)*10)),1))</f>
        <v>4.0999999999999996</v>
      </c>
      <c r="X43" s="96">
        <f>IF('Indicator Data'!AT45="No data","x",ROUND(IF('Indicator Data'!AT45&gt;X$48,10,IF('Indicator Data'!AT45&lt;X$47,0,10-(X$48-'Indicator Data'!AT45)/(X$48-X$47)*10)),1))</f>
        <v>0.2</v>
      </c>
      <c r="Y43" s="98">
        <f t="shared" si="6"/>
        <v>2.2000000000000002</v>
      </c>
      <c r="Z43" s="101" t="str">
        <f>IF(OR('Indicator Data'!AU45="No data",'Indicator Data'!BQ45="No data"),"x",('Indicator Data'!AU45/'Indicator Data'!BQ45))</f>
        <v>x</v>
      </c>
      <c r="AA43" s="101" t="str">
        <f>IF(OR('Indicator Data'!AV45="No data",'Indicator Data'!BQ45="No data"),"x",('Indicator Data'!AV45/'Indicator Data'!BQ45)*1000)</f>
        <v>x</v>
      </c>
      <c r="AB43" s="101" t="str">
        <f>IF(OR('Indicator Data'!AW45="No data",'Indicator Data'!BS45="No data"),"x",('Indicator Data'!AW45/'Indicator Data'!BS45))</f>
        <v>x</v>
      </c>
      <c r="AC43" s="97" t="str">
        <f t="shared" ref="AC43:AE43" si="52">IF(Z43="x","x",ROUND(IF(Z43&gt;AC$48,10,IF(Z43&lt;AC$47,0,10-(AC$48-Z43)/(AC$48-AC$47)*10)),1))</f>
        <v>x</v>
      </c>
      <c r="AD43" s="97" t="str">
        <f t="shared" si="52"/>
        <v>x</v>
      </c>
      <c r="AE43" s="97" t="str">
        <f t="shared" si="52"/>
        <v>x</v>
      </c>
      <c r="AF43" s="98" t="str">
        <f t="shared" si="8"/>
        <v>x</v>
      </c>
      <c r="AG43" s="97">
        <f>IF('Indicator Data'!AY45="No data","x",ROUND(IF('Indicator Data'!AY45&gt;AG$48,10,IF('Indicator Data'!AY45&lt;AG$47,0,10-(AG$48-'Indicator Data'!AY45)/(AG$48-AG$47)*10)),1))</f>
        <v>1.5</v>
      </c>
      <c r="AH43" s="97">
        <f>IF('Indicator Data'!AZ45="No data","x",ROUND(IF('Indicator Data'!AZ45&gt;AH$48,10,IF('Indicator Data'!AZ45&lt;AH$47,0,10-(AH$48-'Indicator Data'!AZ45)/(AH$48-AH$47)*10)),1))</f>
        <v>3.2</v>
      </c>
      <c r="AI43" s="97" t="str">
        <f>IF('Indicator Data'!BA45="No data","x",ROUND(IF('Indicator Data'!BA45&gt;AI$48,10,IF('Indicator Data'!BA45&lt;AI$47,0,10-(AI$48-'Indicator Data'!BA45)/(AI$48-AI$47)*10)),1))</f>
        <v>x</v>
      </c>
      <c r="AJ43" s="98">
        <f t="shared" si="12"/>
        <v>2.4</v>
      </c>
      <c r="AK43" s="96">
        <f>IF('Indicator Data'!AX45="No data","x",ROUND(IF('Indicator Data'!AX45&lt;$AK$47,10,IF('Indicator Data'!AX45&gt;$AK$48,0,($AK$48-'Indicator Data'!AX45)/($AK$48-$AK$47)*10)),1))</f>
        <v>8.3000000000000007</v>
      </c>
      <c r="AL43" s="98">
        <f t="shared" si="9"/>
        <v>8.3000000000000007</v>
      </c>
      <c r="AM43" s="99">
        <f t="shared" si="10"/>
        <v>4.7</v>
      </c>
    </row>
    <row r="44" spans="1:39" ht="15.75" customHeight="1" x14ac:dyDescent="0.2">
      <c r="A44" s="50" t="s">
        <v>137</v>
      </c>
      <c r="B44" s="10" t="s">
        <v>148</v>
      </c>
      <c r="C44" s="54" t="s">
        <v>149</v>
      </c>
      <c r="D44" s="96">
        <f>ROUND(IF('Indicator Data'!AF46="No data",IF((0.1233*LN('Indicator Data'!#REF!)-0.4559)&gt;D$48,0,IF((0.1233*LN('Indicator Data'!#REF!)-0.4559)&lt;D$47,10,(D$48-(0.1233*LN('Indicator Data'!#REF!)-0.4559))/(D$48-D$47)*10)),IF('Indicator Data'!AF46&gt;D$48,0,IF('Indicator Data'!AF46&lt;D$47,10,(D$48-'Indicator Data'!AF46)/(D$48-D$47)*10))),1)</f>
        <v>9.5</v>
      </c>
      <c r="E44" s="96">
        <f>IF('Indicator Data'!AG46="No data","x",ROUND((IF('Indicator Data'!AG46&gt;E$48,10,IF('Indicator Data'!AG46&lt;E$47,0,10-(E$48-'Indicator Data'!AG46)/(E$48-E$47)*10))),1))</f>
        <v>0.2</v>
      </c>
      <c r="F44" s="97">
        <f>IF('Indicator Data'!AH46="No data","x",ROUND(IF('Indicator Data'!AH46&gt;F$48,10,IF('Indicator Data'!AH46&lt;F$47,0,10-(F$48-'Indicator Data'!AH46)/(F$48-F$47)*10)),1))</f>
        <v>9.3000000000000007</v>
      </c>
      <c r="G44" s="98">
        <f t="shared" si="0"/>
        <v>7.9</v>
      </c>
      <c r="H44" s="97">
        <f>IF('Indicator Data'!AJ46="No data","x",ROUND(IF('Indicator Data'!AJ46&gt;H$48,10,IF('Indicator Data'!AJ46&lt;H$47,0,10-(H$48-'Indicator Data'!AJ46)/(H$48-H$47)*10)),1))</f>
        <v>4.7</v>
      </c>
      <c r="I44" s="96">
        <f>IF('Indicator Data'!AK46="No data","x",ROUND(IF('Indicator Data'!AK46&gt;I$48,10,IF('Indicator Data'!AK46&lt;I$47,0,10-(I$48-'Indicator Data'!AK46)/(I$48-I$47)*10)),1))</f>
        <v>3.3</v>
      </c>
      <c r="J44" s="98">
        <f t="shared" si="1"/>
        <v>4</v>
      </c>
      <c r="K44" s="97">
        <f>IF('Indicator Data'!AI46="No data","x",ROUND(IF('Indicator Data'!AI46&gt;K$48,10,IF('Indicator Data'!AI46&lt;K$47,0,10-(K$48-'Indicator Data'!AI46)/(K$48-K$47)*10)),1))</f>
        <v>1.7</v>
      </c>
      <c r="L44" s="97">
        <f>IF('Indicator Data'!AL46="No data","x",ROUND(IF('Indicator Data'!AL46&gt;L$48,10,IF('Indicator Data'!AL46&lt;L$47,0,10-(L$48-'Indicator Data'!AL46)/(L$48-L$47)*10)),1))</f>
        <v>3.1</v>
      </c>
      <c r="M44" s="97">
        <f>IF('Indicator Data'!AM46="No data","x",ROUND(IF('Indicator Data'!AM46&gt;M$48,10,IF('Indicator Data'!AM46&lt;M$47,0,10-(M$48-'Indicator Data'!AM46)/(M$48-M$47)*10)),1))</f>
        <v>3</v>
      </c>
      <c r="N44" s="98">
        <f t="shared" si="14"/>
        <v>2.6</v>
      </c>
      <c r="O44" s="216">
        <f t="shared" si="2"/>
        <v>5.6</v>
      </c>
      <c r="P44" s="100">
        <f>IF(AND('Indicator Data'!AN46="No data",'Indicator Data'!AO46="No data"),"x",SUM('Indicator Data'!AN46:AO46))</f>
        <v>5.7644861537042586E-4</v>
      </c>
      <c r="Q44" s="97">
        <f t="shared" si="3"/>
        <v>0</v>
      </c>
      <c r="R44" s="98">
        <f t="shared" si="4"/>
        <v>0</v>
      </c>
      <c r="S44" s="96">
        <f>IF('Indicator Data'!AP46="No data","x",ROUND(IF('Indicator Data'!AP46&gt;S$48,10,IF('Indicator Data'!AP46&lt;S$47,0,10-(S$48-'Indicator Data'!AP46)/(S$48-S$47)*10)),1))</f>
        <v>5.8</v>
      </c>
      <c r="T44" s="96">
        <f>IF('Indicator Data'!AQ46="No data","x",ROUND(IF('Indicator Data'!AQ46&gt;T$48,10,IF('Indicator Data'!AQ46&lt;T$47,0,10-(T$48-'Indicator Data'!AQ46)/(T$48-T$47)*10)),1))</f>
        <v>2</v>
      </c>
      <c r="U44" s="96">
        <f>IF('Indicator Data'!AR46="No data","x",ROUND(IF('Indicator Data'!AR46&gt;U$48,10,IF('Indicator Data'!AR46&lt;U$47,0,10-(U$48-'Indicator Data'!AR46)/(U$48-U$47)*10)),1))</f>
        <v>3.1</v>
      </c>
      <c r="V44" s="98">
        <f t="shared" si="5"/>
        <v>3.6</v>
      </c>
      <c r="W44" s="96">
        <f>IF('Indicator Data'!AS46="No data","x",ROUND(IF('Indicator Data'!AS46&gt;W$48,10,IF('Indicator Data'!AS46&lt;W$47,0,10-(W$48-'Indicator Data'!AS46)/(W$48-W$47)*10)),1))</f>
        <v>5.4</v>
      </c>
      <c r="X44" s="96">
        <f>IF('Indicator Data'!AT46="No data","x",ROUND(IF('Indicator Data'!AT46&gt;X$48,10,IF('Indicator Data'!AT46&lt;X$47,0,10-(X$48-'Indicator Data'!AT46)/(X$48-X$47)*10)),1))</f>
        <v>0.2</v>
      </c>
      <c r="Y44" s="98">
        <f t="shared" si="6"/>
        <v>2.8</v>
      </c>
      <c r="Z44" s="101" t="str">
        <f>IF(OR('Indicator Data'!AU46="No data",'Indicator Data'!BQ46="No data"),"x",('Indicator Data'!AU46/'Indicator Data'!BQ46))</f>
        <v>x</v>
      </c>
      <c r="AA44" s="101" t="str">
        <f>IF(OR('Indicator Data'!AV46="No data",'Indicator Data'!BQ46="No data"),"x",('Indicator Data'!AV46/'Indicator Data'!BQ46)*1000)</f>
        <v>x</v>
      </c>
      <c r="AB44" s="101" t="str">
        <f>IF(OR('Indicator Data'!AW46="No data",'Indicator Data'!BS46="No data"),"x",('Indicator Data'!AW46/'Indicator Data'!BS46))</f>
        <v>x</v>
      </c>
      <c r="AC44" s="97" t="str">
        <f t="shared" ref="AC44:AE44" si="53">IF(Z44="x","x",ROUND(IF(Z44&gt;AC$48,10,IF(Z44&lt;AC$47,0,10-(AC$48-Z44)/(AC$48-AC$47)*10)),1))</f>
        <v>x</v>
      </c>
      <c r="AD44" s="97" t="str">
        <f t="shared" si="53"/>
        <v>x</v>
      </c>
      <c r="AE44" s="97" t="str">
        <f t="shared" si="53"/>
        <v>x</v>
      </c>
      <c r="AF44" s="98" t="str">
        <f t="shared" si="8"/>
        <v>x</v>
      </c>
      <c r="AG44" s="97">
        <f>IF('Indicator Data'!AY46="No data","x",ROUND(IF('Indicator Data'!AY46&gt;AG$48,10,IF('Indicator Data'!AY46&lt;AG$47,0,10-(AG$48-'Indicator Data'!AY46)/(AG$48-AG$47)*10)),1))</f>
        <v>1.5</v>
      </c>
      <c r="AH44" s="97">
        <f>IF('Indicator Data'!AZ46="No data","x",ROUND(IF('Indicator Data'!AZ46&gt;AH$48,10,IF('Indicator Data'!AZ46&lt;AH$47,0,10-(AH$48-'Indicator Data'!AZ46)/(AH$48-AH$47)*10)),1))</f>
        <v>3.2</v>
      </c>
      <c r="AI44" s="97" t="str">
        <f>IF('Indicator Data'!BA46="No data","x",ROUND(IF('Indicator Data'!BA46&gt;AI$48,10,IF('Indicator Data'!BA46&lt;AI$47,0,10-(AI$48-'Indicator Data'!BA46)/(AI$48-AI$47)*10)),1))</f>
        <v>x</v>
      </c>
      <c r="AJ44" s="98">
        <f t="shared" si="12"/>
        <v>2.4</v>
      </c>
      <c r="AK44" s="96">
        <f>IF('Indicator Data'!AX46="No data","x",ROUND(IF('Indicator Data'!AX46&lt;$AK$47,10,IF('Indicator Data'!AX46&gt;$AK$48,0,($AK$48-'Indicator Data'!AX46)/($AK$48-$AK$47)*10)),1))</f>
        <v>8.3000000000000007</v>
      </c>
      <c r="AL44" s="98">
        <f t="shared" si="9"/>
        <v>8.3000000000000007</v>
      </c>
      <c r="AM44" s="99">
        <f t="shared" si="10"/>
        <v>3</v>
      </c>
    </row>
    <row r="45" spans="1:39" ht="15.75" customHeight="1" x14ac:dyDescent="0.2">
      <c r="A45" s="50" t="s">
        <v>137</v>
      </c>
      <c r="B45" s="10" t="s">
        <v>150</v>
      </c>
      <c r="C45" s="54" t="s">
        <v>151</v>
      </c>
      <c r="D45" s="96">
        <f>ROUND(IF('Indicator Data'!AF47="No data",IF((0.1233*LN('Indicator Data'!#REF!)-0.4559)&gt;D$48,0,IF((0.1233*LN('Indicator Data'!#REF!)-0.4559)&lt;D$47,10,(D$48-(0.1233*LN('Indicator Data'!#REF!)-0.4559))/(D$48-D$47)*10)),IF('Indicator Data'!AF47&gt;D$48,0,IF('Indicator Data'!AF47&lt;D$47,10,(D$48-'Indicator Data'!AF47)/(D$48-D$47)*10))),1)</f>
        <v>9.5</v>
      </c>
      <c r="E45" s="96">
        <f>IF('Indicator Data'!AG47="No data","x",ROUND((IF('Indicator Data'!AG47&gt;E$48,10,IF('Indicator Data'!AG47&lt;E$47,0,10-(E$48-'Indicator Data'!AG47)/(E$48-E$47)*10))),1))</f>
        <v>0.9</v>
      </c>
      <c r="F45" s="97">
        <f>IF('Indicator Data'!AH47="No data","x",ROUND(IF('Indicator Data'!AH47&gt;F$48,10,IF('Indicator Data'!AH47&lt;F$47,0,10-(F$48-'Indicator Data'!AH47)/(F$48-F$47)*10)),1))</f>
        <v>9.3000000000000007</v>
      </c>
      <c r="G45" s="98">
        <f t="shared" si="0"/>
        <v>8</v>
      </c>
      <c r="H45" s="97">
        <f>IF('Indicator Data'!AJ47="No data","x",ROUND(IF('Indicator Data'!AJ47&gt;H$48,10,IF('Indicator Data'!AJ47&lt;H$47,0,10-(H$48-'Indicator Data'!AJ47)/(H$48-H$47)*10)),1))</f>
        <v>4.7</v>
      </c>
      <c r="I45" s="96">
        <f>IF('Indicator Data'!AK47="No data","x",ROUND(IF('Indicator Data'!AK47&gt;I$48,10,IF('Indicator Data'!AK47&lt;I$47,0,10-(I$48-'Indicator Data'!AK47)/(I$48-I$47)*10)),1))</f>
        <v>3.3</v>
      </c>
      <c r="J45" s="98">
        <f t="shared" si="1"/>
        <v>4</v>
      </c>
      <c r="K45" s="97">
        <f>IF('Indicator Data'!AI47="No data","x",ROUND(IF('Indicator Data'!AI47&gt;K$48,10,IF('Indicator Data'!AI47&lt;K$47,0,10-(K$48-'Indicator Data'!AI47)/(K$48-K$47)*10)),1))</f>
        <v>1.7</v>
      </c>
      <c r="L45" s="97">
        <f>IF('Indicator Data'!AL47="No data","x",ROUND(IF('Indicator Data'!AL47&gt;L$48,10,IF('Indicator Data'!AL47&lt;L$47,0,10-(L$48-'Indicator Data'!AL47)/(L$48-L$47)*10)),1))</f>
        <v>10</v>
      </c>
      <c r="M45" s="97">
        <f>IF('Indicator Data'!AM47="No data","x",ROUND(IF('Indicator Data'!AM47&gt;M$48,10,IF('Indicator Data'!AM47&lt;M$47,0,10-(M$48-'Indicator Data'!AM47)/(M$48-M$47)*10)),1))</f>
        <v>3.2</v>
      </c>
      <c r="N45" s="98">
        <f t="shared" si="14"/>
        <v>6.8</v>
      </c>
      <c r="O45" s="216">
        <f t="shared" si="2"/>
        <v>6.7</v>
      </c>
      <c r="P45" s="100">
        <f>IF(AND('Indicator Data'!AN47="No data",'Indicator Data'!AO47="No data"),"x",SUM('Indicator Data'!AN47:AO47))</f>
        <v>2.7309719529180435E-3</v>
      </c>
      <c r="Q45" s="97">
        <f t="shared" si="3"/>
        <v>0</v>
      </c>
      <c r="R45" s="98">
        <f t="shared" si="4"/>
        <v>0</v>
      </c>
      <c r="S45" s="96">
        <f>IF('Indicator Data'!AP47="No data","x",ROUND(IF('Indicator Data'!AP47&gt;S$48,10,IF('Indicator Data'!AP47&lt;S$47,0,10-(S$48-'Indicator Data'!AP47)/(S$48-S$47)*10)),1))</f>
        <v>3.3</v>
      </c>
      <c r="T45" s="96">
        <f>IF('Indicator Data'!AQ47="No data","x",ROUND(IF('Indicator Data'!AQ47&gt;T$48,10,IF('Indicator Data'!AQ47&lt;T$47,0,10-(T$48-'Indicator Data'!AQ47)/(T$48-T$47)*10)),1))</f>
        <v>4</v>
      </c>
      <c r="U45" s="96">
        <f>IF('Indicator Data'!AR47="No data","x",ROUND(IF('Indicator Data'!AR47&gt;U$48,10,IF('Indicator Data'!AR47&lt;U$47,0,10-(U$48-'Indicator Data'!AR47)/(U$48-U$47)*10)),1))</f>
        <v>5</v>
      </c>
      <c r="V45" s="98">
        <f t="shared" si="5"/>
        <v>4.0999999999999996</v>
      </c>
      <c r="W45" s="96">
        <f>IF('Indicator Data'!AS47="No data","x",ROUND(IF('Indicator Data'!AS47&gt;W$48,10,IF('Indicator Data'!AS47&lt;W$47,0,10-(W$48-'Indicator Data'!AS47)/(W$48-W$47)*10)),1))</f>
        <v>3.5</v>
      </c>
      <c r="X45" s="96">
        <f>IF('Indicator Data'!AT47="No data","x",ROUND(IF('Indicator Data'!AT47&gt;X$48,10,IF('Indicator Data'!AT47&lt;X$47,0,10-(X$48-'Indicator Data'!AT47)/(X$48-X$47)*10)),1))</f>
        <v>0.2</v>
      </c>
      <c r="Y45" s="98">
        <f t="shared" si="6"/>
        <v>1.9</v>
      </c>
      <c r="Z45" s="101" t="str">
        <f>IF(OR('Indicator Data'!AU47="No data",'Indicator Data'!BQ47="No data"),"x",('Indicator Data'!AU47/'Indicator Data'!BQ47))</f>
        <v>x</v>
      </c>
      <c r="AA45" s="101" t="str">
        <f>IF(OR('Indicator Data'!AV47="No data",'Indicator Data'!BQ47="No data"),"x",('Indicator Data'!AV47/'Indicator Data'!BQ47)*1000)</f>
        <v>x</v>
      </c>
      <c r="AB45" s="101" t="str">
        <f>IF(OR('Indicator Data'!AW47="No data",'Indicator Data'!BS47="No data"),"x",('Indicator Data'!AW47/'Indicator Data'!BS47))</f>
        <v>x</v>
      </c>
      <c r="AC45" s="97" t="str">
        <f t="shared" ref="AC45:AE45" si="54">IF(Z45="x","x",ROUND(IF(Z45&gt;AC$48,10,IF(Z45&lt;AC$47,0,10-(AC$48-Z45)/(AC$48-AC$47)*10)),1))</f>
        <v>x</v>
      </c>
      <c r="AD45" s="97" t="str">
        <f t="shared" si="54"/>
        <v>x</v>
      </c>
      <c r="AE45" s="97" t="str">
        <f t="shared" si="54"/>
        <v>x</v>
      </c>
      <c r="AF45" s="98" t="str">
        <f t="shared" si="8"/>
        <v>x</v>
      </c>
      <c r="AG45" s="97">
        <f>IF('Indicator Data'!AY47="No data","x",ROUND(IF('Indicator Data'!AY47&gt;AG$48,10,IF('Indicator Data'!AY47&lt;AG$47,0,10-(AG$48-'Indicator Data'!AY47)/(AG$48-AG$47)*10)),1))</f>
        <v>1.5</v>
      </c>
      <c r="AH45" s="97">
        <f>IF('Indicator Data'!AZ47="No data","x",ROUND(IF('Indicator Data'!AZ47&gt;AH$48,10,IF('Indicator Data'!AZ47&lt;AH$47,0,10-(AH$48-'Indicator Data'!AZ47)/(AH$48-AH$47)*10)),1))</f>
        <v>3.2</v>
      </c>
      <c r="AI45" s="97" t="str">
        <f>IF('Indicator Data'!BA47="No data","x",ROUND(IF('Indicator Data'!BA47&gt;AI$48,10,IF('Indicator Data'!BA47&lt;AI$47,0,10-(AI$48-'Indicator Data'!BA47)/(AI$48-AI$47)*10)),1))</f>
        <v>x</v>
      </c>
      <c r="AJ45" s="98">
        <f t="shared" si="12"/>
        <v>2.4</v>
      </c>
      <c r="AK45" s="96">
        <f>IF('Indicator Data'!AX47="No data","x",ROUND(IF('Indicator Data'!AX47&lt;$AK$47,10,IF('Indicator Data'!AX47&gt;$AK$48,0,($AK$48-'Indicator Data'!AX47)/($AK$48-$AK$47)*10)),1))</f>
        <v>8.3000000000000007</v>
      </c>
      <c r="AL45" s="98">
        <f t="shared" si="9"/>
        <v>8.3000000000000007</v>
      </c>
      <c r="AM45" s="99">
        <f t="shared" si="10"/>
        <v>2.9</v>
      </c>
    </row>
    <row r="46" spans="1:39" ht="15.75" customHeight="1" x14ac:dyDescent="0.2">
      <c r="A46" s="56" t="s">
        <v>137</v>
      </c>
      <c r="B46" s="57" t="s">
        <v>152</v>
      </c>
      <c r="C46" s="58" t="s">
        <v>153</v>
      </c>
      <c r="D46" s="217">
        <f>ROUND(IF('Indicator Data'!AF48="No data",IF((0.1233*LN('Indicator Data'!#REF!)-0.4559)&gt;D$48,0,IF((0.1233*LN('Indicator Data'!#REF!)-0.4559)&lt;D$47,10,(D$48-(0.1233*LN('Indicator Data'!#REF!)-0.4559))/(D$48-D$47)*10)),IF('Indicator Data'!AF48&gt;D$48,0,IF('Indicator Data'!AF48&lt;D$47,10,(D$48-'Indicator Data'!AF48)/(D$48-D$47)*10))),1)</f>
        <v>9.5</v>
      </c>
      <c r="E46" s="217">
        <f>IF('Indicator Data'!AG48="No data","x",ROUND((IF('Indicator Data'!AG48&gt;E$48,10,IF('Indicator Data'!AG48&lt;E$47,0,10-(E$48-'Indicator Data'!AG48)/(E$48-E$47)*10))),1))</f>
        <v>0.6</v>
      </c>
      <c r="F46" s="218">
        <f>IF('Indicator Data'!AH48="No data","x",ROUND(IF('Indicator Data'!AH48&gt;F$48,10,IF('Indicator Data'!AH48&lt;F$47,0,10-(F$48-'Indicator Data'!AH48)/(F$48-F$47)*10)),1))</f>
        <v>9.3000000000000007</v>
      </c>
      <c r="G46" s="219">
        <f t="shared" si="0"/>
        <v>8</v>
      </c>
      <c r="H46" s="218">
        <f>IF('Indicator Data'!AJ48="No data","x",ROUND(IF('Indicator Data'!AJ48&gt;H$48,10,IF('Indicator Data'!AJ48&lt;H$47,0,10-(H$48-'Indicator Data'!AJ48)/(H$48-H$47)*10)),1))</f>
        <v>4.7</v>
      </c>
      <c r="I46" s="217">
        <f>IF('Indicator Data'!AK48="No data","x",ROUND(IF('Indicator Data'!AK48&gt;I$48,10,IF('Indicator Data'!AK48&lt;I$47,0,10-(I$48-'Indicator Data'!AK48)/(I$48-I$47)*10)),1))</f>
        <v>3.3</v>
      </c>
      <c r="J46" s="219">
        <f t="shared" si="1"/>
        <v>4</v>
      </c>
      <c r="K46" s="218">
        <f>IF('Indicator Data'!AI48="No data","x",ROUND(IF('Indicator Data'!AI48&gt;K$48,10,IF('Indicator Data'!AI48&lt;K$47,0,10-(K$48-'Indicator Data'!AI48)/(K$48-K$47)*10)),1))</f>
        <v>1.7</v>
      </c>
      <c r="L46" s="218">
        <f>IF('Indicator Data'!AL48="No data","x",ROUND(IF('Indicator Data'!AL48&gt;L$48,10,IF('Indicator Data'!AL48&lt;L$47,0,10-(L$48-'Indicator Data'!AL48)/(L$48-L$47)*10)),1))</f>
        <v>8.1999999999999993</v>
      </c>
      <c r="M46" s="218">
        <f>IF('Indicator Data'!AM48="No data","x",ROUND(IF('Indicator Data'!AM48&gt;M$48,10,IF('Indicator Data'!AM48&lt;M$47,0,10-(M$48-'Indicator Data'!AM48)/(M$48-M$47)*10)),1))</f>
        <v>2.8</v>
      </c>
      <c r="N46" s="219">
        <f t="shared" si="14"/>
        <v>5</v>
      </c>
      <c r="O46" s="220">
        <f t="shared" si="2"/>
        <v>6.3</v>
      </c>
      <c r="P46" s="221">
        <f>IF(AND('Indicator Data'!AN48="No data",'Indicator Data'!AO48="No data"),"x",SUM('Indicator Data'!AN48:AO48))</f>
        <v>9.8418738927891873E-3</v>
      </c>
      <c r="Q46" s="218">
        <f t="shared" si="3"/>
        <v>0</v>
      </c>
      <c r="R46" s="219">
        <f t="shared" si="4"/>
        <v>0</v>
      </c>
      <c r="S46" s="217">
        <f>IF('Indicator Data'!AP48="No data","x",ROUND(IF('Indicator Data'!AP48&gt;S$48,10,IF('Indicator Data'!AP48&lt;S$47,0,10-(S$48-'Indicator Data'!AP48)/(S$48-S$47)*10)),1))</f>
        <v>10</v>
      </c>
      <c r="T46" s="217">
        <f>IF('Indicator Data'!AQ48="No data","x",ROUND(IF('Indicator Data'!AQ48&gt;T$48,10,IF('Indicator Data'!AQ48&lt;T$47,0,10-(T$48-'Indicator Data'!AQ48)/(T$48-T$47)*10)),1))</f>
        <v>6</v>
      </c>
      <c r="U46" s="217">
        <f>IF('Indicator Data'!AR48="No data","x",ROUND(IF('Indicator Data'!AR48&gt;U$48,10,IF('Indicator Data'!AR48&lt;U$47,0,10-(U$48-'Indicator Data'!AR48)/(U$48-U$47)*10)),1))</f>
        <v>1.9</v>
      </c>
      <c r="V46" s="219">
        <f t="shared" si="5"/>
        <v>6</v>
      </c>
      <c r="W46" s="217">
        <f>IF('Indicator Data'!AS48="No data","x",ROUND(IF('Indicator Data'!AS48&gt;W$48,10,IF('Indicator Data'!AS48&lt;W$47,0,10-(W$48-'Indicator Data'!AS48)/(W$48-W$47)*10)),1))</f>
        <v>5.4</v>
      </c>
      <c r="X46" s="217">
        <f>IF('Indicator Data'!AT48="No data","x",ROUND(IF('Indicator Data'!AT48&gt;X$48,10,IF('Indicator Data'!AT48&lt;X$47,0,10-(X$48-'Indicator Data'!AT48)/(X$48-X$47)*10)),1))</f>
        <v>0.2</v>
      </c>
      <c r="Y46" s="219">
        <f t="shared" si="6"/>
        <v>2.8</v>
      </c>
      <c r="Z46" s="222" t="str">
        <f>IF(OR('Indicator Data'!AU48="No data",'Indicator Data'!BQ48="No data"),"x",('Indicator Data'!AU48/'Indicator Data'!BQ48))</f>
        <v>x</v>
      </c>
      <c r="AA46" s="222" t="str">
        <f>IF(OR('Indicator Data'!AV48="No data",'Indicator Data'!BQ48="No data"),"x",('Indicator Data'!AV48/'Indicator Data'!BQ48)*1000)</f>
        <v>x</v>
      </c>
      <c r="AB46" s="222" t="str">
        <f>IF(OR('Indicator Data'!AW48="No data",'Indicator Data'!BS48="No data"),"x",('Indicator Data'!AW48/'Indicator Data'!BS48))</f>
        <v>x</v>
      </c>
      <c r="AC46" s="218" t="str">
        <f t="shared" ref="AC46:AE46" si="55">IF(Z46="x","x",ROUND(IF(Z46&gt;AC$48,10,IF(Z46&lt;AC$47,0,10-(AC$48-Z46)/(AC$48-AC$47)*10)),1))</f>
        <v>x</v>
      </c>
      <c r="AD46" s="218" t="str">
        <f t="shared" si="55"/>
        <v>x</v>
      </c>
      <c r="AE46" s="218" t="str">
        <f t="shared" si="55"/>
        <v>x</v>
      </c>
      <c r="AF46" s="219" t="str">
        <f t="shared" si="8"/>
        <v>x</v>
      </c>
      <c r="AG46" s="218">
        <f>IF('Indicator Data'!AY48="No data","x",ROUND(IF('Indicator Data'!AY48&gt;AG$48,10,IF('Indicator Data'!AY48&lt;AG$47,0,10-(AG$48-'Indicator Data'!AY48)/(AG$48-AG$47)*10)),1))</f>
        <v>1.5</v>
      </c>
      <c r="AH46" s="218">
        <f>IF('Indicator Data'!AZ48="No data","x",ROUND(IF('Indicator Data'!AZ48&gt;AH$48,10,IF('Indicator Data'!AZ48&lt;AH$47,0,10-(AH$48-'Indicator Data'!AZ48)/(AH$48-AH$47)*10)),1))</f>
        <v>3.2</v>
      </c>
      <c r="AI46" s="218" t="str">
        <f>IF('Indicator Data'!BA48="No data","x",ROUND(IF('Indicator Data'!BA48&gt;AI$48,10,IF('Indicator Data'!BA48&lt;AI$47,0,10-(AI$48-'Indicator Data'!BA48)/(AI$48-AI$47)*10)),1))</f>
        <v>x</v>
      </c>
      <c r="AJ46" s="219">
        <f t="shared" si="12"/>
        <v>2.4</v>
      </c>
      <c r="AK46" s="217">
        <f>IF('Indicator Data'!AX48="No data","x",ROUND(IF('Indicator Data'!AX48&lt;$AK$47,10,IF('Indicator Data'!AX48&gt;$AK$48,0,($AK$48-'Indicator Data'!AX48)/($AK$48-$AK$47)*10)),1))</f>
        <v>8.3000000000000007</v>
      </c>
      <c r="AL46" s="219">
        <f t="shared" si="9"/>
        <v>8.3000000000000007</v>
      </c>
      <c r="AM46" s="220">
        <f t="shared" si="10"/>
        <v>3.5</v>
      </c>
    </row>
    <row r="47" spans="1:39" ht="15.75" customHeight="1" x14ac:dyDescent="0.2">
      <c r="A47" s="80"/>
      <c r="B47" s="80"/>
      <c r="C47" s="102" t="s">
        <v>215</v>
      </c>
      <c r="D47" s="254">
        <v>0.77</v>
      </c>
      <c r="E47" s="279">
        <v>1E-3</v>
      </c>
      <c r="F47" s="254">
        <v>5</v>
      </c>
      <c r="G47" s="255"/>
      <c r="H47" s="254">
        <v>0.11</v>
      </c>
      <c r="I47" s="254">
        <v>30</v>
      </c>
      <c r="J47" s="255"/>
      <c r="K47" s="254">
        <v>2</v>
      </c>
      <c r="L47" s="254">
        <v>7</v>
      </c>
      <c r="M47" s="254">
        <v>5</v>
      </c>
      <c r="N47" s="255"/>
      <c r="O47" s="255"/>
      <c r="P47" s="255"/>
      <c r="Q47" s="254">
        <v>0.11</v>
      </c>
      <c r="R47" s="255"/>
      <c r="S47" s="254">
        <v>0</v>
      </c>
      <c r="T47" s="255">
        <v>0</v>
      </c>
      <c r="U47" s="255">
        <v>0</v>
      </c>
      <c r="V47" s="255"/>
      <c r="W47" s="256">
        <v>0</v>
      </c>
      <c r="X47" s="254">
        <v>4</v>
      </c>
      <c r="Y47" s="255"/>
      <c r="Z47" s="255"/>
      <c r="AA47" s="255"/>
      <c r="AB47" s="255"/>
      <c r="AC47" s="255">
        <v>0</v>
      </c>
      <c r="AD47" s="279">
        <v>0.02</v>
      </c>
      <c r="AE47" s="279">
        <v>1E-3</v>
      </c>
      <c r="AF47" s="255"/>
      <c r="AG47" s="254">
        <v>0.02</v>
      </c>
      <c r="AH47" s="254">
        <v>9</v>
      </c>
      <c r="AI47" s="255">
        <v>3</v>
      </c>
      <c r="AJ47" s="255"/>
      <c r="AK47" s="254">
        <v>120</v>
      </c>
      <c r="AL47" s="257"/>
      <c r="AM47" s="257"/>
    </row>
    <row r="48" spans="1:39" ht="15.75" customHeight="1" x14ac:dyDescent="0.2">
      <c r="A48" s="80"/>
      <c r="B48" s="80"/>
      <c r="C48" s="102" t="s">
        <v>214</v>
      </c>
      <c r="D48" s="254">
        <v>0.85</v>
      </c>
      <c r="E48" s="280">
        <v>0.2</v>
      </c>
      <c r="F48" s="254">
        <v>25</v>
      </c>
      <c r="G48" s="255"/>
      <c r="H48" s="254">
        <v>0.18</v>
      </c>
      <c r="I48" s="254">
        <v>39</v>
      </c>
      <c r="J48" s="255"/>
      <c r="K48" s="254">
        <v>5.5</v>
      </c>
      <c r="L48" s="254">
        <v>23</v>
      </c>
      <c r="M48" s="254">
        <v>17</v>
      </c>
      <c r="N48" s="255"/>
      <c r="O48" s="255"/>
      <c r="P48" s="255"/>
      <c r="Q48" s="254">
        <v>0.64</v>
      </c>
      <c r="R48" s="255"/>
      <c r="S48" s="254">
        <v>0.12</v>
      </c>
      <c r="T48" s="255">
        <v>0.05</v>
      </c>
      <c r="U48" s="254">
        <v>0.16</v>
      </c>
      <c r="V48" s="255"/>
      <c r="W48" s="256">
        <v>15</v>
      </c>
      <c r="X48" s="254">
        <v>9</v>
      </c>
      <c r="Y48" s="255"/>
      <c r="Z48" s="255"/>
      <c r="AA48" s="255"/>
      <c r="AB48" s="255"/>
      <c r="AC48" s="255">
        <v>0.2</v>
      </c>
      <c r="AD48" s="255">
        <v>1.1000000000000001</v>
      </c>
      <c r="AE48" s="255">
        <v>0.3</v>
      </c>
      <c r="AF48" s="255"/>
      <c r="AG48" s="256">
        <v>0.38</v>
      </c>
      <c r="AH48" s="256">
        <v>30</v>
      </c>
      <c r="AI48" s="255">
        <v>12</v>
      </c>
      <c r="AJ48" s="255"/>
      <c r="AK48" s="254">
        <v>144</v>
      </c>
      <c r="AL48" s="257"/>
      <c r="AM48" s="257"/>
    </row>
    <row r="49" spans="1:39" ht="15.75" customHeight="1" x14ac:dyDescent="0.25">
      <c r="A49" s="1"/>
      <c r="B49" s="1"/>
      <c r="C49" s="1"/>
      <c r="D49" s="1"/>
      <c r="E49" s="1"/>
      <c r="F49" s="1"/>
      <c r="G49" s="1"/>
      <c r="H49" s="1"/>
      <c r="I49" s="85"/>
      <c r="J49" s="84"/>
      <c r="K49" s="1"/>
      <c r="L49" s="1"/>
      <c r="M49" s="1"/>
      <c r="N49" s="84"/>
      <c r="O49" s="84"/>
      <c r="P49" s="1"/>
      <c r="Q49" s="84"/>
      <c r="R49" s="84"/>
      <c r="S49" s="1"/>
      <c r="T49" s="1"/>
      <c r="U49" s="1"/>
      <c r="V49" s="1"/>
      <c r="W49" s="1"/>
      <c r="X49" s="1"/>
      <c r="Y49" s="1"/>
      <c r="Z49" s="1"/>
      <c r="AA49" s="1"/>
      <c r="AB49" s="1"/>
      <c r="AC49" s="1"/>
      <c r="AD49" s="1"/>
      <c r="AE49" s="1"/>
      <c r="AF49" s="1"/>
      <c r="AG49" s="1"/>
      <c r="AH49" s="239"/>
      <c r="AI49" s="1"/>
      <c r="AJ49" s="84"/>
      <c r="AK49" s="87"/>
      <c r="AL49" s="84"/>
      <c r="AM49" s="84"/>
    </row>
    <row r="50" spans="1:39" ht="15.75" customHeight="1" x14ac:dyDescent="0.25">
      <c r="A50" s="1"/>
      <c r="B50" s="1"/>
      <c r="C50" s="1"/>
      <c r="D50" s="1"/>
      <c r="E50" s="1"/>
      <c r="F50" s="1"/>
      <c r="G50" s="1"/>
      <c r="H50" s="1"/>
      <c r="I50" s="85"/>
      <c r="J50" s="84"/>
      <c r="K50" s="1"/>
      <c r="L50" s="1"/>
      <c r="M50" s="1"/>
      <c r="N50" s="84"/>
      <c r="O50" s="84"/>
      <c r="P50" s="1"/>
      <c r="Q50" s="87"/>
      <c r="R50" s="87"/>
      <c r="S50" s="1"/>
      <c r="T50" s="1"/>
      <c r="U50" s="1"/>
      <c r="V50" s="1"/>
      <c r="W50" s="1"/>
      <c r="X50" s="1"/>
      <c r="Y50" s="1"/>
      <c r="Z50" s="1"/>
      <c r="AA50" s="1"/>
      <c r="AB50" s="1"/>
      <c r="AC50" s="1"/>
      <c r="AD50" s="1"/>
      <c r="AE50" s="1"/>
      <c r="AF50" s="1"/>
      <c r="AG50" s="1"/>
      <c r="AH50" s="239"/>
      <c r="AI50" s="1"/>
      <c r="AJ50" s="84"/>
      <c r="AK50" s="87"/>
      <c r="AL50" s="84"/>
      <c r="AM50" s="84"/>
    </row>
    <row r="51" spans="1:39" ht="15.75" customHeight="1" x14ac:dyDescent="0.25">
      <c r="A51" s="1"/>
      <c r="B51" s="1"/>
      <c r="C51" s="1"/>
      <c r="D51" s="1"/>
      <c r="E51" s="1"/>
      <c r="F51" s="1"/>
      <c r="G51" s="1"/>
      <c r="H51" s="1"/>
      <c r="I51" s="85"/>
      <c r="J51" s="84"/>
      <c r="K51" s="1"/>
      <c r="L51" s="1"/>
      <c r="M51" s="1"/>
      <c r="N51" s="84"/>
      <c r="O51" s="84"/>
      <c r="P51" s="1"/>
      <c r="Q51" s="1"/>
      <c r="R51" s="84"/>
      <c r="S51" s="1"/>
      <c r="T51" s="1"/>
      <c r="U51" s="1"/>
      <c r="V51" s="1"/>
      <c r="W51" s="1"/>
      <c r="X51" s="1"/>
      <c r="Y51" s="1"/>
      <c r="Z51" s="1"/>
      <c r="AA51" s="1"/>
      <c r="AB51" s="1"/>
      <c r="AC51" s="1"/>
      <c r="AD51" s="1"/>
      <c r="AE51" s="1"/>
      <c r="AF51" s="1"/>
      <c r="AG51" s="1"/>
      <c r="AH51" s="239"/>
      <c r="AI51" s="1"/>
      <c r="AJ51" s="84"/>
      <c r="AK51" s="84"/>
      <c r="AL51" s="84"/>
      <c r="AM51" s="84"/>
    </row>
    <row r="52" spans="1:39" ht="15.75" customHeight="1" x14ac:dyDescent="0.25">
      <c r="A52" s="1"/>
      <c r="B52" s="1"/>
      <c r="C52" s="1"/>
      <c r="D52" s="1"/>
      <c r="E52" s="1"/>
      <c r="F52" s="1"/>
      <c r="G52" s="1"/>
      <c r="H52" s="1"/>
      <c r="I52" s="85"/>
      <c r="J52" s="84"/>
      <c r="K52" s="1"/>
      <c r="L52" s="1"/>
      <c r="M52" s="1"/>
      <c r="N52" s="84"/>
      <c r="O52" s="84"/>
      <c r="P52" s="1"/>
      <c r="Q52" s="1"/>
      <c r="R52" s="84"/>
      <c r="S52" s="1"/>
      <c r="T52" s="1"/>
      <c r="U52" s="1"/>
      <c r="V52" s="1"/>
      <c r="W52" s="1"/>
      <c r="X52" s="1"/>
      <c r="Y52" s="1"/>
      <c r="Z52" s="1"/>
      <c r="AA52" s="1"/>
      <c r="AB52" s="1"/>
      <c r="AC52" s="1"/>
      <c r="AD52" s="1"/>
      <c r="AE52" s="1"/>
      <c r="AF52" s="1"/>
      <c r="AG52" s="1"/>
      <c r="AH52" s="239"/>
      <c r="AI52" s="1"/>
      <c r="AJ52" s="84"/>
      <c r="AK52" s="84"/>
      <c r="AL52" s="84"/>
      <c r="AM52" s="84"/>
    </row>
    <row r="53" spans="1:39" ht="15.75" customHeight="1" x14ac:dyDescent="0.25">
      <c r="A53" s="1"/>
      <c r="B53" s="1"/>
      <c r="C53" s="1"/>
      <c r="D53" s="1"/>
      <c r="E53" s="1"/>
      <c r="F53" s="1"/>
      <c r="G53" s="1"/>
      <c r="H53" s="1"/>
      <c r="I53" s="85"/>
      <c r="J53" s="84"/>
      <c r="K53" s="1"/>
      <c r="L53" s="1"/>
      <c r="M53" s="1"/>
      <c r="N53" s="84"/>
      <c r="O53" s="84"/>
      <c r="P53" s="1"/>
      <c r="Q53" s="1"/>
      <c r="R53" s="84"/>
      <c r="S53" s="1"/>
      <c r="T53" s="1"/>
      <c r="U53" s="1"/>
      <c r="V53" s="1"/>
      <c r="W53" s="1"/>
      <c r="X53" s="1"/>
      <c r="Y53" s="1"/>
      <c r="Z53" s="1"/>
      <c r="AA53" s="1"/>
      <c r="AB53" s="1"/>
      <c r="AC53" s="1"/>
      <c r="AD53" s="1"/>
      <c r="AE53" s="1"/>
      <c r="AF53" s="1"/>
      <c r="AG53" s="1"/>
      <c r="AH53" s="239"/>
      <c r="AI53" s="1"/>
      <c r="AJ53" s="84"/>
      <c r="AK53" s="84"/>
      <c r="AL53" s="84"/>
      <c r="AM53" s="84"/>
    </row>
    <row r="54" spans="1:39" ht="15.75" customHeight="1" x14ac:dyDescent="0.25">
      <c r="A54" s="1"/>
      <c r="B54" s="1"/>
      <c r="C54" s="1"/>
      <c r="D54" s="1"/>
      <c r="E54" s="1"/>
      <c r="F54" s="1"/>
      <c r="G54" s="1"/>
      <c r="H54" s="1"/>
      <c r="I54" s="85"/>
      <c r="J54" s="84"/>
      <c r="K54" s="1"/>
      <c r="L54" s="1"/>
      <c r="M54" s="1"/>
      <c r="N54" s="84"/>
      <c r="O54" s="84"/>
      <c r="P54" s="1"/>
      <c r="Q54" s="1"/>
      <c r="R54" s="84"/>
      <c r="S54" s="1"/>
      <c r="T54" s="1"/>
      <c r="U54" s="1"/>
      <c r="V54" s="1"/>
      <c r="W54" s="1"/>
      <c r="X54" s="1"/>
      <c r="Y54" s="1"/>
      <c r="Z54" s="1"/>
      <c r="AA54" s="1"/>
      <c r="AB54" s="1"/>
      <c r="AC54" s="1"/>
      <c r="AD54" s="1"/>
      <c r="AE54" s="1"/>
      <c r="AF54" s="1"/>
      <c r="AG54" s="1"/>
      <c r="AH54" s="239"/>
      <c r="AI54" s="1"/>
      <c r="AJ54" s="84"/>
      <c r="AK54" s="84"/>
      <c r="AL54" s="84"/>
      <c r="AM54" s="84"/>
    </row>
    <row r="55" spans="1:39" ht="15.75" customHeight="1" x14ac:dyDescent="0.25">
      <c r="A55" s="1"/>
      <c r="B55" s="1"/>
      <c r="C55" s="1"/>
      <c r="D55" s="1"/>
      <c r="E55" s="1"/>
      <c r="F55" s="1"/>
      <c r="G55" s="1"/>
      <c r="H55" s="1"/>
      <c r="I55" s="85"/>
      <c r="J55" s="84"/>
      <c r="K55" s="1"/>
      <c r="L55" s="1"/>
      <c r="M55" s="1"/>
      <c r="N55" s="84"/>
      <c r="O55" s="84"/>
      <c r="P55" s="1"/>
      <c r="Q55" s="1"/>
      <c r="R55" s="84"/>
      <c r="S55" s="1"/>
      <c r="T55" s="1"/>
      <c r="U55" s="1"/>
      <c r="V55" s="1"/>
      <c r="W55" s="1"/>
      <c r="X55" s="1"/>
      <c r="Y55" s="1"/>
      <c r="Z55" s="1"/>
      <c r="AA55" s="1"/>
      <c r="AB55" s="1"/>
      <c r="AC55" s="1"/>
      <c r="AD55" s="1"/>
      <c r="AE55" s="1"/>
      <c r="AF55" s="1"/>
      <c r="AG55" s="1"/>
      <c r="AH55" s="239"/>
      <c r="AI55" s="1"/>
      <c r="AJ55" s="84"/>
      <c r="AK55" s="84"/>
      <c r="AL55" s="84"/>
      <c r="AM55" s="84"/>
    </row>
    <row r="56" spans="1:39" ht="15.75" customHeight="1" x14ac:dyDescent="0.25">
      <c r="A56" s="1"/>
      <c r="B56" s="1"/>
      <c r="C56" s="1"/>
      <c r="D56" s="1"/>
      <c r="E56" s="1"/>
      <c r="F56" s="1"/>
      <c r="G56" s="1"/>
      <c r="H56" s="1"/>
      <c r="I56" s="85"/>
      <c r="J56" s="84"/>
      <c r="K56" s="1"/>
      <c r="L56" s="1"/>
      <c r="M56" s="1"/>
      <c r="N56" s="84"/>
      <c r="O56" s="84"/>
      <c r="P56" s="1"/>
      <c r="Q56" s="1"/>
      <c r="R56" s="84"/>
      <c r="S56" s="1"/>
      <c r="T56" s="1"/>
      <c r="U56" s="1"/>
      <c r="V56" s="1"/>
      <c r="W56" s="1"/>
      <c r="X56" s="1"/>
      <c r="Y56" s="1"/>
      <c r="Z56" s="1"/>
      <c r="AA56" s="1"/>
      <c r="AB56" s="1"/>
      <c r="AC56" s="1"/>
      <c r="AD56" s="1"/>
      <c r="AE56" s="1"/>
      <c r="AF56" s="1"/>
      <c r="AG56" s="1"/>
      <c r="AH56" s="239"/>
      <c r="AI56" s="1"/>
      <c r="AJ56" s="84"/>
      <c r="AK56" s="84"/>
      <c r="AL56" s="84"/>
      <c r="AM56" s="84"/>
    </row>
    <row r="57" spans="1:39" ht="15.75" customHeight="1" x14ac:dyDescent="0.25">
      <c r="A57" s="1"/>
      <c r="B57" s="1"/>
      <c r="C57" s="1"/>
      <c r="D57" s="1"/>
      <c r="E57" s="1"/>
      <c r="F57" s="1"/>
      <c r="G57" s="1"/>
      <c r="H57" s="1"/>
      <c r="I57" s="85"/>
      <c r="J57" s="84"/>
      <c r="K57" s="1"/>
      <c r="L57" s="1"/>
      <c r="M57" s="1"/>
      <c r="N57" s="84"/>
      <c r="O57" s="84"/>
      <c r="P57" s="1"/>
      <c r="Q57" s="1"/>
      <c r="R57" s="84"/>
      <c r="S57" s="1"/>
      <c r="T57" s="1"/>
      <c r="U57" s="1"/>
      <c r="V57" s="1"/>
      <c r="W57" s="1"/>
      <c r="X57" s="1"/>
      <c r="Y57" s="1"/>
      <c r="Z57" s="1"/>
      <c r="AA57" s="1"/>
      <c r="AB57" s="1"/>
      <c r="AC57" s="1"/>
      <c r="AD57" s="1"/>
      <c r="AE57" s="1"/>
      <c r="AF57" s="1"/>
      <c r="AG57" s="1"/>
      <c r="AH57" s="239"/>
      <c r="AI57" s="1"/>
      <c r="AJ57" s="84"/>
      <c r="AK57" s="84"/>
      <c r="AL57" s="84"/>
      <c r="AM57" s="84"/>
    </row>
    <row r="58" spans="1:39" ht="15.75" customHeight="1" x14ac:dyDescent="0.25">
      <c r="A58" s="1"/>
      <c r="B58" s="1"/>
      <c r="C58" s="1"/>
      <c r="D58" s="1"/>
      <c r="E58" s="1"/>
      <c r="F58" s="1"/>
      <c r="G58" s="1"/>
      <c r="H58" s="1"/>
      <c r="I58" s="85"/>
      <c r="J58" s="84"/>
      <c r="K58" s="1"/>
      <c r="L58" s="1"/>
      <c r="M58" s="1"/>
      <c r="N58" s="84"/>
      <c r="O58" s="84"/>
      <c r="P58" s="1"/>
      <c r="Q58" s="1"/>
      <c r="R58" s="84"/>
      <c r="S58" s="1"/>
      <c r="T58" s="1"/>
      <c r="U58" s="1"/>
      <c r="V58" s="1"/>
      <c r="W58" s="1"/>
      <c r="X58" s="1"/>
      <c r="Y58" s="1"/>
      <c r="Z58" s="1"/>
      <c r="AA58" s="1"/>
      <c r="AB58" s="1"/>
      <c r="AC58" s="1"/>
      <c r="AD58" s="1"/>
      <c r="AE58" s="1"/>
      <c r="AF58" s="1"/>
      <c r="AG58" s="1"/>
      <c r="AH58" s="239"/>
      <c r="AI58" s="1"/>
      <c r="AJ58" s="84"/>
      <c r="AK58" s="84"/>
      <c r="AL58" s="84"/>
      <c r="AM58" s="84"/>
    </row>
    <row r="59" spans="1:39" ht="15.75" customHeight="1" x14ac:dyDescent="0.25">
      <c r="A59" s="1"/>
      <c r="B59" s="1"/>
      <c r="C59" s="1"/>
      <c r="D59" s="1"/>
      <c r="E59" s="1"/>
      <c r="F59" s="1"/>
      <c r="G59" s="1"/>
      <c r="H59" s="1"/>
      <c r="I59" s="85"/>
      <c r="J59" s="84"/>
      <c r="K59" s="1"/>
      <c r="L59" s="1"/>
      <c r="M59" s="1"/>
      <c r="N59" s="84"/>
      <c r="O59" s="84"/>
      <c r="P59" s="1"/>
      <c r="Q59" s="1"/>
      <c r="R59" s="84"/>
      <c r="S59" s="1"/>
      <c r="T59" s="1"/>
      <c r="U59" s="1"/>
      <c r="V59" s="1"/>
      <c r="W59" s="1"/>
      <c r="X59" s="1"/>
      <c r="Y59" s="1"/>
      <c r="Z59" s="1"/>
      <c r="AA59" s="1"/>
      <c r="AB59" s="1"/>
      <c r="AC59" s="1"/>
      <c r="AD59" s="1"/>
      <c r="AE59" s="1"/>
      <c r="AF59" s="1"/>
      <c r="AG59" s="1"/>
      <c r="AH59" s="239"/>
      <c r="AI59" s="1"/>
      <c r="AJ59" s="84"/>
      <c r="AK59" s="84"/>
      <c r="AL59" s="84"/>
      <c r="AM59" s="84"/>
    </row>
    <row r="60" spans="1:39" ht="15.75" customHeight="1" x14ac:dyDescent="0.25">
      <c r="A60" s="1"/>
      <c r="B60" s="1"/>
      <c r="C60" s="1"/>
      <c r="D60" s="1"/>
      <c r="E60" s="1"/>
      <c r="F60" s="1"/>
      <c r="G60" s="1"/>
      <c r="H60" s="1"/>
      <c r="I60" s="85"/>
      <c r="J60" s="84"/>
      <c r="K60" s="1"/>
      <c r="L60" s="1"/>
      <c r="M60" s="1"/>
      <c r="N60" s="84"/>
      <c r="O60" s="84"/>
      <c r="P60" s="1"/>
      <c r="Q60" s="1"/>
      <c r="R60" s="84"/>
      <c r="S60" s="1"/>
      <c r="T60" s="1"/>
      <c r="U60" s="1"/>
      <c r="V60" s="1"/>
      <c r="W60" s="1"/>
      <c r="X60" s="1"/>
      <c r="Y60" s="1"/>
      <c r="Z60" s="1"/>
      <c r="AA60" s="1"/>
      <c r="AB60" s="1"/>
      <c r="AC60" s="1"/>
      <c r="AD60" s="1"/>
      <c r="AE60" s="1"/>
      <c r="AF60" s="1"/>
      <c r="AG60" s="1"/>
      <c r="AH60" s="239"/>
      <c r="AI60" s="1"/>
      <c r="AJ60" s="84"/>
      <c r="AK60" s="84"/>
      <c r="AL60" s="84"/>
      <c r="AM60" s="84"/>
    </row>
    <row r="61" spans="1:39" ht="15.75" customHeight="1" x14ac:dyDescent="0.25">
      <c r="A61" s="1"/>
      <c r="B61" s="1"/>
      <c r="C61" s="1"/>
      <c r="D61" s="1"/>
      <c r="E61" s="1"/>
      <c r="F61" s="1"/>
      <c r="G61" s="1"/>
      <c r="H61" s="1"/>
      <c r="I61" s="85"/>
      <c r="J61" s="84"/>
      <c r="K61" s="1"/>
      <c r="L61" s="1"/>
      <c r="M61" s="1"/>
      <c r="N61" s="84"/>
      <c r="O61" s="84"/>
      <c r="P61" s="1"/>
      <c r="Q61" s="1"/>
      <c r="R61" s="84"/>
      <c r="S61" s="1"/>
      <c r="T61" s="1"/>
      <c r="U61" s="1"/>
      <c r="V61" s="1"/>
      <c r="W61" s="1"/>
      <c r="X61" s="1"/>
      <c r="Y61" s="1"/>
      <c r="Z61" s="1"/>
      <c r="AA61" s="1"/>
      <c r="AB61" s="1"/>
      <c r="AC61" s="1"/>
      <c r="AD61" s="1"/>
      <c r="AE61" s="1"/>
      <c r="AF61" s="1"/>
      <c r="AG61" s="1"/>
      <c r="AH61" s="239"/>
      <c r="AI61" s="1"/>
      <c r="AJ61" s="84"/>
      <c r="AK61" s="84"/>
      <c r="AL61" s="84"/>
      <c r="AM61" s="84"/>
    </row>
    <row r="62" spans="1:39" ht="15.75" customHeight="1" x14ac:dyDescent="0.25">
      <c r="A62" s="1"/>
      <c r="B62" s="1"/>
      <c r="C62" s="1"/>
      <c r="D62" s="1"/>
      <c r="E62" s="1"/>
      <c r="F62" s="1"/>
      <c r="G62" s="1"/>
      <c r="H62" s="1"/>
      <c r="I62" s="85"/>
      <c r="J62" s="84"/>
      <c r="K62" s="1"/>
      <c r="L62" s="1"/>
      <c r="M62" s="1"/>
      <c r="N62" s="84"/>
      <c r="O62" s="84"/>
      <c r="P62" s="1"/>
      <c r="Q62" s="1"/>
      <c r="R62" s="84"/>
      <c r="S62" s="1"/>
      <c r="T62" s="1"/>
      <c r="U62" s="1"/>
      <c r="V62" s="1"/>
      <c r="W62" s="1"/>
      <c r="X62" s="1"/>
      <c r="Y62" s="1"/>
      <c r="Z62" s="1"/>
      <c r="AA62" s="1"/>
      <c r="AB62" s="1"/>
      <c r="AC62" s="1"/>
      <c r="AD62" s="1"/>
      <c r="AE62" s="1"/>
      <c r="AF62" s="1"/>
      <c r="AG62" s="1"/>
      <c r="AH62" s="239"/>
      <c r="AI62" s="1"/>
      <c r="AJ62" s="84"/>
      <c r="AK62" s="84"/>
      <c r="AL62" s="84"/>
      <c r="AM62" s="84"/>
    </row>
    <row r="63" spans="1:39" ht="15.75" customHeight="1" x14ac:dyDescent="0.25">
      <c r="A63" s="1"/>
      <c r="B63" s="1"/>
      <c r="C63" s="1"/>
      <c r="D63" s="1"/>
      <c r="E63" s="1"/>
      <c r="F63" s="1"/>
      <c r="G63" s="1"/>
      <c r="H63" s="1"/>
      <c r="I63" s="85"/>
      <c r="J63" s="84"/>
      <c r="K63" s="1"/>
      <c r="L63" s="1"/>
      <c r="M63" s="1"/>
      <c r="N63" s="84"/>
      <c r="O63" s="84"/>
      <c r="P63" s="1"/>
      <c r="Q63" s="1"/>
      <c r="R63" s="84"/>
      <c r="S63" s="1"/>
      <c r="T63" s="1"/>
      <c r="U63" s="1"/>
      <c r="V63" s="1"/>
      <c r="W63" s="1"/>
      <c r="X63" s="1"/>
      <c r="Y63" s="1"/>
      <c r="Z63" s="1"/>
      <c r="AA63" s="1"/>
      <c r="AB63" s="1"/>
      <c r="AC63" s="1"/>
      <c r="AD63" s="1"/>
      <c r="AE63" s="1"/>
      <c r="AF63" s="1"/>
      <c r="AG63" s="1"/>
      <c r="AH63" s="239"/>
      <c r="AI63" s="1"/>
      <c r="AJ63" s="84"/>
      <c r="AK63" s="84"/>
      <c r="AL63" s="84"/>
      <c r="AM63" s="84"/>
    </row>
    <row r="64" spans="1:39" ht="15.75" customHeight="1" x14ac:dyDescent="0.25">
      <c r="A64" s="1"/>
      <c r="B64" s="1"/>
      <c r="C64" s="1"/>
      <c r="D64" s="1"/>
      <c r="E64" s="1"/>
      <c r="F64" s="1"/>
      <c r="G64" s="1"/>
      <c r="H64" s="1"/>
      <c r="I64" s="85"/>
      <c r="J64" s="84"/>
      <c r="K64" s="1"/>
      <c r="L64" s="1"/>
      <c r="M64" s="1"/>
      <c r="N64" s="84"/>
      <c r="O64" s="84"/>
      <c r="P64" s="1"/>
      <c r="Q64" s="1"/>
      <c r="R64" s="84"/>
      <c r="S64" s="1"/>
      <c r="T64" s="1"/>
      <c r="U64" s="1"/>
      <c r="V64" s="1"/>
      <c r="W64" s="1"/>
      <c r="X64" s="1"/>
      <c r="Y64" s="1"/>
      <c r="Z64" s="1"/>
      <c r="AA64" s="1"/>
      <c r="AB64" s="1"/>
      <c r="AC64" s="1"/>
      <c r="AD64" s="1"/>
      <c r="AE64" s="1"/>
      <c r="AF64" s="1"/>
      <c r="AG64" s="1"/>
      <c r="AH64" s="239"/>
      <c r="AI64" s="1"/>
      <c r="AJ64" s="84"/>
      <c r="AK64" s="84"/>
      <c r="AL64" s="84"/>
      <c r="AM64" s="84"/>
    </row>
    <row r="65" spans="1:39" ht="15.75" customHeight="1" x14ac:dyDescent="0.25">
      <c r="A65" s="1"/>
      <c r="B65" s="1"/>
      <c r="C65" s="1"/>
      <c r="D65" s="1"/>
      <c r="E65" s="1"/>
      <c r="F65" s="1"/>
      <c r="G65" s="1"/>
      <c r="H65" s="1"/>
      <c r="I65" s="85"/>
      <c r="J65" s="84"/>
      <c r="K65" s="1"/>
      <c r="L65" s="1"/>
      <c r="M65" s="1"/>
      <c r="N65" s="84"/>
      <c r="O65" s="84"/>
      <c r="P65" s="1"/>
      <c r="Q65" s="1"/>
      <c r="R65" s="84"/>
      <c r="S65" s="1"/>
      <c r="T65" s="1"/>
      <c r="U65" s="1"/>
      <c r="V65" s="1"/>
      <c r="W65" s="1"/>
      <c r="X65" s="1"/>
      <c r="Y65" s="1"/>
      <c r="Z65" s="1"/>
      <c r="AA65" s="1"/>
      <c r="AB65" s="1"/>
      <c r="AC65" s="1"/>
      <c r="AD65" s="1"/>
      <c r="AE65" s="1"/>
      <c r="AF65" s="1"/>
      <c r="AG65" s="1"/>
      <c r="AH65" s="239"/>
      <c r="AI65" s="1"/>
      <c r="AJ65" s="84"/>
      <c r="AK65" s="84"/>
      <c r="AL65" s="84"/>
      <c r="AM65" s="84"/>
    </row>
    <row r="66" spans="1:39" ht="15.75" customHeight="1" x14ac:dyDescent="0.25">
      <c r="A66" s="1"/>
      <c r="B66" s="1"/>
      <c r="C66" s="1"/>
      <c r="D66" s="1"/>
      <c r="E66" s="1"/>
      <c r="F66" s="1"/>
      <c r="G66" s="1"/>
      <c r="H66" s="1"/>
      <c r="I66" s="85"/>
      <c r="J66" s="84"/>
      <c r="K66" s="1"/>
      <c r="L66" s="1"/>
      <c r="M66" s="1"/>
      <c r="N66" s="84"/>
      <c r="O66" s="84"/>
      <c r="P66" s="1"/>
      <c r="Q66" s="1"/>
      <c r="R66" s="84"/>
      <c r="S66" s="1"/>
      <c r="T66" s="1"/>
      <c r="U66" s="1"/>
      <c r="V66" s="1"/>
      <c r="W66" s="1"/>
      <c r="X66" s="1"/>
      <c r="Y66" s="1"/>
      <c r="Z66" s="1"/>
      <c r="AA66" s="1"/>
      <c r="AB66" s="1"/>
      <c r="AC66" s="1"/>
      <c r="AD66" s="1"/>
      <c r="AE66" s="1"/>
      <c r="AF66" s="1"/>
      <c r="AG66" s="1"/>
      <c r="AH66" s="239"/>
      <c r="AI66" s="1"/>
      <c r="AJ66" s="84"/>
      <c r="AK66" s="84"/>
      <c r="AL66" s="84"/>
      <c r="AM66" s="84"/>
    </row>
    <row r="67" spans="1:39" ht="15.75" customHeight="1" x14ac:dyDescent="0.25">
      <c r="A67" s="1"/>
      <c r="B67" s="1"/>
      <c r="C67" s="1"/>
      <c r="D67" s="1"/>
      <c r="E67" s="1"/>
      <c r="F67" s="1"/>
      <c r="G67" s="1"/>
      <c r="H67" s="1"/>
      <c r="I67" s="85"/>
      <c r="J67" s="84"/>
      <c r="K67" s="1"/>
      <c r="L67" s="1"/>
      <c r="M67" s="1"/>
      <c r="N67" s="84"/>
      <c r="O67" s="84"/>
      <c r="P67" s="1"/>
      <c r="Q67" s="1"/>
      <c r="R67" s="84"/>
      <c r="S67" s="1"/>
      <c r="T67" s="1"/>
      <c r="U67" s="1"/>
      <c r="V67" s="1"/>
      <c r="W67" s="1"/>
      <c r="X67" s="1"/>
      <c r="Y67" s="1"/>
      <c r="Z67" s="1"/>
      <c r="AA67" s="1"/>
      <c r="AB67" s="1"/>
      <c r="AC67" s="1"/>
      <c r="AD67" s="1"/>
      <c r="AE67" s="1"/>
      <c r="AF67" s="1"/>
      <c r="AG67" s="1"/>
      <c r="AH67" s="239"/>
      <c r="AI67" s="1"/>
      <c r="AJ67" s="84"/>
      <c r="AK67" s="84"/>
      <c r="AL67" s="84"/>
      <c r="AM67" s="84"/>
    </row>
    <row r="68" spans="1:39" ht="15.75" customHeight="1" x14ac:dyDescent="0.25">
      <c r="A68" s="1"/>
      <c r="B68" s="1"/>
      <c r="C68" s="1"/>
      <c r="D68" s="1"/>
      <c r="E68" s="1"/>
      <c r="F68" s="1"/>
      <c r="G68" s="1"/>
      <c r="H68" s="1"/>
      <c r="I68" s="85"/>
      <c r="J68" s="84"/>
      <c r="K68" s="1"/>
      <c r="L68" s="1"/>
      <c r="M68" s="1"/>
      <c r="N68" s="84"/>
      <c r="O68" s="84"/>
      <c r="P68" s="1"/>
      <c r="Q68" s="1"/>
      <c r="R68" s="84"/>
      <c r="S68" s="1"/>
      <c r="T68" s="1"/>
      <c r="U68" s="1"/>
      <c r="V68" s="1"/>
      <c r="W68" s="1"/>
      <c r="X68" s="1"/>
      <c r="Y68" s="1"/>
      <c r="Z68" s="1"/>
      <c r="AA68" s="1"/>
      <c r="AB68" s="1"/>
      <c r="AC68" s="1"/>
      <c r="AD68" s="1"/>
      <c r="AE68" s="1"/>
      <c r="AF68" s="1"/>
      <c r="AG68" s="1"/>
      <c r="AH68" s="239"/>
      <c r="AI68" s="1"/>
      <c r="AJ68" s="84"/>
      <c r="AK68" s="84"/>
      <c r="AL68" s="84"/>
      <c r="AM68" s="84"/>
    </row>
    <row r="69" spans="1:39" ht="15.75" customHeight="1" x14ac:dyDescent="0.25">
      <c r="A69" s="1"/>
      <c r="B69" s="1"/>
      <c r="C69" s="1"/>
      <c r="D69" s="1"/>
      <c r="E69" s="1"/>
      <c r="F69" s="1"/>
      <c r="G69" s="1"/>
      <c r="H69" s="1"/>
      <c r="I69" s="85"/>
      <c r="J69" s="84"/>
      <c r="K69" s="1"/>
      <c r="L69" s="1"/>
      <c r="M69" s="1"/>
      <c r="N69" s="84"/>
      <c r="O69" s="84"/>
      <c r="P69" s="1"/>
      <c r="Q69" s="1"/>
      <c r="R69" s="84"/>
      <c r="S69" s="1"/>
      <c r="T69" s="1"/>
      <c r="U69" s="1"/>
      <c r="V69" s="1"/>
      <c r="W69" s="1"/>
      <c r="X69" s="1"/>
      <c r="Y69" s="1"/>
      <c r="Z69" s="1"/>
      <c r="AA69" s="1"/>
      <c r="AB69" s="1"/>
      <c r="AC69" s="1"/>
      <c r="AD69" s="1"/>
      <c r="AE69" s="1"/>
      <c r="AF69" s="1"/>
      <c r="AG69" s="1"/>
      <c r="AH69" s="239"/>
      <c r="AI69" s="1"/>
      <c r="AJ69" s="84"/>
      <c r="AK69" s="84"/>
      <c r="AL69" s="84"/>
      <c r="AM69" s="84"/>
    </row>
    <row r="70" spans="1:39" ht="15.75" customHeight="1" x14ac:dyDescent="0.25">
      <c r="A70" s="1"/>
      <c r="B70" s="1"/>
      <c r="C70" s="1"/>
      <c r="D70" s="1"/>
      <c r="E70" s="1"/>
      <c r="F70" s="1"/>
      <c r="G70" s="1"/>
      <c r="H70" s="1"/>
      <c r="I70" s="85"/>
      <c r="J70" s="84"/>
      <c r="K70" s="1"/>
      <c r="L70" s="1"/>
      <c r="M70" s="1"/>
      <c r="N70" s="84"/>
      <c r="O70" s="84"/>
      <c r="P70" s="1"/>
      <c r="Q70" s="1"/>
      <c r="R70" s="84"/>
      <c r="S70" s="1"/>
      <c r="T70" s="1"/>
      <c r="U70" s="1"/>
      <c r="V70" s="1"/>
      <c r="W70" s="1"/>
      <c r="X70" s="1"/>
      <c r="Y70" s="1"/>
      <c r="Z70" s="1"/>
      <c r="AA70" s="1"/>
      <c r="AB70" s="1"/>
      <c r="AC70" s="1"/>
      <c r="AD70" s="1"/>
      <c r="AE70" s="1"/>
      <c r="AF70" s="1"/>
      <c r="AG70" s="1"/>
      <c r="AH70" s="239"/>
      <c r="AI70" s="1"/>
      <c r="AJ70" s="84"/>
      <c r="AK70" s="84"/>
      <c r="AL70" s="84"/>
      <c r="AM70" s="84"/>
    </row>
    <row r="71" spans="1:39" ht="15.75" customHeight="1" x14ac:dyDescent="0.25">
      <c r="A71" s="1"/>
      <c r="B71" s="1"/>
      <c r="C71" s="1"/>
      <c r="D71" s="1"/>
      <c r="E71" s="1"/>
      <c r="F71" s="1"/>
      <c r="G71" s="1"/>
      <c r="H71" s="1"/>
      <c r="I71" s="85"/>
      <c r="J71" s="84"/>
      <c r="K71" s="1"/>
      <c r="L71" s="1"/>
      <c r="M71" s="1"/>
      <c r="N71" s="84"/>
      <c r="O71" s="84"/>
      <c r="P71" s="1"/>
      <c r="Q71" s="1"/>
      <c r="R71" s="84"/>
      <c r="S71" s="1"/>
      <c r="T71" s="1"/>
      <c r="U71" s="1"/>
      <c r="V71" s="1"/>
      <c r="W71" s="1"/>
      <c r="X71" s="1"/>
      <c r="Y71" s="1"/>
      <c r="Z71" s="1"/>
      <c r="AA71" s="1"/>
      <c r="AB71" s="1"/>
      <c r="AC71" s="1"/>
      <c r="AD71" s="1"/>
      <c r="AE71" s="1"/>
      <c r="AF71" s="1"/>
      <c r="AG71" s="1"/>
      <c r="AH71" s="239"/>
      <c r="AI71" s="1"/>
      <c r="AJ71" s="84"/>
      <c r="AK71" s="84"/>
      <c r="AL71" s="84"/>
      <c r="AM71" s="84"/>
    </row>
    <row r="72" spans="1:39" ht="15.75" customHeight="1" x14ac:dyDescent="0.25">
      <c r="A72" s="1"/>
      <c r="B72" s="1"/>
      <c r="C72" s="1"/>
      <c r="D72" s="1"/>
      <c r="E72" s="1"/>
      <c r="F72" s="1"/>
      <c r="G72" s="1"/>
      <c r="H72" s="1"/>
      <c r="I72" s="85"/>
      <c r="J72" s="84"/>
      <c r="K72" s="1"/>
      <c r="L72" s="1"/>
      <c r="M72" s="1"/>
      <c r="N72" s="84"/>
      <c r="O72" s="84"/>
      <c r="P72" s="1"/>
      <c r="Q72" s="1"/>
      <c r="R72" s="84"/>
      <c r="S72" s="1"/>
      <c r="T72" s="1"/>
      <c r="U72" s="1"/>
      <c r="V72" s="1"/>
      <c r="W72" s="1"/>
      <c r="X72" s="1"/>
      <c r="Y72" s="1"/>
      <c r="Z72" s="1"/>
      <c r="AA72" s="1"/>
      <c r="AB72" s="1"/>
      <c r="AC72" s="1"/>
      <c r="AD72" s="1"/>
      <c r="AE72" s="1"/>
      <c r="AF72" s="1"/>
      <c r="AG72" s="1"/>
      <c r="AH72" s="239"/>
      <c r="AI72" s="1"/>
      <c r="AJ72" s="84"/>
      <c r="AK72" s="84"/>
      <c r="AL72" s="84"/>
      <c r="AM72" s="84"/>
    </row>
    <row r="73" spans="1:39" ht="15.75" customHeight="1" x14ac:dyDescent="0.25">
      <c r="A73" s="1"/>
      <c r="B73" s="1"/>
      <c r="C73" s="1"/>
      <c r="D73" s="1"/>
      <c r="E73" s="1"/>
      <c r="F73" s="1"/>
      <c r="G73" s="1"/>
      <c r="H73" s="1"/>
      <c r="I73" s="85"/>
      <c r="J73" s="84"/>
      <c r="K73" s="1"/>
      <c r="L73" s="1"/>
      <c r="M73" s="1"/>
      <c r="N73" s="84"/>
      <c r="O73" s="84"/>
      <c r="P73" s="1"/>
      <c r="Q73" s="1"/>
      <c r="R73" s="84"/>
      <c r="S73" s="1"/>
      <c r="T73" s="1"/>
      <c r="U73" s="1"/>
      <c r="V73" s="1"/>
      <c r="W73" s="1"/>
      <c r="X73" s="1"/>
      <c r="Y73" s="1"/>
      <c r="Z73" s="1"/>
      <c r="AA73" s="1"/>
      <c r="AB73" s="1"/>
      <c r="AC73" s="1"/>
      <c r="AD73" s="1"/>
      <c r="AE73" s="1"/>
      <c r="AF73" s="1"/>
      <c r="AG73" s="1"/>
      <c r="AH73" s="239"/>
      <c r="AI73" s="1"/>
      <c r="AJ73" s="84"/>
      <c r="AK73" s="84"/>
      <c r="AL73" s="84"/>
      <c r="AM73" s="84"/>
    </row>
    <row r="74" spans="1:39" ht="15.75" customHeight="1" x14ac:dyDescent="0.25">
      <c r="A74" s="1"/>
      <c r="B74" s="1"/>
      <c r="C74" s="1"/>
      <c r="D74" s="1"/>
      <c r="E74" s="1"/>
      <c r="F74" s="1"/>
      <c r="G74" s="1"/>
      <c r="H74" s="1"/>
      <c r="I74" s="85"/>
      <c r="J74" s="84"/>
      <c r="K74" s="1"/>
      <c r="L74" s="1"/>
      <c r="M74" s="1"/>
      <c r="N74" s="84"/>
      <c r="O74" s="84"/>
      <c r="P74" s="1"/>
      <c r="Q74" s="1"/>
      <c r="R74" s="84"/>
      <c r="S74" s="1"/>
      <c r="T74" s="1"/>
      <c r="U74" s="1"/>
      <c r="V74" s="1"/>
      <c r="W74" s="1"/>
      <c r="X74" s="1"/>
      <c r="Y74" s="1"/>
      <c r="Z74" s="1"/>
      <c r="AA74" s="1"/>
      <c r="AB74" s="1"/>
      <c r="AC74" s="1"/>
      <c r="AD74" s="1"/>
      <c r="AE74" s="1"/>
      <c r="AF74" s="1"/>
      <c r="AG74" s="1"/>
      <c r="AH74" s="239"/>
      <c r="AI74" s="1"/>
      <c r="AJ74" s="84"/>
      <c r="AK74" s="84"/>
      <c r="AL74" s="84"/>
      <c r="AM74" s="84"/>
    </row>
    <row r="75" spans="1:39" ht="15.75" customHeight="1" x14ac:dyDescent="0.25">
      <c r="A75" s="1"/>
      <c r="B75" s="1"/>
      <c r="C75" s="1"/>
      <c r="D75" s="1"/>
      <c r="E75" s="1"/>
      <c r="F75" s="1"/>
      <c r="G75" s="1"/>
      <c r="H75" s="1"/>
      <c r="I75" s="85"/>
      <c r="J75" s="84"/>
      <c r="K75" s="1"/>
      <c r="L75" s="1"/>
      <c r="M75" s="1"/>
      <c r="N75" s="84"/>
      <c r="O75" s="84"/>
      <c r="P75" s="1"/>
      <c r="Q75" s="1"/>
      <c r="R75" s="84"/>
      <c r="S75" s="1"/>
      <c r="T75" s="1"/>
      <c r="U75" s="1"/>
      <c r="V75" s="1"/>
      <c r="W75" s="1"/>
      <c r="X75" s="1"/>
      <c r="Y75" s="1"/>
      <c r="Z75" s="1"/>
      <c r="AA75" s="1"/>
      <c r="AB75" s="1"/>
      <c r="AC75" s="1"/>
      <c r="AD75" s="1"/>
      <c r="AE75" s="1"/>
      <c r="AF75" s="1"/>
      <c r="AG75" s="1"/>
      <c r="AH75" s="239"/>
      <c r="AI75" s="1"/>
      <c r="AJ75" s="84"/>
      <c r="AK75" s="84"/>
      <c r="AL75" s="84"/>
      <c r="AM75" s="84"/>
    </row>
    <row r="76" spans="1:39" ht="15.75" customHeight="1" x14ac:dyDescent="0.25">
      <c r="A76" s="1"/>
      <c r="B76" s="1"/>
      <c r="C76" s="1"/>
      <c r="D76" s="1"/>
      <c r="E76" s="1"/>
      <c r="F76" s="1"/>
      <c r="G76" s="1"/>
      <c r="H76" s="1"/>
      <c r="I76" s="85"/>
      <c r="J76" s="84"/>
      <c r="K76" s="1"/>
      <c r="L76" s="1"/>
      <c r="M76" s="1"/>
      <c r="N76" s="84"/>
      <c r="O76" s="84"/>
      <c r="P76" s="1"/>
      <c r="Q76" s="1"/>
      <c r="R76" s="84"/>
      <c r="S76" s="1"/>
      <c r="T76" s="1"/>
      <c r="U76" s="1"/>
      <c r="V76" s="1"/>
      <c r="W76" s="1"/>
      <c r="X76" s="1"/>
      <c r="Y76" s="1"/>
      <c r="Z76" s="1"/>
      <c r="AA76" s="1"/>
      <c r="AB76" s="1"/>
      <c r="AC76" s="1"/>
      <c r="AD76" s="1"/>
      <c r="AE76" s="1"/>
      <c r="AF76" s="1"/>
      <c r="AG76" s="1"/>
      <c r="AH76" s="239"/>
      <c r="AI76" s="1"/>
      <c r="AJ76" s="84"/>
      <c r="AK76" s="84"/>
      <c r="AL76" s="84"/>
      <c r="AM76" s="84"/>
    </row>
    <row r="77" spans="1:39" ht="15.75" customHeight="1" x14ac:dyDescent="0.25">
      <c r="A77" s="1"/>
      <c r="B77" s="1"/>
      <c r="C77" s="1"/>
      <c r="D77" s="1"/>
      <c r="E77" s="1"/>
      <c r="F77" s="1"/>
      <c r="G77" s="1"/>
      <c r="H77" s="1"/>
      <c r="I77" s="85"/>
      <c r="J77" s="84"/>
      <c r="K77" s="1"/>
      <c r="L77" s="1"/>
      <c r="M77" s="1"/>
      <c r="N77" s="84"/>
      <c r="O77" s="84"/>
      <c r="P77" s="1"/>
      <c r="Q77" s="1"/>
      <c r="R77" s="84"/>
      <c r="S77" s="1"/>
      <c r="T77" s="1"/>
      <c r="U77" s="1"/>
      <c r="V77" s="1"/>
      <c r="W77" s="1"/>
      <c r="X77" s="1"/>
      <c r="Y77" s="1"/>
      <c r="Z77" s="1"/>
      <c r="AA77" s="1"/>
      <c r="AB77" s="1"/>
      <c r="AC77" s="1"/>
      <c r="AD77" s="1"/>
      <c r="AE77" s="1"/>
      <c r="AF77" s="1"/>
      <c r="AG77" s="1"/>
      <c r="AH77" s="239"/>
      <c r="AI77" s="1"/>
      <c r="AJ77" s="84"/>
      <c r="AK77" s="84"/>
      <c r="AL77" s="84"/>
      <c r="AM77" s="84"/>
    </row>
    <row r="78" spans="1:39" ht="15.75" customHeight="1" x14ac:dyDescent="0.25">
      <c r="A78" s="1"/>
      <c r="B78" s="1"/>
      <c r="C78" s="1"/>
      <c r="D78" s="1"/>
      <c r="E78" s="1"/>
      <c r="F78" s="1"/>
      <c r="G78" s="1"/>
      <c r="H78" s="1"/>
      <c r="I78" s="85"/>
      <c r="J78" s="84"/>
      <c r="K78" s="1"/>
      <c r="L78" s="1"/>
      <c r="M78" s="1"/>
      <c r="N78" s="84"/>
      <c r="O78" s="84"/>
      <c r="P78" s="1"/>
      <c r="Q78" s="1"/>
      <c r="R78" s="84"/>
      <c r="S78" s="1"/>
      <c r="T78" s="1"/>
      <c r="U78" s="1"/>
      <c r="V78" s="1"/>
      <c r="W78" s="1"/>
      <c r="X78" s="1"/>
      <c r="Y78" s="1"/>
      <c r="Z78" s="1"/>
      <c r="AA78" s="1"/>
      <c r="AB78" s="1"/>
      <c r="AC78" s="1"/>
      <c r="AD78" s="1"/>
      <c r="AE78" s="1"/>
      <c r="AF78" s="1"/>
      <c r="AG78" s="1"/>
      <c r="AH78" s="239"/>
      <c r="AI78" s="1"/>
      <c r="AJ78" s="84"/>
      <c r="AK78" s="84"/>
      <c r="AL78" s="84"/>
      <c r="AM78" s="84"/>
    </row>
    <row r="79" spans="1:39" ht="15.75" customHeight="1" x14ac:dyDescent="0.25">
      <c r="A79" s="1"/>
      <c r="B79" s="1"/>
      <c r="C79" s="1"/>
      <c r="D79" s="1"/>
      <c r="E79" s="1"/>
      <c r="F79" s="1"/>
      <c r="G79" s="1"/>
      <c r="H79" s="1"/>
      <c r="I79" s="85"/>
      <c r="J79" s="84"/>
      <c r="K79" s="1"/>
      <c r="L79" s="1"/>
      <c r="M79" s="1"/>
      <c r="N79" s="84"/>
      <c r="O79" s="84"/>
      <c r="P79" s="1"/>
      <c r="Q79" s="1"/>
      <c r="R79" s="84"/>
      <c r="S79" s="1"/>
      <c r="T79" s="1"/>
      <c r="U79" s="1"/>
      <c r="V79" s="1"/>
      <c r="W79" s="1"/>
      <c r="X79" s="1"/>
      <c r="Y79" s="1"/>
      <c r="Z79" s="1"/>
      <c r="AA79" s="1"/>
      <c r="AB79" s="1"/>
      <c r="AC79" s="1"/>
      <c r="AD79" s="1"/>
      <c r="AE79" s="1"/>
      <c r="AF79" s="1"/>
      <c r="AG79" s="1"/>
      <c r="AH79" s="239"/>
      <c r="AI79" s="1"/>
      <c r="AJ79" s="84"/>
      <c r="AK79" s="84"/>
      <c r="AL79" s="84"/>
      <c r="AM79" s="84"/>
    </row>
    <row r="80" spans="1:39" ht="15.75" customHeight="1" x14ac:dyDescent="0.25">
      <c r="A80" s="1"/>
      <c r="B80" s="1"/>
      <c r="C80" s="1"/>
      <c r="D80" s="1"/>
      <c r="E80" s="1"/>
      <c r="F80" s="1"/>
      <c r="G80" s="1"/>
      <c r="H80" s="1"/>
      <c r="I80" s="85"/>
      <c r="J80" s="84"/>
      <c r="K80" s="1"/>
      <c r="L80" s="1"/>
      <c r="M80" s="1"/>
      <c r="N80" s="84"/>
      <c r="O80" s="84"/>
      <c r="P80" s="1"/>
      <c r="Q80" s="1"/>
      <c r="R80" s="84"/>
      <c r="S80" s="1"/>
      <c r="T80" s="1"/>
      <c r="U80" s="1"/>
      <c r="V80" s="1"/>
      <c r="W80" s="1"/>
      <c r="X80" s="1"/>
      <c r="Y80" s="1"/>
      <c r="Z80" s="1"/>
      <c r="AA80" s="1"/>
      <c r="AB80" s="1"/>
      <c r="AC80" s="1"/>
      <c r="AD80" s="1"/>
      <c r="AE80" s="1"/>
      <c r="AF80" s="1"/>
      <c r="AG80" s="1"/>
      <c r="AH80" s="239"/>
      <c r="AI80" s="1"/>
      <c r="AJ80" s="84"/>
      <c r="AK80" s="84"/>
      <c r="AL80" s="84"/>
      <c r="AM80" s="84"/>
    </row>
    <row r="81" spans="1:39" ht="15.75" customHeight="1" x14ac:dyDescent="0.25">
      <c r="A81" s="1"/>
      <c r="B81" s="1"/>
      <c r="C81" s="1"/>
      <c r="D81" s="1"/>
      <c r="E81" s="1"/>
      <c r="F81" s="1"/>
      <c r="G81" s="1"/>
      <c r="H81" s="1"/>
      <c r="I81" s="85"/>
      <c r="J81" s="84"/>
      <c r="K81" s="1"/>
      <c r="L81" s="1"/>
      <c r="M81" s="1"/>
      <c r="N81" s="84"/>
      <c r="O81" s="84"/>
      <c r="P81" s="1"/>
      <c r="Q81" s="1"/>
      <c r="R81" s="84"/>
      <c r="S81" s="1"/>
      <c r="T81" s="1"/>
      <c r="U81" s="1"/>
      <c r="V81" s="1"/>
      <c r="W81" s="1"/>
      <c r="X81" s="1"/>
      <c r="Y81" s="1"/>
      <c r="Z81" s="1"/>
      <c r="AA81" s="1"/>
      <c r="AB81" s="1"/>
      <c r="AC81" s="1"/>
      <c r="AD81" s="1"/>
      <c r="AE81" s="1"/>
      <c r="AF81" s="1"/>
      <c r="AG81" s="1"/>
      <c r="AH81" s="239"/>
      <c r="AI81" s="1"/>
      <c r="AJ81" s="84"/>
      <c r="AK81" s="84"/>
      <c r="AL81" s="84"/>
      <c r="AM81" s="84"/>
    </row>
    <row r="82" spans="1:39" ht="15.75" customHeight="1" x14ac:dyDescent="0.25">
      <c r="A82" s="1"/>
      <c r="B82" s="1"/>
      <c r="C82" s="1"/>
      <c r="D82" s="1"/>
      <c r="E82" s="1"/>
      <c r="F82" s="1"/>
      <c r="G82" s="1"/>
      <c r="H82" s="1"/>
      <c r="I82" s="85"/>
      <c r="J82" s="84"/>
      <c r="K82" s="1"/>
      <c r="L82" s="1"/>
      <c r="M82" s="1"/>
      <c r="N82" s="84"/>
      <c r="O82" s="84"/>
      <c r="P82" s="1"/>
      <c r="Q82" s="1"/>
      <c r="R82" s="84"/>
      <c r="S82" s="1"/>
      <c r="T82" s="1"/>
      <c r="U82" s="1"/>
      <c r="V82" s="1"/>
      <c r="W82" s="1"/>
      <c r="X82" s="1"/>
      <c r="Y82" s="1"/>
      <c r="Z82" s="1"/>
      <c r="AA82" s="1"/>
      <c r="AB82" s="1"/>
      <c r="AC82" s="1"/>
      <c r="AD82" s="1"/>
      <c r="AE82" s="1"/>
      <c r="AF82" s="1"/>
      <c r="AG82" s="1"/>
      <c r="AH82" s="239"/>
      <c r="AI82" s="1"/>
      <c r="AJ82" s="84"/>
      <c r="AK82" s="84"/>
      <c r="AL82" s="84"/>
      <c r="AM82" s="84"/>
    </row>
    <row r="83" spans="1:39" ht="15.75" customHeight="1" x14ac:dyDescent="0.25">
      <c r="A83" s="1"/>
      <c r="B83" s="1"/>
      <c r="C83" s="1"/>
      <c r="D83" s="1"/>
      <c r="E83" s="1"/>
      <c r="F83" s="1"/>
      <c r="G83" s="1"/>
      <c r="H83" s="1"/>
      <c r="I83" s="85"/>
      <c r="J83" s="84"/>
      <c r="K83" s="1"/>
      <c r="L83" s="1"/>
      <c r="M83" s="1"/>
      <c r="N83" s="84"/>
      <c r="O83" s="84"/>
      <c r="P83" s="1"/>
      <c r="Q83" s="1"/>
      <c r="R83" s="84"/>
      <c r="S83" s="1"/>
      <c r="T83" s="1"/>
      <c r="U83" s="1"/>
      <c r="V83" s="1"/>
      <c r="W83" s="1"/>
      <c r="X83" s="1"/>
      <c r="Y83" s="1"/>
      <c r="Z83" s="1"/>
      <c r="AA83" s="1"/>
      <c r="AB83" s="1"/>
      <c r="AC83" s="1"/>
      <c r="AD83" s="1"/>
      <c r="AE83" s="1"/>
      <c r="AF83" s="1"/>
      <c r="AG83" s="1"/>
      <c r="AH83" s="239"/>
      <c r="AI83" s="1"/>
      <c r="AJ83" s="84"/>
      <c r="AK83" s="84"/>
      <c r="AL83" s="84"/>
      <c r="AM83" s="84"/>
    </row>
    <row r="84" spans="1:39" ht="15.75" customHeight="1" x14ac:dyDescent="0.25">
      <c r="A84" s="1"/>
      <c r="B84" s="1"/>
      <c r="C84" s="1"/>
      <c r="D84" s="1"/>
      <c r="E84" s="1"/>
      <c r="F84" s="1"/>
      <c r="G84" s="1"/>
      <c r="H84" s="1"/>
      <c r="I84" s="85"/>
      <c r="J84" s="84"/>
      <c r="K84" s="1"/>
      <c r="L84" s="1"/>
      <c r="M84" s="1"/>
      <c r="N84" s="84"/>
      <c r="O84" s="84"/>
      <c r="P84" s="1"/>
      <c r="Q84" s="1"/>
      <c r="R84" s="84"/>
      <c r="S84" s="1"/>
      <c r="T84" s="1"/>
      <c r="U84" s="1"/>
      <c r="V84" s="1"/>
      <c r="W84" s="1"/>
      <c r="X84" s="1"/>
      <c r="Y84" s="1"/>
      <c r="Z84" s="1"/>
      <c r="AA84" s="1"/>
      <c r="AB84" s="1"/>
      <c r="AC84" s="1"/>
      <c r="AD84" s="1"/>
      <c r="AE84" s="1"/>
      <c r="AF84" s="1"/>
      <c r="AG84" s="1"/>
      <c r="AH84" s="239"/>
      <c r="AI84" s="1"/>
      <c r="AJ84" s="84"/>
      <c r="AK84" s="84"/>
      <c r="AL84" s="84"/>
      <c r="AM84" s="84"/>
    </row>
    <row r="85" spans="1:39" ht="15.75" customHeight="1" x14ac:dyDescent="0.25">
      <c r="A85" s="1"/>
      <c r="B85" s="1"/>
      <c r="C85" s="1"/>
      <c r="D85" s="1"/>
      <c r="E85" s="1"/>
      <c r="F85" s="1"/>
      <c r="G85" s="1"/>
      <c r="H85" s="1"/>
      <c r="I85" s="85"/>
      <c r="J85" s="84"/>
      <c r="K85" s="1"/>
      <c r="L85" s="1"/>
      <c r="M85" s="1"/>
      <c r="N85" s="84"/>
      <c r="O85" s="84"/>
      <c r="P85" s="1"/>
      <c r="Q85" s="1"/>
      <c r="R85" s="84"/>
      <c r="S85" s="1"/>
      <c r="T85" s="1"/>
      <c r="U85" s="1"/>
      <c r="V85" s="1"/>
      <c r="W85" s="1"/>
      <c r="X85" s="1"/>
      <c r="Y85" s="1"/>
      <c r="Z85" s="1"/>
      <c r="AA85" s="1"/>
      <c r="AB85" s="1"/>
      <c r="AC85" s="1"/>
      <c r="AD85" s="1"/>
      <c r="AE85" s="1"/>
      <c r="AF85" s="1"/>
      <c r="AG85" s="1"/>
      <c r="AH85" s="239"/>
      <c r="AI85" s="1"/>
      <c r="AJ85" s="84"/>
      <c r="AK85" s="84"/>
      <c r="AL85" s="84"/>
      <c r="AM85" s="84"/>
    </row>
    <row r="86" spans="1:39" ht="15.75" customHeight="1" x14ac:dyDescent="0.25">
      <c r="A86" s="1"/>
      <c r="B86" s="1"/>
      <c r="C86" s="1"/>
      <c r="D86" s="1"/>
      <c r="E86" s="1"/>
      <c r="F86" s="1"/>
      <c r="G86" s="1"/>
      <c r="H86" s="1"/>
      <c r="I86" s="85"/>
      <c r="J86" s="84"/>
      <c r="K86" s="1"/>
      <c r="L86" s="1"/>
      <c r="M86" s="1"/>
      <c r="N86" s="84"/>
      <c r="O86" s="84"/>
      <c r="P86" s="1"/>
      <c r="Q86" s="1"/>
      <c r="R86" s="84"/>
      <c r="S86" s="1"/>
      <c r="T86" s="1"/>
      <c r="U86" s="1"/>
      <c r="V86" s="1"/>
      <c r="W86" s="1"/>
      <c r="X86" s="1"/>
      <c r="Y86" s="1"/>
      <c r="Z86" s="1"/>
      <c r="AA86" s="1"/>
      <c r="AB86" s="1"/>
      <c r="AC86" s="1"/>
      <c r="AD86" s="1"/>
      <c r="AE86" s="1"/>
      <c r="AF86" s="1"/>
      <c r="AG86" s="1"/>
      <c r="AH86" s="239"/>
      <c r="AI86" s="1"/>
      <c r="AJ86" s="84"/>
      <c r="AK86" s="84"/>
      <c r="AL86" s="84"/>
      <c r="AM86" s="84"/>
    </row>
    <row r="87" spans="1:39" ht="15.75" customHeight="1" x14ac:dyDescent="0.25">
      <c r="A87" s="1"/>
      <c r="B87" s="1"/>
      <c r="C87" s="1"/>
      <c r="D87" s="1"/>
      <c r="E87" s="1"/>
      <c r="F87" s="1"/>
      <c r="G87" s="1"/>
      <c r="H87" s="1"/>
      <c r="I87" s="85"/>
      <c r="J87" s="84"/>
      <c r="K87" s="1"/>
      <c r="L87" s="1"/>
      <c r="M87" s="1"/>
      <c r="N87" s="84"/>
      <c r="O87" s="84"/>
      <c r="P87" s="1"/>
      <c r="Q87" s="1"/>
      <c r="R87" s="84"/>
      <c r="S87" s="1"/>
      <c r="T87" s="1"/>
      <c r="U87" s="1"/>
      <c r="V87" s="1"/>
      <c r="W87" s="1"/>
      <c r="X87" s="1"/>
      <c r="Y87" s="1"/>
      <c r="Z87" s="1"/>
      <c r="AA87" s="1"/>
      <c r="AB87" s="1"/>
      <c r="AC87" s="1"/>
      <c r="AD87" s="1"/>
      <c r="AE87" s="1"/>
      <c r="AF87" s="1"/>
      <c r="AG87" s="1"/>
      <c r="AH87" s="239"/>
      <c r="AI87" s="1"/>
      <c r="AJ87" s="84"/>
      <c r="AK87" s="84"/>
      <c r="AL87" s="84"/>
      <c r="AM87" s="84"/>
    </row>
    <row r="88" spans="1:39" ht="15.75" customHeight="1" x14ac:dyDescent="0.25">
      <c r="A88" s="1"/>
      <c r="B88" s="1"/>
      <c r="C88" s="1"/>
      <c r="D88" s="1"/>
      <c r="E88" s="1"/>
      <c r="F88" s="1"/>
      <c r="G88" s="1"/>
      <c r="H88" s="1"/>
      <c r="I88" s="85"/>
      <c r="J88" s="84"/>
      <c r="K88" s="1"/>
      <c r="L88" s="1"/>
      <c r="M88" s="1"/>
      <c r="N88" s="84"/>
      <c r="O88" s="84"/>
      <c r="P88" s="1"/>
      <c r="Q88" s="1"/>
      <c r="R88" s="84"/>
      <c r="S88" s="1"/>
      <c r="T88" s="1"/>
      <c r="U88" s="1"/>
      <c r="V88" s="1"/>
      <c r="W88" s="1"/>
      <c r="X88" s="1"/>
      <c r="Y88" s="1"/>
      <c r="Z88" s="1"/>
      <c r="AA88" s="1"/>
      <c r="AB88" s="1"/>
      <c r="AC88" s="1"/>
      <c r="AD88" s="1"/>
      <c r="AE88" s="1"/>
      <c r="AF88" s="1"/>
      <c r="AG88" s="1"/>
      <c r="AH88" s="239"/>
      <c r="AI88" s="1"/>
      <c r="AJ88" s="84"/>
      <c r="AK88" s="84"/>
      <c r="AL88" s="84"/>
      <c r="AM88" s="84"/>
    </row>
    <row r="89" spans="1:39" ht="15.75" customHeight="1" x14ac:dyDescent="0.25">
      <c r="A89" s="1"/>
      <c r="B89" s="1"/>
      <c r="C89" s="1"/>
      <c r="D89" s="1"/>
      <c r="E89" s="1"/>
      <c r="F89" s="1"/>
      <c r="G89" s="1"/>
      <c r="H89" s="1"/>
      <c r="I89" s="85"/>
      <c r="J89" s="84"/>
      <c r="K89" s="1"/>
      <c r="L89" s="1"/>
      <c r="M89" s="1"/>
      <c r="N89" s="84"/>
      <c r="O89" s="84"/>
      <c r="P89" s="1"/>
      <c r="Q89" s="1"/>
      <c r="R89" s="84"/>
      <c r="S89" s="1"/>
      <c r="T89" s="1"/>
      <c r="U89" s="1"/>
      <c r="V89" s="1"/>
      <c r="W89" s="1"/>
      <c r="X89" s="1"/>
      <c r="Y89" s="1"/>
      <c r="Z89" s="1"/>
      <c r="AA89" s="1"/>
      <c r="AB89" s="1"/>
      <c r="AC89" s="1"/>
      <c r="AD89" s="1"/>
      <c r="AE89" s="1"/>
      <c r="AF89" s="1"/>
      <c r="AG89" s="1"/>
      <c r="AH89" s="239"/>
      <c r="AI89" s="1"/>
      <c r="AJ89" s="84"/>
      <c r="AK89" s="84"/>
      <c r="AL89" s="84"/>
      <c r="AM89" s="84"/>
    </row>
    <row r="90" spans="1:39" ht="15.75" customHeight="1" x14ac:dyDescent="0.25">
      <c r="A90" s="1"/>
      <c r="B90" s="1"/>
      <c r="C90" s="1"/>
      <c r="D90" s="1"/>
      <c r="E90" s="1"/>
      <c r="F90" s="1"/>
      <c r="G90" s="1"/>
      <c r="H90" s="1"/>
      <c r="I90" s="85"/>
      <c r="J90" s="84"/>
      <c r="K90" s="1"/>
      <c r="L90" s="1"/>
      <c r="M90" s="1"/>
      <c r="N90" s="84"/>
      <c r="O90" s="84"/>
      <c r="P90" s="1"/>
      <c r="Q90" s="1"/>
      <c r="R90" s="84"/>
      <c r="S90" s="1"/>
      <c r="T90" s="1"/>
      <c r="U90" s="1"/>
      <c r="V90" s="1"/>
      <c r="W90" s="1"/>
      <c r="X90" s="1"/>
      <c r="Y90" s="1"/>
      <c r="Z90" s="1"/>
      <c r="AA90" s="1"/>
      <c r="AB90" s="1"/>
      <c r="AC90" s="1"/>
      <c r="AD90" s="1"/>
      <c r="AE90" s="1"/>
      <c r="AF90" s="1"/>
      <c r="AG90" s="1"/>
      <c r="AH90" s="239"/>
      <c r="AI90" s="1"/>
      <c r="AJ90" s="84"/>
      <c r="AK90" s="84"/>
      <c r="AL90" s="84"/>
      <c r="AM90" s="84"/>
    </row>
    <row r="91" spans="1:39" ht="15.75" customHeight="1" x14ac:dyDescent="0.25">
      <c r="A91" s="1"/>
      <c r="B91" s="1"/>
      <c r="C91" s="1"/>
      <c r="D91" s="1"/>
      <c r="E91" s="1"/>
      <c r="F91" s="1"/>
      <c r="G91" s="1"/>
      <c r="H91" s="1"/>
      <c r="I91" s="85"/>
      <c r="J91" s="84"/>
      <c r="K91" s="1"/>
      <c r="L91" s="1"/>
      <c r="M91" s="1"/>
      <c r="N91" s="84"/>
      <c r="O91" s="84"/>
      <c r="P91" s="1"/>
      <c r="Q91" s="1"/>
      <c r="R91" s="84"/>
      <c r="S91" s="1"/>
      <c r="T91" s="1"/>
      <c r="U91" s="1"/>
      <c r="V91" s="1"/>
      <c r="W91" s="1"/>
      <c r="X91" s="1"/>
      <c r="Y91" s="1"/>
      <c r="Z91" s="1"/>
      <c r="AA91" s="1"/>
      <c r="AB91" s="1"/>
      <c r="AC91" s="1"/>
      <c r="AD91" s="1"/>
      <c r="AE91" s="1"/>
      <c r="AF91" s="1"/>
      <c r="AG91" s="1"/>
      <c r="AH91" s="239"/>
      <c r="AI91" s="1"/>
      <c r="AJ91" s="84"/>
      <c r="AK91" s="84"/>
      <c r="AL91" s="84"/>
      <c r="AM91" s="84"/>
    </row>
    <row r="92" spans="1:39" ht="15.75" customHeight="1" x14ac:dyDescent="0.25">
      <c r="A92" s="1"/>
      <c r="B92" s="1"/>
      <c r="C92" s="1"/>
      <c r="D92" s="1"/>
      <c r="E92" s="1"/>
      <c r="F92" s="1"/>
      <c r="G92" s="1"/>
      <c r="H92" s="1"/>
      <c r="I92" s="85"/>
      <c r="J92" s="84"/>
      <c r="K92" s="1"/>
      <c r="L92" s="1"/>
      <c r="M92" s="1"/>
      <c r="N92" s="84"/>
      <c r="O92" s="84"/>
      <c r="P92" s="1"/>
      <c r="Q92" s="1"/>
      <c r="R92" s="84"/>
      <c r="S92" s="1"/>
      <c r="T92" s="1"/>
      <c r="U92" s="1"/>
      <c r="V92" s="1"/>
      <c r="W92" s="1"/>
      <c r="X92" s="1"/>
      <c r="Y92" s="1"/>
      <c r="Z92" s="1"/>
      <c r="AA92" s="1"/>
      <c r="AB92" s="1"/>
      <c r="AC92" s="1"/>
      <c r="AD92" s="1"/>
      <c r="AE92" s="1"/>
      <c r="AF92" s="1"/>
      <c r="AG92" s="1"/>
      <c r="AH92" s="239"/>
      <c r="AI92" s="1"/>
      <c r="AJ92" s="84"/>
      <c r="AK92" s="84"/>
      <c r="AL92" s="84"/>
      <c r="AM92" s="84"/>
    </row>
    <row r="93" spans="1:39" ht="15.75" customHeight="1" x14ac:dyDescent="0.25">
      <c r="A93" s="1"/>
      <c r="B93" s="1"/>
      <c r="C93" s="1"/>
      <c r="D93" s="1"/>
      <c r="E93" s="1"/>
      <c r="F93" s="1"/>
      <c r="G93" s="1"/>
      <c r="H93" s="1"/>
      <c r="I93" s="85"/>
      <c r="J93" s="84"/>
      <c r="K93" s="1"/>
      <c r="L93" s="1"/>
      <c r="M93" s="1"/>
      <c r="N93" s="84"/>
      <c r="O93" s="84"/>
      <c r="P93" s="1"/>
      <c r="Q93" s="1"/>
      <c r="R93" s="84"/>
      <c r="S93" s="1"/>
      <c r="T93" s="1"/>
      <c r="U93" s="1"/>
      <c r="V93" s="1"/>
      <c r="W93" s="1"/>
      <c r="X93" s="1"/>
      <c r="Y93" s="1"/>
      <c r="Z93" s="1"/>
      <c r="AA93" s="1"/>
      <c r="AB93" s="1"/>
      <c r="AC93" s="1"/>
      <c r="AD93" s="1"/>
      <c r="AE93" s="1"/>
      <c r="AF93" s="1"/>
      <c r="AG93" s="1"/>
      <c r="AH93" s="239"/>
      <c r="AI93" s="1"/>
      <c r="AJ93" s="84"/>
      <c r="AK93" s="84"/>
      <c r="AL93" s="84"/>
      <c r="AM93" s="84"/>
    </row>
    <row r="94" spans="1:39" ht="15.75" customHeight="1" x14ac:dyDescent="0.25">
      <c r="A94" s="1"/>
      <c r="B94" s="1"/>
      <c r="C94" s="1"/>
      <c r="D94" s="1"/>
      <c r="E94" s="1"/>
      <c r="F94" s="1"/>
      <c r="G94" s="1"/>
      <c r="H94" s="1"/>
      <c r="I94" s="85"/>
      <c r="J94" s="84"/>
      <c r="K94" s="1"/>
      <c r="L94" s="1"/>
      <c r="M94" s="1"/>
      <c r="N94" s="84"/>
      <c r="O94" s="84"/>
      <c r="P94" s="1"/>
      <c r="Q94" s="1"/>
      <c r="R94" s="84"/>
      <c r="S94" s="1"/>
      <c r="T94" s="1"/>
      <c r="U94" s="1"/>
      <c r="V94" s="1"/>
      <c r="W94" s="1"/>
      <c r="X94" s="1"/>
      <c r="Y94" s="1"/>
      <c r="Z94" s="1"/>
      <c r="AA94" s="1"/>
      <c r="AB94" s="1"/>
      <c r="AC94" s="1"/>
      <c r="AD94" s="1"/>
      <c r="AE94" s="1"/>
      <c r="AF94" s="1"/>
      <c r="AG94" s="1"/>
      <c r="AH94" s="239"/>
      <c r="AI94" s="1"/>
      <c r="AJ94" s="84"/>
      <c r="AK94" s="84"/>
      <c r="AL94" s="84"/>
      <c r="AM94" s="84"/>
    </row>
    <row r="95" spans="1:39" ht="15.75" customHeight="1" x14ac:dyDescent="0.25">
      <c r="A95" s="1"/>
      <c r="B95" s="1"/>
      <c r="C95" s="1"/>
      <c r="D95" s="1"/>
      <c r="E95" s="1"/>
      <c r="F95" s="1"/>
      <c r="G95" s="1"/>
      <c r="H95" s="1"/>
      <c r="I95" s="85"/>
      <c r="J95" s="84"/>
      <c r="K95" s="1"/>
      <c r="L95" s="1"/>
      <c r="M95" s="1"/>
      <c r="N95" s="84"/>
      <c r="O95" s="84"/>
      <c r="P95" s="1"/>
      <c r="Q95" s="1"/>
      <c r="R95" s="84"/>
      <c r="S95" s="1"/>
      <c r="T95" s="1"/>
      <c r="U95" s="1"/>
      <c r="V95" s="1"/>
      <c r="W95" s="1"/>
      <c r="X95" s="1"/>
      <c r="Y95" s="1"/>
      <c r="Z95" s="1"/>
      <c r="AA95" s="1"/>
      <c r="AB95" s="1"/>
      <c r="AC95" s="1"/>
      <c r="AD95" s="1"/>
      <c r="AE95" s="1"/>
      <c r="AF95" s="1"/>
      <c r="AG95" s="1"/>
      <c r="AH95" s="239"/>
      <c r="AI95" s="1"/>
      <c r="AJ95" s="84"/>
      <c r="AK95" s="84"/>
      <c r="AL95" s="84"/>
      <c r="AM95" s="84"/>
    </row>
    <row r="96" spans="1:39" ht="15.75" customHeight="1" x14ac:dyDescent="0.25">
      <c r="A96" s="1"/>
      <c r="B96" s="1"/>
      <c r="C96" s="1"/>
      <c r="D96" s="1"/>
      <c r="E96" s="1"/>
      <c r="F96" s="1"/>
      <c r="G96" s="1"/>
      <c r="H96" s="1"/>
      <c r="I96" s="85"/>
      <c r="J96" s="84"/>
      <c r="K96" s="1"/>
      <c r="L96" s="1"/>
      <c r="M96" s="1"/>
      <c r="N96" s="84"/>
      <c r="O96" s="84"/>
      <c r="P96" s="1"/>
      <c r="Q96" s="1"/>
      <c r="R96" s="84"/>
      <c r="S96" s="1"/>
      <c r="T96" s="1"/>
      <c r="U96" s="1"/>
      <c r="V96" s="1"/>
      <c r="W96" s="1"/>
      <c r="X96" s="1"/>
      <c r="Y96" s="1"/>
      <c r="Z96" s="1"/>
      <c r="AA96" s="1"/>
      <c r="AB96" s="1"/>
      <c r="AC96" s="1"/>
      <c r="AD96" s="1"/>
      <c r="AE96" s="1"/>
      <c r="AF96" s="1"/>
      <c r="AG96" s="1"/>
      <c r="AH96" s="239"/>
      <c r="AI96" s="1"/>
      <c r="AJ96" s="84"/>
      <c r="AK96" s="84"/>
      <c r="AL96" s="84"/>
      <c r="AM96" s="84"/>
    </row>
    <row r="97" spans="1:39" ht="15.75" customHeight="1" x14ac:dyDescent="0.25">
      <c r="A97" s="1"/>
      <c r="B97" s="1"/>
      <c r="C97" s="1"/>
      <c r="D97" s="1"/>
      <c r="E97" s="1"/>
      <c r="F97" s="1"/>
      <c r="G97" s="1"/>
      <c r="H97" s="1"/>
      <c r="I97" s="85"/>
      <c r="J97" s="84"/>
      <c r="K97" s="1"/>
      <c r="L97" s="1"/>
      <c r="M97" s="1"/>
      <c r="N97" s="84"/>
      <c r="O97" s="84"/>
      <c r="P97" s="1"/>
      <c r="Q97" s="1"/>
      <c r="R97" s="84"/>
      <c r="S97" s="1"/>
      <c r="T97" s="1"/>
      <c r="U97" s="1"/>
      <c r="V97" s="1"/>
      <c r="W97" s="1"/>
      <c r="X97" s="1"/>
      <c r="Y97" s="1"/>
      <c r="Z97" s="1"/>
      <c r="AA97" s="1"/>
      <c r="AB97" s="1"/>
      <c r="AC97" s="1"/>
      <c r="AD97" s="1"/>
      <c r="AE97" s="1"/>
      <c r="AF97" s="1"/>
      <c r="AG97" s="1"/>
      <c r="AH97" s="239"/>
      <c r="AI97" s="1"/>
      <c r="AJ97" s="84"/>
      <c r="AK97" s="84"/>
      <c r="AL97" s="84"/>
      <c r="AM97" s="84"/>
    </row>
    <row r="98" spans="1:39" ht="15.75" customHeight="1" x14ac:dyDescent="0.25">
      <c r="A98" s="1"/>
      <c r="B98" s="1"/>
      <c r="C98" s="1"/>
      <c r="D98" s="1"/>
      <c r="E98" s="1"/>
      <c r="F98" s="1"/>
      <c r="G98" s="1"/>
      <c r="H98" s="1"/>
      <c r="I98" s="85"/>
      <c r="J98" s="84"/>
      <c r="K98" s="1"/>
      <c r="L98" s="1"/>
      <c r="M98" s="1"/>
      <c r="N98" s="84"/>
      <c r="O98" s="84"/>
      <c r="P98" s="1"/>
      <c r="Q98" s="1"/>
      <c r="R98" s="84"/>
      <c r="S98" s="1"/>
      <c r="T98" s="1"/>
      <c r="U98" s="1"/>
      <c r="V98" s="1"/>
      <c r="W98" s="1"/>
      <c r="X98" s="1"/>
      <c r="Y98" s="1"/>
      <c r="Z98" s="1"/>
      <c r="AA98" s="1"/>
      <c r="AB98" s="1"/>
      <c r="AC98" s="1"/>
      <c r="AD98" s="1"/>
      <c r="AE98" s="1"/>
      <c r="AF98" s="1"/>
      <c r="AG98" s="1"/>
      <c r="AH98" s="239"/>
      <c r="AI98" s="1"/>
      <c r="AJ98" s="84"/>
      <c r="AK98" s="84"/>
      <c r="AL98" s="84"/>
      <c r="AM98" s="84"/>
    </row>
    <row r="99" spans="1:39" ht="15.75" customHeight="1" x14ac:dyDescent="0.25">
      <c r="A99" s="1"/>
      <c r="B99" s="1"/>
      <c r="C99" s="1"/>
      <c r="D99" s="1"/>
      <c r="E99" s="1"/>
      <c r="F99" s="1"/>
      <c r="G99" s="1"/>
      <c r="H99" s="1"/>
      <c r="I99" s="85"/>
      <c r="J99" s="84"/>
      <c r="K99" s="1"/>
      <c r="L99" s="1"/>
      <c r="M99" s="1"/>
      <c r="N99" s="84"/>
      <c r="O99" s="84"/>
      <c r="P99" s="1"/>
      <c r="Q99" s="1"/>
      <c r="R99" s="84"/>
      <c r="S99" s="1"/>
      <c r="T99" s="1"/>
      <c r="U99" s="1"/>
      <c r="V99" s="1"/>
      <c r="W99" s="1"/>
      <c r="X99" s="1"/>
      <c r="Y99" s="1"/>
      <c r="Z99" s="1"/>
      <c r="AA99" s="1"/>
      <c r="AB99" s="1"/>
      <c r="AC99" s="1"/>
      <c r="AD99" s="1"/>
      <c r="AE99" s="1"/>
      <c r="AF99" s="1"/>
      <c r="AG99" s="1"/>
      <c r="AH99" s="239"/>
      <c r="AI99" s="1"/>
      <c r="AJ99" s="84"/>
      <c r="AK99" s="84"/>
      <c r="AL99" s="84"/>
      <c r="AM99" s="84"/>
    </row>
    <row r="100" spans="1:39" ht="15.75" customHeight="1" x14ac:dyDescent="0.25">
      <c r="A100" s="1"/>
      <c r="B100" s="1"/>
      <c r="C100" s="1"/>
      <c r="D100" s="1"/>
      <c r="E100" s="1"/>
      <c r="F100" s="1"/>
      <c r="G100" s="1"/>
      <c r="H100" s="1"/>
      <c r="I100" s="85"/>
      <c r="J100" s="84"/>
      <c r="K100" s="1"/>
      <c r="L100" s="1"/>
      <c r="M100" s="1"/>
      <c r="N100" s="84"/>
      <c r="O100" s="84"/>
      <c r="P100" s="1"/>
      <c r="Q100" s="1"/>
      <c r="R100" s="84"/>
      <c r="S100" s="1"/>
      <c r="T100" s="1"/>
      <c r="U100" s="1"/>
      <c r="V100" s="1"/>
      <c r="W100" s="1"/>
      <c r="X100" s="1"/>
      <c r="Y100" s="1"/>
      <c r="Z100" s="1"/>
      <c r="AA100" s="1"/>
      <c r="AB100" s="1"/>
      <c r="AC100" s="1"/>
      <c r="AD100" s="1"/>
      <c r="AE100" s="1"/>
      <c r="AF100" s="1"/>
      <c r="AG100" s="1"/>
      <c r="AH100" s="239"/>
      <c r="AI100" s="1"/>
      <c r="AJ100" s="84"/>
      <c r="AK100" s="84"/>
      <c r="AL100" s="84"/>
      <c r="AM100" s="84"/>
    </row>
    <row r="101" spans="1:39" ht="15.75" customHeight="1" x14ac:dyDescent="0.25">
      <c r="A101" s="1"/>
      <c r="B101" s="1"/>
      <c r="C101" s="1"/>
      <c r="D101" s="1"/>
      <c r="E101" s="1"/>
      <c r="F101" s="1"/>
      <c r="G101" s="1"/>
      <c r="H101" s="1"/>
      <c r="I101" s="85"/>
      <c r="J101" s="84"/>
      <c r="K101" s="1"/>
      <c r="L101" s="1"/>
      <c r="M101" s="1"/>
      <c r="N101" s="84"/>
      <c r="O101" s="84"/>
      <c r="P101" s="1"/>
      <c r="Q101" s="1"/>
      <c r="R101" s="84"/>
      <c r="S101" s="1"/>
      <c r="T101" s="1"/>
      <c r="U101" s="1"/>
      <c r="V101" s="1"/>
      <c r="W101" s="1"/>
      <c r="X101" s="1"/>
      <c r="Y101" s="1"/>
      <c r="Z101" s="1"/>
      <c r="AA101" s="1"/>
      <c r="AB101" s="1"/>
      <c r="AC101" s="1"/>
      <c r="AD101" s="1"/>
      <c r="AE101" s="1"/>
      <c r="AF101" s="1"/>
      <c r="AG101" s="1"/>
      <c r="AH101" s="239"/>
      <c r="AI101" s="1"/>
      <c r="AJ101" s="84"/>
      <c r="AK101" s="84"/>
      <c r="AL101" s="84"/>
      <c r="AM101" s="84"/>
    </row>
    <row r="102" spans="1:39" ht="15.75" customHeight="1" x14ac:dyDescent="0.25">
      <c r="A102" s="1"/>
      <c r="B102" s="1"/>
      <c r="C102" s="1"/>
      <c r="D102" s="1"/>
      <c r="E102" s="1"/>
      <c r="F102" s="1"/>
      <c r="G102" s="1"/>
      <c r="H102" s="1"/>
      <c r="I102" s="85"/>
      <c r="J102" s="84"/>
      <c r="K102" s="1"/>
      <c r="L102" s="1"/>
      <c r="M102" s="1"/>
      <c r="N102" s="84"/>
      <c r="O102" s="84"/>
      <c r="P102" s="1"/>
      <c r="Q102" s="1"/>
      <c r="R102" s="84"/>
      <c r="S102" s="1"/>
      <c r="T102" s="1"/>
      <c r="U102" s="1"/>
      <c r="V102" s="1"/>
      <c r="W102" s="1"/>
      <c r="X102" s="1"/>
      <c r="Y102" s="1"/>
      <c r="Z102" s="1"/>
      <c r="AA102" s="1"/>
      <c r="AB102" s="1"/>
      <c r="AC102" s="1"/>
      <c r="AD102" s="1"/>
      <c r="AE102" s="1"/>
      <c r="AF102" s="1"/>
      <c r="AG102" s="1"/>
      <c r="AH102" s="239"/>
      <c r="AI102" s="1"/>
      <c r="AJ102" s="84"/>
      <c r="AK102" s="84"/>
      <c r="AL102" s="84"/>
      <c r="AM102" s="84"/>
    </row>
    <row r="103" spans="1:39" ht="15.75" customHeight="1" x14ac:dyDescent="0.25">
      <c r="A103" s="1"/>
      <c r="B103" s="1"/>
      <c r="C103" s="1"/>
      <c r="D103" s="1"/>
      <c r="E103" s="1"/>
      <c r="F103" s="1"/>
      <c r="G103" s="1"/>
      <c r="H103" s="1"/>
      <c r="I103" s="85"/>
      <c r="J103" s="84"/>
      <c r="K103" s="1"/>
      <c r="L103" s="1"/>
      <c r="M103" s="1"/>
      <c r="N103" s="84"/>
      <c r="O103" s="84"/>
      <c r="P103" s="1"/>
      <c r="Q103" s="1"/>
      <c r="R103" s="84"/>
      <c r="S103" s="1"/>
      <c r="T103" s="1"/>
      <c r="U103" s="1"/>
      <c r="V103" s="1"/>
      <c r="W103" s="1"/>
      <c r="X103" s="1"/>
      <c r="Y103" s="1"/>
      <c r="Z103" s="1"/>
      <c r="AA103" s="1"/>
      <c r="AB103" s="1"/>
      <c r="AC103" s="1"/>
      <c r="AD103" s="1"/>
      <c r="AE103" s="1"/>
      <c r="AF103" s="1"/>
      <c r="AG103" s="1"/>
      <c r="AH103" s="239"/>
      <c r="AI103" s="1"/>
      <c r="AJ103" s="84"/>
      <c r="AK103" s="84"/>
      <c r="AL103" s="84"/>
      <c r="AM103" s="84"/>
    </row>
    <row r="104" spans="1:39" ht="15.75" customHeight="1" x14ac:dyDescent="0.25">
      <c r="A104" s="1"/>
      <c r="B104" s="1"/>
      <c r="C104" s="1"/>
      <c r="D104" s="1"/>
      <c r="E104" s="1"/>
      <c r="F104" s="1"/>
      <c r="G104" s="1"/>
      <c r="H104" s="1"/>
      <c r="I104" s="85"/>
      <c r="J104" s="84"/>
      <c r="K104" s="1"/>
      <c r="L104" s="1"/>
      <c r="M104" s="1"/>
      <c r="N104" s="84"/>
      <c r="O104" s="84"/>
      <c r="P104" s="1"/>
      <c r="Q104" s="1"/>
      <c r="R104" s="84"/>
      <c r="S104" s="1"/>
      <c r="T104" s="1"/>
      <c r="U104" s="1"/>
      <c r="V104" s="1"/>
      <c r="W104" s="1"/>
      <c r="X104" s="1"/>
      <c r="Y104" s="1"/>
      <c r="Z104" s="1"/>
      <c r="AA104" s="1"/>
      <c r="AB104" s="1"/>
      <c r="AC104" s="1"/>
      <c r="AD104" s="1"/>
      <c r="AE104" s="1"/>
      <c r="AF104" s="1"/>
      <c r="AG104" s="1"/>
      <c r="AH104" s="239"/>
      <c r="AI104" s="1"/>
      <c r="AJ104" s="84"/>
      <c r="AK104" s="84"/>
      <c r="AL104" s="84"/>
      <c r="AM104" s="84"/>
    </row>
    <row r="105" spans="1:39" ht="15.75" customHeight="1" x14ac:dyDescent="0.25">
      <c r="A105" s="1"/>
      <c r="B105" s="1"/>
      <c r="C105" s="1"/>
      <c r="D105" s="1"/>
      <c r="E105" s="1"/>
      <c r="F105" s="1"/>
      <c r="G105" s="1"/>
      <c r="H105" s="1"/>
      <c r="I105" s="85"/>
      <c r="J105" s="84"/>
      <c r="K105" s="1"/>
      <c r="L105" s="1"/>
      <c r="M105" s="1"/>
      <c r="N105" s="84"/>
      <c r="O105" s="84"/>
      <c r="P105" s="1"/>
      <c r="Q105" s="1"/>
      <c r="R105" s="84"/>
      <c r="S105" s="1"/>
      <c r="T105" s="1"/>
      <c r="U105" s="1"/>
      <c r="V105" s="1"/>
      <c r="W105" s="1"/>
      <c r="X105" s="1"/>
      <c r="Y105" s="1"/>
      <c r="Z105" s="1"/>
      <c r="AA105" s="1"/>
      <c r="AB105" s="1"/>
      <c r="AC105" s="1"/>
      <c r="AD105" s="1"/>
      <c r="AE105" s="1"/>
      <c r="AF105" s="1"/>
      <c r="AG105" s="1"/>
      <c r="AH105" s="239"/>
      <c r="AI105" s="1"/>
      <c r="AJ105" s="84"/>
      <c r="AK105" s="84"/>
      <c r="AL105" s="84"/>
      <c r="AM105" s="84"/>
    </row>
    <row r="106" spans="1:39" ht="15.75" customHeight="1" x14ac:dyDescent="0.25">
      <c r="A106" s="1"/>
      <c r="B106" s="1"/>
      <c r="C106" s="1"/>
      <c r="D106" s="1"/>
      <c r="E106" s="1"/>
      <c r="F106" s="1"/>
      <c r="G106" s="1"/>
      <c r="H106" s="1"/>
      <c r="I106" s="85"/>
      <c r="J106" s="84"/>
      <c r="K106" s="1"/>
      <c r="L106" s="1"/>
      <c r="M106" s="1"/>
      <c r="N106" s="84"/>
      <c r="O106" s="84"/>
      <c r="P106" s="1"/>
      <c r="Q106" s="1"/>
      <c r="R106" s="84"/>
      <c r="S106" s="1"/>
      <c r="T106" s="1"/>
      <c r="U106" s="1"/>
      <c r="V106" s="1"/>
      <c r="W106" s="1"/>
      <c r="X106" s="1"/>
      <c r="Y106" s="1"/>
      <c r="Z106" s="1"/>
      <c r="AA106" s="1"/>
      <c r="AB106" s="1"/>
      <c r="AC106" s="1"/>
      <c r="AD106" s="1"/>
      <c r="AE106" s="1"/>
      <c r="AF106" s="1"/>
      <c r="AG106" s="1"/>
      <c r="AH106" s="239"/>
      <c r="AI106" s="1"/>
      <c r="AJ106" s="84"/>
      <c r="AK106" s="84"/>
      <c r="AL106" s="84"/>
      <c r="AM106" s="84"/>
    </row>
    <row r="107" spans="1:39" ht="15.75" customHeight="1" x14ac:dyDescent="0.25">
      <c r="A107" s="1"/>
      <c r="B107" s="1"/>
      <c r="C107" s="1"/>
      <c r="D107" s="1"/>
      <c r="E107" s="1"/>
      <c r="F107" s="1"/>
      <c r="G107" s="1"/>
      <c r="H107" s="1"/>
      <c r="I107" s="85"/>
      <c r="J107" s="84"/>
      <c r="K107" s="1"/>
      <c r="L107" s="1"/>
      <c r="M107" s="1"/>
      <c r="N107" s="84"/>
      <c r="O107" s="84"/>
      <c r="P107" s="1"/>
      <c r="Q107" s="1"/>
      <c r="R107" s="84"/>
      <c r="S107" s="1"/>
      <c r="T107" s="1"/>
      <c r="U107" s="1"/>
      <c r="V107" s="1"/>
      <c r="W107" s="1"/>
      <c r="X107" s="1"/>
      <c r="Y107" s="1"/>
      <c r="Z107" s="1"/>
      <c r="AA107" s="1"/>
      <c r="AB107" s="1"/>
      <c r="AC107" s="1"/>
      <c r="AD107" s="1"/>
      <c r="AE107" s="1"/>
      <c r="AF107" s="1"/>
      <c r="AG107" s="1"/>
      <c r="AH107" s="239"/>
      <c r="AI107" s="1"/>
      <c r="AJ107" s="84"/>
      <c r="AK107" s="84"/>
      <c r="AL107" s="84"/>
      <c r="AM107" s="84"/>
    </row>
    <row r="108" spans="1:39" ht="15.75" customHeight="1" x14ac:dyDescent="0.25">
      <c r="A108" s="1"/>
      <c r="B108" s="1"/>
      <c r="C108" s="1"/>
      <c r="D108" s="1"/>
      <c r="E108" s="1"/>
      <c r="F108" s="1"/>
      <c r="G108" s="1"/>
      <c r="H108" s="1"/>
      <c r="I108" s="85"/>
      <c r="J108" s="84"/>
      <c r="K108" s="1"/>
      <c r="L108" s="1"/>
      <c r="M108" s="1"/>
      <c r="N108" s="84"/>
      <c r="O108" s="84"/>
      <c r="P108" s="1"/>
      <c r="Q108" s="1"/>
      <c r="R108" s="84"/>
      <c r="S108" s="1"/>
      <c r="T108" s="1"/>
      <c r="U108" s="1"/>
      <c r="V108" s="1"/>
      <c r="W108" s="1"/>
      <c r="X108" s="1"/>
      <c r="Y108" s="1"/>
      <c r="Z108" s="1"/>
      <c r="AA108" s="1"/>
      <c r="AB108" s="1"/>
      <c r="AC108" s="1"/>
      <c r="AD108" s="1"/>
      <c r="AE108" s="1"/>
      <c r="AF108" s="1"/>
      <c r="AG108" s="1"/>
      <c r="AH108" s="239"/>
      <c r="AI108" s="1"/>
      <c r="AJ108" s="84"/>
      <c r="AK108" s="84"/>
      <c r="AL108" s="84"/>
      <c r="AM108" s="84"/>
    </row>
    <row r="109" spans="1:39" ht="15.75" customHeight="1" x14ac:dyDescent="0.25">
      <c r="A109" s="1"/>
      <c r="B109" s="1"/>
      <c r="C109" s="1"/>
      <c r="D109" s="1"/>
      <c r="E109" s="1"/>
      <c r="F109" s="1"/>
      <c r="G109" s="1"/>
      <c r="H109" s="1"/>
      <c r="I109" s="85"/>
      <c r="J109" s="84"/>
      <c r="K109" s="1"/>
      <c r="L109" s="1"/>
      <c r="M109" s="1"/>
      <c r="N109" s="84"/>
      <c r="O109" s="84"/>
      <c r="P109" s="1"/>
      <c r="Q109" s="1"/>
      <c r="R109" s="84"/>
      <c r="S109" s="1"/>
      <c r="T109" s="1"/>
      <c r="U109" s="1"/>
      <c r="V109" s="1"/>
      <c r="W109" s="1"/>
      <c r="X109" s="1"/>
      <c r="Y109" s="1"/>
      <c r="Z109" s="1"/>
      <c r="AA109" s="1"/>
      <c r="AB109" s="1"/>
      <c r="AC109" s="1"/>
      <c r="AD109" s="1"/>
      <c r="AE109" s="1"/>
      <c r="AF109" s="1"/>
      <c r="AG109" s="1"/>
      <c r="AH109" s="239"/>
      <c r="AI109" s="1"/>
      <c r="AJ109" s="84"/>
      <c r="AK109" s="84"/>
      <c r="AL109" s="84"/>
      <c r="AM109" s="84"/>
    </row>
    <row r="110" spans="1:39" ht="15.75" customHeight="1" x14ac:dyDescent="0.25">
      <c r="A110" s="1"/>
      <c r="B110" s="1"/>
      <c r="C110" s="1"/>
      <c r="D110" s="1"/>
      <c r="E110" s="1"/>
      <c r="F110" s="1"/>
      <c r="G110" s="1"/>
      <c r="H110" s="1"/>
      <c r="I110" s="85"/>
      <c r="J110" s="84"/>
      <c r="K110" s="1"/>
      <c r="L110" s="1"/>
      <c r="M110" s="1"/>
      <c r="N110" s="84"/>
      <c r="O110" s="84"/>
      <c r="P110" s="1"/>
      <c r="Q110" s="1"/>
      <c r="R110" s="84"/>
      <c r="S110" s="1"/>
      <c r="T110" s="1"/>
      <c r="U110" s="1"/>
      <c r="V110" s="1"/>
      <c r="W110" s="1"/>
      <c r="X110" s="1"/>
      <c r="Y110" s="1"/>
      <c r="Z110" s="1"/>
      <c r="AA110" s="1"/>
      <c r="AB110" s="1"/>
      <c r="AC110" s="1"/>
      <c r="AD110" s="1"/>
      <c r="AE110" s="1"/>
      <c r="AF110" s="1"/>
      <c r="AG110" s="1"/>
      <c r="AH110" s="239"/>
      <c r="AI110" s="1"/>
      <c r="AJ110" s="84"/>
      <c r="AK110" s="84"/>
      <c r="AL110" s="84"/>
      <c r="AM110" s="84"/>
    </row>
    <row r="111" spans="1:39" ht="15.75" customHeight="1" x14ac:dyDescent="0.25">
      <c r="A111" s="1"/>
      <c r="B111" s="1"/>
      <c r="C111" s="1"/>
      <c r="D111" s="1"/>
      <c r="E111" s="1"/>
      <c r="F111" s="1"/>
      <c r="G111" s="1"/>
      <c r="H111" s="1"/>
      <c r="I111" s="85"/>
      <c r="J111" s="84"/>
      <c r="K111" s="1"/>
      <c r="L111" s="1"/>
      <c r="M111" s="1"/>
      <c r="N111" s="84"/>
      <c r="O111" s="84"/>
      <c r="P111" s="1"/>
      <c r="Q111" s="1"/>
      <c r="R111" s="84"/>
      <c r="S111" s="1"/>
      <c r="T111" s="1"/>
      <c r="U111" s="1"/>
      <c r="V111" s="1"/>
      <c r="W111" s="1"/>
      <c r="X111" s="1"/>
      <c r="Y111" s="1"/>
      <c r="Z111" s="1"/>
      <c r="AA111" s="1"/>
      <c r="AB111" s="1"/>
      <c r="AC111" s="1"/>
      <c r="AD111" s="1"/>
      <c r="AE111" s="1"/>
      <c r="AF111" s="1"/>
      <c r="AG111" s="1"/>
      <c r="AH111" s="239"/>
      <c r="AI111" s="1"/>
      <c r="AJ111" s="84"/>
      <c r="AK111" s="84"/>
      <c r="AL111" s="84"/>
      <c r="AM111" s="84"/>
    </row>
    <row r="112" spans="1:39" ht="15.75" customHeight="1" x14ac:dyDescent="0.25">
      <c r="A112" s="1"/>
      <c r="B112" s="1"/>
      <c r="C112" s="1"/>
      <c r="D112" s="1"/>
      <c r="E112" s="1"/>
      <c r="F112" s="1"/>
      <c r="G112" s="1"/>
      <c r="H112" s="1"/>
      <c r="I112" s="85"/>
      <c r="J112" s="84"/>
      <c r="K112" s="1"/>
      <c r="L112" s="1"/>
      <c r="M112" s="1"/>
      <c r="N112" s="84"/>
      <c r="O112" s="84"/>
      <c r="P112" s="1"/>
      <c r="Q112" s="1"/>
      <c r="R112" s="84"/>
      <c r="S112" s="1"/>
      <c r="T112" s="1"/>
      <c r="U112" s="1"/>
      <c r="V112" s="1"/>
      <c r="W112" s="1"/>
      <c r="X112" s="1"/>
      <c r="Y112" s="1"/>
      <c r="Z112" s="1"/>
      <c r="AA112" s="1"/>
      <c r="AB112" s="1"/>
      <c r="AC112" s="1"/>
      <c r="AD112" s="1"/>
      <c r="AE112" s="1"/>
      <c r="AF112" s="1"/>
      <c r="AG112" s="1"/>
      <c r="AH112" s="239"/>
      <c r="AI112" s="1"/>
      <c r="AJ112" s="84"/>
      <c r="AK112" s="84"/>
      <c r="AL112" s="84"/>
      <c r="AM112" s="84"/>
    </row>
    <row r="113" spans="1:39" ht="15.75" customHeight="1" x14ac:dyDescent="0.25">
      <c r="A113" s="1"/>
      <c r="B113" s="1"/>
      <c r="C113" s="1"/>
      <c r="D113" s="1"/>
      <c r="E113" s="1"/>
      <c r="F113" s="1"/>
      <c r="G113" s="1"/>
      <c r="H113" s="1"/>
      <c r="I113" s="85"/>
      <c r="J113" s="84"/>
      <c r="K113" s="1"/>
      <c r="L113" s="1"/>
      <c r="M113" s="1"/>
      <c r="N113" s="84"/>
      <c r="O113" s="84"/>
      <c r="P113" s="1"/>
      <c r="Q113" s="1"/>
      <c r="R113" s="84"/>
      <c r="S113" s="1"/>
      <c r="T113" s="1"/>
      <c r="U113" s="1"/>
      <c r="V113" s="1"/>
      <c r="W113" s="1"/>
      <c r="X113" s="1"/>
      <c r="Y113" s="1"/>
      <c r="Z113" s="1"/>
      <c r="AA113" s="1"/>
      <c r="AB113" s="1"/>
      <c r="AC113" s="1"/>
      <c r="AD113" s="1"/>
      <c r="AE113" s="1"/>
      <c r="AF113" s="1"/>
      <c r="AG113" s="1"/>
      <c r="AH113" s="239"/>
      <c r="AI113" s="1"/>
      <c r="AJ113" s="84"/>
      <c r="AK113" s="84"/>
      <c r="AL113" s="84"/>
      <c r="AM113" s="84"/>
    </row>
    <row r="114" spans="1:39" ht="15.75" customHeight="1" x14ac:dyDescent="0.25">
      <c r="A114" s="1"/>
      <c r="B114" s="1"/>
      <c r="C114" s="1"/>
      <c r="D114" s="1"/>
      <c r="E114" s="1"/>
      <c r="F114" s="1"/>
      <c r="G114" s="1"/>
      <c r="H114" s="1"/>
      <c r="I114" s="85"/>
      <c r="J114" s="84"/>
      <c r="K114" s="1"/>
      <c r="L114" s="1"/>
      <c r="M114" s="1"/>
      <c r="N114" s="84"/>
      <c r="O114" s="84"/>
      <c r="P114" s="1"/>
      <c r="Q114" s="1"/>
      <c r="R114" s="84"/>
      <c r="S114" s="1"/>
      <c r="T114" s="1"/>
      <c r="U114" s="1"/>
      <c r="V114" s="1"/>
      <c r="W114" s="1"/>
      <c r="X114" s="1"/>
      <c r="Y114" s="1"/>
      <c r="Z114" s="1"/>
      <c r="AA114" s="1"/>
      <c r="AB114" s="1"/>
      <c r="AC114" s="1"/>
      <c r="AD114" s="1"/>
      <c r="AE114" s="1"/>
      <c r="AF114" s="1"/>
      <c r="AG114" s="1"/>
      <c r="AH114" s="239"/>
      <c r="AI114" s="1"/>
      <c r="AJ114" s="84"/>
      <c r="AK114" s="84"/>
      <c r="AL114" s="84"/>
      <c r="AM114" s="84"/>
    </row>
    <row r="115" spans="1:39" ht="15.75" customHeight="1" x14ac:dyDescent="0.25">
      <c r="A115" s="1"/>
      <c r="B115" s="1"/>
      <c r="C115" s="1"/>
      <c r="D115" s="1"/>
      <c r="E115" s="1"/>
      <c r="F115" s="1"/>
      <c r="G115" s="1"/>
      <c r="H115" s="1"/>
      <c r="I115" s="85"/>
      <c r="J115" s="84"/>
      <c r="K115" s="1"/>
      <c r="L115" s="1"/>
      <c r="M115" s="1"/>
      <c r="N115" s="84"/>
      <c r="O115" s="84"/>
      <c r="P115" s="1"/>
      <c r="Q115" s="1"/>
      <c r="R115" s="84"/>
      <c r="S115" s="1"/>
      <c r="T115" s="1"/>
      <c r="U115" s="1"/>
      <c r="V115" s="1"/>
      <c r="W115" s="1"/>
      <c r="X115" s="1"/>
      <c r="Y115" s="1"/>
      <c r="Z115" s="1"/>
      <c r="AA115" s="1"/>
      <c r="AB115" s="1"/>
      <c r="AC115" s="1"/>
      <c r="AD115" s="1"/>
      <c r="AE115" s="1"/>
      <c r="AF115" s="1"/>
      <c r="AG115" s="1"/>
      <c r="AH115" s="239"/>
      <c r="AI115" s="1"/>
      <c r="AJ115" s="84"/>
      <c r="AK115" s="84"/>
      <c r="AL115" s="84"/>
      <c r="AM115" s="84"/>
    </row>
    <row r="116" spans="1:39" ht="15.75" customHeight="1" x14ac:dyDescent="0.25">
      <c r="A116" s="1"/>
      <c r="B116" s="1"/>
      <c r="C116" s="1"/>
      <c r="D116" s="1"/>
      <c r="E116" s="1"/>
      <c r="F116" s="1"/>
      <c r="G116" s="1"/>
      <c r="H116" s="1"/>
      <c r="I116" s="85"/>
      <c r="J116" s="84"/>
      <c r="K116" s="1"/>
      <c r="L116" s="1"/>
      <c r="M116" s="1"/>
      <c r="N116" s="84"/>
      <c r="O116" s="84"/>
      <c r="P116" s="1"/>
      <c r="Q116" s="1"/>
      <c r="R116" s="84"/>
      <c r="S116" s="1"/>
      <c r="T116" s="1"/>
      <c r="U116" s="1"/>
      <c r="V116" s="1"/>
      <c r="W116" s="1"/>
      <c r="X116" s="1"/>
      <c r="Y116" s="1"/>
      <c r="Z116" s="1"/>
      <c r="AA116" s="1"/>
      <c r="AB116" s="1"/>
      <c r="AC116" s="1"/>
      <c r="AD116" s="1"/>
      <c r="AE116" s="1"/>
      <c r="AF116" s="1"/>
      <c r="AG116" s="1"/>
      <c r="AH116" s="239"/>
      <c r="AI116" s="1"/>
      <c r="AJ116" s="84"/>
      <c r="AK116" s="84"/>
      <c r="AL116" s="84"/>
      <c r="AM116" s="84"/>
    </row>
    <row r="117" spans="1:39" ht="15.75" customHeight="1" x14ac:dyDescent="0.25">
      <c r="A117" s="1"/>
      <c r="B117" s="1"/>
      <c r="C117" s="1"/>
      <c r="D117" s="1"/>
      <c r="E117" s="1"/>
      <c r="F117" s="1"/>
      <c r="G117" s="1"/>
      <c r="H117" s="1"/>
      <c r="I117" s="85"/>
      <c r="J117" s="84"/>
      <c r="K117" s="1"/>
      <c r="L117" s="1"/>
      <c r="M117" s="1"/>
      <c r="N117" s="84"/>
      <c r="O117" s="84"/>
      <c r="P117" s="1"/>
      <c r="Q117" s="1"/>
      <c r="R117" s="84"/>
      <c r="S117" s="1"/>
      <c r="T117" s="1"/>
      <c r="U117" s="1"/>
      <c r="V117" s="1"/>
      <c r="W117" s="1"/>
      <c r="X117" s="1"/>
      <c r="Y117" s="1"/>
      <c r="Z117" s="1"/>
      <c r="AA117" s="1"/>
      <c r="AB117" s="1"/>
      <c r="AC117" s="1"/>
      <c r="AD117" s="1"/>
      <c r="AE117" s="1"/>
      <c r="AF117" s="1"/>
      <c r="AG117" s="1"/>
      <c r="AH117" s="239"/>
      <c r="AI117" s="1"/>
      <c r="AJ117" s="84"/>
      <c r="AK117" s="84"/>
      <c r="AL117" s="84"/>
      <c r="AM117" s="84"/>
    </row>
    <row r="118" spans="1:39" ht="15.75" customHeight="1" x14ac:dyDescent="0.25">
      <c r="A118" s="1"/>
      <c r="B118" s="1"/>
      <c r="C118" s="1"/>
      <c r="D118" s="1"/>
      <c r="E118" s="1"/>
      <c r="F118" s="1"/>
      <c r="G118" s="1"/>
      <c r="H118" s="1"/>
      <c r="I118" s="85"/>
      <c r="J118" s="84"/>
      <c r="K118" s="1"/>
      <c r="L118" s="1"/>
      <c r="M118" s="1"/>
      <c r="N118" s="84"/>
      <c r="O118" s="84"/>
      <c r="P118" s="1"/>
      <c r="Q118" s="1"/>
      <c r="R118" s="84"/>
      <c r="S118" s="1"/>
      <c r="T118" s="1"/>
      <c r="U118" s="1"/>
      <c r="V118" s="1"/>
      <c r="W118" s="1"/>
      <c r="X118" s="1"/>
      <c r="Y118" s="1"/>
      <c r="Z118" s="1"/>
      <c r="AA118" s="1"/>
      <c r="AB118" s="1"/>
      <c r="AC118" s="1"/>
      <c r="AD118" s="1"/>
      <c r="AE118" s="1"/>
      <c r="AF118" s="1"/>
      <c r="AG118" s="1"/>
      <c r="AH118" s="239"/>
      <c r="AI118" s="1"/>
      <c r="AJ118" s="84"/>
      <c r="AK118" s="84"/>
      <c r="AL118" s="84"/>
      <c r="AM118" s="84"/>
    </row>
    <row r="119" spans="1:39" ht="15.75" customHeight="1" x14ac:dyDescent="0.25">
      <c r="A119" s="1"/>
      <c r="B119" s="1"/>
      <c r="C119" s="1"/>
      <c r="D119" s="1"/>
      <c r="E119" s="1"/>
      <c r="F119" s="1"/>
      <c r="G119" s="1"/>
      <c r="H119" s="1"/>
      <c r="I119" s="85"/>
      <c r="J119" s="84"/>
      <c r="K119" s="1"/>
      <c r="L119" s="1"/>
      <c r="M119" s="1"/>
      <c r="N119" s="84"/>
      <c r="O119" s="84"/>
      <c r="P119" s="1"/>
      <c r="Q119" s="1"/>
      <c r="R119" s="84"/>
      <c r="S119" s="1"/>
      <c r="T119" s="1"/>
      <c r="U119" s="1"/>
      <c r="V119" s="1"/>
      <c r="W119" s="1"/>
      <c r="X119" s="1"/>
      <c r="Y119" s="1"/>
      <c r="Z119" s="1"/>
      <c r="AA119" s="1"/>
      <c r="AB119" s="1"/>
      <c r="AC119" s="1"/>
      <c r="AD119" s="1"/>
      <c r="AE119" s="1"/>
      <c r="AF119" s="1"/>
      <c r="AG119" s="1"/>
      <c r="AH119" s="239"/>
      <c r="AI119" s="1"/>
      <c r="AJ119" s="84"/>
      <c r="AK119" s="84"/>
      <c r="AL119" s="84"/>
      <c r="AM119" s="84"/>
    </row>
    <row r="120" spans="1:39" ht="15.75" customHeight="1" x14ac:dyDescent="0.25">
      <c r="A120" s="1"/>
      <c r="B120" s="1"/>
      <c r="C120" s="1"/>
      <c r="D120" s="1"/>
      <c r="E120" s="1"/>
      <c r="F120" s="1"/>
      <c r="G120" s="1"/>
      <c r="H120" s="1"/>
      <c r="I120" s="85"/>
      <c r="J120" s="84"/>
      <c r="K120" s="1"/>
      <c r="L120" s="1"/>
      <c r="M120" s="1"/>
      <c r="N120" s="84"/>
      <c r="O120" s="84"/>
      <c r="P120" s="1"/>
      <c r="Q120" s="1"/>
      <c r="R120" s="84"/>
      <c r="S120" s="1"/>
      <c r="T120" s="1"/>
      <c r="U120" s="1"/>
      <c r="V120" s="1"/>
      <c r="W120" s="1"/>
      <c r="X120" s="1"/>
      <c r="Y120" s="1"/>
      <c r="Z120" s="1"/>
      <c r="AA120" s="1"/>
      <c r="AB120" s="1"/>
      <c r="AC120" s="1"/>
      <c r="AD120" s="1"/>
      <c r="AE120" s="1"/>
      <c r="AF120" s="1"/>
      <c r="AG120" s="1"/>
      <c r="AH120" s="239"/>
      <c r="AI120" s="1"/>
      <c r="AJ120" s="84"/>
      <c r="AK120" s="84"/>
      <c r="AL120" s="84"/>
      <c r="AM120" s="84"/>
    </row>
    <row r="121" spans="1:39" ht="15.75" customHeight="1" x14ac:dyDescent="0.25">
      <c r="A121" s="1"/>
      <c r="B121" s="1"/>
      <c r="C121" s="1"/>
      <c r="D121" s="1"/>
      <c r="E121" s="1"/>
      <c r="F121" s="1"/>
      <c r="G121" s="1"/>
      <c r="H121" s="1"/>
      <c r="I121" s="85"/>
      <c r="J121" s="84"/>
      <c r="K121" s="1"/>
      <c r="L121" s="1"/>
      <c r="M121" s="1"/>
      <c r="N121" s="84"/>
      <c r="O121" s="84"/>
      <c r="P121" s="1"/>
      <c r="Q121" s="1"/>
      <c r="R121" s="84"/>
      <c r="S121" s="1"/>
      <c r="T121" s="1"/>
      <c r="U121" s="1"/>
      <c r="V121" s="1"/>
      <c r="W121" s="1"/>
      <c r="X121" s="1"/>
      <c r="Y121" s="1"/>
      <c r="Z121" s="1"/>
      <c r="AA121" s="1"/>
      <c r="AB121" s="1"/>
      <c r="AC121" s="1"/>
      <c r="AD121" s="1"/>
      <c r="AE121" s="1"/>
      <c r="AF121" s="1"/>
      <c r="AG121" s="1"/>
      <c r="AH121" s="239"/>
      <c r="AI121" s="1"/>
      <c r="AJ121" s="84"/>
      <c r="AK121" s="84"/>
      <c r="AL121" s="84"/>
      <c r="AM121" s="84"/>
    </row>
    <row r="122" spans="1:39" ht="15.75" customHeight="1" x14ac:dyDescent="0.25">
      <c r="A122" s="1"/>
      <c r="B122" s="1"/>
      <c r="C122" s="1"/>
      <c r="D122" s="1"/>
      <c r="E122" s="1"/>
      <c r="F122" s="1"/>
      <c r="G122" s="1"/>
      <c r="H122" s="1"/>
      <c r="I122" s="85"/>
      <c r="J122" s="84"/>
      <c r="K122" s="1"/>
      <c r="L122" s="1"/>
      <c r="M122" s="1"/>
      <c r="N122" s="84"/>
      <c r="O122" s="84"/>
      <c r="P122" s="1"/>
      <c r="Q122" s="1"/>
      <c r="R122" s="84"/>
      <c r="S122" s="1"/>
      <c r="T122" s="1"/>
      <c r="U122" s="1"/>
      <c r="V122" s="1"/>
      <c r="W122" s="1"/>
      <c r="X122" s="1"/>
      <c r="Y122" s="1"/>
      <c r="Z122" s="1"/>
      <c r="AA122" s="1"/>
      <c r="AB122" s="1"/>
      <c r="AC122" s="1"/>
      <c r="AD122" s="1"/>
      <c r="AE122" s="1"/>
      <c r="AF122" s="1"/>
      <c r="AG122" s="1"/>
      <c r="AH122" s="239"/>
      <c r="AI122" s="1"/>
      <c r="AJ122" s="84"/>
      <c r="AK122" s="84"/>
      <c r="AL122" s="84"/>
      <c r="AM122" s="84"/>
    </row>
    <row r="123" spans="1:39" ht="15.75" customHeight="1" x14ac:dyDescent="0.25">
      <c r="A123" s="1"/>
      <c r="B123" s="1"/>
      <c r="C123" s="1"/>
      <c r="D123" s="1"/>
      <c r="E123" s="1"/>
      <c r="F123" s="1"/>
      <c r="G123" s="1"/>
      <c r="H123" s="1"/>
      <c r="I123" s="85"/>
      <c r="J123" s="84"/>
      <c r="K123" s="1"/>
      <c r="L123" s="1"/>
      <c r="M123" s="1"/>
      <c r="N123" s="84"/>
      <c r="O123" s="84"/>
      <c r="P123" s="1"/>
      <c r="Q123" s="1"/>
      <c r="R123" s="84"/>
      <c r="S123" s="1"/>
      <c r="T123" s="1"/>
      <c r="U123" s="1"/>
      <c r="V123" s="1"/>
      <c r="W123" s="1"/>
      <c r="X123" s="1"/>
      <c r="Y123" s="1"/>
      <c r="Z123" s="1"/>
      <c r="AA123" s="1"/>
      <c r="AB123" s="1"/>
      <c r="AC123" s="1"/>
      <c r="AD123" s="1"/>
      <c r="AE123" s="1"/>
      <c r="AF123" s="1"/>
      <c r="AG123" s="1"/>
      <c r="AH123" s="239"/>
      <c r="AI123" s="1"/>
      <c r="AJ123" s="84"/>
      <c r="AK123" s="84"/>
      <c r="AL123" s="84"/>
      <c r="AM123" s="84"/>
    </row>
    <row r="124" spans="1:39" ht="15.75" customHeight="1" x14ac:dyDescent="0.25">
      <c r="A124" s="1"/>
      <c r="B124" s="1"/>
      <c r="C124" s="1"/>
      <c r="D124" s="1"/>
      <c r="E124" s="1"/>
      <c r="F124" s="1"/>
      <c r="G124" s="1"/>
      <c r="H124" s="1"/>
      <c r="I124" s="85"/>
      <c r="J124" s="84"/>
      <c r="K124" s="1"/>
      <c r="L124" s="1"/>
      <c r="M124" s="1"/>
      <c r="N124" s="84"/>
      <c r="O124" s="84"/>
      <c r="P124" s="1"/>
      <c r="Q124" s="1"/>
      <c r="R124" s="84"/>
      <c r="S124" s="1"/>
      <c r="T124" s="1"/>
      <c r="U124" s="1"/>
      <c r="V124" s="1"/>
      <c r="W124" s="1"/>
      <c r="X124" s="1"/>
      <c r="Y124" s="1"/>
      <c r="Z124" s="1"/>
      <c r="AA124" s="1"/>
      <c r="AB124" s="1"/>
      <c r="AC124" s="1"/>
      <c r="AD124" s="1"/>
      <c r="AE124" s="1"/>
      <c r="AF124" s="1"/>
      <c r="AG124" s="1"/>
      <c r="AH124" s="239"/>
      <c r="AI124" s="1"/>
      <c r="AJ124" s="84"/>
      <c r="AK124" s="84"/>
      <c r="AL124" s="84"/>
      <c r="AM124" s="84"/>
    </row>
    <row r="125" spans="1:39" ht="15.75" customHeight="1" x14ac:dyDescent="0.25">
      <c r="A125" s="1"/>
      <c r="B125" s="1"/>
      <c r="C125" s="1"/>
      <c r="D125" s="1"/>
      <c r="E125" s="1"/>
      <c r="F125" s="1"/>
      <c r="G125" s="1"/>
      <c r="H125" s="1"/>
      <c r="I125" s="85"/>
      <c r="J125" s="84"/>
      <c r="K125" s="1"/>
      <c r="L125" s="1"/>
      <c r="M125" s="1"/>
      <c r="N125" s="84"/>
      <c r="O125" s="84"/>
      <c r="P125" s="1"/>
      <c r="Q125" s="1"/>
      <c r="R125" s="84"/>
      <c r="S125" s="1"/>
      <c r="T125" s="1"/>
      <c r="U125" s="1"/>
      <c r="V125" s="1"/>
      <c r="W125" s="1"/>
      <c r="X125" s="1"/>
      <c r="Y125" s="1"/>
      <c r="Z125" s="1"/>
      <c r="AA125" s="1"/>
      <c r="AB125" s="1"/>
      <c r="AC125" s="1"/>
      <c r="AD125" s="1"/>
      <c r="AE125" s="1"/>
      <c r="AF125" s="1"/>
      <c r="AG125" s="1"/>
      <c r="AH125" s="239"/>
      <c r="AI125" s="1"/>
      <c r="AJ125" s="84"/>
      <c r="AK125" s="84"/>
      <c r="AL125" s="84"/>
      <c r="AM125" s="84"/>
    </row>
    <row r="126" spans="1:39" ht="15.75" customHeight="1" x14ac:dyDescent="0.25">
      <c r="A126" s="1"/>
      <c r="B126" s="1"/>
      <c r="C126" s="1"/>
      <c r="D126" s="1"/>
      <c r="E126" s="1"/>
      <c r="F126" s="1"/>
      <c r="G126" s="1"/>
      <c r="H126" s="1"/>
      <c r="I126" s="85"/>
      <c r="J126" s="84"/>
      <c r="K126" s="1"/>
      <c r="L126" s="1"/>
      <c r="M126" s="1"/>
      <c r="N126" s="84"/>
      <c r="O126" s="84"/>
      <c r="P126" s="1"/>
      <c r="Q126" s="1"/>
      <c r="R126" s="84"/>
      <c r="S126" s="1"/>
      <c r="T126" s="1"/>
      <c r="U126" s="1"/>
      <c r="V126" s="1"/>
      <c r="W126" s="1"/>
      <c r="X126" s="1"/>
      <c r="Y126" s="1"/>
      <c r="Z126" s="1"/>
      <c r="AA126" s="1"/>
      <c r="AB126" s="1"/>
      <c r="AC126" s="1"/>
      <c r="AD126" s="1"/>
      <c r="AE126" s="1"/>
      <c r="AF126" s="1"/>
      <c r="AG126" s="1"/>
      <c r="AH126" s="239"/>
      <c r="AI126" s="1"/>
      <c r="AJ126" s="84"/>
      <c r="AK126" s="84"/>
      <c r="AL126" s="84"/>
      <c r="AM126" s="84"/>
    </row>
    <row r="127" spans="1:39" ht="15.75" customHeight="1" x14ac:dyDescent="0.25">
      <c r="A127" s="1"/>
      <c r="B127" s="1"/>
      <c r="C127" s="1"/>
      <c r="D127" s="1"/>
      <c r="E127" s="1"/>
      <c r="F127" s="1"/>
      <c r="G127" s="1"/>
      <c r="H127" s="1"/>
      <c r="I127" s="85"/>
      <c r="J127" s="84"/>
      <c r="K127" s="1"/>
      <c r="L127" s="1"/>
      <c r="M127" s="1"/>
      <c r="N127" s="84"/>
      <c r="O127" s="84"/>
      <c r="P127" s="1"/>
      <c r="Q127" s="1"/>
      <c r="R127" s="84"/>
      <c r="S127" s="1"/>
      <c r="T127" s="1"/>
      <c r="U127" s="1"/>
      <c r="V127" s="1"/>
      <c r="W127" s="1"/>
      <c r="X127" s="1"/>
      <c r="Y127" s="1"/>
      <c r="Z127" s="1"/>
      <c r="AA127" s="1"/>
      <c r="AB127" s="1"/>
      <c r="AC127" s="1"/>
      <c r="AD127" s="1"/>
      <c r="AE127" s="1"/>
      <c r="AF127" s="1"/>
      <c r="AG127" s="1"/>
      <c r="AH127" s="239"/>
      <c r="AI127" s="1"/>
      <c r="AJ127" s="84"/>
      <c r="AK127" s="84"/>
      <c r="AL127" s="84"/>
      <c r="AM127" s="84"/>
    </row>
    <row r="128" spans="1:39" ht="15.75" customHeight="1" x14ac:dyDescent="0.25">
      <c r="A128" s="1"/>
      <c r="B128" s="1"/>
      <c r="C128" s="1"/>
      <c r="D128" s="1"/>
      <c r="E128" s="1"/>
      <c r="F128" s="1"/>
      <c r="G128" s="1"/>
      <c r="H128" s="1"/>
      <c r="I128" s="85"/>
      <c r="J128" s="84"/>
      <c r="K128" s="1"/>
      <c r="L128" s="1"/>
      <c r="M128" s="1"/>
      <c r="N128" s="84"/>
      <c r="O128" s="84"/>
      <c r="P128" s="1"/>
      <c r="Q128" s="1"/>
      <c r="R128" s="84"/>
      <c r="S128" s="1"/>
      <c r="T128" s="1"/>
      <c r="U128" s="1"/>
      <c r="V128" s="1"/>
      <c r="W128" s="1"/>
      <c r="X128" s="1"/>
      <c r="Y128" s="1"/>
      <c r="Z128" s="1"/>
      <c r="AA128" s="1"/>
      <c r="AB128" s="1"/>
      <c r="AC128" s="1"/>
      <c r="AD128" s="1"/>
      <c r="AE128" s="1"/>
      <c r="AF128" s="1"/>
      <c r="AG128" s="1"/>
      <c r="AH128" s="239"/>
      <c r="AI128" s="1"/>
      <c r="AJ128" s="84"/>
      <c r="AK128" s="84"/>
      <c r="AL128" s="84"/>
      <c r="AM128" s="84"/>
    </row>
    <row r="129" spans="1:39" ht="15.75" customHeight="1" x14ac:dyDescent="0.25">
      <c r="A129" s="1"/>
      <c r="B129" s="1"/>
      <c r="C129" s="1"/>
      <c r="D129" s="1"/>
      <c r="E129" s="1"/>
      <c r="F129" s="1"/>
      <c r="G129" s="1"/>
      <c r="H129" s="1"/>
      <c r="I129" s="85"/>
      <c r="J129" s="84"/>
      <c r="K129" s="1"/>
      <c r="L129" s="1"/>
      <c r="M129" s="1"/>
      <c r="N129" s="84"/>
      <c r="O129" s="84"/>
      <c r="P129" s="1"/>
      <c r="Q129" s="1"/>
      <c r="R129" s="84"/>
      <c r="S129" s="1"/>
      <c r="T129" s="1"/>
      <c r="U129" s="1"/>
      <c r="V129" s="1"/>
      <c r="W129" s="1"/>
      <c r="X129" s="1"/>
      <c r="Y129" s="1"/>
      <c r="Z129" s="1"/>
      <c r="AA129" s="1"/>
      <c r="AB129" s="1"/>
      <c r="AC129" s="1"/>
      <c r="AD129" s="1"/>
      <c r="AE129" s="1"/>
      <c r="AF129" s="1"/>
      <c r="AG129" s="1"/>
      <c r="AH129" s="239"/>
      <c r="AI129" s="1"/>
      <c r="AJ129" s="84"/>
      <c r="AK129" s="84"/>
      <c r="AL129" s="84"/>
      <c r="AM129" s="84"/>
    </row>
    <row r="130" spans="1:39" ht="15.75" customHeight="1" x14ac:dyDescent="0.25">
      <c r="A130" s="1"/>
      <c r="B130" s="1"/>
      <c r="C130" s="1"/>
      <c r="D130" s="1"/>
      <c r="E130" s="1"/>
      <c r="F130" s="1"/>
      <c r="G130" s="1"/>
      <c r="H130" s="1"/>
      <c r="I130" s="85"/>
      <c r="J130" s="84"/>
      <c r="K130" s="1"/>
      <c r="L130" s="1"/>
      <c r="M130" s="1"/>
      <c r="N130" s="84"/>
      <c r="O130" s="84"/>
      <c r="P130" s="1"/>
      <c r="Q130" s="1"/>
      <c r="R130" s="84"/>
      <c r="S130" s="1"/>
      <c r="T130" s="1"/>
      <c r="U130" s="1"/>
      <c r="V130" s="1"/>
      <c r="W130" s="1"/>
      <c r="X130" s="1"/>
      <c r="Y130" s="1"/>
      <c r="Z130" s="1"/>
      <c r="AA130" s="1"/>
      <c r="AB130" s="1"/>
      <c r="AC130" s="1"/>
      <c r="AD130" s="1"/>
      <c r="AE130" s="1"/>
      <c r="AF130" s="1"/>
      <c r="AG130" s="1"/>
      <c r="AH130" s="239"/>
      <c r="AI130" s="1"/>
      <c r="AJ130" s="84"/>
      <c r="AK130" s="84"/>
      <c r="AL130" s="84"/>
      <c r="AM130" s="84"/>
    </row>
    <row r="131" spans="1:39" ht="15.75" customHeight="1" x14ac:dyDescent="0.25">
      <c r="A131" s="1"/>
      <c r="B131" s="1"/>
      <c r="C131" s="1"/>
      <c r="D131" s="1"/>
      <c r="E131" s="1"/>
      <c r="F131" s="1"/>
      <c r="G131" s="1"/>
      <c r="H131" s="1"/>
      <c r="I131" s="85"/>
      <c r="J131" s="84"/>
      <c r="K131" s="1"/>
      <c r="L131" s="1"/>
      <c r="M131" s="1"/>
      <c r="N131" s="84"/>
      <c r="O131" s="84"/>
      <c r="P131" s="1"/>
      <c r="Q131" s="1"/>
      <c r="R131" s="84"/>
      <c r="S131" s="1"/>
      <c r="T131" s="1"/>
      <c r="U131" s="1"/>
      <c r="V131" s="1"/>
      <c r="W131" s="1"/>
      <c r="X131" s="1"/>
      <c r="Y131" s="1"/>
      <c r="Z131" s="1"/>
      <c r="AA131" s="1"/>
      <c r="AB131" s="1"/>
      <c r="AC131" s="1"/>
      <c r="AD131" s="1"/>
      <c r="AE131" s="1"/>
      <c r="AF131" s="1"/>
      <c r="AG131" s="1"/>
      <c r="AH131" s="239"/>
      <c r="AI131" s="1"/>
      <c r="AJ131" s="84"/>
      <c r="AK131" s="84"/>
      <c r="AL131" s="84"/>
      <c r="AM131" s="84"/>
    </row>
    <row r="132" spans="1:39" ht="15.75" customHeight="1" x14ac:dyDescent="0.25">
      <c r="A132" s="1"/>
      <c r="B132" s="1"/>
      <c r="C132" s="1"/>
      <c r="D132" s="1"/>
      <c r="E132" s="1"/>
      <c r="F132" s="1"/>
      <c r="G132" s="1"/>
      <c r="H132" s="1"/>
      <c r="I132" s="85"/>
      <c r="J132" s="84"/>
      <c r="K132" s="1"/>
      <c r="L132" s="1"/>
      <c r="M132" s="1"/>
      <c r="N132" s="84"/>
      <c r="O132" s="84"/>
      <c r="P132" s="1"/>
      <c r="Q132" s="1"/>
      <c r="R132" s="84"/>
      <c r="S132" s="1"/>
      <c r="T132" s="1"/>
      <c r="U132" s="1"/>
      <c r="V132" s="1"/>
      <c r="W132" s="1"/>
      <c r="X132" s="1"/>
      <c r="Y132" s="1"/>
      <c r="Z132" s="1"/>
      <c r="AA132" s="1"/>
      <c r="AB132" s="1"/>
      <c r="AC132" s="1"/>
      <c r="AD132" s="1"/>
      <c r="AE132" s="1"/>
      <c r="AF132" s="1"/>
      <c r="AG132" s="1"/>
      <c r="AH132" s="239"/>
      <c r="AI132" s="1"/>
      <c r="AJ132" s="84"/>
      <c r="AK132" s="84"/>
      <c r="AL132" s="84"/>
      <c r="AM132" s="84"/>
    </row>
    <row r="133" spans="1:39" ht="15.75" customHeight="1" x14ac:dyDescent="0.25">
      <c r="A133" s="1"/>
      <c r="B133" s="1"/>
      <c r="C133" s="1"/>
      <c r="D133" s="1"/>
      <c r="E133" s="1"/>
      <c r="F133" s="1"/>
      <c r="G133" s="1"/>
      <c r="H133" s="1"/>
      <c r="I133" s="85"/>
      <c r="J133" s="84"/>
      <c r="K133" s="1"/>
      <c r="L133" s="1"/>
      <c r="M133" s="1"/>
      <c r="N133" s="84"/>
      <c r="O133" s="84"/>
      <c r="P133" s="1"/>
      <c r="Q133" s="1"/>
      <c r="R133" s="84"/>
      <c r="S133" s="1"/>
      <c r="T133" s="1"/>
      <c r="U133" s="1"/>
      <c r="V133" s="1"/>
      <c r="W133" s="1"/>
      <c r="X133" s="1"/>
      <c r="Y133" s="1"/>
      <c r="Z133" s="1"/>
      <c r="AA133" s="1"/>
      <c r="AB133" s="1"/>
      <c r="AC133" s="1"/>
      <c r="AD133" s="1"/>
      <c r="AE133" s="1"/>
      <c r="AF133" s="1"/>
      <c r="AG133" s="1"/>
      <c r="AH133" s="239"/>
      <c r="AI133" s="1"/>
      <c r="AJ133" s="84"/>
      <c r="AK133" s="84"/>
      <c r="AL133" s="84"/>
      <c r="AM133" s="84"/>
    </row>
    <row r="134" spans="1:39" ht="15.75" customHeight="1" x14ac:dyDescent="0.25">
      <c r="A134" s="1"/>
      <c r="B134" s="1"/>
      <c r="C134" s="1"/>
      <c r="D134" s="1"/>
      <c r="E134" s="1"/>
      <c r="F134" s="1"/>
      <c r="G134" s="1"/>
      <c r="H134" s="1"/>
      <c r="I134" s="85"/>
      <c r="J134" s="84"/>
      <c r="K134" s="1"/>
      <c r="L134" s="1"/>
      <c r="M134" s="1"/>
      <c r="N134" s="84"/>
      <c r="O134" s="84"/>
      <c r="P134" s="1"/>
      <c r="Q134" s="1"/>
      <c r="R134" s="84"/>
      <c r="S134" s="1"/>
      <c r="T134" s="1"/>
      <c r="U134" s="1"/>
      <c r="V134" s="1"/>
      <c r="W134" s="1"/>
      <c r="X134" s="1"/>
      <c r="Y134" s="1"/>
      <c r="Z134" s="1"/>
      <c r="AA134" s="1"/>
      <c r="AB134" s="1"/>
      <c r="AC134" s="1"/>
      <c r="AD134" s="1"/>
      <c r="AE134" s="1"/>
      <c r="AF134" s="1"/>
      <c r="AG134" s="1"/>
      <c r="AH134" s="239"/>
      <c r="AI134" s="1"/>
      <c r="AJ134" s="84"/>
      <c r="AK134" s="84"/>
      <c r="AL134" s="84"/>
      <c r="AM134" s="84"/>
    </row>
    <row r="135" spans="1:39" ht="15.75" customHeight="1" x14ac:dyDescent="0.25">
      <c r="A135" s="1"/>
      <c r="B135" s="1"/>
      <c r="C135" s="1"/>
      <c r="D135" s="1"/>
      <c r="E135" s="1"/>
      <c r="F135" s="1"/>
      <c r="G135" s="1"/>
      <c r="H135" s="1"/>
      <c r="I135" s="85"/>
      <c r="J135" s="84"/>
      <c r="K135" s="1"/>
      <c r="L135" s="1"/>
      <c r="M135" s="1"/>
      <c r="N135" s="84"/>
      <c r="O135" s="84"/>
      <c r="P135" s="1"/>
      <c r="Q135" s="1"/>
      <c r="R135" s="84"/>
      <c r="S135" s="1"/>
      <c r="T135" s="1"/>
      <c r="U135" s="1"/>
      <c r="V135" s="1"/>
      <c r="W135" s="1"/>
      <c r="X135" s="1"/>
      <c r="Y135" s="1"/>
      <c r="Z135" s="1"/>
      <c r="AA135" s="1"/>
      <c r="AB135" s="1"/>
      <c r="AC135" s="1"/>
      <c r="AD135" s="1"/>
      <c r="AE135" s="1"/>
      <c r="AF135" s="1"/>
      <c r="AG135" s="1"/>
      <c r="AH135" s="239"/>
      <c r="AI135" s="1"/>
      <c r="AJ135" s="84"/>
      <c r="AK135" s="84"/>
      <c r="AL135" s="84"/>
      <c r="AM135" s="84"/>
    </row>
    <row r="136" spans="1:39" ht="15.75" customHeight="1" x14ac:dyDescent="0.25">
      <c r="A136" s="1"/>
      <c r="B136" s="1"/>
      <c r="C136" s="1"/>
      <c r="D136" s="1"/>
      <c r="E136" s="1"/>
      <c r="F136" s="1"/>
      <c r="G136" s="1"/>
      <c r="H136" s="1"/>
      <c r="I136" s="85"/>
      <c r="J136" s="84"/>
      <c r="K136" s="1"/>
      <c r="L136" s="1"/>
      <c r="M136" s="1"/>
      <c r="N136" s="84"/>
      <c r="O136" s="84"/>
      <c r="P136" s="1"/>
      <c r="Q136" s="1"/>
      <c r="R136" s="84"/>
      <c r="S136" s="1"/>
      <c r="T136" s="1"/>
      <c r="U136" s="1"/>
      <c r="V136" s="1"/>
      <c r="W136" s="1"/>
      <c r="X136" s="1"/>
      <c r="Y136" s="1"/>
      <c r="Z136" s="1"/>
      <c r="AA136" s="1"/>
      <c r="AB136" s="1"/>
      <c r="AC136" s="1"/>
      <c r="AD136" s="1"/>
      <c r="AE136" s="1"/>
      <c r="AF136" s="1"/>
      <c r="AG136" s="1"/>
      <c r="AH136" s="239"/>
      <c r="AI136" s="1"/>
      <c r="AJ136" s="84"/>
      <c r="AK136" s="84"/>
      <c r="AL136" s="84"/>
      <c r="AM136" s="84"/>
    </row>
    <row r="137" spans="1:39" ht="15.75" customHeight="1" x14ac:dyDescent="0.25">
      <c r="A137" s="1"/>
      <c r="B137" s="1"/>
      <c r="C137" s="1"/>
      <c r="D137" s="1"/>
      <c r="E137" s="1"/>
      <c r="F137" s="1"/>
      <c r="G137" s="1"/>
      <c r="H137" s="1"/>
      <c r="I137" s="85"/>
      <c r="J137" s="84"/>
      <c r="K137" s="1"/>
      <c r="L137" s="1"/>
      <c r="M137" s="1"/>
      <c r="N137" s="84"/>
      <c r="O137" s="84"/>
      <c r="P137" s="1"/>
      <c r="Q137" s="1"/>
      <c r="R137" s="84"/>
      <c r="S137" s="1"/>
      <c r="T137" s="1"/>
      <c r="U137" s="1"/>
      <c r="V137" s="1"/>
      <c r="W137" s="1"/>
      <c r="X137" s="1"/>
      <c r="Y137" s="1"/>
      <c r="Z137" s="1"/>
      <c r="AA137" s="1"/>
      <c r="AB137" s="1"/>
      <c r="AC137" s="1"/>
      <c r="AD137" s="1"/>
      <c r="AE137" s="1"/>
      <c r="AF137" s="1"/>
      <c r="AG137" s="1"/>
      <c r="AH137" s="239"/>
      <c r="AI137" s="1"/>
      <c r="AJ137" s="84"/>
      <c r="AK137" s="84"/>
      <c r="AL137" s="84"/>
      <c r="AM137" s="84"/>
    </row>
    <row r="138" spans="1:39" ht="15.75" customHeight="1" x14ac:dyDescent="0.25">
      <c r="A138" s="1"/>
      <c r="B138" s="1"/>
      <c r="C138" s="1"/>
      <c r="D138" s="1"/>
      <c r="E138" s="1"/>
      <c r="F138" s="1"/>
      <c r="G138" s="1"/>
      <c r="H138" s="1"/>
      <c r="I138" s="85"/>
      <c r="J138" s="84"/>
      <c r="K138" s="1"/>
      <c r="L138" s="1"/>
      <c r="M138" s="1"/>
      <c r="N138" s="84"/>
      <c r="O138" s="84"/>
      <c r="P138" s="1"/>
      <c r="Q138" s="1"/>
      <c r="R138" s="84"/>
      <c r="S138" s="1"/>
      <c r="T138" s="1"/>
      <c r="U138" s="1"/>
      <c r="V138" s="1"/>
      <c r="W138" s="1"/>
      <c r="X138" s="1"/>
      <c r="Y138" s="1"/>
      <c r="Z138" s="1"/>
      <c r="AA138" s="1"/>
      <c r="AB138" s="1"/>
      <c r="AC138" s="1"/>
      <c r="AD138" s="1"/>
      <c r="AE138" s="1"/>
      <c r="AF138" s="1"/>
      <c r="AG138" s="1"/>
      <c r="AH138" s="239"/>
      <c r="AI138" s="1"/>
      <c r="AJ138" s="84"/>
      <c r="AK138" s="84"/>
      <c r="AL138" s="84"/>
      <c r="AM138" s="84"/>
    </row>
    <row r="139" spans="1:39" ht="15.75" customHeight="1" x14ac:dyDescent="0.25">
      <c r="A139" s="1"/>
      <c r="B139" s="1"/>
      <c r="C139" s="1"/>
      <c r="D139" s="1"/>
      <c r="E139" s="1"/>
      <c r="F139" s="1"/>
      <c r="G139" s="1"/>
      <c r="H139" s="1"/>
      <c r="I139" s="85"/>
      <c r="J139" s="84"/>
      <c r="K139" s="1"/>
      <c r="L139" s="1"/>
      <c r="M139" s="1"/>
      <c r="N139" s="84"/>
      <c r="O139" s="84"/>
      <c r="P139" s="1"/>
      <c r="Q139" s="1"/>
      <c r="R139" s="84"/>
      <c r="S139" s="1"/>
      <c r="T139" s="1"/>
      <c r="U139" s="1"/>
      <c r="V139" s="1"/>
      <c r="W139" s="1"/>
      <c r="X139" s="1"/>
      <c r="Y139" s="1"/>
      <c r="Z139" s="1"/>
      <c r="AA139" s="1"/>
      <c r="AB139" s="1"/>
      <c r="AC139" s="1"/>
      <c r="AD139" s="1"/>
      <c r="AE139" s="1"/>
      <c r="AF139" s="1"/>
      <c r="AG139" s="1"/>
      <c r="AH139" s="239"/>
      <c r="AI139" s="1"/>
      <c r="AJ139" s="84"/>
      <c r="AK139" s="84"/>
      <c r="AL139" s="84"/>
      <c r="AM139" s="84"/>
    </row>
    <row r="140" spans="1:39" ht="15.75" customHeight="1" x14ac:dyDescent="0.25">
      <c r="A140" s="1"/>
      <c r="B140" s="1"/>
      <c r="C140" s="1"/>
      <c r="D140" s="1"/>
      <c r="E140" s="1"/>
      <c r="F140" s="1"/>
      <c r="G140" s="1"/>
      <c r="H140" s="1"/>
      <c r="I140" s="85"/>
      <c r="J140" s="84"/>
      <c r="K140" s="1"/>
      <c r="L140" s="1"/>
      <c r="M140" s="1"/>
      <c r="N140" s="84"/>
      <c r="O140" s="84"/>
      <c r="P140" s="1"/>
      <c r="Q140" s="1"/>
      <c r="R140" s="84"/>
      <c r="S140" s="1"/>
      <c r="T140" s="1"/>
      <c r="U140" s="1"/>
      <c r="V140" s="1"/>
      <c r="W140" s="1"/>
      <c r="X140" s="1"/>
      <c r="Y140" s="1"/>
      <c r="Z140" s="1"/>
      <c r="AA140" s="1"/>
      <c r="AB140" s="1"/>
      <c r="AC140" s="1"/>
      <c r="AD140" s="1"/>
      <c r="AE140" s="1"/>
      <c r="AF140" s="1"/>
      <c r="AG140" s="1"/>
      <c r="AH140" s="239"/>
      <c r="AI140" s="1"/>
      <c r="AJ140" s="84"/>
      <c r="AK140" s="84"/>
      <c r="AL140" s="84"/>
      <c r="AM140" s="84"/>
    </row>
    <row r="141" spans="1:39" ht="15.75" customHeight="1" x14ac:dyDescent="0.25">
      <c r="A141" s="1"/>
      <c r="B141" s="1"/>
      <c r="C141" s="1"/>
      <c r="D141" s="1"/>
      <c r="E141" s="1"/>
      <c r="F141" s="1"/>
      <c r="G141" s="1"/>
      <c r="H141" s="1"/>
      <c r="I141" s="85"/>
      <c r="J141" s="84"/>
      <c r="K141" s="1"/>
      <c r="L141" s="1"/>
      <c r="M141" s="1"/>
      <c r="N141" s="84"/>
      <c r="O141" s="84"/>
      <c r="P141" s="1"/>
      <c r="Q141" s="1"/>
      <c r="R141" s="84"/>
      <c r="S141" s="1"/>
      <c r="T141" s="1"/>
      <c r="U141" s="1"/>
      <c r="V141" s="1"/>
      <c r="W141" s="1"/>
      <c r="X141" s="1"/>
      <c r="Y141" s="1"/>
      <c r="Z141" s="1"/>
      <c r="AA141" s="1"/>
      <c r="AB141" s="1"/>
      <c r="AC141" s="1"/>
      <c r="AD141" s="1"/>
      <c r="AE141" s="1"/>
      <c r="AF141" s="1"/>
      <c r="AG141" s="1"/>
      <c r="AH141" s="239"/>
      <c r="AI141" s="1"/>
      <c r="AJ141" s="84"/>
      <c r="AK141" s="84"/>
      <c r="AL141" s="84"/>
      <c r="AM141" s="84"/>
    </row>
    <row r="142" spans="1:39" ht="15.75" customHeight="1" x14ac:dyDescent="0.25">
      <c r="A142" s="1"/>
      <c r="B142" s="1"/>
      <c r="C142" s="1"/>
      <c r="D142" s="1"/>
      <c r="E142" s="1"/>
      <c r="F142" s="1"/>
      <c r="G142" s="1"/>
      <c r="H142" s="1"/>
      <c r="I142" s="85"/>
      <c r="J142" s="84"/>
      <c r="K142" s="1"/>
      <c r="L142" s="1"/>
      <c r="M142" s="1"/>
      <c r="N142" s="84"/>
      <c r="O142" s="84"/>
      <c r="P142" s="1"/>
      <c r="Q142" s="1"/>
      <c r="R142" s="84"/>
      <c r="S142" s="1"/>
      <c r="T142" s="1"/>
      <c r="U142" s="1"/>
      <c r="V142" s="1"/>
      <c r="W142" s="1"/>
      <c r="X142" s="1"/>
      <c r="Y142" s="1"/>
      <c r="Z142" s="1"/>
      <c r="AA142" s="1"/>
      <c r="AB142" s="1"/>
      <c r="AC142" s="1"/>
      <c r="AD142" s="1"/>
      <c r="AE142" s="1"/>
      <c r="AF142" s="1"/>
      <c r="AG142" s="1"/>
      <c r="AH142" s="239"/>
      <c r="AI142" s="1"/>
      <c r="AJ142" s="84"/>
      <c r="AK142" s="84"/>
      <c r="AL142" s="84"/>
      <c r="AM142" s="84"/>
    </row>
    <row r="143" spans="1:39" ht="15.75" customHeight="1" x14ac:dyDescent="0.25">
      <c r="A143" s="1"/>
      <c r="B143" s="1"/>
      <c r="C143" s="1"/>
      <c r="D143" s="1"/>
      <c r="E143" s="1"/>
      <c r="F143" s="1"/>
      <c r="G143" s="1"/>
      <c r="H143" s="1"/>
      <c r="I143" s="85"/>
      <c r="J143" s="84"/>
      <c r="K143" s="1"/>
      <c r="L143" s="1"/>
      <c r="M143" s="1"/>
      <c r="N143" s="84"/>
      <c r="O143" s="84"/>
      <c r="P143" s="1"/>
      <c r="Q143" s="1"/>
      <c r="R143" s="84"/>
      <c r="S143" s="1"/>
      <c r="T143" s="1"/>
      <c r="U143" s="1"/>
      <c r="V143" s="1"/>
      <c r="W143" s="1"/>
      <c r="X143" s="1"/>
      <c r="Y143" s="1"/>
      <c r="Z143" s="1"/>
      <c r="AA143" s="1"/>
      <c r="AB143" s="1"/>
      <c r="AC143" s="1"/>
      <c r="AD143" s="1"/>
      <c r="AE143" s="1"/>
      <c r="AF143" s="1"/>
      <c r="AG143" s="1"/>
      <c r="AH143" s="239"/>
      <c r="AI143" s="1"/>
      <c r="AJ143" s="84"/>
      <c r="AK143" s="84"/>
      <c r="AL143" s="84"/>
      <c r="AM143" s="84"/>
    </row>
    <row r="144" spans="1:39" ht="15.75" customHeight="1" x14ac:dyDescent="0.25">
      <c r="A144" s="1"/>
      <c r="B144" s="1"/>
      <c r="C144" s="1"/>
      <c r="D144" s="1"/>
      <c r="E144" s="1"/>
      <c r="F144" s="1"/>
      <c r="G144" s="1"/>
      <c r="H144" s="1"/>
      <c r="I144" s="85"/>
      <c r="J144" s="84"/>
      <c r="K144" s="1"/>
      <c r="L144" s="1"/>
      <c r="M144" s="1"/>
      <c r="N144" s="84"/>
      <c r="O144" s="84"/>
      <c r="P144" s="1"/>
      <c r="Q144" s="1"/>
      <c r="R144" s="84"/>
      <c r="S144" s="1"/>
      <c r="T144" s="1"/>
      <c r="U144" s="1"/>
      <c r="V144" s="1"/>
      <c r="W144" s="1"/>
      <c r="X144" s="1"/>
      <c r="Y144" s="1"/>
      <c r="Z144" s="1"/>
      <c r="AA144" s="1"/>
      <c r="AB144" s="1"/>
      <c r="AC144" s="1"/>
      <c r="AD144" s="1"/>
      <c r="AE144" s="1"/>
      <c r="AF144" s="1"/>
      <c r="AG144" s="1"/>
      <c r="AH144" s="239"/>
      <c r="AI144" s="1"/>
      <c r="AJ144" s="84"/>
      <c r="AK144" s="84"/>
      <c r="AL144" s="84"/>
      <c r="AM144" s="84"/>
    </row>
    <row r="145" spans="1:39" ht="15.75" customHeight="1" x14ac:dyDescent="0.25">
      <c r="A145" s="1"/>
      <c r="B145" s="1"/>
      <c r="C145" s="1"/>
      <c r="D145" s="1"/>
      <c r="E145" s="1"/>
      <c r="F145" s="1"/>
      <c r="G145" s="1"/>
      <c r="H145" s="1"/>
      <c r="I145" s="85"/>
      <c r="J145" s="84"/>
      <c r="K145" s="1"/>
      <c r="L145" s="1"/>
      <c r="M145" s="1"/>
      <c r="N145" s="84"/>
      <c r="O145" s="84"/>
      <c r="P145" s="1"/>
      <c r="Q145" s="1"/>
      <c r="R145" s="84"/>
      <c r="S145" s="1"/>
      <c r="T145" s="1"/>
      <c r="U145" s="1"/>
      <c r="V145" s="1"/>
      <c r="W145" s="1"/>
      <c r="X145" s="1"/>
      <c r="Y145" s="1"/>
      <c r="Z145" s="1"/>
      <c r="AA145" s="1"/>
      <c r="AB145" s="1"/>
      <c r="AC145" s="1"/>
      <c r="AD145" s="1"/>
      <c r="AE145" s="1"/>
      <c r="AF145" s="1"/>
      <c r="AG145" s="1"/>
      <c r="AH145" s="239"/>
      <c r="AI145" s="1"/>
      <c r="AJ145" s="84"/>
      <c r="AK145" s="84"/>
      <c r="AL145" s="84"/>
      <c r="AM145" s="84"/>
    </row>
    <row r="146" spans="1:39" ht="15.75" customHeight="1" x14ac:dyDescent="0.25">
      <c r="A146" s="1"/>
      <c r="B146" s="1"/>
      <c r="C146" s="1"/>
      <c r="D146" s="1"/>
      <c r="E146" s="1"/>
      <c r="F146" s="1"/>
      <c r="G146" s="1"/>
      <c r="H146" s="1"/>
      <c r="I146" s="85"/>
      <c r="J146" s="84"/>
      <c r="K146" s="1"/>
      <c r="L146" s="1"/>
      <c r="M146" s="1"/>
      <c r="N146" s="84"/>
      <c r="O146" s="84"/>
      <c r="P146" s="1"/>
      <c r="Q146" s="1"/>
      <c r="R146" s="84"/>
      <c r="S146" s="1"/>
      <c r="T146" s="1"/>
      <c r="U146" s="1"/>
      <c r="V146" s="1"/>
      <c r="W146" s="1"/>
      <c r="X146" s="1"/>
      <c r="Y146" s="1"/>
      <c r="Z146" s="1"/>
      <c r="AA146" s="1"/>
      <c r="AB146" s="1"/>
      <c r="AC146" s="1"/>
      <c r="AD146" s="1"/>
      <c r="AE146" s="1"/>
      <c r="AF146" s="1"/>
      <c r="AG146" s="1"/>
      <c r="AH146" s="239"/>
      <c r="AI146" s="1"/>
      <c r="AJ146" s="84"/>
      <c r="AK146" s="84"/>
      <c r="AL146" s="84"/>
      <c r="AM146" s="84"/>
    </row>
    <row r="147" spans="1:39" ht="15.75" customHeight="1" x14ac:dyDescent="0.25">
      <c r="A147" s="1"/>
      <c r="B147" s="1"/>
      <c r="C147" s="1"/>
      <c r="D147" s="1"/>
      <c r="E147" s="1"/>
      <c r="F147" s="1"/>
      <c r="G147" s="1"/>
      <c r="H147" s="1"/>
      <c r="I147" s="85"/>
      <c r="J147" s="84"/>
      <c r="K147" s="1"/>
      <c r="L147" s="1"/>
      <c r="M147" s="1"/>
      <c r="N147" s="84"/>
      <c r="O147" s="84"/>
      <c r="P147" s="1"/>
      <c r="Q147" s="1"/>
      <c r="R147" s="84"/>
      <c r="S147" s="1"/>
      <c r="T147" s="1"/>
      <c r="U147" s="1"/>
      <c r="V147" s="1"/>
      <c r="W147" s="1"/>
      <c r="X147" s="1"/>
      <c r="Y147" s="1"/>
      <c r="Z147" s="1"/>
      <c r="AA147" s="1"/>
      <c r="AB147" s="1"/>
      <c r="AC147" s="1"/>
      <c r="AD147" s="1"/>
      <c r="AE147" s="1"/>
      <c r="AF147" s="1"/>
      <c r="AG147" s="1"/>
      <c r="AH147" s="239"/>
      <c r="AI147" s="1"/>
      <c r="AJ147" s="84"/>
      <c r="AK147" s="84"/>
      <c r="AL147" s="84"/>
      <c r="AM147" s="84"/>
    </row>
    <row r="148" spans="1:39" ht="15.75" customHeight="1" x14ac:dyDescent="0.25">
      <c r="A148" s="1"/>
      <c r="B148" s="1"/>
      <c r="C148" s="1"/>
      <c r="D148" s="1"/>
      <c r="E148" s="1"/>
      <c r="F148" s="1"/>
      <c r="G148" s="1"/>
      <c r="H148" s="1"/>
      <c r="I148" s="85"/>
      <c r="J148" s="84"/>
      <c r="K148" s="1"/>
      <c r="L148" s="1"/>
      <c r="M148" s="1"/>
      <c r="N148" s="84"/>
      <c r="O148" s="84"/>
      <c r="P148" s="1"/>
      <c r="Q148" s="1"/>
      <c r="R148" s="84"/>
      <c r="S148" s="1"/>
      <c r="T148" s="1"/>
      <c r="U148" s="1"/>
      <c r="V148" s="1"/>
      <c r="W148" s="1"/>
      <c r="X148" s="1"/>
      <c r="Y148" s="1"/>
      <c r="Z148" s="1"/>
      <c r="AA148" s="1"/>
      <c r="AB148" s="1"/>
      <c r="AC148" s="1"/>
      <c r="AD148" s="1"/>
      <c r="AE148" s="1"/>
      <c r="AF148" s="1"/>
      <c r="AG148" s="1"/>
      <c r="AH148" s="239"/>
      <c r="AI148" s="1"/>
      <c r="AJ148" s="84"/>
      <c r="AK148" s="84"/>
      <c r="AL148" s="84"/>
      <c r="AM148" s="84"/>
    </row>
    <row r="149" spans="1:39" ht="15.75" customHeight="1" x14ac:dyDescent="0.25">
      <c r="A149" s="1"/>
      <c r="B149" s="1"/>
      <c r="C149" s="1"/>
      <c r="D149" s="1"/>
      <c r="E149" s="1"/>
      <c r="F149" s="1"/>
      <c r="G149" s="1"/>
      <c r="H149" s="1"/>
      <c r="I149" s="85"/>
      <c r="J149" s="84"/>
      <c r="K149" s="1"/>
      <c r="L149" s="1"/>
      <c r="M149" s="1"/>
      <c r="N149" s="84"/>
      <c r="O149" s="84"/>
      <c r="P149" s="1"/>
      <c r="Q149" s="1"/>
      <c r="R149" s="84"/>
      <c r="S149" s="1"/>
      <c r="T149" s="1"/>
      <c r="U149" s="1"/>
      <c r="V149" s="1"/>
      <c r="W149" s="1"/>
      <c r="X149" s="1"/>
      <c r="Y149" s="1"/>
      <c r="Z149" s="1"/>
      <c r="AA149" s="1"/>
      <c r="AB149" s="1"/>
      <c r="AC149" s="1"/>
      <c r="AD149" s="1"/>
      <c r="AE149" s="1"/>
      <c r="AF149" s="1"/>
      <c r="AG149" s="1"/>
      <c r="AH149" s="239"/>
      <c r="AI149" s="1"/>
      <c r="AJ149" s="84"/>
      <c r="AK149" s="84"/>
      <c r="AL149" s="84"/>
      <c r="AM149" s="84"/>
    </row>
    <row r="150" spans="1:39" ht="15.75" customHeight="1" x14ac:dyDescent="0.25">
      <c r="A150" s="1"/>
      <c r="B150" s="1"/>
      <c r="C150" s="1"/>
      <c r="D150" s="1"/>
      <c r="E150" s="1"/>
      <c r="F150" s="1"/>
      <c r="G150" s="1"/>
      <c r="H150" s="1"/>
      <c r="I150" s="85"/>
      <c r="J150" s="84"/>
      <c r="K150" s="1"/>
      <c r="L150" s="1"/>
      <c r="M150" s="1"/>
      <c r="N150" s="84"/>
      <c r="O150" s="84"/>
      <c r="P150" s="1"/>
      <c r="Q150" s="1"/>
      <c r="R150" s="84"/>
      <c r="S150" s="1"/>
      <c r="T150" s="1"/>
      <c r="U150" s="1"/>
      <c r="V150" s="1"/>
      <c r="W150" s="1"/>
      <c r="X150" s="1"/>
      <c r="Y150" s="1"/>
      <c r="Z150" s="1"/>
      <c r="AA150" s="1"/>
      <c r="AB150" s="1"/>
      <c r="AC150" s="1"/>
      <c r="AD150" s="1"/>
      <c r="AE150" s="1"/>
      <c r="AF150" s="1"/>
      <c r="AG150" s="1"/>
      <c r="AH150" s="239"/>
      <c r="AI150" s="1"/>
      <c r="AJ150" s="84"/>
      <c r="AK150" s="84"/>
      <c r="AL150" s="84"/>
      <c r="AM150" s="84"/>
    </row>
    <row r="151" spans="1:39" ht="15.75" customHeight="1" x14ac:dyDescent="0.25">
      <c r="A151" s="1"/>
      <c r="B151" s="1"/>
      <c r="C151" s="1"/>
      <c r="D151" s="1"/>
      <c r="E151" s="1"/>
      <c r="F151" s="1"/>
      <c r="G151" s="1"/>
      <c r="H151" s="1"/>
      <c r="I151" s="85"/>
      <c r="J151" s="84"/>
      <c r="K151" s="1"/>
      <c r="L151" s="1"/>
      <c r="M151" s="1"/>
      <c r="N151" s="84"/>
      <c r="O151" s="84"/>
      <c r="P151" s="1"/>
      <c r="Q151" s="1"/>
      <c r="R151" s="84"/>
      <c r="S151" s="1"/>
      <c r="T151" s="1"/>
      <c r="U151" s="1"/>
      <c r="V151" s="1"/>
      <c r="W151" s="1"/>
      <c r="X151" s="1"/>
      <c r="Y151" s="1"/>
      <c r="Z151" s="1"/>
      <c r="AA151" s="1"/>
      <c r="AB151" s="1"/>
      <c r="AC151" s="1"/>
      <c r="AD151" s="1"/>
      <c r="AE151" s="1"/>
      <c r="AF151" s="1"/>
      <c r="AG151" s="1"/>
      <c r="AH151" s="239"/>
      <c r="AI151" s="1"/>
      <c r="AJ151" s="84"/>
      <c r="AK151" s="84"/>
      <c r="AL151" s="84"/>
      <c r="AM151" s="84"/>
    </row>
    <row r="152" spans="1:39" ht="15.75" customHeight="1" x14ac:dyDescent="0.25">
      <c r="A152" s="1"/>
      <c r="B152" s="1"/>
      <c r="C152" s="1"/>
      <c r="D152" s="1"/>
      <c r="E152" s="1"/>
      <c r="F152" s="1"/>
      <c r="G152" s="1"/>
      <c r="H152" s="1"/>
      <c r="I152" s="85"/>
      <c r="J152" s="84"/>
      <c r="K152" s="1"/>
      <c r="L152" s="1"/>
      <c r="M152" s="1"/>
      <c r="N152" s="84"/>
      <c r="O152" s="84"/>
      <c r="P152" s="1"/>
      <c r="Q152" s="1"/>
      <c r="R152" s="84"/>
      <c r="S152" s="1"/>
      <c r="T152" s="1"/>
      <c r="U152" s="1"/>
      <c r="V152" s="1"/>
      <c r="W152" s="1"/>
      <c r="X152" s="1"/>
      <c r="Y152" s="1"/>
      <c r="Z152" s="1"/>
      <c r="AA152" s="1"/>
      <c r="AB152" s="1"/>
      <c r="AC152" s="1"/>
      <c r="AD152" s="1"/>
      <c r="AE152" s="1"/>
      <c r="AF152" s="1"/>
      <c r="AG152" s="1"/>
      <c r="AH152" s="239"/>
      <c r="AI152" s="1"/>
      <c r="AJ152" s="84"/>
      <c r="AK152" s="84"/>
      <c r="AL152" s="84"/>
      <c r="AM152" s="84"/>
    </row>
    <row r="153" spans="1:39" ht="15.75" customHeight="1" x14ac:dyDescent="0.25">
      <c r="A153" s="1"/>
      <c r="B153" s="1"/>
      <c r="C153" s="1"/>
      <c r="D153" s="1"/>
      <c r="E153" s="1"/>
      <c r="F153" s="1"/>
      <c r="G153" s="1"/>
      <c r="H153" s="1"/>
      <c r="I153" s="85"/>
      <c r="J153" s="84"/>
      <c r="K153" s="1"/>
      <c r="L153" s="1"/>
      <c r="M153" s="1"/>
      <c r="N153" s="84"/>
      <c r="O153" s="84"/>
      <c r="P153" s="1"/>
      <c r="Q153" s="1"/>
      <c r="R153" s="84"/>
      <c r="S153" s="1"/>
      <c r="T153" s="1"/>
      <c r="U153" s="1"/>
      <c r="V153" s="1"/>
      <c r="W153" s="1"/>
      <c r="X153" s="1"/>
      <c r="Y153" s="1"/>
      <c r="Z153" s="1"/>
      <c r="AA153" s="1"/>
      <c r="AB153" s="1"/>
      <c r="AC153" s="1"/>
      <c r="AD153" s="1"/>
      <c r="AE153" s="1"/>
      <c r="AF153" s="1"/>
      <c r="AG153" s="1"/>
      <c r="AH153" s="239"/>
      <c r="AI153" s="1"/>
      <c r="AJ153" s="84"/>
      <c r="AK153" s="84"/>
      <c r="AL153" s="84"/>
      <c r="AM153" s="84"/>
    </row>
    <row r="154" spans="1:39" ht="15.75" customHeight="1" x14ac:dyDescent="0.25">
      <c r="A154" s="1"/>
      <c r="B154" s="1"/>
      <c r="C154" s="1"/>
      <c r="D154" s="1"/>
      <c r="E154" s="1"/>
      <c r="F154" s="1"/>
      <c r="G154" s="1"/>
      <c r="H154" s="1"/>
      <c r="I154" s="85"/>
      <c r="J154" s="84"/>
      <c r="K154" s="1"/>
      <c r="L154" s="1"/>
      <c r="M154" s="1"/>
      <c r="N154" s="84"/>
      <c r="O154" s="84"/>
      <c r="P154" s="1"/>
      <c r="Q154" s="1"/>
      <c r="R154" s="84"/>
      <c r="S154" s="1"/>
      <c r="T154" s="1"/>
      <c r="U154" s="1"/>
      <c r="V154" s="1"/>
      <c r="W154" s="1"/>
      <c r="X154" s="1"/>
      <c r="Y154" s="1"/>
      <c r="Z154" s="1"/>
      <c r="AA154" s="1"/>
      <c r="AB154" s="1"/>
      <c r="AC154" s="1"/>
      <c r="AD154" s="1"/>
      <c r="AE154" s="1"/>
      <c r="AF154" s="1"/>
      <c r="AG154" s="1"/>
      <c r="AH154" s="239"/>
      <c r="AI154" s="1"/>
      <c r="AJ154" s="84"/>
      <c r="AK154" s="84"/>
      <c r="AL154" s="84"/>
      <c r="AM154" s="84"/>
    </row>
    <row r="155" spans="1:39" ht="15.75" customHeight="1" x14ac:dyDescent="0.25">
      <c r="A155" s="1"/>
      <c r="B155" s="1"/>
      <c r="C155" s="1"/>
      <c r="D155" s="1"/>
      <c r="E155" s="1"/>
      <c r="F155" s="1"/>
      <c r="G155" s="1"/>
      <c r="H155" s="1"/>
      <c r="I155" s="85"/>
      <c r="J155" s="84"/>
      <c r="K155" s="1"/>
      <c r="L155" s="1"/>
      <c r="M155" s="1"/>
      <c r="N155" s="84"/>
      <c r="O155" s="84"/>
      <c r="P155" s="1"/>
      <c r="Q155" s="1"/>
      <c r="R155" s="84"/>
      <c r="S155" s="1"/>
      <c r="T155" s="1"/>
      <c r="U155" s="1"/>
      <c r="V155" s="1"/>
      <c r="W155" s="1"/>
      <c r="X155" s="1"/>
      <c r="Y155" s="1"/>
      <c r="Z155" s="1"/>
      <c r="AA155" s="1"/>
      <c r="AB155" s="1"/>
      <c r="AC155" s="1"/>
      <c r="AD155" s="1"/>
      <c r="AE155" s="1"/>
      <c r="AF155" s="1"/>
      <c r="AG155" s="1"/>
      <c r="AH155" s="239"/>
      <c r="AI155" s="1"/>
      <c r="AJ155" s="84"/>
      <c r="AK155" s="84"/>
      <c r="AL155" s="84"/>
      <c r="AM155" s="84"/>
    </row>
    <row r="156" spans="1:39" ht="15.75" customHeight="1" x14ac:dyDescent="0.25">
      <c r="A156" s="1"/>
      <c r="B156" s="1"/>
      <c r="C156" s="1"/>
      <c r="D156" s="1"/>
      <c r="E156" s="1"/>
      <c r="F156" s="1"/>
      <c r="G156" s="1"/>
      <c r="H156" s="1"/>
      <c r="I156" s="85"/>
      <c r="J156" s="84"/>
      <c r="K156" s="1"/>
      <c r="L156" s="1"/>
      <c r="M156" s="1"/>
      <c r="N156" s="84"/>
      <c r="O156" s="84"/>
      <c r="P156" s="1"/>
      <c r="Q156" s="1"/>
      <c r="R156" s="84"/>
      <c r="S156" s="1"/>
      <c r="T156" s="1"/>
      <c r="U156" s="1"/>
      <c r="V156" s="1"/>
      <c r="W156" s="1"/>
      <c r="X156" s="1"/>
      <c r="Y156" s="1"/>
      <c r="Z156" s="1"/>
      <c r="AA156" s="1"/>
      <c r="AB156" s="1"/>
      <c r="AC156" s="1"/>
      <c r="AD156" s="1"/>
      <c r="AE156" s="1"/>
      <c r="AF156" s="1"/>
      <c r="AG156" s="1"/>
      <c r="AH156" s="239"/>
      <c r="AI156" s="1"/>
      <c r="AJ156" s="84"/>
      <c r="AK156" s="84"/>
      <c r="AL156" s="84"/>
      <c r="AM156" s="84"/>
    </row>
    <row r="157" spans="1:39" ht="15.75" customHeight="1" x14ac:dyDescent="0.25">
      <c r="A157" s="1"/>
      <c r="B157" s="1"/>
      <c r="C157" s="1"/>
      <c r="D157" s="1"/>
      <c r="E157" s="1"/>
      <c r="F157" s="1"/>
      <c r="G157" s="1"/>
      <c r="H157" s="1"/>
      <c r="I157" s="85"/>
      <c r="J157" s="84"/>
      <c r="K157" s="1"/>
      <c r="L157" s="1"/>
      <c r="M157" s="1"/>
      <c r="N157" s="84"/>
      <c r="O157" s="84"/>
      <c r="P157" s="1"/>
      <c r="Q157" s="1"/>
      <c r="R157" s="84"/>
      <c r="S157" s="1"/>
      <c r="T157" s="1"/>
      <c r="U157" s="1"/>
      <c r="V157" s="1"/>
      <c r="W157" s="1"/>
      <c r="X157" s="1"/>
      <c r="Y157" s="1"/>
      <c r="Z157" s="1"/>
      <c r="AA157" s="1"/>
      <c r="AB157" s="1"/>
      <c r="AC157" s="1"/>
      <c r="AD157" s="1"/>
      <c r="AE157" s="1"/>
      <c r="AF157" s="1"/>
      <c r="AG157" s="1"/>
      <c r="AH157" s="239"/>
      <c r="AI157" s="1"/>
      <c r="AJ157" s="84"/>
      <c r="AK157" s="84"/>
      <c r="AL157" s="84"/>
      <c r="AM157" s="84"/>
    </row>
    <row r="158" spans="1:39" ht="15.75" customHeight="1" x14ac:dyDescent="0.25">
      <c r="A158" s="1"/>
      <c r="B158" s="1"/>
      <c r="C158" s="1"/>
      <c r="D158" s="1"/>
      <c r="E158" s="1"/>
      <c r="F158" s="1"/>
      <c r="G158" s="1"/>
      <c r="H158" s="1"/>
      <c r="I158" s="85"/>
      <c r="J158" s="84"/>
      <c r="K158" s="1"/>
      <c r="L158" s="1"/>
      <c r="M158" s="1"/>
      <c r="N158" s="84"/>
      <c r="O158" s="84"/>
      <c r="P158" s="1"/>
      <c r="Q158" s="1"/>
      <c r="R158" s="84"/>
      <c r="S158" s="1"/>
      <c r="T158" s="1"/>
      <c r="U158" s="1"/>
      <c r="V158" s="1"/>
      <c r="W158" s="1"/>
      <c r="X158" s="1"/>
      <c r="Y158" s="1"/>
      <c r="Z158" s="1"/>
      <c r="AA158" s="1"/>
      <c r="AB158" s="1"/>
      <c r="AC158" s="1"/>
      <c r="AD158" s="1"/>
      <c r="AE158" s="1"/>
      <c r="AF158" s="1"/>
      <c r="AG158" s="1"/>
      <c r="AH158" s="239"/>
      <c r="AI158" s="1"/>
      <c r="AJ158" s="84"/>
      <c r="AK158" s="84"/>
      <c r="AL158" s="84"/>
      <c r="AM158" s="84"/>
    </row>
    <row r="159" spans="1:39" ht="15.75" customHeight="1" x14ac:dyDescent="0.25">
      <c r="A159" s="1"/>
      <c r="B159" s="1"/>
      <c r="C159" s="1"/>
      <c r="D159" s="1"/>
      <c r="E159" s="1"/>
      <c r="F159" s="1"/>
      <c r="G159" s="1"/>
      <c r="H159" s="1"/>
      <c r="I159" s="85"/>
      <c r="J159" s="84"/>
      <c r="K159" s="1"/>
      <c r="L159" s="1"/>
      <c r="M159" s="1"/>
      <c r="N159" s="84"/>
      <c r="O159" s="84"/>
      <c r="P159" s="1"/>
      <c r="Q159" s="1"/>
      <c r="R159" s="84"/>
      <c r="S159" s="1"/>
      <c r="T159" s="1"/>
      <c r="U159" s="1"/>
      <c r="V159" s="1"/>
      <c r="W159" s="1"/>
      <c r="X159" s="1"/>
      <c r="Y159" s="1"/>
      <c r="Z159" s="1"/>
      <c r="AA159" s="1"/>
      <c r="AB159" s="1"/>
      <c r="AC159" s="1"/>
      <c r="AD159" s="1"/>
      <c r="AE159" s="1"/>
      <c r="AF159" s="1"/>
      <c r="AG159" s="1"/>
      <c r="AH159" s="239"/>
      <c r="AI159" s="1"/>
      <c r="AJ159" s="84"/>
      <c r="AK159" s="84"/>
      <c r="AL159" s="84"/>
      <c r="AM159" s="84"/>
    </row>
    <row r="160" spans="1:39" ht="15.75" customHeight="1" x14ac:dyDescent="0.25">
      <c r="A160" s="1"/>
      <c r="B160" s="1"/>
      <c r="C160" s="1"/>
      <c r="D160" s="1"/>
      <c r="E160" s="1"/>
      <c r="F160" s="1"/>
      <c r="G160" s="1"/>
      <c r="H160" s="1"/>
      <c r="I160" s="85"/>
      <c r="J160" s="84"/>
      <c r="K160" s="1"/>
      <c r="L160" s="1"/>
      <c r="M160" s="1"/>
      <c r="N160" s="84"/>
      <c r="O160" s="84"/>
      <c r="P160" s="1"/>
      <c r="Q160" s="1"/>
      <c r="R160" s="84"/>
      <c r="S160" s="1"/>
      <c r="T160" s="1"/>
      <c r="U160" s="1"/>
      <c r="V160" s="1"/>
      <c r="W160" s="1"/>
      <c r="X160" s="1"/>
      <c r="Y160" s="1"/>
      <c r="Z160" s="1"/>
      <c r="AA160" s="1"/>
      <c r="AB160" s="1"/>
      <c r="AC160" s="1"/>
      <c r="AD160" s="1"/>
      <c r="AE160" s="1"/>
      <c r="AF160" s="1"/>
      <c r="AG160" s="1"/>
      <c r="AH160" s="239"/>
      <c r="AI160" s="1"/>
      <c r="AJ160" s="84"/>
      <c r="AK160" s="84"/>
      <c r="AL160" s="84"/>
      <c r="AM160" s="84"/>
    </row>
    <row r="161" spans="1:39" ht="15.75" customHeight="1" x14ac:dyDescent="0.25">
      <c r="A161" s="1"/>
      <c r="B161" s="1"/>
      <c r="C161" s="1"/>
      <c r="D161" s="1"/>
      <c r="E161" s="1"/>
      <c r="F161" s="1"/>
      <c r="G161" s="1"/>
      <c r="H161" s="1"/>
      <c r="I161" s="85"/>
      <c r="J161" s="84"/>
      <c r="K161" s="1"/>
      <c r="L161" s="1"/>
      <c r="M161" s="1"/>
      <c r="N161" s="84"/>
      <c r="O161" s="84"/>
      <c r="P161" s="1"/>
      <c r="Q161" s="1"/>
      <c r="R161" s="84"/>
      <c r="S161" s="1"/>
      <c r="T161" s="1"/>
      <c r="U161" s="1"/>
      <c r="V161" s="1"/>
      <c r="W161" s="1"/>
      <c r="X161" s="1"/>
      <c r="Y161" s="1"/>
      <c r="Z161" s="1"/>
      <c r="AA161" s="1"/>
      <c r="AB161" s="1"/>
      <c r="AC161" s="1"/>
      <c r="AD161" s="1"/>
      <c r="AE161" s="1"/>
      <c r="AF161" s="1"/>
      <c r="AG161" s="1"/>
      <c r="AH161" s="239"/>
      <c r="AI161" s="1"/>
      <c r="AJ161" s="84"/>
      <c r="AK161" s="84"/>
      <c r="AL161" s="84"/>
      <c r="AM161" s="84"/>
    </row>
    <row r="162" spans="1:39" ht="15.75" customHeight="1" x14ac:dyDescent="0.25">
      <c r="A162" s="1"/>
      <c r="B162" s="1"/>
      <c r="C162" s="1"/>
      <c r="D162" s="1"/>
      <c r="E162" s="1"/>
      <c r="F162" s="1"/>
      <c r="G162" s="1"/>
      <c r="H162" s="1"/>
      <c r="I162" s="85"/>
      <c r="J162" s="84"/>
      <c r="K162" s="1"/>
      <c r="L162" s="1"/>
      <c r="M162" s="1"/>
      <c r="N162" s="84"/>
      <c r="O162" s="84"/>
      <c r="P162" s="1"/>
      <c r="Q162" s="1"/>
      <c r="R162" s="84"/>
      <c r="S162" s="1"/>
      <c r="T162" s="1"/>
      <c r="U162" s="1"/>
      <c r="V162" s="1"/>
      <c r="W162" s="1"/>
      <c r="X162" s="1"/>
      <c r="Y162" s="1"/>
      <c r="Z162" s="1"/>
      <c r="AA162" s="1"/>
      <c r="AB162" s="1"/>
      <c r="AC162" s="1"/>
      <c r="AD162" s="1"/>
      <c r="AE162" s="1"/>
      <c r="AF162" s="1"/>
      <c r="AG162" s="1"/>
      <c r="AH162" s="239"/>
      <c r="AI162" s="1"/>
      <c r="AJ162" s="84"/>
      <c r="AK162" s="84"/>
      <c r="AL162" s="84"/>
      <c r="AM162" s="84"/>
    </row>
    <row r="163" spans="1:39" ht="15.75" customHeight="1" x14ac:dyDescent="0.25">
      <c r="A163" s="1"/>
      <c r="B163" s="1"/>
      <c r="C163" s="1"/>
      <c r="D163" s="1"/>
      <c r="E163" s="1"/>
      <c r="F163" s="1"/>
      <c r="G163" s="1"/>
      <c r="H163" s="1"/>
      <c r="I163" s="85"/>
      <c r="J163" s="84"/>
      <c r="K163" s="1"/>
      <c r="L163" s="1"/>
      <c r="M163" s="1"/>
      <c r="N163" s="84"/>
      <c r="O163" s="84"/>
      <c r="P163" s="1"/>
      <c r="Q163" s="1"/>
      <c r="R163" s="84"/>
      <c r="S163" s="1"/>
      <c r="T163" s="1"/>
      <c r="U163" s="1"/>
      <c r="V163" s="1"/>
      <c r="W163" s="1"/>
      <c r="X163" s="1"/>
      <c r="Y163" s="1"/>
      <c r="Z163" s="1"/>
      <c r="AA163" s="1"/>
      <c r="AB163" s="1"/>
      <c r="AC163" s="1"/>
      <c r="AD163" s="1"/>
      <c r="AE163" s="1"/>
      <c r="AF163" s="1"/>
      <c r="AG163" s="1"/>
      <c r="AH163" s="239"/>
      <c r="AI163" s="1"/>
      <c r="AJ163" s="84"/>
      <c r="AK163" s="84"/>
      <c r="AL163" s="84"/>
      <c r="AM163" s="84"/>
    </row>
    <row r="164" spans="1:39" ht="15.75" customHeight="1" x14ac:dyDescent="0.25">
      <c r="A164" s="1"/>
      <c r="B164" s="1"/>
      <c r="C164" s="1"/>
      <c r="D164" s="1"/>
      <c r="E164" s="1"/>
      <c r="F164" s="1"/>
      <c r="G164" s="1"/>
      <c r="H164" s="1"/>
      <c r="I164" s="85"/>
      <c r="J164" s="84"/>
      <c r="K164" s="1"/>
      <c r="L164" s="1"/>
      <c r="M164" s="1"/>
      <c r="N164" s="84"/>
      <c r="O164" s="84"/>
      <c r="P164" s="1"/>
      <c r="Q164" s="1"/>
      <c r="R164" s="84"/>
      <c r="S164" s="1"/>
      <c r="T164" s="1"/>
      <c r="U164" s="1"/>
      <c r="V164" s="1"/>
      <c r="W164" s="1"/>
      <c r="X164" s="1"/>
      <c r="Y164" s="1"/>
      <c r="Z164" s="1"/>
      <c r="AA164" s="1"/>
      <c r="AB164" s="1"/>
      <c r="AC164" s="1"/>
      <c r="AD164" s="1"/>
      <c r="AE164" s="1"/>
      <c r="AF164" s="1"/>
      <c r="AG164" s="1"/>
      <c r="AH164" s="239"/>
      <c r="AI164" s="1"/>
      <c r="AJ164" s="84"/>
      <c r="AK164" s="84"/>
      <c r="AL164" s="84"/>
      <c r="AM164" s="84"/>
    </row>
    <row r="165" spans="1:39" ht="15.75" customHeight="1" x14ac:dyDescent="0.25">
      <c r="A165" s="1"/>
      <c r="B165" s="1"/>
      <c r="C165" s="1"/>
      <c r="D165" s="1"/>
      <c r="E165" s="1"/>
      <c r="F165" s="1"/>
      <c r="G165" s="1"/>
      <c r="H165" s="1"/>
      <c r="I165" s="85"/>
      <c r="J165" s="84"/>
      <c r="K165" s="1"/>
      <c r="L165" s="1"/>
      <c r="M165" s="1"/>
      <c r="N165" s="84"/>
      <c r="O165" s="84"/>
      <c r="P165" s="1"/>
      <c r="Q165" s="1"/>
      <c r="R165" s="84"/>
      <c r="S165" s="1"/>
      <c r="T165" s="1"/>
      <c r="U165" s="1"/>
      <c r="V165" s="1"/>
      <c r="W165" s="1"/>
      <c r="X165" s="1"/>
      <c r="Y165" s="1"/>
      <c r="Z165" s="1"/>
      <c r="AA165" s="1"/>
      <c r="AB165" s="1"/>
      <c r="AC165" s="1"/>
      <c r="AD165" s="1"/>
      <c r="AE165" s="1"/>
      <c r="AF165" s="1"/>
      <c r="AG165" s="1"/>
      <c r="AH165" s="239"/>
      <c r="AI165" s="1"/>
      <c r="AJ165" s="84"/>
      <c r="AK165" s="84"/>
      <c r="AL165" s="84"/>
      <c r="AM165" s="84"/>
    </row>
    <row r="166" spans="1:39" ht="15.75" customHeight="1" x14ac:dyDescent="0.25">
      <c r="A166" s="1"/>
      <c r="B166" s="1"/>
      <c r="C166" s="1"/>
      <c r="D166" s="1"/>
      <c r="E166" s="1"/>
      <c r="F166" s="1"/>
      <c r="G166" s="1"/>
      <c r="H166" s="1"/>
      <c r="I166" s="85"/>
      <c r="J166" s="84"/>
      <c r="K166" s="1"/>
      <c r="L166" s="1"/>
      <c r="M166" s="1"/>
      <c r="N166" s="84"/>
      <c r="O166" s="84"/>
      <c r="P166" s="1"/>
      <c r="Q166" s="1"/>
      <c r="R166" s="84"/>
      <c r="S166" s="1"/>
      <c r="T166" s="1"/>
      <c r="U166" s="1"/>
      <c r="V166" s="1"/>
      <c r="W166" s="1"/>
      <c r="X166" s="1"/>
      <c r="Y166" s="1"/>
      <c r="Z166" s="1"/>
      <c r="AA166" s="1"/>
      <c r="AB166" s="1"/>
      <c r="AC166" s="1"/>
      <c r="AD166" s="1"/>
      <c r="AE166" s="1"/>
      <c r="AF166" s="1"/>
      <c r="AG166" s="1"/>
      <c r="AH166" s="239"/>
      <c r="AI166" s="1"/>
      <c r="AJ166" s="84"/>
      <c r="AK166" s="84"/>
      <c r="AL166" s="84"/>
      <c r="AM166" s="84"/>
    </row>
    <row r="167" spans="1:39" ht="15.75" customHeight="1" x14ac:dyDescent="0.25">
      <c r="A167" s="1"/>
      <c r="B167" s="1"/>
      <c r="C167" s="1"/>
      <c r="D167" s="1"/>
      <c r="E167" s="1"/>
      <c r="F167" s="1"/>
      <c r="G167" s="1"/>
      <c r="H167" s="1"/>
      <c r="I167" s="85"/>
      <c r="J167" s="84"/>
      <c r="K167" s="1"/>
      <c r="L167" s="1"/>
      <c r="M167" s="1"/>
      <c r="N167" s="84"/>
      <c r="O167" s="84"/>
      <c r="P167" s="1"/>
      <c r="Q167" s="1"/>
      <c r="R167" s="84"/>
      <c r="S167" s="1"/>
      <c r="T167" s="1"/>
      <c r="U167" s="1"/>
      <c r="V167" s="1"/>
      <c r="W167" s="1"/>
      <c r="X167" s="1"/>
      <c r="Y167" s="1"/>
      <c r="Z167" s="1"/>
      <c r="AA167" s="1"/>
      <c r="AB167" s="1"/>
      <c r="AC167" s="1"/>
      <c r="AD167" s="1"/>
      <c r="AE167" s="1"/>
      <c r="AF167" s="1"/>
      <c r="AG167" s="1"/>
      <c r="AH167" s="239"/>
      <c r="AI167" s="1"/>
      <c r="AJ167" s="84"/>
      <c r="AK167" s="84"/>
      <c r="AL167" s="84"/>
      <c r="AM167" s="84"/>
    </row>
    <row r="168" spans="1:39" ht="15.75" customHeight="1" x14ac:dyDescent="0.25">
      <c r="A168" s="1"/>
      <c r="B168" s="1"/>
      <c r="C168" s="1"/>
      <c r="D168" s="1"/>
      <c r="E168" s="1"/>
      <c r="F168" s="1"/>
      <c r="G168" s="1"/>
      <c r="H168" s="1"/>
      <c r="I168" s="85"/>
      <c r="J168" s="84"/>
      <c r="K168" s="1"/>
      <c r="L168" s="1"/>
      <c r="M168" s="1"/>
      <c r="N168" s="84"/>
      <c r="O168" s="84"/>
      <c r="P168" s="1"/>
      <c r="Q168" s="1"/>
      <c r="R168" s="84"/>
      <c r="S168" s="1"/>
      <c r="T168" s="1"/>
      <c r="U168" s="1"/>
      <c r="V168" s="1"/>
      <c r="W168" s="1"/>
      <c r="X168" s="1"/>
      <c r="Y168" s="1"/>
      <c r="Z168" s="1"/>
      <c r="AA168" s="1"/>
      <c r="AB168" s="1"/>
      <c r="AC168" s="1"/>
      <c r="AD168" s="1"/>
      <c r="AE168" s="1"/>
      <c r="AF168" s="1"/>
      <c r="AG168" s="1"/>
      <c r="AH168" s="239"/>
      <c r="AI168" s="1"/>
      <c r="AJ168" s="84"/>
      <c r="AK168" s="84"/>
      <c r="AL168" s="84"/>
      <c r="AM168" s="84"/>
    </row>
    <row r="169" spans="1:39" ht="15.75" customHeight="1" x14ac:dyDescent="0.25">
      <c r="A169" s="1"/>
      <c r="B169" s="1"/>
      <c r="C169" s="1"/>
      <c r="D169" s="1"/>
      <c r="E169" s="1"/>
      <c r="F169" s="1"/>
      <c r="G169" s="1"/>
      <c r="H169" s="1"/>
      <c r="I169" s="85"/>
      <c r="J169" s="84"/>
      <c r="K169" s="1"/>
      <c r="L169" s="1"/>
      <c r="M169" s="1"/>
      <c r="N169" s="84"/>
      <c r="O169" s="84"/>
      <c r="P169" s="1"/>
      <c r="Q169" s="1"/>
      <c r="R169" s="84"/>
      <c r="S169" s="1"/>
      <c r="T169" s="1"/>
      <c r="U169" s="1"/>
      <c r="V169" s="1"/>
      <c r="W169" s="1"/>
      <c r="X169" s="1"/>
      <c r="Y169" s="1"/>
      <c r="Z169" s="1"/>
      <c r="AA169" s="1"/>
      <c r="AB169" s="1"/>
      <c r="AC169" s="1"/>
      <c r="AD169" s="1"/>
      <c r="AE169" s="1"/>
      <c r="AF169" s="1"/>
      <c r="AG169" s="1"/>
      <c r="AH169" s="239"/>
      <c r="AI169" s="1"/>
      <c r="AJ169" s="84"/>
      <c r="AK169" s="84"/>
      <c r="AL169" s="84"/>
      <c r="AM169" s="84"/>
    </row>
    <row r="170" spans="1:39" ht="15.75" customHeight="1" x14ac:dyDescent="0.25">
      <c r="A170" s="1"/>
      <c r="B170" s="1"/>
      <c r="C170" s="1"/>
      <c r="D170" s="1"/>
      <c r="E170" s="1"/>
      <c r="F170" s="1"/>
      <c r="G170" s="1"/>
      <c r="H170" s="1"/>
      <c r="I170" s="85"/>
      <c r="J170" s="84"/>
      <c r="K170" s="1"/>
      <c r="L170" s="1"/>
      <c r="M170" s="1"/>
      <c r="N170" s="84"/>
      <c r="O170" s="84"/>
      <c r="P170" s="1"/>
      <c r="Q170" s="1"/>
      <c r="R170" s="84"/>
      <c r="S170" s="1"/>
      <c r="T170" s="1"/>
      <c r="U170" s="1"/>
      <c r="V170" s="1"/>
      <c r="W170" s="1"/>
      <c r="X170" s="1"/>
      <c r="Y170" s="1"/>
      <c r="Z170" s="1"/>
      <c r="AA170" s="1"/>
      <c r="AB170" s="1"/>
      <c r="AC170" s="1"/>
      <c r="AD170" s="1"/>
      <c r="AE170" s="1"/>
      <c r="AF170" s="1"/>
      <c r="AG170" s="1"/>
      <c r="AH170" s="239"/>
      <c r="AI170" s="1"/>
      <c r="AJ170" s="84"/>
      <c r="AK170" s="84"/>
      <c r="AL170" s="84"/>
      <c r="AM170" s="84"/>
    </row>
    <row r="171" spans="1:39" ht="15.75" customHeight="1" x14ac:dyDescent="0.25">
      <c r="A171" s="1"/>
      <c r="B171" s="1"/>
      <c r="C171" s="1"/>
      <c r="D171" s="1"/>
      <c r="E171" s="1"/>
      <c r="F171" s="1"/>
      <c r="G171" s="1"/>
      <c r="H171" s="1"/>
      <c r="I171" s="85"/>
      <c r="J171" s="84"/>
      <c r="K171" s="1"/>
      <c r="L171" s="1"/>
      <c r="M171" s="1"/>
      <c r="N171" s="84"/>
      <c r="O171" s="84"/>
      <c r="P171" s="1"/>
      <c r="Q171" s="1"/>
      <c r="R171" s="84"/>
      <c r="S171" s="1"/>
      <c r="T171" s="1"/>
      <c r="U171" s="1"/>
      <c r="V171" s="1"/>
      <c r="W171" s="1"/>
      <c r="X171" s="1"/>
      <c r="Y171" s="1"/>
      <c r="Z171" s="1"/>
      <c r="AA171" s="1"/>
      <c r="AB171" s="1"/>
      <c r="AC171" s="1"/>
      <c r="AD171" s="1"/>
      <c r="AE171" s="1"/>
      <c r="AF171" s="1"/>
      <c r="AG171" s="1"/>
      <c r="AH171" s="239"/>
      <c r="AI171" s="1"/>
      <c r="AJ171" s="84"/>
      <c r="AK171" s="84"/>
      <c r="AL171" s="84"/>
      <c r="AM171" s="84"/>
    </row>
    <row r="172" spans="1:39" ht="15.75" customHeight="1" x14ac:dyDescent="0.25">
      <c r="A172" s="1"/>
      <c r="B172" s="1"/>
      <c r="C172" s="1"/>
      <c r="D172" s="1"/>
      <c r="E172" s="1"/>
      <c r="F172" s="1"/>
      <c r="G172" s="1"/>
      <c r="H172" s="1"/>
      <c r="I172" s="85"/>
      <c r="J172" s="84"/>
      <c r="K172" s="1"/>
      <c r="L172" s="1"/>
      <c r="M172" s="1"/>
      <c r="N172" s="84"/>
      <c r="O172" s="84"/>
      <c r="P172" s="1"/>
      <c r="Q172" s="1"/>
      <c r="R172" s="84"/>
      <c r="S172" s="1"/>
      <c r="T172" s="1"/>
      <c r="U172" s="1"/>
      <c r="V172" s="1"/>
      <c r="W172" s="1"/>
      <c r="X172" s="1"/>
      <c r="Y172" s="1"/>
      <c r="Z172" s="1"/>
      <c r="AA172" s="1"/>
      <c r="AB172" s="1"/>
      <c r="AC172" s="1"/>
      <c r="AD172" s="1"/>
      <c r="AE172" s="1"/>
      <c r="AF172" s="1"/>
      <c r="AG172" s="1"/>
      <c r="AH172" s="239"/>
      <c r="AI172" s="1"/>
      <c r="AJ172" s="84"/>
      <c r="AK172" s="84"/>
      <c r="AL172" s="84"/>
      <c r="AM172" s="84"/>
    </row>
    <row r="173" spans="1:39" ht="15.75" customHeight="1" x14ac:dyDescent="0.25">
      <c r="A173" s="1"/>
      <c r="B173" s="1"/>
      <c r="C173" s="1"/>
      <c r="D173" s="1"/>
      <c r="E173" s="1"/>
      <c r="F173" s="1"/>
      <c r="G173" s="1"/>
      <c r="H173" s="1"/>
      <c r="I173" s="85"/>
      <c r="J173" s="84"/>
      <c r="K173" s="1"/>
      <c r="L173" s="1"/>
      <c r="M173" s="1"/>
      <c r="N173" s="84"/>
      <c r="O173" s="84"/>
      <c r="P173" s="1"/>
      <c r="Q173" s="1"/>
      <c r="R173" s="84"/>
      <c r="S173" s="1"/>
      <c r="T173" s="1"/>
      <c r="U173" s="1"/>
      <c r="V173" s="1"/>
      <c r="W173" s="1"/>
      <c r="X173" s="1"/>
      <c r="Y173" s="1"/>
      <c r="Z173" s="1"/>
      <c r="AA173" s="1"/>
      <c r="AB173" s="1"/>
      <c r="AC173" s="1"/>
      <c r="AD173" s="1"/>
      <c r="AE173" s="1"/>
      <c r="AF173" s="1"/>
      <c r="AG173" s="1"/>
      <c r="AH173" s="239"/>
      <c r="AI173" s="1"/>
      <c r="AJ173" s="84"/>
      <c r="AK173" s="84"/>
      <c r="AL173" s="84"/>
      <c r="AM173" s="84"/>
    </row>
    <row r="174" spans="1:39" ht="15.75" customHeight="1" x14ac:dyDescent="0.25">
      <c r="A174" s="1"/>
      <c r="B174" s="1"/>
      <c r="C174" s="1"/>
      <c r="D174" s="1"/>
      <c r="E174" s="1"/>
      <c r="F174" s="1"/>
      <c r="G174" s="1"/>
      <c r="H174" s="1"/>
      <c r="I174" s="85"/>
      <c r="J174" s="84"/>
      <c r="K174" s="1"/>
      <c r="L174" s="1"/>
      <c r="M174" s="1"/>
      <c r="N174" s="84"/>
      <c r="O174" s="84"/>
      <c r="P174" s="1"/>
      <c r="Q174" s="1"/>
      <c r="R174" s="84"/>
      <c r="S174" s="1"/>
      <c r="T174" s="1"/>
      <c r="U174" s="1"/>
      <c r="V174" s="1"/>
      <c r="W174" s="1"/>
      <c r="X174" s="1"/>
      <c r="Y174" s="1"/>
      <c r="Z174" s="1"/>
      <c r="AA174" s="1"/>
      <c r="AB174" s="1"/>
      <c r="AC174" s="1"/>
      <c r="AD174" s="1"/>
      <c r="AE174" s="1"/>
      <c r="AF174" s="1"/>
      <c r="AG174" s="1"/>
      <c r="AH174" s="239"/>
      <c r="AI174" s="1"/>
      <c r="AJ174" s="84"/>
      <c r="AK174" s="84"/>
      <c r="AL174" s="84"/>
      <c r="AM174" s="84"/>
    </row>
    <row r="175" spans="1:39" ht="15.75" customHeight="1" x14ac:dyDescent="0.25">
      <c r="A175" s="1"/>
      <c r="B175" s="1"/>
      <c r="C175" s="1"/>
      <c r="D175" s="1"/>
      <c r="E175" s="1"/>
      <c r="F175" s="1"/>
      <c r="G175" s="1"/>
      <c r="H175" s="1"/>
      <c r="I175" s="85"/>
      <c r="J175" s="84"/>
      <c r="K175" s="1"/>
      <c r="L175" s="1"/>
      <c r="M175" s="1"/>
      <c r="N175" s="84"/>
      <c r="O175" s="84"/>
      <c r="P175" s="1"/>
      <c r="Q175" s="1"/>
      <c r="R175" s="84"/>
      <c r="S175" s="1"/>
      <c r="T175" s="1"/>
      <c r="U175" s="1"/>
      <c r="V175" s="1"/>
      <c r="W175" s="1"/>
      <c r="X175" s="1"/>
      <c r="Y175" s="1"/>
      <c r="Z175" s="1"/>
      <c r="AA175" s="1"/>
      <c r="AB175" s="1"/>
      <c r="AC175" s="1"/>
      <c r="AD175" s="1"/>
      <c r="AE175" s="1"/>
      <c r="AF175" s="1"/>
      <c r="AG175" s="1"/>
      <c r="AH175" s="239"/>
      <c r="AI175" s="1"/>
      <c r="AJ175" s="84"/>
      <c r="AK175" s="84"/>
      <c r="AL175" s="84"/>
      <c r="AM175" s="84"/>
    </row>
    <row r="176" spans="1:39" ht="15.75" customHeight="1" x14ac:dyDescent="0.25">
      <c r="A176" s="1"/>
      <c r="B176" s="1"/>
      <c r="C176" s="1"/>
      <c r="D176" s="1"/>
      <c r="E176" s="1"/>
      <c r="F176" s="1"/>
      <c r="G176" s="1"/>
      <c r="H176" s="1"/>
      <c r="I176" s="85"/>
      <c r="J176" s="84"/>
      <c r="K176" s="1"/>
      <c r="L176" s="1"/>
      <c r="M176" s="1"/>
      <c r="N176" s="84"/>
      <c r="O176" s="84"/>
      <c r="P176" s="1"/>
      <c r="Q176" s="1"/>
      <c r="R176" s="84"/>
      <c r="S176" s="1"/>
      <c r="T176" s="1"/>
      <c r="U176" s="1"/>
      <c r="V176" s="1"/>
      <c r="W176" s="1"/>
      <c r="X176" s="1"/>
      <c r="Y176" s="1"/>
      <c r="Z176" s="1"/>
      <c r="AA176" s="1"/>
      <c r="AB176" s="1"/>
      <c r="AC176" s="1"/>
      <c r="AD176" s="1"/>
      <c r="AE176" s="1"/>
      <c r="AF176" s="1"/>
      <c r="AG176" s="1"/>
      <c r="AH176" s="239"/>
      <c r="AI176" s="1"/>
      <c r="AJ176" s="84"/>
      <c r="AK176" s="84"/>
      <c r="AL176" s="84"/>
      <c r="AM176" s="84"/>
    </row>
    <row r="177" spans="1:39" ht="15.75" customHeight="1" x14ac:dyDescent="0.25">
      <c r="A177" s="1"/>
      <c r="B177" s="1"/>
      <c r="C177" s="1"/>
      <c r="D177" s="1"/>
      <c r="E177" s="1"/>
      <c r="F177" s="1"/>
      <c r="G177" s="1"/>
      <c r="H177" s="1"/>
      <c r="I177" s="85"/>
      <c r="J177" s="84"/>
      <c r="K177" s="1"/>
      <c r="L177" s="1"/>
      <c r="M177" s="1"/>
      <c r="N177" s="84"/>
      <c r="O177" s="84"/>
      <c r="P177" s="1"/>
      <c r="Q177" s="1"/>
      <c r="R177" s="84"/>
      <c r="S177" s="1"/>
      <c r="T177" s="1"/>
      <c r="U177" s="1"/>
      <c r="V177" s="1"/>
      <c r="W177" s="1"/>
      <c r="X177" s="1"/>
      <c r="Y177" s="1"/>
      <c r="Z177" s="1"/>
      <c r="AA177" s="1"/>
      <c r="AB177" s="1"/>
      <c r="AC177" s="1"/>
      <c r="AD177" s="1"/>
      <c r="AE177" s="1"/>
      <c r="AF177" s="1"/>
      <c r="AG177" s="1"/>
      <c r="AH177" s="239"/>
      <c r="AI177" s="1"/>
      <c r="AJ177" s="84"/>
      <c r="AK177" s="84"/>
      <c r="AL177" s="84"/>
      <c r="AM177" s="84"/>
    </row>
    <row r="178" spans="1:39" ht="15.75" customHeight="1" x14ac:dyDescent="0.25">
      <c r="A178" s="1"/>
      <c r="B178" s="1"/>
      <c r="C178" s="1"/>
      <c r="D178" s="1"/>
      <c r="E178" s="1"/>
      <c r="F178" s="1"/>
      <c r="G178" s="1"/>
      <c r="H178" s="1"/>
      <c r="I178" s="85"/>
      <c r="J178" s="84"/>
      <c r="K178" s="1"/>
      <c r="L178" s="1"/>
      <c r="M178" s="1"/>
      <c r="N178" s="84"/>
      <c r="O178" s="84"/>
      <c r="P178" s="1"/>
      <c r="Q178" s="1"/>
      <c r="R178" s="84"/>
      <c r="S178" s="1"/>
      <c r="T178" s="1"/>
      <c r="U178" s="1"/>
      <c r="V178" s="1"/>
      <c r="W178" s="1"/>
      <c r="X178" s="1"/>
      <c r="Y178" s="1"/>
      <c r="Z178" s="1"/>
      <c r="AA178" s="1"/>
      <c r="AB178" s="1"/>
      <c r="AC178" s="1"/>
      <c r="AD178" s="1"/>
      <c r="AE178" s="1"/>
      <c r="AF178" s="1"/>
      <c r="AG178" s="1"/>
      <c r="AH178" s="239"/>
      <c r="AI178" s="1"/>
      <c r="AJ178" s="84"/>
      <c r="AK178" s="84"/>
      <c r="AL178" s="84"/>
      <c r="AM178" s="84"/>
    </row>
    <row r="179" spans="1:39" ht="15.75" customHeight="1" x14ac:dyDescent="0.25">
      <c r="A179" s="1"/>
      <c r="B179" s="1"/>
      <c r="C179" s="1"/>
      <c r="D179" s="1"/>
      <c r="E179" s="1"/>
      <c r="F179" s="1"/>
      <c r="G179" s="1"/>
      <c r="H179" s="1"/>
      <c r="I179" s="85"/>
      <c r="J179" s="84"/>
      <c r="K179" s="1"/>
      <c r="L179" s="1"/>
      <c r="M179" s="1"/>
      <c r="N179" s="84"/>
      <c r="O179" s="84"/>
      <c r="P179" s="1"/>
      <c r="Q179" s="1"/>
      <c r="R179" s="84"/>
      <c r="S179" s="1"/>
      <c r="T179" s="1"/>
      <c r="U179" s="1"/>
      <c r="V179" s="1"/>
      <c r="W179" s="1"/>
      <c r="X179" s="1"/>
      <c r="Y179" s="1"/>
      <c r="Z179" s="1"/>
      <c r="AA179" s="1"/>
      <c r="AB179" s="1"/>
      <c r="AC179" s="1"/>
      <c r="AD179" s="1"/>
      <c r="AE179" s="1"/>
      <c r="AF179" s="1"/>
      <c r="AG179" s="1"/>
      <c r="AH179" s="239"/>
      <c r="AI179" s="1"/>
      <c r="AJ179" s="84"/>
      <c r="AK179" s="84"/>
      <c r="AL179" s="84"/>
      <c r="AM179" s="84"/>
    </row>
    <row r="180" spans="1:39" ht="15.75" customHeight="1" x14ac:dyDescent="0.25">
      <c r="A180" s="1"/>
      <c r="B180" s="1"/>
      <c r="C180" s="1"/>
      <c r="D180" s="1"/>
      <c r="E180" s="1"/>
      <c r="F180" s="1"/>
      <c r="G180" s="1"/>
      <c r="H180" s="1"/>
      <c r="I180" s="85"/>
      <c r="J180" s="84"/>
      <c r="K180" s="1"/>
      <c r="L180" s="1"/>
      <c r="M180" s="1"/>
      <c r="N180" s="84"/>
      <c r="O180" s="84"/>
      <c r="P180" s="1"/>
      <c r="Q180" s="1"/>
      <c r="R180" s="84"/>
      <c r="S180" s="1"/>
      <c r="T180" s="1"/>
      <c r="U180" s="1"/>
      <c r="V180" s="1"/>
      <c r="W180" s="1"/>
      <c r="X180" s="1"/>
      <c r="Y180" s="1"/>
      <c r="Z180" s="1"/>
      <c r="AA180" s="1"/>
      <c r="AB180" s="1"/>
      <c r="AC180" s="1"/>
      <c r="AD180" s="1"/>
      <c r="AE180" s="1"/>
      <c r="AF180" s="1"/>
      <c r="AG180" s="1"/>
      <c r="AH180" s="239"/>
      <c r="AI180" s="1"/>
      <c r="AJ180" s="84"/>
      <c r="AK180" s="84"/>
      <c r="AL180" s="84"/>
      <c r="AM180" s="84"/>
    </row>
    <row r="181" spans="1:39" ht="15.75" customHeight="1" x14ac:dyDescent="0.25">
      <c r="A181" s="1"/>
      <c r="B181" s="1"/>
      <c r="C181" s="1"/>
      <c r="D181" s="1"/>
      <c r="E181" s="1"/>
      <c r="F181" s="1"/>
      <c r="G181" s="1"/>
      <c r="H181" s="1"/>
      <c r="I181" s="85"/>
      <c r="J181" s="84"/>
      <c r="K181" s="1"/>
      <c r="L181" s="1"/>
      <c r="M181" s="1"/>
      <c r="N181" s="84"/>
      <c r="O181" s="84"/>
      <c r="P181" s="1"/>
      <c r="Q181" s="1"/>
      <c r="R181" s="84"/>
      <c r="S181" s="1"/>
      <c r="T181" s="1"/>
      <c r="U181" s="1"/>
      <c r="V181" s="1"/>
      <c r="W181" s="1"/>
      <c r="X181" s="1"/>
      <c r="Y181" s="1"/>
      <c r="Z181" s="1"/>
      <c r="AA181" s="1"/>
      <c r="AB181" s="1"/>
      <c r="AC181" s="1"/>
      <c r="AD181" s="1"/>
      <c r="AE181" s="1"/>
      <c r="AF181" s="1"/>
      <c r="AG181" s="1"/>
      <c r="AH181" s="239"/>
      <c r="AI181" s="1"/>
      <c r="AJ181" s="84"/>
      <c r="AK181" s="84"/>
      <c r="AL181" s="84"/>
      <c r="AM181" s="84"/>
    </row>
    <row r="182" spans="1:39" ht="15.75" customHeight="1" x14ac:dyDescent="0.25">
      <c r="A182" s="1"/>
      <c r="B182" s="1"/>
      <c r="C182" s="1"/>
      <c r="D182" s="1"/>
      <c r="E182" s="1"/>
      <c r="F182" s="1"/>
      <c r="G182" s="1"/>
      <c r="H182" s="1"/>
      <c r="I182" s="85"/>
      <c r="J182" s="84"/>
      <c r="K182" s="1"/>
      <c r="L182" s="1"/>
      <c r="M182" s="1"/>
      <c r="N182" s="84"/>
      <c r="O182" s="84"/>
      <c r="P182" s="1"/>
      <c r="Q182" s="1"/>
      <c r="R182" s="84"/>
      <c r="S182" s="1"/>
      <c r="T182" s="1"/>
      <c r="U182" s="1"/>
      <c r="V182" s="1"/>
      <c r="W182" s="1"/>
      <c r="X182" s="1"/>
      <c r="Y182" s="1"/>
      <c r="Z182" s="1"/>
      <c r="AA182" s="1"/>
      <c r="AB182" s="1"/>
      <c r="AC182" s="1"/>
      <c r="AD182" s="1"/>
      <c r="AE182" s="1"/>
      <c r="AF182" s="1"/>
      <c r="AG182" s="1"/>
      <c r="AH182" s="239"/>
      <c r="AI182" s="1"/>
      <c r="AJ182" s="84"/>
      <c r="AK182" s="84"/>
      <c r="AL182" s="84"/>
      <c r="AM182" s="84"/>
    </row>
    <row r="183" spans="1:39" ht="15.75" customHeight="1" x14ac:dyDescent="0.25">
      <c r="A183" s="1"/>
      <c r="B183" s="1"/>
      <c r="C183" s="1"/>
      <c r="D183" s="1"/>
      <c r="E183" s="1"/>
      <c r="F183" s="1"/>
      <c r="G183" s="1"/>
      <c r="H183" s="1"/>
      <c r="I183" s="85"/>
      <c r="J183" s="84"/>
      <c r="K183" s="1"/>
      <c r="L183" s="1"/>
      <c r="M183" s="1"/>
      <c r="N183" s="84"/>
      <c r="O183" s="84"/>
      <c r="P183" s="1"/>
      <c r="Q183" s="1"/>
      <c r="R183" s="84"/>
      <c r="S183" s="1"/>
      <c r="T183" s="1"/>
      <c r="U183" s="1"/>
      <c r="V183" s="1"/>
      <c r="W183" s="1"/>
      <c r="X183" s="1"/>
      <c r="Y183" s="1"/>
      <c r="Z183" s="1"/>
      <c r="AA183" s="1"/>
      <c r="AB183" s="1"/>
      <c r="AC183" s="1"/>
      <c r="AD183" s="1"/>
      <c r="AE183" s="1"/>
      <c r="AF183" s="1"/>
      <c r="AG183" s="1"/>
      <c r="AH183" s="239"/>
      <c r="AI183" s="1"/>
      <c r="AJ183" s="84"/>
      <c r="AK183" s="84"/>
      <c r="AL183" s="84"/>
      <c r="AM183" s="84"/>
    </row>
    <row r="184" spans="1:39" ht="15.75" customHeight="1" x14ac:dyDescent="0.25">
      <c r="A184" s="1"/>
      <c r="B184" s="1"/>
      <c r="C184" s="1"/>
      <c r="D184" s="1"/>
      <c r="E184" s="1"/>
      <c r="F184" s="1"/>
      <c r="G184" s="1"/>
      <c r="H184" s="1"/>
      <c r="I184" s="85"/>
      <c r="J184" s="84"/>
      <c r="K184" s="1"/>
      <c r="L184" s="1"/>
      <c r="M184" s="1"/>
      <c r="N184" s="84"/>
      <c r="O184" s="84"/>
      <c r="P184" s="1"/>
      <c r="Q184" s="1"/>
      <c r="R184" s="84"/>
      <c r="S184" s="1"/>
      <c r="T184" s="1"/>
      <c r="U184" s="1"/>
      <c r="V184" s="1"/>
      <c r="W184" s="1"/>
      <c r="X184" s="1"/>
      <c r="Y184" s="1"/>
      <c r="Z184" s="1"/>
      <c r="AA184" s="1"/>
      <c r="AB184" s="1"/>
      <c r="AC184" s="1"/>
      <c r="AD184" s="1"/>
      <c r="AE184" s="1"/>
      <c r="AF184" s="1"/>
      <c r="AG184" s="1"/>
      <c r="AH184" s="239"/>
      <c r="AI184" s="1"/>
      <c r="AJ184" s="84"/>
      <c r="AK184" s="84"/>
      <c r="AL184" s="84"/>
      <c r="AM184" s="84"/>
    </row>
    <row r="185" spans="1:39" ht="15.75" customHeight="1" x14ac:dyDescent="0.25">
      <c r="A185" s="1"/>
      <c r="B185" s="1"/>
      <c r="C185" s="1"/>
      <c r="D185" s="1"/>
      <c r="E185" s="1"/>
      <c r="F185" s="1"/>
      <c r="G185" s="1"/>
      <c r="H185" s="1"/>
      <c r="I185" s="85"/>
      <c r="J185" s="84"/>
      <c r="K185" s="1"/>
      <c r="L185" s="1"/>
      <c r="M185" s="1"/>
      <c r="N185" s="84"/>
      <c r="O185" s="84"/>
      <c r="P185" s="1"/>
      <c r="Q185" s="1"/>
      <c r="R185" s="84"/>
      <c r="S185" s="1"/>
      <c r="T185" s="1"/>
      <c r="U185" s="1"/>
      <c r="V185" s="1"/>
      <c r="W185" s="1"/>
      <c r="X185" s="1"/>
      <c r="Y185" s="1"/>
      <c r="Z185" s="1"/>
      <c r="AA185" s="1"/>
      <c r="AB185" s="1"/>
      <c r="AC185" s="1"/>
      <c r="AD185" s="1"/>
      <c r="AE185" s="1"/>
      <c r="AF185" s="1"/>
      <c r="AG185" s="1"/>
      <c r="AH185" s="239"/>
      <c r="AI185" s="1"/>
      <c r="AJ185" s="84"/>
      <c r="AK185" s="84"/>
      <c r="AL185" s="84"/>
      <c r="AM185" s="84"/>
    </row>
    <row r="186" spans="1:39" ht="15.75" customHeight="1" x14ac:dyDescent="0.25">
      <c r="A186" s="1"/>
      <c r="B186" s="1"/>
      <c r="C186" s="1"/>
      <c r="D186" s="1"/>
      <c r="E186" s="1"/>
      <c r="F186" s="1"/>
      <c r="G186" s="1"/>
      <c r="H186" s="1"/>
      <c r="I186" s="85"/>
      <c r="J186" s="84"/>
      <c r="K186" s="1"/>
      <c r="L186" s="1"/>
      <c r="M186" s="1"/>
      <c r="N186" s="84"/>
      <c r="O186" s="84"/>
      <c r="P186" s="1"/>
      <c r="Q186" s="1"/>
      <c r="R186" s="84"/>
      <c r="S186" s="1"/>
      <c r="T186" s="1"/>
      <c r="U186" s="1"/>
      <c r="V186" s="1"/>
      <c r="W186" s="1"/>
      <c r="X186" s="1"/>
      <c r="Y186" s="1"/>
      <c r="Z186" s="1"/>
      <c r="AA186" s="1"/>
      <c r="AB186" s="1"/>
      <c r="AC186" s="1"/>
      <c r="AD186" s="1"/>
      <c r="AE186" s="1"/>
      <c r="AF186" s="1"/>
      <c r="AG186" s="1"/>
      <c r="AH186" s="239"/>
      <c r="AI186" s="1"/>
      <c r="AJ186" s="84"/>
      <c r="AK186" s="84"/>
      <c r="AL186" s="84"/>
      <c r="AM186" s="84"/>
    </row>
    <row r="187" spans="1:39" ht="15.75" customHeight="1" x14ac:dyDescent="0.25">
      <c r="A187" s="1"/>
      <c r="B187" s="1"/>
      <c r="C187" s="1"/>
      <c r="D187" s="1"/>
      <c r="E187" s="1"/>
      <c r="F187" s="1"/>
      <c r="G187" s="1"/>
      <c r="H187" s="1"/>
      <c r="I187" s="85"/>
      <c r="J187" s="84"/>
      <c r="K187" s="1"/>
      <c r="L187" s="1"/>
      <c r="M187" s="1"/>
      <c r="N187" s="84"/>
      <c r="O187" s="84"/>
      <c r="P187" s="1"/>
      <c r="Q187" s="1"/>
      <c r="R187" s="84"/>
      <c r="S187" s="1"/>
      <c r="T187" s="1"/>
      <c r="U187" s="1"/>
      <c r="V187" s="1"/>
      <c r="W187" s="1"/>
      <c r="X187" s="1"/>
      <c r="Y187" s="1"/>
      <c r="Z187" s="1"/>
      <c r="AA187" s="1"/>
      <c r="AB187" s="1"/>
      <c r="AC187" s="1"/>
      <c r="AD187" s="1"/>
      <c r="AE187" s="1"/>
      <c r="AF187" s="1"/>
      <c r="AG187" s="1"/>
      <c r="AH187" s="239"/>
      <c r="AI187" s="1"/>
      <c r="AJ187" s="84"/>
      <c r="AK187" s="84"/>
      <c r="AL187" s="84"/>
      <c r="AM187" s="84"/>
    </row>
    <row r="188" spans="1:39" ht="15.75" customHeight="1" x14ac:dyDescent="0.25">
      <c r="A188" s="1"/>
      <c r="B188" s="1"/>
      <c r="C188" s="1"/>
      <c r="D188" s="1"/>
      <c r="E188" s="1"/>
      <c r="F188" s="1"/>
      <c r="G188" s="1"/>
      <c r="H188" s="1"/>
      <c r="I188" s="85"/>
      <c r="J188" s="84"/>
      <c r="K188" s="1"/>
      <c r="L188" s="1"/>
      <c r="M188" s="1"/>
      <c r="N188" s="84"/>
      <c r="O188" s="84"/>
      <c r="P188" s="1"/>
      <c r="Q188" s="1"/>
      <c r="R188" s="84"/>
      <c r="S188" s="1"/>
      <c r="T188" s="1"/>
      <c r="U188" s="1"/>
      <c r="V188" s="1"/>
      <c r="W188" s="1"/>
      <c r="X188" s="1"/>
      <c r="Y188" s="1"/>
      <c r="Z188" s="1"/>
      <c r="AA188" s="1"/>
      <c r="AB188" s="1"/>
      <c r="AC188" s="1"/>
      <c r="AD188" s="1"/>
      <c r="AE188" s="1"/>
      <c r="AF188" s="1"/>
      <c r="AG188" s="1"/>
      <c r="AH188" s="239"/>
      <c r="AI188" s="1"/>
      <c r="AJ188" s="84"/>
      <c r="AK188" s="84"/>
      <c r="AL188" s="84"/>
      <c r="AM188" s="84"/>
    </row>
    <row r="189" spans="1:39" ht="15.75" customHeight="1" x14ac:dyDescent="0.25">
      <c r="A189" s="1"/>
      <c r="B189" s="1"/>
      <c r="C189" s="1"/>
      <c r="D189" s="1"/>
      <c r="E189" s="1"/>
      <c r="F189" s="1"/>
      <c r="G189" s="1"/>
      <c r="H189" s="1"/>
      <c r="I189" s="85"/>
      <c r="J189" s="84"/>
      <c r="K189" s="1"/>
      <c r="L189" s="1"/>
      <c r="M189" s="1"/>
      <c r="N189" s="84"/>
      <c r="O189" s="84"/>
      <c r="P189" s="1"/>
      <c r="Q189" s="1"/>
      <c r="R189" s="84"/>
      <c r="S189" s="1"/>
      <c r="T189" s="1"/>
      <c r="U189" s="1"/>
      <c r="V189" s="1"/>
      <c r="W189" s="1"/>
      <c r="X189" s="1"/>
      <c r="Y189" s="1"/>
      <c r="Z189" s="1"/>
      <c r="AA189" s="1"/>
      <c r="AB189" s="1"/>
      <c r="AC189" s="1"/>
      <c r="AD189" s="1"/>
      <c r="AE189" s="1"/>
      <c r="AF189" s="1"/>
      <c r="AG189" s="1"/>
      <c r="AH189" s="239"/>
      <c r="AI189" s="1"/>
      <c r="AJ189" s="84"/>
      <c r="AK189" s="84"/>
      <c r="AL189" s="84"/>
      <c r="AM189" s="84"/>
    </row>
    <row r="190" spans="1:39" ht="15.75" customHeight="1" x14ac:dyDescent="0.25">
      <c r="A190" s="1"/>
      <c r="B190" s="1"/>
      <c r="C190" s="1"/>
      <c r="D190" s="1"/>
      <c r="E190" s="1"/>
      <c r="F190" s="1"/>
      <c r="G190" s="1"/>
      <c r="H190" s="1"/>
      <c r="I190" s="85"/>
      <c r="J190" s="84"/>
      <c r="K190" s="1"/>
      <c r="L190" s="1"/>
      <c r="M190" s="1"/>
      <c r="N190" s="84"/>
      <c r="O190" s="84"/>
      <c r="P190" s="1"/>
      <c r="Q190" s="1"/>
      <c r="R190" s="84"/>
      <c r="S190" s="1"/>
      <c r="T190" s="1"/>
      <c r="U190" s="1"/>
      <c r="V190" s="1"/>
      <c r="W190" s="1"/>
      <c r="X190" s="1"/>
      <c r="Y190" s="1"/>
      <c r="Z190" s="1"/>
      <c r="AA190" s="1"/>
      <c r="AB190" s="1"/>
      <c r="AC190" s="1"/>
      <c r="AD190" s="1"/>
      <c r="AE190" s="1"/>
      <c r="AF190" s="1"/>
      <c r="AG190" s="1"/>
      <c r="AH190" s="239"/>
      <c r="AI190" s="1"/>
      <c r="AJ190" s="84"/>
      <c r="AK190" s="84"/>
      <c r="AL190" s="84"/>
      <c r="AM190" s="84"/>
    </row>
    <row r="191" spans="1:39" ht="15.75" customHeight="1" x14ac:dyDescent="0.25">
      <c r="A191" s="1"/>
      <c r="B191" s="1"/>
      <c r="C191" s="1"/>
      <c r="D191" s="1"/>
      <c r="E191" s="1"/>
      <c r="F191" s="1"/>
      <c r="G191" s="1"/>
      <c r="H191" s="1"/>
      <c r="I191" s="85"/>
      <c r="J191" s="84"/>
      <c r="K191" s="1"/>
      <c r="L191" s="1"/>
      <c r="M191" s="1"/>
      <c r="N191" s="84"/>
      <c r="O191" s="84"/>
      <c r="P191" s="1"/>
      <c r="Q191" s="1"/>
      <c r="R191" s="84"/>
      <c r="S191" s="1"/>
      <c r="T191" s="1"/>
      <c r="U191" s="1"/>
      <c r="V191" s="1"/>
      <c r="W191" s="1"/>
      <c r="X191" s="1"/>
      <c r="Y191" s="1"/>
      <c r="Z191" s="1"/>
      <c r="AA191" s="1"/>
      <c r="AB191" s="1"/>
      <c r="AC191" s="1"/>
      <c r="AD191" s="1"/>
      <c r="AE191" s="1"/>
      <c r="AF191" s="1"/>
      <c r="AG191" s="1"/>
      <c r="AH191" s="239"/>
      <c r="AI191" s="1"/>
      <c r="AJ191" s="84"/>
      <c r="AK191" s="84"/>
      <c r="AL191" s="84"/>
      <c r="AM191" s="84"/>
    </row>
    <row r="192" spans="1:39" ht="15.75" customHeight="1" x14ac:dyDescent="0.25">
      <c r="A192" s="1"/>
      <c r="B192" s="1"/>
      <c r="C192" s="1"/>
      <c r="D192" s="1"/>
      <c r="E192" s="1"/>
      <c r="F192" s="1"/>
      <c r="G192" s="1"/>
      <c r="H192" s="1"/>
      <c r="I192" s="85"/>
      <c r="J192" s="84"/>
      <c r="K192" s="1"/>
      <c r="L192" s="1"/>
      <c r="M192" s="1"/>
      <c r="N192" s="84"/>
      <c r="O192" s="84"/>
      <c r="P192" s="1"/>
      <c r="Q192" s="1"/>
      <c r="R192" s="84"/>
      <c r="S192" s="1"/>
      <c r="T192" s="1"/>
      <c r="U192" s="1"/>
      <c r="V192" s="1"/>
      <c r="W192" s="1"/>
      <c r="X192" s="1"/>
      <c r="Y192" s="1"/>
      <c r="Z192" s="1"/>
      <c r="AA192" s="1"/>
      <c r="AB192" s="1"/>
      <c r="AC192" s="1"/>
      <c r="AD192" s="1"/>
      <c r="AE192" s="1"/>
      <c r="AF192" s="1"/>
      <c r="AG192" s="1"/>
      <c r="AH192" s="239"/>
      <c r="AI192" s="1"/>
      <c r="AJ192" s="84"/>
      <c r="AK192" s="84"/>
      <c r="AL192" s="84"/>
      <c r="AM192" s="84"/>
    </row>
    <row r="193" spans="1:39" ht="15.75" customHeight="1" x14ac:dyDescent="0.25">
      <c r="A193" s="1"/>
      <c r="B193" s="1"/>
      <c r="C193" s="1"/>
      <c r="D193" s="1"/>
      <c r="E193" s="1"/>
      <c r="F193" s="1"/>
      <c r="G193" s="1"/>
      <c r="H193" s="1"/>
      <c r="I193" s="85"/>
      <c r="J193" s="84"/>
      <c r="K193" s="1"/>
      <c r="L193" s="1"/>
      <c r="M193" s="1"/>
      <c r="N193" s="84"/>
      <c r="O193" s="84"/>
      <c r="P193" s="1"/>
      <c r="Q193" s="1"/>
      <c r="R193" s="84"/>
      <c r="S193" s="1"/>
      <c r="T193" s="1"/>
      <c r="U193" s="1"/>
      <c r="V193" s="1"/>
      <c r="W193" s="1"/>
      <c r="X193" s="1"/>
      <c r="Y193" s="1"/>
      <c r="Z193" s="1"/>
      <c r="AA193" s="1"/>
      <c r="AB193" s="1"/>
      <c r="AC193" s="1"/>
      <c r="AD193" s="1"/>
      <c r="AE193" s="1"/>
      <c r="AF193" s="1"/>
      <c r="AG193" s="1"/>
      <c r="AH193" s="239"/>
      <c r="AI193" s="1"/>
      <c r="AJ193" s="84"/>
      <c r="AK193" s="84"/>
      <c r="AL193" s="84"/>
      <c r="AM193" s="84"/>
    </row>
    <row r="194" spans="1:39" ht="15.75" customHeight="1" x14ac:dyDescent="0.25">
      <c r="A194" s="1"/>
      <c r="B194" s="1"/>
      <c r="C194" s="1"/>
      <c r="D194" s="1"/>
      <c r="E194" s="1"/>
      <c r="F194" s="1"/>
      <c r="G194" s="1"/>
      <c r="H194" s="1"/>
      <c r="I194" s="85"/>
      <c r="J194" s="84"/>
      <c r="K194" s="1"/>
      <c r="L194" s="1"/>
      <c r="M194" s="1"/>
      <c r="N194" s="84"/>
      <c r="O194" s="84"/>
      <c r="P194" s="1"/>
      <c r="Q194" s="1"/>
      <c r="R194" s="84"/>
      <c r="S194" s="1"/>
      <c r="T194" s="1"/>
      <c r="U194" s="1"/>
      <c r="V194" s="1"/>
      <c r="W194" s="1"/>
      <c r="X194" s="1"/>
      <c r="Y194" s="1"/>
      <c r="Z194" s="1"/>
      <c r="AA194" s="1"/>
      <c r="AB194" s="1"/>
      <c r="AC194" s="1"/>
      <c r="AD194" s="1"/>
      <c r="AE194" s="1"/>
      <c r="AF194" s="1"/>
      <c r="AG194" s="1"/>
      <c r="AH194" s="239"/>
      <c r="AI194" s="1"/>
      <c r="AJ194" s="84"/>
      <c r="AK194" s="84"/>
      <c r="AL194" s="84"/>
      <c r="AM194" s="84"/>
    </row>
    <row r="195" spans="1:39" ht="15.75" customHeight="1" x14ac:dyDescent="0.25">
      <c r="A195" s="1"/>
      <c r="B195" s="1"/>
      <c r="C195" s="1"/>
      <c r="D195" s="1"/>
      <c r="E195" s="1"/>
      <c r="F195" s="1"/>
      <c r="G195" s="1"/>
      <c r="H195" s="1"/>
      <c r="I195" s="85"/>
      <c r="J195" s="84"/>
      <c r="K195" s="1"/>
      <c r="L195" s="1"/>
      <c r="M195" s="1"/>
      <c r="N195" s="84"/>
      <c r="O195" s="84"/>
      <c r="P195" s="1"/>
      <c r="Q195" s="1"/>
      <c r="R195" s="84"/>
      <c r="S195" s="1"/>
      <c r="T195" s="1"/>
      <c r="U195" s="1"/>
      <c r="V195" s="1"/>
      <c r="W195" s="1"/>
      <c r="X195" s="1"/>
      <c r="Y195" s="1"/>
      <c r="Z195" s="1"/>
      <c r="AA195" s="1"/>
      <c r="AB195" s="1"/>
      <c r="AC195" s="1"/>
      <c r="AD195" s="1"/>
      <c r="AE195" s="1"/>
      <c r="AF195" s="1"/>
      <c r="AG195" s="1"/>
      <c r="AH195" s="239"/>
      <c r="AI195" s="1"/>
      <c r="AJ195" s="84"/>
      <c r="AK195" s="84"/>
      <c r="AL195" s="84"/>
      <c r="AM195" s="84"/>
    </row>
    <row r="196" spans="1:39" ht="15.75" customHeight="1" x14ac:dyDescent="0.25">
      <c r="A196" s="1"/>
      <c r="B196" s="1"/>
      <c r="C196" s="1"/>
      <c r="D196" s="1"/>
      <c r="E196" s="1"/>
      <c r="F196" s="1"/>
      <c r="G196" s="1"/>
      <c r="H196" s="1"/>
      <c r="I196" s="85"/>
      <c r="J196" s="84"/>
      <c r="K196" s="1"/>
      <c r="L196" s="1"/>
      <c r="M196" s="1"/>
      <c r="N196" s="84"/>
      <c r="O196" s="84"/>
      <c r="P196" s="1"/>
      <c r="Q196" s="1"/>
      <c r="R196" s="84"/>
      <c r="S196" s="1"/>
      <c r="T196" s="1"/>
      <c r="U196" s="1"/>
      <c r="V196" s="1"/>
      <c r="W196" s="1"/>
      <c r="X196" s="1"/>
      <c r="Y196" s="1"/>
      <c r="Z196" s="1"/>
      <c r="AA196" s="1"/>
      <c r="AB196" s="1"/>
      <c r="AC196" s="1"/>
      <c r="AD196" s="1"/>
      <c r="AE196" s="1"/>
      <c r="AF196" s="1"/>
      <c r="AG196" s="1"/>
      <c r="AH196" s="239"/>
      <c r="AI196" s="1"/>
      <c r="AJ196" s="84"/>
      <c r="AK196" s="84"/>
      <c r="AL196" s="84"/>
      <c r="AM196" s="84"/>
    </row>
    <row r="197" spans="1:39" ht="15.75" customHeight="1" x14ac:dyDescent="0.25">
      <c r="A197" s="1"/>
      <c r="B197" s="1"/>
      <c r="C197" s="1"/>
      <c r="D197" s="1"/>
      <c r="E197" s="1"/>
      <c r="F197" s="1"/>
      <c r="G197" s="1"/>
      <c r="H197" s="1"/>
      <c r="I197" s="85"/>
      <c r="J197" s="84"/>
      <c r="K197" s="1"/>
      <c r="L197" s="1"/>
      <c r="M197" s="1"/>
      <c r="N197" s="84"/>
      <c r="O197" s="84"/>
      <c r="P197" s="1"/>
      <c r="Q197" s="1"/>
      <c r="R197" s="84"/>
      <c r="S197" s="1"/>
      <c r="T197" s="1"/>
      <c r="U197" s="1"/>
      <c r="V197" s="1"/>
      <c r="W197" s="1"/>
      <c r="X197" s="1"/>
      <c r="Y197" s="1"/>
      <c r="Z197" s="1"/>
      <c r="AA197" s="1"/>
      <c r="AB197" s="1"/>
      <c r="AC197" s="1"/>
      <c r="AD197" s="1"/>
      <c r="AE197" s="1"/>
      <c r="AF197" s="1"/>
      <c r="AG197" s="1"/>
      <c r="AH197" s="239"/>
      <c r="AI197" s="1"/>
      <c r="AJ197" s="84"/>
      <c r="AK197" s="84"/>
      <c r="AL197" s="84"/>
      <c r="AM197" s="84"/>
    </row>
    <row r="198" spans="1:39" ht="15.75" customHeight="1" x14ac:dyDescent="0.25">
      <c r="A198" s="1"/>
      <c r="B198" s="1"/>
      <c r="C198" s="1"/>
      <c r="D198" s="1"/>
      <c r="E198" s="1"/>
      <c r="F198" s="1"/>
      <c r="G198" s="1"/>
      <c r="H198" s="1"/>
      <c r="I198" s="85"/>
      <c r="J198" s="84"/>
      <c r="K198" s="1"/>
      <c r="L198" s="1"/>
      <c r="M198" s="1"/>
      <c r="N198" s="84"/>
      <c r="O198" s="84"/>
      <c r="P198" s="1"/>
      <c r="Q198" s="1"/>
      <c r="R198" s="84"/>
      <c r="S198" s="1"/>
      <c r="T198" s="1"/>
      <c r="U198" s="1"/>
      <c r="V198" s="1"/>
      <c r="W198" s="1"/>
      <c r="X198" s="1"/>
      <c r="Y198" s="1"/>
      <c r="Z198" s="1"/>
      <c r="AA198" s="1"/>
      <c r="AB198" s="1"/>
      <c r="AC198" s="1"/>
      <c r="AD198" s="1"/>
      <c r="AE198" s="1"/>
      <c r="AF198" s="1"/>
      <c r="AG198" s="1"/>
      <c r="AH198" s="239"/>
      <c r="AI198" s="1"/>
      <c r="AJ198" s="84"/>
      <c r="AK198" s="84"/>
      <c r="AL198" s="84"/>
      <c r="AM198" s="84"/>
    </row>
    <row r="199" spans="1:39" ht="15.75" customHeight="1" x14ac:dyDescent="0.25">
      <c r="A199" s="1"/>
      <c r="B199" s="1"/>
      <c r="C199" s="1"/>
      <c r="D199" s="1"/>
      <c r="E199" s="1"/>
      <c r="F199" s="1"/>
      <c r="G199" s="1"/>
      <c r="H199" s="1"/>
      <c r="I199" s="85"/>
      <c r="J199" s="84"/>
      <c r="K199" s="1"/>
      <c r="L199" s="1"/>
      <c r="M199" s="1"/>
      <c r="N199" s="84"/>
      <c r="O199" s="84"/>
      <c r="P199" s="1"/>
      <c r="Q199" s="1"/>
      <c r="R199" s="84"/>
      <c r="S199" s="1"/>
      <c r="T199" s="1"/>
      <c r="U199" s="1"/>
      <c r="V199" s="1"/>
      <c r="W199" s="1"/>
      <c r="X199" s="1"/>
      <c r="Y199" s="1"/>
      <c r="Z199" s="1"/>
      <c r="AA199" s="1"/>
      <c r="AB199" s="1"/>
      <c r="AC199" s="1"/>
      <c r="AD199" s="1"/>
      <c r="AE199" s="1"/>
      <c r="AF199" s="1"/>
      <c r="AG199" s="1"/>
      <c r="AH199" s="239"/>
      <c r="AI199" s="1"/>
      <c r="AJ199" s="84"/>
      <c r="AK199" s="84"/>
      <c r="AL199" s="84"/>
      <c r="AM199" s="84"/>
    </row>
    <row r="200" spans="1:39" ht="15.75" customHeight="1" x14ac:dyDescent="0.25">
      <c r="A200" s="1"/>
      <c r="B200" s="1"/>
      <c r="C200" s="1"/>
      <c r="D200" s="1"/>
      <c r="E200" s="1"/>
      <c r="F200" s="1"/>
      <c r="G200" s="1"/>
      <c r="H200" s="1"/>
      <c r="I200" s="85"/>
      <c r="J200" s="84"/>
      <c r="K200" s="1"/>
      <c r="L200" s="1"/>
      <c r="M200" s="1"/>
      <c r="N200" s="84"/>
      <c r="O200" s="84"/>
      <c r="P200" s="1"/>
      <c r="Q200" s="1"/>
      <c r="R200" s="84"/>
      <c r="S200" s="1"/>
      <c r="T200" s="1"/>
      <c r="U200" s="1"/>
      <c r="V200" s="1"/>
      <c r="W200" s="1"/>
      <c r="X200" s="1"/>
      <c r="Y200" s="1"/>
      <c r="Z200" s="1"/>
      <c r="AA200" s="1"/>
      <c r="AB200" s="1"/>
      <c r="AC200" s="1"/>
      <c r="AD200" s="1"/>
      <c r="AE200" s="1"/>
      <c r="AF200" s="1"/>
      <c r="AG200" s="1"/>
      <c r="AH200" s="239"/>
      <c r="AI200" s="1"/>
      <c r="AJ200" s="84"/>
      <c r="AK200" s="84"/>
      <c r="AL200" s="84"/>
      <c r="AM200" s="84"/>
    </row>
    <row r="201" spans="1:39" ht="15.75" customHeight="1" x14ac:dyDescent="0.25">
      <c r="A201" s="1"/>
      <c r="B201" s="1"/>
      <c r="C201" s="1"/>
      <c r="D201" s="1"/>
      <c r="E201" s="1"/>
      <c r="F201" s="1"/>
      <c r="G201" s="1"/>
      <c r="H201" s="1"/>
      <c r="I201" s="85"/>
      <c r="J201" s="84"/>
      <c r="K201" s="1"/>
      <c r="L201" s="1"/>
      <c r="M201" s="1"/>
      <c r="N201" s="84"/>
      <c r="O201" s="84"/>
      <c r="P201" s="1"/>
      <c r="Q201" s="1"/>
      <c r="R201" s="84"/>
      <c r="S201" s="1"/>
      <c r="T201" s="1"/>
      <c r="U201" s="1"/>
      <c r="V201" s="1"/>
      <c r="W201" s="1"/>
      <c r="X201" s="1"/>
      <c r="Y201" s="1"/>
      <c r="Z201" s="1"/>
      <c r="AA201" s="1"/>
      <c r="AB201" s="1"/>
      <c r="AC201" s="1"/>
      <c r="AD201" s="1"/>
      <c r="AE201" s="1"/>
      <c r="AF201" s="1"/>
      <c r="AG201" s="1"/>
      <c r="AH201" s="239"/>
      <c r="AI201" s="1"/>
      <c r="AJ201" s="84"/>
      <c r="AK201" s="84"/>
      <c r="AL201" s="84"/>
      <c r="AM201" s="84"/>
    </row>
    <row r="202" spans="1:39" ht="15.75" customHeight="1" x14ac:dyDescent="0.25">
      <c r="A202" s="1"/>
      <c r="B202" s="1"/>
      <c r="C202" s="1"/>
      <c r="D202" s="1"/>
      <c r="E202" s="1"/>
      <c r="F202" s="1"/>
      <c r="G202" s="1"/>
      <c r="H202" s="1"/>
      <c r="I202" s="85"/>
      <c r="J202" s="84"/>
      <c r="K202" s="1"/>
      <c r="L202" s="1"/>
      <c r="M202" s="1"/>
      <c r="N202" s="84"/>
      <c r="O202" s="84"/>
      <c r="P202" s="1"/>
      <c r="Q202" s="1"/>
      <c r="R202" s="84"/>
      <c r="S202" s="1"/>
      <c r="T202" s="1"/>
      <c r="U202" s="1"/>
      <c r="V202" s="1"/>
      <c r="W202" s="1"/>
      <c r="X202" s="1"/>
      <c r="Y202" s="1"/>
      <c r="Z202" s="1"/>
      <c r="AA202" s="1"/>
      <c r="AB202" s="1"/>
      <c r="AC202" s="1"/>
      <c r="AD202" s="1"/>
      <c r="AE202" s="1"/>
      <c r="AF202" s="1"/>
      <c r="AG202" s="1"/>
      <c r="AH202" s="239"/>
      <c r="AI202" s="1"/>
      <c r="AJ202" s="84"/>
      <c r="AK202" s="84"/>
      <c r="AL202" s="84"/>
      <c r="AM202" s="84"/>
    </row>
    <row r="203" spans="1:39" ht="15.75" customHeight="1" x14ac:dyDescent="0.25">
      <c r="A203" s="1"/>
      <c r="B203" s="1"/>
      <c r="C203" s="1"/>
      <c r="D203" s="1"/>
      <c r="E203" s="1"/>
      <c r="F203" s="1"/>
      <c r="G203" s="1"/>
      <c r="H203" s="1"/>
      <c r="I203" s="85"/>
      <c r="J203" s="84"/>
      <c r="K203" s="1"/>
      <c r="L203" s="1"/>
      <c r="M203" s="1"/>
      <c r="N203" s="84"/>
      <c r="O203" s="84"/>
      <c r="P203" s="1"/>
      <c r="Q203" s="1"/>
      <c r="R203" s="84"/>
      <c r="S203" s="1"/>
      <c r="T203" s="1"/>
      <c r="U203" s="1"/>
      <c r="V203" s="1"/>
      <c r="W203" s="1"/>
      <c r="X203" s="1"/>
      <c r="Y203" s="1"/>
      <c r="Z203" s="1"/>
      <c r="AA203" s="1"/>
      <c r="AB203" s="1"/>
      <c r="AC203" s="1"/>
      <c r="AD203" s="1"/>
      <c r="AE203" s="1"/>
      <c r="AF203" s="1"/>
      <c r="AG203" s="1"/>
      <c r="AH203" s="239"/>
      <c r="AI203" s="1"/>
      <c r="AJ203" s="84"/>
      <c r="AK203" s="84"/>
      <c r="AL203" s="84"/>
      <c r="AM203" s="84"/>
    </row>
    <row r="204" spans="1:39" ht="15.75" customHeight="1" x14ac:dyDescent="0.25">
      <c r="A204" s="1"/>
      <c r="B204" s="1"/>
      <c r="C204" s="1"/>
      <c r="D204" s="1"/>
      <c r="E204" s="1"/>
      <c r="F204" s="1"/>
      <c r="G204" s="1"/>
      <c r="H204" s="1"/>
      <c r="I204" s="85"/>
      <c r="J204" s="84"/>
      <c r="K204" s="1"/>
      <c r="L204" s="1"/>
      <c r="M204" s="1"/>
      <c r="N204" s="84"/>
      <c r="O204" s="84"/>
      <c r="P204" s="1"/>
      <c r="Q204" s="1"/>
      <c r="R204" s="84"/>
      <c r="S204" s="1"/>
      <c r="T204" s="1"/>
      <c r="U204" s="1"/>
      <c r="V204" s="1"/>
      <c r="W204" s="1"/>
      <c r="X204" s="1"/>
      <c r="Y204" s="1"/>
      <c r="Z204" s="1"/>
      <c r="AA204" s="1"/>
      <c r="AB204" s="1"/>
      <c r="AC204" s="1"/>
      <c r="AD204" s="1"/>
      <c r="AE204" s="1"/>
      <c r="AF204" s="1"/>
      <c r="AG204" s="1"/>
      <c r="AH204" s="239"/>
      <c r="AI204" s="1"/>
      <c r="AJ204" s="84"/>
      <c r="AK204" s="84"/>
      <c r="AL204" s="84"/>
      <c r="AM204" s="84"/>
    </row>
    <row r="205" spans="1:39" ht="15.75" customHeight="1" x14ac:dyDescent="0.25">
      <c r="A205" s="1"/>
      <c r="B205" s="1"/>
      <c r="C205" s="1"/>
      <c r="D205" s="1"/>
      <c r="E205" s="1"/>
      <c r="F205" s="1"/>
      <c r="G205" s="1"/>
      <c r="H205" s="1"/>
      <c r="I205" s="85"/>
      <c r="J205" s="84"/>
      <c r="K205" s="1"/>
      <c r="L205" s="1"/>
      <c r="M205" s="1"/>
      <c r="N205" s="84"/>
      <c r="O205" s="84"/>
      <c r="P205" s="1"/>
      <c r="Q205" s="1"/>
      <c r="R205" s="84"/>
      <c r="S205" s="1"/>
      <c r="T205" s="1"/>
      <c r="U205" s="1"/>
      <c r="V205" s="1"/>
      <c r="W205" s="1"/>
      <c r="X205" s="1"/>
      <c r="Y205" s="1"/>
      <c r="Z205" s="1"/>
      <c r="AA205" s="1"/>
      <c r="AB205" s="1"/>
      <c r="AC205" s="1"/>
      <c r="AD205" s="1"/>
      <c r="AE205" s="1"/>
      <c r="AF205" s="1"/>
      <c r="AG205" s="1"/>
      <c r="AH205" s="239"/>
      <c r="AI205" s="1"/>
      <c r="AJ205" s="84"/>
      <c r="AK205" s="84"/>
      <c r="AL205" s="84"/>
      <c r="AM205" s="84"/>
    </row>
    <row r="206" spans="1:39" ht="15.75" customHeight="1" x14ac:dyDescent="0.25">
      <c r="A206" s="1"/>
      <c r="B206" s="1"/>
      <c r="C206" s="1"/>
      <c r="D206" s="1"/>
      <c r="E206" s="1"/>
      <c r="F206" s="1"/>
      <c r="G206" s="1"/>
      <c r="H206" s="1"/>
      <c r="I206" s="85"/>
      <c r="J206" s="84"/>
      <c r="K206" s="1"/>
      <c r="L206" s="1"/>
      <c r="M206" s="1"/>
      <c r="N206" s="84"/>
      <c r="O206" s="84"/>
      <c r="P206" s="1"/>
      <c r="Q206" s="1"/>
      <c r="R206" s="84"/>
      <c r="S206" s="1"/>
      <c r="T206" s="1"/>
      <c r="U206" s="1"/>
      <c r="V206" s="1"/>
      <c r="W206" s="1"/>
      <c r="X206" s="1"/>
      <c r="Y206" s="1"/>
      <c r="Z206" s="1"/>
      <c r="AA206" s="1"/>
      <c r="AB206" s="1"/>
      <c r="AC206" s="1"/>
      <c r="AD206" s="1"/>
      <c r="AE206" s="1"/>
      <c r="AF206" s="1"/>
      <c r="AG206" s="1"/>
      <c r="AH206" s="239"/>
      <c r="AI206" s="1"/>
      <c r="AJ206" s="84"/>
      <c r="AK206" s="84"/>
      <c r="AL206" s="84"/>
      <c r="AM206" s="84"/>
    </row>
    <row r="207" spans="1:39" ht="15.75" customHeight="1" x14ac:dyDescent="0.25">
      <c r="A207" s="1"/>
      <c r="B207" s="1"/>
      <c r="C207" s="1"/>
      <c r="D207" s="1"/>
      <c r="E207" s="1"/>
      <c r="F207" s="1"/>
      <c r="G207" s="1"/>
      <c r="H207" s="1"/>
      <c r="I207" s="85"/>
      <c r="J207" s="84"/>
      <c r="K207" s="1"/>
      <c r="L207" s="1"/>
      <c r="M207" s="1"/>
      <c r="N207" s="84"/>
      <c r="O207" s="84"/>
      <c r="P207" s="1"/>
      <c r="Q207" s="1"/>
      <c r="R207" s="84"/>
      <c r="S207" s="1"/>
      <c r="T207" s="1"/>
      <c r="U207" s="1"/>
      <c r="V207" s="1"/>
      <c r="W207" s="1"/>
      <c r="X207" s="1"/>
      <c r="Y207" s="1"/>
      <c r="Z207" s="1"/>
      <c r="AA207" s="1"/>
      <c r="AB207" s="1"/>
      <c r="AC207" s="1"/>
      <c r="AD207" s="1"/>
      <c r="AE207" s="1"/>
      <c r="AF207" s="1"/>
      <c r="AG207" s="1"/>
      <c r="AH207" s="239"/>
      <c r="AI207" s="1"/>
      <c r="AJ207" s="84"/>
      <c r="AK207" s="84"/>
      <c r="AL207" s="84"/>
      <c r="AM207" s="84"/>
    </row>
    <row r="208" spans="1:39" ht="15.75" customHeight="1" x14ac:dyDescent="0.25">
      <c r="A208" s="1"/>
      <c r="B208" s="1"/>
      <c r="C208" s="1"/>
      <c r="D208" s="1"/>
      <c r="E208" s="1"/>
      <c r="F208" s="1"/>
      <c r="G208" s="1"/>
      <c r="H208" s="1"/>
      <c r="I208" s="85"/>
      <c r="J208" s="84"/>
      <c r="K208" s="1"/>
      <c r="L208" s="1"/>
      <c r="M208" s="1"/>
      <c r="N208" s="84"/>
      <c r="O208" s="84"/>
      <c r="P208" s="1"/>
      <c r="Q208" s="1"/>
      <c r="R208" s="84"/>
      <c r="S208" s="1"/>
      <c r="T208" s="1"/>
      <c r="U208" s="1"/>
      <c r="V208" s="1"/>
      <c r="W208" s="1"/>
      <c r="X208" s="1"/>
      <c r="Y208" s="1"/>
      <c r="Z208" s="1"/>
      <c r="AA208" s="1"/>
      <c r="AB208" s="1"/>
      <c r="AC208" s="1"/>
      <c r="AD208" s="1"/>
      <c r="AE208" s="1"/>
      <c r="AF208" s="1"/>
      <c r="AG208" s="1"/>
      <c r="AH208" s="239"/>
      <c r="AI208" s="1"/>
      <c r="AJ208" s="84"/>
      <c r="AK208" s="84"/>
      <c r="AL208" s="84"/>
      <c r="AM208" s="84"/>
    </row>
    <row r="209" spans="1:39" ht="15.75" customHeight="1" x14ac:dyDescent="0.25">
      <c r="A209" s="1"/>
      <c r="B209" s="1"/>
      <c r="C209" s="1"/>
      <c r="D209" s="1"/>
      <c r="E209" s="1"/>
      <c r="F209" s="1"/>
      <c r="G209" s="1"/>
      <c r="H209" s="1"/>
      <c r="I209" s="85"/>
      <c r="J209" s="84"/>
      <c r="K209" s="1"/>
      <c r="L209" s="1"/>
      <c r="M209" s="1"/>
      <c r="N209" s="84"/>
      <c r="O209" s="84"/>
      <c r="P209" s="1"/>
      <c r="Q209" s="1"/>
      <c r="R209" s="84"/>
      <c r="S209" s="1"/>
      <c r="T209" s="1"/>
      <c r="U209" s="1"/>
      <c r="V209" s="1"/>
      <c r="W209" s="1"/>
      <c r="X209" s="1"/>
      <c r="Y209" s="1"/>
      <c r="Z209" s="1"/>
      <c r="AA209" s="1"/>
      <c r="AB209" s="1"/>
      <c r="AC209" s="1"/>
      <c r="AD209" s="1"/>
      <c r="AE209" s="1"/>
      <c r="AF209" s="1"/>
      <c r="AG209" s="1"/>
      <c r="AH209" s="239"/>
      <c r="AI209" s="1"/>
      <c r="AJ209" s="84"/>
      <c r="AK209" s="84"/>
      <c r="AL209" s="84"/>
      <c r="AM209" s="84"/>
    </row>
    <row r="210" spans="1:39" ht="15.75" customHeight="1" x14ac:dyDescent="0.25">
      <c r="A210" s="1"/>
      <c r="B210" s="1"/>
      <c r="C210" s="1"/>
      <c r="D210" s="1"/>
      <c r="E210" s="1"/>
      <c r="F210" s="1"/>
      <c r="G210" s="1"/>
      <c r="H210" s="1"/>
      <c r="I210" s="85"/>
      <c r="J210" s="84"/>
      <c r="K210" s="1"/>
      <c r="L210" s="1"/>
      <c r="M210" s="1"/>
      <c r="N210" s="84"/>
      <c r="O210" s="84"/>
      <c r="P210" s="1"/>
      <c r="Q210" s="1"/>
      <c r="R210" s="84"/>
      <c r="S210" s="1"/>
      <c r="T210" s="1"/>
      <c r="U210" s="1"/>
      <c r="V210" s="1"/>
      <c r="W210" s="1"/>
      <c r="X210" s="1"/>
      <c r="Y210" s="1"/>
      <c r="Z210" s="1"/>
      <c r="AA210" s="1"/>
      <c r="AB210" s="1"/>
      <c r="AC210" s="1"/>
      <c r="AD210" s="1"/>
      <c r="AE210" s="1"/>
      <c r="AF210" s="1"/>
      <c r="AG210" s="1"/>
      <c r="AH210" s="239"/>
      <c r="AI210" s="1"/>
      <c r="AJ210" s="84"/>
      <c r="AK210" s="84"/>
      <c r="AL210" s="84"/>
      <c r="AM210" s="84"/>
    </row>
    <row r="211" spans="1:39" ht="15.75" customHeight="1" x14ac:dyDescent="0.25">
      <c r="A211" s="1"/>
      <c r="B211" s="1"/>
      <c r="C211" s="1"/>
      <c r="D211" s="1"/>
      <c r="E211" s="1"/>
      <c r="F211" s="1"/>
      <c r="G211" s="1"/>
      <c r="H211" s="1"/>
      <c r="I211" s="85"/>
      <c r="J211" s="84"/>
      <c r="K211" s="1"/>
      <c r="L211" s="1"/>
      <c r="M211" s="1"/>
      <c r="N211" s="84"/>
      <c r="O211" s="84"/>
      <c r="P211" s="1"/>
      <c r="Q211" s="1"/>
      <c r="R211" s="84"/>
      <c r="S211" s="1"/>
      <c r="T211" s="1"/>
      <c r="U211" s="1"/>
      <c r="V211" s="1"/>
      <c r="W211" s="1"/>
      <c r="X211" s="1"/>
      <c r="Y211" s="1"/>
      <c r="Z211" s="1"/>
      <c r="AA211" s="1"/>
      <c r="AB211" s="1"/>
      <c r="AC211" s="1"/>
      <c r="AD211" s="1"/>
      <c r="AE211" s="1"/>
      <c r="AF211" s="1"/>
      <c r="AG211" s="1"/>
      <c r="AH211" s="239"/>
      <c r="AI211" s="1"/>
      <c r="AJ211" s="84"/>
      <c r="AK211" s="84"/>
      <c r="AL211" s="84"/>
      <c r="AM211" s="84"/>
    </row>
    <row r="212" spans="1:39" ht="15.75" customHeight="1" x14ac:dyDescent="0.25">
      <c r="A212" s="1"/>
      <c r="B212" s="1"/>
      <c r="C212" s="1"/>
      <c r="D212" s="1"/>
      <c r="E212" s="1"/>
      <c r="F212" s="1"/>
      <c r="G212" s="1"/>
      <c r="H212" s="1"/>
      <c r="I212" s="85"/>
      <c r="J212" s="84"/>
      <c r="K212" s="1"/>
      <c r="L212" s="1"/>
      <c r="M212" s="1"/>
      <c r="N212" s="84"/>
      <c r="O212" s="84"/>
      <c r="P212" s="1"/>
      <c r="Q212" s="1"/>
      <c r="R212" s="84"/>
      <c r="S212" s="1"/>
      <c r="T212" s="1"/>
      <c r="U212" s="1"/>
      <c r="V212" s="1"/>
      <c r="W212" s="1"/>
      <c r="X212" s="1"/>
      <c r="Y212" s="1"/>
      <c r="Z212" s="1"/>
      <c r="AA212" s="1"/>
      <c r="AB212" s="1"/>
      <c r="AC212" s="1"/>
      <c r="AD212" s="1"/>
      <c r="AE212" s="1"/>
      <c r="AF212" s="1"/>
      <c r="AG212" s="1"/>
      <c r="AH212" s="239"/>
      <c r="AI212" s="1"/>
      <c r="AJ212" s="84"/>
      <c r="AK212" s="84"/>
      <c r="AL212" s="84"/>
      <c r="AM212" s="84"/>
    </row>
    <row r="213" spans="1:39" ht="15.75" customHeight="1" x14ac:dyDescent="0.25">
      <c r="A213" s="1"/>
      <c r="B213" s="1"/>
      <c r="C213" s="1"/>
      <c r="D213" s="1"/>
      <c r="E213" s="1"/>
      <c r="F213" s="1"/>
      <c r="G213" s="1"/>
      <c r="H213" s="1"/>
      <c r="I213" s="85"/>
      <c r="J213" s="84"/>
      <c r="K213" s="1"/>
      <c r="L213" s="1"/>
      <c r="M213" s="1"/>
      <c r="N213" s="84"/>
      <c r="O213" s="84"/>
      <c r="P213" s="1"/>
      <c r="Q213" s="1"/>
      <c r="R213" s="84"/>
      <c r="S213" s="1"/>
      <c r="T213" s="1"/>
      <c r="U213" s="1"/>
      <c r="V213" s="1"/>
      <c r="W213" s="1"/>
      <c r="X213" s="1"/>
      <c r="Y213" s="1"/>
      <c r="Z213" s="1"/>
      <c r="AA213" s="1"/>
      <c r="AB213" s="1"/>
      <c r="AC213" s="1"/>
      <c r="AD213" s="1"/>
      <c r="AE213" s="1"/>
      <c r="AF213" s="1"/>
      <c r="AG213" s="1"/>
      <c r="AH213" s="239"/>
      <c r="AI213" s="1"/>
      <c r="AJ213" s="84"/>
      <c r="AK213" s="84"/>
      <c r="AL213" s="84"/>
      <c r="AM213" s="84"/>
    </row>
    <row r="214" spans="1:39" ht="15.75" customHeight="1" x14ac:dyDescent="0.25">
      <c r="A214" s="1"/>
      <c r="B214" s="1"/>
      <c r="C214" s="1"/>
      <c r="D214" s="1"/>
      <c r="E214" s="1"/>
      <c r="F214" s="1"/>
      <c r="G214" s="1"/>
      <c r="H214" s="1"/>
      <c r="I214" s="85"/>
      <c r="J214" s="84"/>
      <c r="K214" s="1"/>
      <c r="L214" s="1"/>
      <c r="M214" s="1"/>
      <c r="N214" s="84"/>
      <c r="O214" s="84"/>
      <c r="P214" s="1"/>
      <c r="Q214" s="1"/>
      <c r="R214" s="84"/>
      <c r="S214" s="1"/>
      <c r="T214" s="1"/>
      <c r="U214" s="1"/>
      <c r="V214" s="1"/>
      <c r="W214" s="1"/>
      <c r="X214" s="1"/>
      <c r="Y214" s="1"/>
      <c r="Z214" s="1"/>
      <c r="AA214" s="1"/>
      <c r="AB214" s="1"/>
      <c r="AC214" s="1"/>
      <c r="AD214" s="1"/>
      <c r="AE214" s="1"/>
      <c r="AF214" s="1"/>
      <c r="AG214" s="1"/>
      <c r="AH214" s="239"/>
      <c r="AI214" s="1"/>
      <c r="AJ214" s="84"/>
      <c r="AK214" s="84"/>
      <c r="AL214" s="84"/>
      <c r="AM214" s="84"/>
    </row>
    <row r="215" spans="1:39" ht="15.75" customHeight="1" x14ac:dyDescent="0.25">
      <c r="A215" s="1"/>
      <c r="B215" s="1"/>
      <c r="C215" s="1"/>
      <c r="D215" s="1"/>
      <c r="E215" s="1"/>
      <c r="F215" s="1"/>
      <c r="G215" s="1"/>
      <c r="H215" s="1"/>
      <c r="I215" s="85"/>
      <c r="J215" s="84"/>
      <c r="K215" s="1"/>
      <c r="L215" s="1"/>
      <c r="M215" s="1"/>
      <c r="N215" s="84"/>
      <c r="O215" s="84"/>
      <c r="P215" s="1"/>
      <c r="Q215" s="1"/>
      <c r="R215" s="84"/>
      <c r="S215" s="1"/>
      <c r="T215" s="1"/>
      <c r="U215" s="1"/>
      <c r="V215" s="1"/>
      <c r="W215" s="1"/>
      <c r="X215" s="1"/>
      <c r="Y215" s="1"/>
      <c r="Z215" s="1"/>
      <c r="AA215" s="1"/>
      <c r="AB215" s="1"/>
      <c r="AC215" s="1"/>
      <c r="AD215" s="1"/>
      <c r="AE215" s="1"/>
      <c r="AF215" s="1"/>
      <c r="AG215" s="1"/>
      <c r="AH215" s="239"/>
      <c r="AI215" s="1"/>
      <c r="AJ215" s="84"/>
      <c r="AK215" s="84"/>
      <c r="AL215" s="84"/>
      <c r="AM215" s="84"/>
    </row>
    <row r="216" spans="1:39" ht="15.75" customHeight="1" x14ac:dyDescent="0.25">
      <c r="A216" s="1"/>
      <c r="B216" s="1"/>
      <c r="C216" s="1"/>
      <c r="D216" s="1"/>
      <c r="E216" s="1"/>
      <c r="F216" s="1"/>
      <c r="G216" s="1"/>
      <c r="H216" s="1"/>
      <c r="I216" s="85"/>
      <c r="J216" s="84"/>
      <c r="K216" s="1"/>
      <c r="L216" s="1"/>
      <c r="M216" s="1"/>
      <c r="N216" s="84"/>
      <c r="O216" s="84"/>
      <c r="P216" s="1"/>
      <c r="Q216" s="1"/>
      <c r="R216" s="84"/>
      <c r="S216" s="1"/>
      <c r="T216" s="1"/>
      <c r="U216" s="1"/>
      <c r="V216" s="1"/>
      <c r="W216" s="1"/>
      <c r="X216" s="1"/>
      <c r="Y216" s="1"/>
      <c r="Z216" s="1"/>
      <c r="AA216" s="1"/>
      <c r="AB216" s="1"/>
      <c r="AC216" s="1"/>
      <c r="AD216" s="1"/>
      <c r="AE216" s="1"/>
      <c r="AF216" s="1"/>
      <c r="AG216" s="1"/>
      <c r="AH216" s="239"/>
      <c r="AI216" s="1"/>
      <c r="AJ216" s="84"/>
      <c r="AK216" s="84"/>
      <c r="AL216" s="84"/>
      <c r="AM216" s="84"/>
    </row>
    <row r="217" spans="1:39" ht="15.75" customHeight="1" x14ac:dyDescent="0.25">
      <c r="A217" s="1"/>
      <c r="B217" s="1"/>
      <c r="C217" s="1"/>
      <c r="D217" s="1"/>
      <c r="E217" s="1"/>
      <c r="F217" s="1"/>
      <c r="G217" s="1"/>
      <c r="H217" s="1"/>
      <c r="I217" s="85"/>
      <c r="J217" s="84"/>
      <c r="K217" s="1"/>
      <c r="L217" s="1"/>
      <c r="M217" s="1"/>
      <c r="N217" s="84"/>
      <c r="O217" s="84"/>
      <c r="P217" s="1"/>
      <c r="Q217" s="1"/>
      <c r="R217" s="84"/>
      <c r="S217" s="1"/>
      <c r="T217" s="1"/>
      <c r="U217" s="1"/>
      <c r="V217" s="1"/>
      <c r="W217" s="1"/>
      <c r="X217" s="1"/>
      <c r="Y217" s="1"/>
      <c r="Z217" s="1"/>
      <c r="AA217" s="1"/>
      <c r="AB217" s="1"/>
      <c r="AC217" s="1"/>
      <c r="AD217" s="1"/>
      <c r="AE217" s="1"/>
      <c r="AF217" s="1"/>
      <c r="AG217" s="1"/>
      <c r="AH217" s="239"/>
      <c r="AI217" s="1"/>
      <c r="AJ217" s="84"/>
      <c r="AK217" s="84"/>
      <c r="AL217" s="84"/>
      <c r="AM217" s="84"/>
    </row>
    <row r="218" spans="1:39" ht="15.75" customHeight="1" x14ac:dyDescent="0.25">
      <c r="A218" s="1"/>
      <c r="B218" s="1"/>
      <c r="C218" s="1"/>
      <c r="D218" s="1"/>
      <c r="E218" s="1"/>
      <c r="F218" s="1"/>
      <c r="G218" s="1"/>
      <c r="H218" s="1"/>
      <c r="I218" s="85"/>
      <c r="J218" s="84"/>
      <c r="K218" s="1"/>
      <c r="L218" s="1"/>
      <c r="M218" s="1"/>
      <c r="N218" s="84"/>
      <c r="O218" s="84"/>
      <c r="P218" s="1"/>
      <c r="Q218" s="1"/>
      <c r="R218" s="84"/>
      <c r="S218" s="1"/>
      <c r="T218" s="1"/>
      <c r="U218" s="1"/>
      <c r="V218" s="1"/>
      <c r="W218" s="1"/>
      <c r="X218" s="1"/>
      <c r="Y218" s="1"/>
      <c r="Z218" s="1"/>
      <c r="AA218" s="1"/>
      <c r="AB218" s="1"/>
      <c r="AC218" s="1"/>
      <c r="AD218" s="1"/>
      <c r="AE218" s="1"/>
      <c r="AF218" s="1"/>
      <c r="AG218" s="1"/>
      <c r="AH218" s="239"/>
      <c r="AI218" s="1"/>
      <c r="AJ218" s="84"/>
      <c r="AK218" s="84"/>
      <c r="AL218" s="84"/>
      <c r="AM218" s="84"/>
    </row>
    <row r="219" spans="1:39" ht="15.75" customHeight="1" x14ac:dyDescent="0.25">
      <c r="A219" s="1"/>
      <c r="B219" s="1"/>
      <c r="C219" s="1"/>
      <c r="D219" s="1"/>
      <c r="E219" s="1"/>
      <c r="F219" s="1"/>
      <c r="G219" s="1"/>
      <c r="H219" s="1"/>
      <c r="I219" s="85"/>
      <c r="J219" s="84"/>
      <c r="K219" s="1"/>
      <c r="L219" s="1"/>
      <c r="M219" s="1"/>
      <c r="N219" s="84"/>
      <c r="O219" s="84"/>
      <c r="P219" s="1"/>
      <c r="Q219" s="1"/>
      <c r="R219" s="84"/>
      <c r="S219" s="1"/>
      <c r="T219" s="1"/>
      <c r="U219" s="1"/>
      <c r="V219" s="1"/>
      <c r="W219" s="1"/>
      <c r="X219" s="1"/>
      <c r="Y219" s="1"/>
      <c r="Z219" s="1"/>
      <c r="AA219" s="1"/>
      <c r="AB219" s="1"/>
      <c r="AC219" s="1"/>
      <c r="AD219" s="1"/>
      <c r="AE219" s="1"/>
      <c r="AF219" s="1"/>
      <c r="AG219" s="1"/>
      <c r="AH219" s="239"/>
      <c r="AI219" s="1"/>
      <c r="AJ219" s="84"/>
      <c r="AK219" s="84"/>
      <c r="AL219" s="84"/>
      <c r="AM219" s="84"/>
    </row>
    <row r="220" spans="1:39" ht="15.75" customHeight="1" x14ac:dyDescent="0.25">
      <c r="A220" s="1"/>
      <c r="B220" s="1"/>
      <c r="C220" s="1"/>
      <c r="D220" s="1"/>
      <c r="E220" s="1"/>
      <c r="F220" s="1"/>
      <c r="G220" s="1"/>
      <c r="H220" s="1"/>
      <c r="I220" s="85"/>
      <c r="J220" s="84"/>
      <c r="K220" s="1"/>
      <c r="L220" s="1"/>
      <c r="M220" s="1"/>
      <c r="N220" s="84"/>
      <c r="O220" s="84"/>
      <c r="P220" s="1"/>
      <c r="Q220" s="1"/>
      <c r="R220" s="84"/>
      <c r="S220" s="1"/>
      <c r="T220" s="1"/>
      <c r="U220" s="1"/>
      <c r="V220" s="1"/>
      <c r="W220" s="1"/>
      <c r="X220" s="1"/>
      <c r="Y220" s="1"/>
      <c r="Z220" s="1"/>
      <c r="AA220" s="1"/>
      <c r="AB220" s="1"/>
      <c r="AC220" s="1"/>
      <c r="AD220" s="1"/>
      <c r="AE220" s="1"/>
      <c r="AF220" s="1"/>
      <c r="AG220" s="1"/>
      <c r="AH220" s="239"/>
      <c r="AI220" s="1"/>
      <c r="AJ220" s="84"/>
      <c r="AK220" s="84"/>
      <c r="AL220" s="84"/>
      <c r="AM220" s="84"/>
    </row>
    <row r="221" spans="1:39" ht="15.75" customHeight="1" x14ac:dyDescent="0.25">
      <c r="A221" s="1"/>
      <c r="B221" s="1"/>
      <c r="C221" s="1"/>
      <c r="D221" s="1"/>
      <c r="E221" s="1"/>
      <c r="F221" s="1"/>
      <c r="G221" s="1"/>
      <c r="H221" s="1"/>
      <c r="I221" s="85"/>
      <c r="J221" s="84"/>
      <c r="K221" s="1"/>
      <c r="L221" s="1"/>
      <c r="M221" s="1"/>
      <c r="N221" s="84"/>
      <c r="O221" s="84"/>
      <c r="P221" s="1"/>
      <c r="Q221" s="1"/>
      <c r="R221" s="84"/>
      <c r="S221" s="1"/>
      <c r="T221" s="1"/>
      <c r="U221" s="1"/>
      <c r="V221" s="1"/>
      <c r="W221" s="1"/>
      <c r="X221" s="1"/>
      <c r="Y221" s="1"/>
      <c r="Z221" s="1"/>
      <c r="AA221" s="1"/>
      <c r="AB221" s="1"/>
      <c r="AC221" s="1"/>
      <c r="AD221" s="1"/>
      <c r="AE221" s="1"/>
      <c r="AF221" s="1"/>
      <c r="AG221" s="1"/>
      <c r="AH221" s="239"/>
      <c r="AI221" s="1"/>
      <c r="AJ221" s="84"/>
      <c r="AK221" s="84"/>
      <c r="AL221" s="84"/>
      <c r="AM221" s="84"/>
    </row>
    <row r="222" spans="1:39" ht="15.75" customHeight="1" x14ac:dyDescent="0.25">
      <c r="A222" s="1"/>
      <c r="B222" s="1"/>
      <c r="C222" s="1"/>
      <c r="D222" s="1"/>
      <c r="E222" s="1"/>
      <c r="F222" s="1"/>
      <c r="G222" s="1"/>
      <c r="H222" s="1"/>
      <c r="I222" s="85"/>
      <c r="J222" s="84"/>
      <c r="K222" s="1"/>
      <c r="L222" s="1"/>
      <c r="M222" s="1"/>
      <c r="N222" s="84"/>
      <c r="O222" s="84"/>
      <c r="P222" s="1"/>
      <c r="Q222" s="1"/>
      <c r="R222" s="84"/>
      <c r="S222" s="1"/>
      <c r="T222" s="1"/>
      <c r="U222" s="1"/>
      <c r="V222" s="1"/>
      <c r="W222" s="1"/>
      <c r="X222" s="1"/>
      <c r="Y222" s="1"/>
      <c r="Z222" s="1"/>
      <c r="AA222" s="1"/>
      <c r="AB222" s="1"/>
      <c r="AC222" s="1"/>
      <c r="AD222" s="1"/>
      <c r="AE222" s="1"/>
      <c r="AF222" s="1"/>
      <c r="AG222" s="1"/>
      <c r="AH222" s="239"/>
      <c r="AI222" s="1"/>
      <c r="AJ222" s="84"/>
      <c r="AK222" s="84"/>
      <c r="AL222" s="84"/>
      <c r="AM222" s="84"/>
    </row>
    <row r="223" spans="1:39" ht="15.75" customHeight="1" x14ac:dyDescent="0.25">
      <c r="A223" s="1"/>
      <c r="B223" s="1"/>
      <c r="C223" s="1"/>
      <c r="D223" s="1"/>
      <c r="E223" s="1"/>
      <c r="F223" s="1"/>
      <c r="G223" s="1"/>
      <c r="H223" s="1"/>
      <c r="I223" s="85"/>
      <c r="J223" s="84"/>
      <c r="K223" s="1"/>
      <c r="L223" s="1"/>
      <c r="M223" s="1"/>
      <c r="N223" s="84"/>
      <c r="O223" s="84"/>
      <c r="P223" s="1"/>
      <c r="Q223" s="1"/>
      <c r="R223" s="84"/>
      <c r="S223" s="1"/>
      <c r="T223" s="1"/>
      <c r="U223" s="1"/>
      <c r="V223" s="1"/>
      <c r="W223" s="1"/>
      <c r="X223" s="1"/>
      <c r="Y223" s="1"/>
      <c r="Z223" s="1"/>
      <c r="AA223" s="1"/>
      <c r="AB223" s="1"/>
      <c r="AC223" s="1"/>
      <c r="AD223" s="1"/>
      <c r="AE223" s="1"/>
      <c r="AF223" s="1"/>
      <c r="AG223" s="1"/>
      <c r="AH223" s="239"/>
      <c r="AI223" s="1"/>
      <c r="AJ223" s="84"/>
      <c r="AK223" s="84"/>
      <c r="AL223" s="84"/>
      <c r="AM223" s="84"/>
    </row>
    <row r="224" spans="1:39" ht="15.75" customHeight="1" x14ac:dyDescent="0.25">
      <c r="A224" s="1"/>
      <c r="B224" s="1"/>
      <c r="C224" s="1"/>
      <c r="D224" s="1"/>
      <c r="E224" s="1"/>
      <c r="F224" s="1"/>
      <c r="G224" s="1"/>
      <c r="H224" s="1"/>
      <c r="I224" s="85"/>
      <c r="J224" s="84"/>
      <c r="K224" s="1"/>
      <c r="L224" s="1"/>
      <c r="M224" s="1"/>
      <c r="N224" s="84"/>
      <c r="O224" s="84"/>
      <c r="P224" s="1"/>
      <c r="Q224" s="1"/>
      <c r="R224" s="84"/>
      <c r="S224" s="1"/>
      <c r="T224" s="1"/>
      <c r="U224" s="1"/>
      <c r="V224" s="1"/>
      <c r="W224" s="1"/>
      <c r="X224" s="1"/>
      <c r="Y224" s="1"/>
      <c r="Z224" s="1"/>
      <c r="AA224" s="1"/>
      <c r="AB224" s="1"/>
      <c r="AC224" s="1"/>
      <c r="AD224" s="1"/>
      <c r="AE224" s="1"/>
      <c r="AF224" s="1"/>
      <c r="AG224" s="1"/>
      <c r="AH224" s="239"/>
      <c r="AI224" s="1"/>
      <c r="AJ224" s="84"/>
      <c r="AK224" s="84"/>
      <c r="AL224" s="84"/>
      <c r="AM224" s="84"/>
    </row>
    <row r="225" spans="1:39" ht="15.75" customHeight="1" x14ac:dyDescent="0.25">
      <c r="A225" s="1"/>
      <c r="B225" s="1"/>
      <c r="C225" s="1"/>
      <c r="D225" s="1"/>
      <c r="E225" s="1"/>
      <c r="F225" s="1"/>
      <c r="G225" s="1"/>
      <c r="H225" s="1"/>
      <c r="I225" s="85"/>
      <c r="J225" s="84"/>
      <c r="K225" s="1"/>
      <c r="L225" s="1"/>
      <c r="M225" s="1"/>
      <c r="N225" s="84"/>
      <c r="O225" s="84"/>
      <c r="P225" s="1"/>
      <c r="Q225" s="1"/>
      <c r="R225" s="84"/>
      <c r="S225" s="1"/>
      <c r="T225" s="1"/>
      <c r="U225" s="1"/>
      <c r="V225" s="1"/>
      <c r="W225" s="1"/>
      <c r="X225" s="1"/>
      <c r="Y225" s="1"/>
      <c r="Z225" s="1"/>
      <c r="AA225" s="1"/>
      <c r="AB225" s="1"/>
      <c r="AC225" s="1"/>
      <c r="AD225" s="1"/>
      <c r="AE225" s="1"/>
      <c r="AF225" s="1"/>
      <c r="AG225" s="1"/>
      <c r="AH225" s="239"/>
      <c r="AI225" s="1"/>
      <c r="AJ225" s="84"/>
      <c r="AK225" s="84"/>
      <c r="AL225" s="84"/>
      <c r="AM225" s="84"/>
    </row>
    <row r="226" spans="1:39" ht="15.75" customHeight="1" x14ac:dyDescent="0.25">
      <c r="A226" s="1"/>
      <c r="B226" s="1"/>
      <c r="C226" s="1"/>
      <c r="D226" s="1"/>
      <c r="E226" s="1"/>
      <c r="F226" s="1"/>
      <c r="G226" s="1"/>
      <c r="H226" s="1"/>
      <c r="I226" s="85"/>
      <c r="J226" s="84"/>
      <c r="K226" s="1"/>
      <c r="L226" s="1"/>
      <c r="M226" s="1"/>
      <c r="N226" s="84"/>
      <c r="O226" s="84"/>
      <c r="P226" s="1"/>
      <c r="Q226" s="1"/>
      <c r="R226" s="84"/>
      <c r="S226" s="1"/>
      <c r="T226" s="1"/>
      <c r="U226" s="1"/>
      <c r="V226" s="1"/>
      <c r="W226" s="1"/>
      <c r="X226" s="1"/>
      <c r="Y226" s="1"/>
      <c r="Z226" s="1"/>
      <c r="AA226" s="1"/>
      <c r="AB226" s="1"/>
      <c r="AC226" s="1"/>
      <c r="AD226" s="1"/>
      <c r="AE226" s="1"/>
      <c r="AF226" s="1"/>
      <c r="AG226" s="1"/>
      <c r="AH226" s="239"/>
      <c r="AI226" s="1"/>
      <c r="AJ226" s="84"/>
      <c r="AK226" s="84"/>
      <c r="AL226" s="84"/>
      <c r="AM226" s="84"/>
    </row>
    <row r="227" spans="1:39" ht="15.75" customHeight="1" x14ac:dyDescent="0.25">
      <c r="A227" s="1"/>
      <c r="B227" s="1"/>
      <c r="C227" s="1"/>
      <c r="D227" s="1"/>
      <c r="E227" s="1"/>
      <c r="F227" s="1"/>
      <c r="G227" s="1"/>
      <c r="H227" s="1"/>
      <c r="I227" s="85"/>
      <c r="J227" s="84"/>
      <c r="K227" s="1"/>
      <c r="L227" s="1"/>
      <c r="M227" s="1"/>
      <c r="N227" s="84"/>
      <c r="O227" s="84"/>
      <c r="P227" s="1"/>
      <c r="Q227" s="1"/>
      <c r="R227" s="84"/>
      <c r="S227" s="1"/>
      <c r="T227" s="1"/>
      <c r="U227" s="1"/>
      <c r="V227" s="1"/>
      <c r="W227" s="1"/>
      <c r="X227" s="1"/>
      <c r="Y227" s="1"/>
      <c r="Z227" s="1"/>
      <c r="AA227" s="1"/>
      <c r="AB227" s="1"/>
      <c r="AC227" s="1"/>
      <c r="AD227" s="1"/>
      <c r="AE227" s="1"/>
      <c r="AF227" s="1"/>
      <c r="AG227" s="1"/>
      <c r="AH227" s="239"/>
      <c r="AI227" s="1"/>
      <c r="AJ227" s="84"/>
      <c r="AK227" s="84"/>
      <c r="AL227" s="84"/>
      <c r="AM227" s="84"/>
    </row>
    <row r="228" spans="1:39" ht="15.75" customHeight="1" x14ac:dyDescent="0.25">
      <c r="A228" s="1"/>
      <c r="B228" s="1"/>
      <c r="C228" s="1"/>
      <c r="D228" s="1"/>
      <c r="E228" s="1"/>
      <c r="F228" s="1"/>
      <c r="G228" s="1"/>
      <c r="H228" s="1"/>
      <c r="I228" s="85"/>
      <c r="J228" s="84"/>
      <c r="K228" s="1"/>
      <c r="L228" s="1"/>
      <c r="M228" s="1"/>
      <c r="N228" s="84"/>
      <c r="O228" s="84"/>
      <c r="P228" s="1"/>
      <c r="Q228" s="1"/>
      <c r="R228" s="84"/>
      <c r="S228" s="1"/>
      <c r="T228" s="1"/>
      <c r="U228" s="1"/>
      <c r="V228" s="1"/>
      <c r="W228" s="1"/>
      <c r="X228" s="1"/>
      <c r="Y228" s="1"/>
      <c r="Z228" s="1"/>
      <c r="AA228" s="1"/>
      <c r="AB228" s="1"/>
      <c r="AC228" s="1"/>
      <c r="AD228" s="1"/>
      <c r="AE228" s="1"/>
      <c r="AF228" s="1"/>
      <c r="AG228" s="1"/>
      <c r="AH228" s="239"/>
      <c r="AI228" s="1"/>
      <c r="AJ228" s="84"/>
      <c r="AK228" s="84"/>
      <c r="AL228" s="84"/>
      <c r="AM228" s="84"/>
    </row>
    <row r="229" spans="1:39" ht="15.75" customHeight="1" x14ac:dyDescent="0.25">
      <c r="A229" s="1"/>
      <c r="B229" s="1"/>
      <c r="C229" s="1"/>
      <c r="D229" s="1"/>
      <c r="E229" s="1"/>
      <c r="F229" s="1"/>
      <c r="G229" s="1"/>
      <c r="H229" s="1"/>
      <c r="I229" s="85"/>
      <c r="J229" s="84"/>
      <c r="K229" s="1"/>
      <c r="L229" s="1"/>
      <c r="M229" s="1"/>
      <c r="N229" s="84"/>
      <c r="O229" s="84"/>
      <c r="P229" s="1"/>
      <c r="Q229" s="1"/>
      <c r="R229" s="84"/>
      <c r="S229" s="1"/>
      <c r="T229" s="1"/>
      <c r="U229" s="1"/>
      <c r="V229" s="1"/>
      <c r="W229" s="1"/>
      <c r="X229" s="1"/>
      <c r="Y229" s="1"/>
      <c r="Z229" s="1"/>
      <c r="AA229" s="1"/>
      <c r="AB229" s="1"/>
      <c r="AC229" s="1"/>
      <c r="AD229" s="1"/>
      <c r="AE229" s="1"/>
      <c r="AF229" s="1"/>
      <c r="AG229" s="1"/>
      <c r="AH229" s="239"/>
      <c r="AI229" s="1"/>
      <c r="AJ229" s="84"/>
      <c r="AK229" s="84"/>
      <c r="AL229" s="84"/>
      <c r="AM229" s="84"/>
    </row>
    <row r="230" spans="1:39" ht="15.75" customHeight="1" x14ac:dyDescent="0.25">
      <c r="A230" s="1"/>
      <c r="B230" s="1"/>
      <c r="C230" s="1"/>
      <c r="D230" s="1"/>
      <c r="E230" s="1"/>
      <c r="F230" s="1"/>
      <c r="G230" s="1"/>
      <c r="H230" s="1"/>
      <c r="I230" s="85"/>
      <c r="J230" s="84"/>
      <c r="K230" s="1"/>
      <c r="L230" s="1"/>
      <c r="M230" s="1"/>
      <c r="N230" s="84"/>
      <c r="O230" s="84"/>
      <c r="P230" s="1"/>
      <c r="Q230" s="1"/>
      <c r="R230" s="84"/>
      <c r="S230" s="1"/>
      <c r="T230" s="1"/>
      <c r="U230" s="1"/>
      <c r="V230" s="1"/>
      <c r="W230" s="1"/>
      <c r="X230" s="1"/>
      <c r="Y230" s="1"/>
      <c r="Z230" s="1"/>
      <c r="AA230" s="1"/>
      <c r="AB230" s="1"/>
      <c r="AC230" s="1"/>
      <c r="AD230" s="1"/>
      <c r="AE230" s="1"/>
      <c r="AF230" s="1"/>
      <c r="AG230" s="1"/>
      <c r="AH230" s="239"/>
      <c r="AI230" s="1"/>
      <c r="AJ230" s="84"/>
      <c r="AK230" s="84"/>
      <c r="AL230" s="84"/>
      <c r="AM230" s="84"/>
    </row>
    <row r="231" spans="1:39" ht="15.75" customHeight="1" x14ac:dyDescent="0.25">
      <c r="A231" s="1"/>
      <c r="B231" s="1"/>
      <c r="C231" s="1"/>
      <c r="D231" s="1"/>
      <c r="E231" s="1"/>
      <c r="F231" s="1"/>
      <c r="G231" s="1"/>
      <c r="H231" s="1"/>
      <c r="I231" s="85"/>
      <c r="J231" s="84"/>
      <c r="K231" s="1"/>
      <c r="L231" s="1"/>
      <c r="M231" s="1"/>
      <c r="N231" s="84"/>
      <c r="O231" s="84"/>
      <c r="P231" s="1"/>
      <c r="Q231" s="1"/>
      <c r="R231" s="84"/>
      <c r="S231" s="1"/>
      <c r="T231" s="1"/>
      <c r="U231" s="1"/>
      <c r="V231" s="1"/>
      <c r="W231" s="1"/>
      <c r="X231" s="1"/>
      <c r="Y231" s="1"/>
      <c r="Z231" s="1"/>
      <c r="AA231" s="1"/>
      <c r="AB231" s="1"/>
      <c r="AC231" s="1"/>
      <c r="AD231" s="1"/>
      <c r="AE231" s="1"/>
      <c r="AF231" s="1"/>
      <c r="AG231" s="1"/>
      <c r="AH231" s="239"/>
      <c r="AI231" s="1"/>
      <c r="AJ231" s="84"/>
      <c r="AK231" s="84"/>
      <c r="AL231" s="84"/>
      <c r="AM231" s="84"/>
    </row>
    <row r="232" spans="1:39" ht="15.75" customHeight="1" x14ac:dyDescent="0.25">
      <c r="A232" s="1"/>
      <c r="B232" s="1"/>
      <c r="C232" s="1"/>
      <c r="D232" s="1"/>
      <c r="E232" s="1"/>
      <c r="F232" s="1"/>
      <c r="G232" s="1"/>
      <c r="H232" s="1"/>
      <c r="I232" s="85"/>
      <c r="J232" s="84"/>
      <c r="K232" s="1"/>
      <c r="L232" s="1"/>
      <c r="M232" s="1"/>
      <c r="N232" s="84"/>
      <c r="O232" s="84"/>
      <c r="P232" s="1"/>
      <c r="Q232" s="1"/>
      <c r="R232" s="84"/>
      <c r="S232" s="1"/>
      <c r="T232" s="1"/>
      <c r="U232" s="1"/>
      <c r="V232" s="1"/>
      <c r="W232" s="1"/>
      <c r="X232" s="1"/>
      <c r="Y232" s="1"/>
      <c r="Z232" s="1"/>
      <c r="AA232" s="1"/>
      <c r="AB232" s="1"/>
      <c r="AC232" s="1"/>
      <c r="AD232" s="1"/>
      <c r="AE232" s="1"/>
      <c r="AF232" s="1"/>
      <c r="AG232" s="1"/>
      <c r="AH232" s="239"/>
      <c r="AI232" s="1"/>
      <c r="AJ232" s="84"/>
      <c r="AK232" s="84"/>
      <c r="AL232" s="84"/>
      <c r="AM232" s="84"/>
    </row>
    <row r="233" spans="1:39" ht="15.75" customHeight="1" x14ac:dyDescent="0.25">
      <c r="A233" s="1"/>
      <c r="B233" s="1"/>
      <c r="C233" s="1"/>
      <c r="D233" s="1"/>
      <c r="E233" s="1"/>
      <c r="F233" s="1"/>
      <c r="G233" s="1"/>
      <c r="H233" s="1"/>
      <c r="I233" s="85"/>
      <c r="J233" s="84"/>
      <c r="K233" s="1"/>
      <c r="L233" s="1"/>
      <c r="M233" s="1"/>
      <c r="N233" s="84"/>
      <c r="O233" s="84"/>
      <c r="P233" s="1"/>
      <c r="Q233" s="1"/>
      <c r="R233" s="84"/>
      <c r="S233" s="1"/>
      <c r="T233" s="1"/>
      <c r="U233" s="1"/>
      <c r="V233" s="1"/>
      <c r="W233" s="1"/>
      <c r="X233" s="1"/>
      <c r="Y233" s="1"/>
      <c r="Z233" s="1"/>
      <c r="AA233" s="1"/>
      <c r="AB233" s="1"/>
      <c r="AC233" s="1"/>
      <c r="AD233" s="1"/>
      <c r="AE233" s="1"/>
      <c r="AF233" s="1"/>
      <c r="AG233" s="1"/>
      <c r="AH233" s="239"/>
      <c r="AI233" s="1"/>
      <c r="AJ233" s="84"/>
      <c r="AK233" s="84"/>
      <c r="AL233" s="84"/>
      <c r="AM233" s="84"/>
    </row>
    <row r="234" spans="1:39" ht="15.75" customHeight="1" x14ac:dyDescent="0.25">
      <c r="A234" s="1"/>
      <c r="B234" s="1"/>
      <c r="C234" s="1"/>
      <c r="D234" s="1"/>
      <c r="E234" s="1"/>
      <c r="F234" s="1"/>
      <c r="G234" s="1"/>
      <c r="H234" s="1"/>
      <c r="I234" s="85"/>
      <c r="J234" s="84"/>
      <c r="K234" s="1"/>
      <c r="L234" s="1"/>
      <c r="M234" s="1"/>
      <c r="N234" s="84"/>
      <c r="O234" s="84"/>
      <c r="P234" s="1"/>
      <c r="Q234" s="1"/>
      <c r="R234" s="84"/>
      <c r="S234" s="1"/>
      <c r="T234" s="1"/>
      <c r="U234" s="1"/>
      <c r="V234" s="1"/>
      <c r="W234" s="1"/>
      <c r="X234" s="1"/>
      <c r="Y234" s="1"/>
      <c r="Z234" s="1"/>
      <c r="AA234" s="1"/>
      <c r="AB234" s="1"/>
      <c r="AC234" s="1"/>
      <c r="AD234" s="1"/>
      <c r="AE234" s="1"/>
      <c r="AF234" s="1"/>
      <c r="AG234" s="1"/>
      <c r="AH234" s="239"/>
      <c r="AI234" s="1"/>
      <c r="AJ234" s="84"/>
      <c r="AK234" s="84"/>
      <c r="AL234" s="84"/>
      <c r="AM234" s="84"/>
    </row>
    <row r="235" spans="1:39" ht="15.75" customHeight="1" x14ac:dyDescent="0.25">
      <c r="A235" s="1"/>
      <c r="B235" s="1"/>
      <c r="C235" s="1"/>
      <c r="D235" s="1"/>
      <c r="E235" s="1"/>
      <c r="F235" s="1"/>
      <c r="G235" s="1"/>
      <c r="H235" s="1"/>
      <c r="I235" s="85"/>
      <c r="J235" s="84"/>
      <c r="K235" s="1"/>
      <c r="L235" s="1"/>
      <c r="M235" s="1"/>
      <c r="N235" s="84"/>
      <c r="O235" s="84"/>
      <c r="P235" s="1"/>
      <c r="Q235" s="1"/>
      <c r="R235" s="84"/>
      <c r="S235" s="1"/>
      <c r="T235" s="1"/>
      <c r="U235" s="1"/>
      <c r="V235" s="1"/>
      <c r="W235" s="1"/>
      <c r="X235" s="1"/>
      <c r="Y235" s="1"/>
      <c r="Z235" s="1"/>
      <c r="AA235" s="1"/>
      <c r="AB235" s="1"/>
      <c r="AC235" s="1"/>
      <c r="AD235" s="1"/>
      <c r="AE235" s="1"/>
      <c r="AF235" s="1"/>
      <c r="AG235" s="1"/>
      <c r="AH235" s="239"/>
      <c r="AI235" s="1"/>
      <c r="AJ235" s="84"/>
      <c r="AK235" s="84"/>
      <c r="AL235" s="84"/>
      <c r="AM235" s="84"/>
    </row>
    <row r="236" spans="1:39" ht="15.75" customHeight="1" x14ac:dyDescent="0.25">
      <c r="A236" s="1"/>
      <c r="B236" s="1"/>
      <c r="C236" s="1"/>
      <c r="D236" s="1"/>
      <c r="E236" s="1"/>
      <c r="F236" s="1"/>
      <c r="G236" s="1"/>
      <c r="H236" s="1"/>
      <c r="I236" s="85"/>
      <c r="J236" s="84"/>
      <c r="K236" s="1"/>
      <c r="L236" s="1"/>
      <c r="M236" s="1"/>
      <c r="N236" s="84"/>
      <c r="O236" s="84"/>
      <c r="P236" s="1"/>
      <c r="Q236" s="1"/>
      <c r="R236" s="84"/>
      <c r="S236" s="1"/>
      <c r="T236" s="1"/>
      <c r="U236" s="1"/>
      <c r="V236" s="1"/>
      <c r="W236" s="1"/>
      <c r="X236" s="1"/>
      <c r="Y236" s="1"/>
      <c r="Z236" s="1"/>
      <c r="AA236" s="1"/>
      <c r="AB236" s="1"/>
      <c r="AC236" s="1"/>
      <c r="AD236" s="1"/>
      <c r="AE236" s="1"/>
      <c r="AF236" s="1"/>
      <c r="AG236" s="1"/>
      <c r="AH236" s="239"/>
      <c r="AI236" s="1"/>
      <c r="AJ236" s="84"/>
      <c r="AK236" s="84"/>
      <c r="AL236" s="84"/>
      <c r="AM236" s="84"/>
    </row>
    <row r="237" spans="1:39" ht="15.75" customHeight="1" x14ac:dyDescent="0.25">
      <c r="A237" s="1"/>
      <c r="B237" s="1"/>
      <c r="C237" s="1"/>
      <c r="D237" s="1"/>
      <c r="E237" s="1"/>
      <c r="F237" s="1"/>
      <c r="G237" s="1"/>
      <c r="H237" s="1"/>
      <c r="I237" s="85"/>
      <c r="J237" s="84"/>
      <c r="K237" s="1"/>
      <c r="L237" s="1"/>
      <c r="M237" s="1"/>
      <c r="N237" s="84"/>
      <c r="O237" s="84"/>
      <c r="P237" s="1"/>
      <c r="Q237" s="1"/>
      <c r="R237" s="84"/>
      <c r="S237" s="1"/>
      <c r="T237" s="1"/>
      <c r="U237" s="1"/>
      <c r="V237" s="1"/>
      <c r="W237" s="1"/>
      <c r="X237" s="1"/>
      <c r="Y237" s="1"/>
      <c r="Z237" s="1"/>
      <c r="AA237" s="1"/>
      <c r="AB237" s="1"/>
      <c r="AC237" s="1"/>
      <c r="AD237" s="1"/>
      <c r="AE237" s="1"/>
      <c r="AF237" s="1"/>
      <c r="AG237" s="1"/>
      <c r="AH237" s="239"/>
      <c r="AI237" s="1"/>
      <c r="AJ237" s="84"/>
      <c r="AK237" s="84"/>
      <c r="AL237" s="84"/>
      <c r="AM237" s="84"/>
    </row>
    <row r="238" spans="1:39" ht="15.75" customHeight="1" x14ac:dyDescent="0.25">
      <c r="A238" s="1"/>
      <c r="B238" s="1"/>
      <c r="C238" s="1"/>
      <c r="D238" s="1"/>
      <c r="E238" s="1"/>
      <c r="F238" s="1"/>
      <c r="G238" s="1"/>
      <c r="H238" s="1"/>
      <c r="I238" s="85"/>
      <c r="J238" s="84"/>
      <c r="K238" s="1"/>
      <c r="L238" s="1"/>
      <c r="M238" s="1"/>
      <c r="N238" s="84"/>
      <c r="O238" s="84"/>
      <c r="P238" s="1"/>
      <c r="Q238" s="1"/>
      <c r="R238" s="84"/>
      <c r="S238" s="1"/>
      <c r="T238" s="1"/>
      <c r="U238" s="1"/>
      <c r="V238" s="1"/>
      <c r="W238" s="1"/>
      <c r="X238" s="1"/>
      <c r="Y238" s="1"/>
      <c r="Z238" s="1"/>
      <c r="AA238" s="1"/>
      <c r="AB238" s="1"/>
      <c r="AC238" s="1"/>
      <c r="AD238" s="1"/>
      <c r="AE238" s="1"/>
      <c r="AF238" s="1"/>
      <c r="AG238" s="1"/>
      <c r="AH238" s="239"/>
      <c r="AI238" s="1"/>
      <c r="AJ238" s="84"/>
      <c r="AK238" s="84"/>
      <c r="AL238" s="84"/>
      <c r="AM238" s="84"/>
    </row>
    <row r="239" spans="1:39" ht="15.75" customHeight="1" x14ac:dyDescent="0.25">
      <c r="A239" s="1"/>
      <c r="B239" s="1"/>
      <c r="C239" s="1"/>
      <c r="D239" s="1"/>
      <c r="E239" s="1"/>
      <c r="F239" s="1"/>
      <c r="G239" s="1"/>
      <c r="H239" s="1"/>
      <c r="I239" s="85"/>
      <c r="J239" s="84"/>
      <c r="K239" s="1"/>
      <c r="L239" s="1"/>
      <c r="M239" s="1"/>
      <c r="N239" s="84"/>
      <c r="O239" s="84"/>
      <c r="P239" s="1"/>
      <c r="Q239" s="1"/>
      <c r="R239" s="84"/>
      <c r="S239" s="1"/>
      <c r="T239" s="1"/>
      <c r="U239" s="1"/>
      <c r="V239" s="1"/>
      <c r="W239" s="1"/>
      <c r="X239" s="1"/>
      <c r="Y239" s="1"/>
      <c r="Z239" s="1"/>
      <c r="AA239" s="1"/>
      <c r="AB239" s="1"/>
      <c r="AC239" s="1"/>
      <c r="AD239" s="1"/>
      <c r="AE239" s="1"/>
      <c r="AF239" s="1"/>
      <c r="AG239" s="1"/>
      <c r="AH239" s="239"/>
      <c r="AI239" s="1"/>
      <c r="AJ239" s="84"/>
      <c r="AK239" s="84"/>
      <c r="AL239" s="84"/>
      <c r="AM239" s="84"/>
    </row>
    <row r="240" spans="1:39" ht="15.75" customHeight="1" x14ac:dyDescent="0.25">
      <c r="A240" s="1"/>
      <c r="B240" s="1"/>
      <c r="C240" s="1"/>
      <c r="D240" s="1"/>
      <c r="E240" s="1"/>
      <c r="F240" s="1"/>
      <c r="G240" s="1"/>
      <c r="H240" s="1"/>
      <c r="I240" s="85"/>
      <c r="J240" s="84"/>
      <c r="K240" s="1"/>
      <c r="L240" s="1"/>
      <c r="M240" s="1"/>
      <c r="N240" s="84"/>
      <c r="O240" s="84"/>
      <c r="P240" s="1"/>
      <c r="Q240" s="1"/>
      <c r="R240" s="84"/>
      <c r="S240" s="1"/>
      <c r="T240" s="1"/>
      <c r="U240" s="1"/>
      <c r="V240" s="1"/>
      <c r="W240" s="1"/>
      <c r="X240" s="1"/>
      <c r="Y240" s="1"/>
      <c r="Z240" s="1"/>
      <c r="AA240" s="1"/>
      <c r="AB240" s="1"/>
      <c r="AC240" s="1"/>
      <c r="AD240" s="1"/>
      <c r="AE240" s="1"/>
      <c r="AF240" s="1"/>
      <c r="AG240" s="1"/>
      <c r="AH240" s="239"/>
      <c r="AI240" s="1"/>
      <c r="AJ240" s="84"/>
      <c r="AK240" s="84"/>
      <c r="AL240" s="84"/>
      <c r="AM240" s="84"/>
    </row>
    <row r="241" spans="1:39" ht="15.75" customHeight="1" x14ac:dyDescent="0.25">
      <c r="A241" s="1"/>
      <c r="B241" s="1"/>
      <c r="C241" s="1"/>
      <c r="D241" s="1"/>
      <c r="E241" s="1"/>
      <c r="F241" s="1"/>
      <c r="G241" s="1"/>
      <c r="H241" s="1"/>
      <c r="I241" s="85"/>
      <c r="J241" s="84"/>
      <c r="K241" s="1"/>
      <c r="L241" s="1"/>
      <c r="M241" s="1"/>
      <c r="N241" s="84"/>
      <c r="O241" s="84"/>
      <c r="P241" s="1"/>
      <c r="Q241" s="1"/>
      <c r="R241" s="84"/>
      <c r="S241" s="1"/>
      <c r="T241" s="1"/>
      <c r="U241" s="1"/>
      <c r="V241" s="1"/>
      <c r="W241" s="1"/>
      <c r="X241" s="1"/>
      <c r="Y241" s="1"/>
      <c r="Z241" s="1"/>
      <c r="AA241" s="1"/>
      <c r="AB241" s="1"/>
      <c r="AC241" s="1"/>
      <c r="AD241" s="1"/>
      <c r="AE241" s="1"/>
      <c r="AF241" s="1"/>
      <c r="AG241" s="1"/>
      <c r="AH241" s="239"/>
      <c r="AI241" s="1"/>
      <c r="AJ241" s="84"/>
      <c r="AK241" s="84"/>
      <c r="AL241" s="84"/>
      <c r="AM241" s="84"/>
    </row>
    <row r="242" spans="1:39" ht="15.75" customHeight="1" x14ac:dyDescent="0.25">
      <c r="A242" s="1"/>
      <c r="B242" s="1"/>
      <c r="C242" s="1"/>
      <c r="D242" s="1"/>
      <c r="E242" s="1"/>
      <c r="F242" s="1"/>
      <c r="G242" s="1"/>
      <c r="H242" s="1"/>
      <c r="I242" s="85"/>
      <c r="J242" s="84"/>
      <c r="K242" s="1"/>
      <c r="L242" s="1"/>
      <c r="M242" s="1"/>
      <c r="N242" s="84"/>
      <c r="O242" s="84"/>
      <c r="P242" s="1"/>
      <c r="Q242" s="1"/>
      <c r="R242" s="84"/>
      <c r="S242" s="1"/>
      <c r="T242" s="1"/>
      <c r="U242" s="1"/>
      <c r="V242" s="1"/>
      <c r="W242" s="1"/>
      <c r="X242" s="1"/>
      <c r="Y242" s="1"/>
      <c r="Z242" s="1"/>
      <c r="AA242" s="1"/>
      <c r="AB242" s="1"/>
      <c r="AC242" s="1"/>
      <c r="AD242" s="1"/>
      <c r="AE242" s="1"/>
      <c r="AF242" s="1"/>
      <c r="AG242" s="1"/>
      <c r="AH242" s="239"/>
      <c r="AI242" s="1"/>
      <c r="AJ242" s="84"/>
      <c r="AK242" s="84"/>
      <c r="AL242" s="84"/>
      <c r="AM242" s="84"/>
    </row>
    <row r="243" spans="1:39" ht="15.75" customHeight="1" x14ac:dyDescent="0.25">
      <c r="A243" s="1"/>
      <c r="B243" s="1"/>
      <c r="C243" s="1"/>
      <c r="D243" s="1"/>
      <c r="E243" s="1"/>
      <c r="F243" s="1"/>
      <c r="G243" s="1"/>
      <c r="H243" s="1"/>
      <c r="I243" s="85"/>
      <c r="J243" s="84"/>
      <c r="K243" s="1"/>
      <c r="L243" s="1"/>
      <c r="M243" s="1"/>
      <c r="N243" s="84"/>
      <c r="O243" s="84"/>
      <c r="P243" s="1"/>
      <c r="Q243" s="1"/>
      <c r="R243" s="84"/>
      <c r="S243" s="1"/>
      <c r="T243" s="1"/>
      <c r="U243" s="1"/>
      <c r="V243" s="1"/>
      <c r="W243" s="1"/>
      <c r="X243" s="1"/>
      <c r="Y243" s="1"/>
      <c r="Z243" s="1"/>
      <c r="AA243" s="1"/>
      <c r="AB243" s="1"/>
      <c r="AC243" s="1"/>
      <c r="AD243" s="1"/>
      <c r="AE243" s="1"/>
      <c r="AF243" s="1"/>
      <c r="AG243" s="1"/>
      <c r="AH243" s="239"/>
      <c r="AI243" s="1"/>
      <c r="AJ243" s="84"/>
      <c r="AK243" s="84"/>
      <c r="AL243" s="84"/>
      <c r="AM243" s="84"/>
    </row>
    <row r="244" spans="1:39" ht="15.75" customHeight="1" x14ac:dyDescent="0.25">
      <c r="A244" s="1"/>
      <c r="B244" s="1"/>
      <c r="C244" s="1"/>
      <c r="D244" s="1"/>
      <c r="E244" s="1"/>
      <c r="F244" s="1"/>
      <c r="G244" s="1"/>
      <c r="H244" s="1"/>
      <c r="I244" s="85"/>
      <c r="J244" s="84"/>
      <c r="K244" s="1"/>
      <c r="L244" s="1"/>
      <c r="M244" s="1"/>
      <c r="N244" s="84"/>
      <c r="O244" s="84"/>
      <c r="P244" s="1"/>
      <c r="Q244" s="1"/>
      <c r="R244" s="84"/>
      <c r="S244" s="1"/>
      <c r="T244" s="1"/>
      <c r="U244" s="1"/>
      <c r="V244" s="1"/>
      <c r="W244" s="1"/>
      <c r="X244" s="1"/>
      <c r="Y244" s="1"/>
      <c r="Z244" s="1"/>
      <c r="AA244" s="1"/>
      <c r="AB244" s="1"/>
      <c r="AC244" s="1"/>
      <c r="AD244" s="1"/>
      <c r="AE244" s="1"/>
      <c r="AF244" s="1"/>
      <c r="AG244" s="1"/>
      <c r="AH244" s="239"/>
      <c r="AI244" s="1"/>
      <c r="AJ244" s="84"/>
      <c r="AK244" s="84"/>
      <c r="AL244" s="84"/>
      <c r="AM244" s="84"/>
    </row>
    <row r="245" spans="1:39" ht="15.75" customHeight="1" x14ac:dyDescent="0.25">
      <c r="A245" s="1"/>
      <c r="B245" s="1"/>
      <c r="C245" s="1"/>
      <c r="D245" s="1"/>
      <c r="E245" s="1"/>
      <c r="F245" s="1"/>
      <c r="G245" s="1"/>
      <c r="H245" s="1"/>
      <c r="I245" s="85"/>
      <c r="J245" s="84"/>
      <c r="K245" s="1"/>
      <c r="L245" s="1"/>
      <c r="M245" s="1"/>
      <c r="N245" s="84"/>
      <c r="O245" s="84"/>
      <c r="P245" s="1"/>
      <c r="Q245" s="1"/>
      <c r="R245" s="84"/>
      <c r="S245" s="1"/>
      <c r="T245" s="1"/>
      <c r="U245" s="1"/>
      <c r="V245" s="1"/>
      <c r="W245" s="1"/>
      <c r="X245" s="1"/>
      <c r="Y245" s="1"/>
      <c r="Z245" s="1"/>
      <c r="AA245" s="1"/>
      <c r="AB245" s="1"/>
      <c r="AC245" s="1"/>
      <c r="AD245" s="1"/>
      <c r="AE245" s="1"/>
      <c r="AF245" s="1"/>
      <c r="AG245" s="1"/>
      <c r="AH245" s="239"/>
      <c r="AI245" s="1"/>
      <c r="AJ245" s="84"/>
      <c r="AK245" s="84"/>
      <c r="AL245" s="84"/>
      <c r="AM245" s="84"/>
    </row>
    <row r="246" spans="1:39" ht="15.75" customHeight="1" x14ac:dyDescent="0.25">
      <c r="A246" s="1"/>
      <c r="B246" s="1"/>
      <c r="C246" s="1"/>
      <c r="D246" s="1"/>
      <c r="E246" s="1"/>
      <c r="F246" s="1"/>
      <c r="G246" s="1"/>
      <c r="H246" s="1"/>
      <c r="I246" s="85"/>
      <c r="J246" s="84"/>
      <c r="K246" s="1"/>
      <c r="L246" s="1"/>
      <c r="M246" s="1"/>
      <c r="N246" s="84"/>
      <c r="O246" s="84"/>
      <c r="P246" s="1"/>
      <c r="Q246" s="1"/>
      <c r="R246" s="84"/>
      <c r="S246" s="1"/>
      <c r="T246" s="1"/>
      <c r="U246" s="1"/>
      <c r="V246" s="1"/>
      <c r="W246" s="1"/>
      <c r="X246" s="1"/>
      <c r="Y246" s="1"/>
      <c r="Z246" s="1"/>
      <c r="AA246" s="1"/>
      <c r="AB246" s="1"/>
      <c r="AC246" s="1"/>
      <c r="AD246" s="1"/>
      <c r="AE246" s="1"/>
      <c r="AF246" s="1"/>
      <c r="AG246" s="1"/>
      <c r="AH246" s="239"/>
      <c r="AI246" s="1"/>
      <c r="AJ246" s="84"/>
      <c r="AK246" s="84"/>
      <c r="AL246" s="84"/>
      <c r="AM246" s="84"/>
    </row>
    <row r="247" spans="1:39" ht="15.75" customHeight="1" x14ac:dyDescent="0.25">
      <c r="A247" s="1"/>
      <c r="B247" s="1"/>
      <c r="C247" s="1"/>
      <c r="D247" s="1"/>
      <c r="E247" s="1"/>
      <c r="F247" s="1"/>
      <c r="G247" s="1"/>
      <c r="H247" s="1"/>
      <c r="I247" s="85"/>
      <c r="J247" s="84"/>
      <c r="K247" s="1"/>
      <c r="L247" s="1"/>
      <c r="M247" s="1"/>
      <c r="N247" s="84"/>
      <c r="O247" s="84"/>
      <c r="P247" s="1"/>
      <c r="Q247" s="1"/>
      <c r="R247" s="84"/>
      <c r="S247" s="1"/>
      <c r="T247" s="1"/>
      <c r="U247" s="1"/>
      <c r="V247" s="1"/>
      <c r="W247" s="1"/>
      <c r="X247" s="1"/>
      <c r="Y247" s="1"/>
      <c r="Z247" s="1"/>
      <c r="AA247" s="1"/>
      <c r="AB247" s="1"/>
      <c r="AC247" s="1"/>
      <c r="AD247" s="1"/>
      <c r="AE247" s="1"/>
      <c r="AF247" s="1"/>
      <c r="AG247" s="1"/>
      <c r="AH247" s="239"/>
      <c r="AI247" s="1"/>
      <c r="AJ247" s="84"/>
      <c r="AK247" s="84"/>
      <c r="AL247" s="84"/>
      <c r="AM247" s="84"/>
    </row>
    <row r="248" spans="1:39" ht="15.75" customHeight="1" x14ac:dyDescent="0.25">
      <c r="A248" s="1"/>
      <c r="B248" s="1"/>
      <c r="C248" s="1"/>
      <c r="D248" s="1"/>
      <c r="E248" s="1"/>
      <c r="F248" s="1"/>
      <c r="G248" s="1"/>
      <c r="H248" s="1"/>
      <c r="I248" s="85"/>
      <c r="J248" s="84"/>
      <c r="K248" s="1"/>
      <c r="L248" s="1"/>
      <c r="M248" s="1"/>
      <c r="N248" s="84"/>
      <c r="O248" s="84"/>
      <c r="P248" s="1"/>
      <c r="Q248" s="1"/>
      <c r="R248" s="84"/>
      <c r="S248" s="1"/>
      <c r="T248" s="1"/>
      <c r="U248" s="1"/>
      <c r="V248" s="1"/>
      <c r="W248" s="1"/>
      <c r="X248" s="1"/>
      <c r="Y248" s="1"/>
      <c r="Z248" s="1"/>
      <c r="AA248" s="1"/>
      <c r="AB248" s="1"/>
      <c r="AC248" s="1"/>
      <c r="AD248" s="1"/>
      <c r="AE248" s="1"/>
      <c r="AF248" s="1"/>
      <c r="AG248" s="1"/>
      <c r="AH248" s="239"/>
      <c r="AI248" s="1"/>
      <c r="AJ248" s="84"/>
      <c r="AK248" s="84"/>
      <c r="AL248" s="84"/>
      <c r="AM248" s="84"/>
    </row>
    <row r="249" spans="1:39" ht="15.75" customHeight="1" x14ac:dyDescent="0.2"/>
    <row r="250" spans="1:39" ht="15.75" customHeight="1" x14ac:dyDescent="0.2"/>
    <row r="251" spans="1:39" ht="15.75" customHeight="1" x14ac:dyDescent="0.2"/>
    <row r="252" spans="1:39" ht="15.75" customHeight="1" x14ac:dyDescent="0.2"/>
    <row r="253" spans="1:39" ht="15.75" customHeight="1" x14ac:dyDescent="0.2"/>
    <row r="254" spans="1:39" ht="15.75" customHeight="1" x14ac:dyDescent="0.2"/>
    <row r="255" spans="1:39" ht="15.75" customHeight="1" x14ac:dyDescent="0.2"/>
    <row r="256" spans="1:39"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paperSize="9" orientation="portrait"/>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7"/>
  </sheetPr>
  <dimension ref="A1:AB1000"/>
  <sheetViews>
    <sheetView showGridLines="0" workbookViewId="0">
      <pane xSplit="3" ySplit="2" topLeftCell="D21" activePane="bottomRight" state="frozen"/>
      <selection pane="topRight" activeCell="D1" sqref="D1"/>
      <selection pane="bottomLeft" activeCell="A3" sqref="A3"/>
      <selection pane="bottomRight"/>
    </sheetView>
  </sheetViews>
  <sheetFormatPr defaultColWidth="12.625" defaultRowHeight="15" customHeight="1" x14ac:dyDescent="0.2"/>
  <cols>
    <col min="1" max="1" width="11.25" customWidth="1"/>
    <col min="2" max="2" width="27.875" customWidth="1"/>
    <col min="3" max="3" width="12.125" customWidth="1"/>
    <col min="4" max="11" width="6.875" customWidth="1"/>
    <col min="12" max="12" width="8.375" customWidth="1"/>
    <col min="13" max="27" width="6.875" customWidth="1"/>
    <col min="28" max="28" width="8" customWidth="1"/>
  </cols>
  <sheetData>
    <row r="1" spans="1:28" x14ac:dyDescent="0.25">
      <c r="A1" s="104"/>
      <c r="B1" s="104"/>
      <c r="C1" s="104"/>
      <c r="D1" s="104"/>
      <c r="E1" s="104"/>
      <c r="F1" s="104"/>
      <c r="G1" s="104"/>
      <c r="H1" s="104"/>
      <c r="I1" s="104"/>
      <c r="J1" s="104"/>
      <c r="K1" s="104"/>
      <c r="L1" s="104"/>
      <c r="M1" s="104"/>
      <c r="N1" s="104"/>
      <c r="O1" s="104"/>
      <c r="P1" s="104"/>
      <c r="Q1" s="104"/>
      <c r="R1" s="104"/>
      <c r="S1" s="104"/>
      <c r="T1" s="104"/>
      <c r="U1" s="104"/>
      <c r="V1" s="104"/>
      <c r="W1" s="104"/>
      <c r="X1" s="104"/>
      <c r="Y1" s="104"/>
      <c r="Z1" s="104"/>
      <c r="AA1" s="104"/>
      <c r="AB1" s="1"/>
    </row>
    <row r="2" spans="1:28" ht="109.5" customHeight="1" x14ac:dyDescent="0.25">
      <c r="A2" s="105" t="s">
        <v>19</v>
      </c>
      <c r="B2" s="105" t="s">
        <v>20</v>
      </c>
      <c r="C2" s="106" t="s">
        <v>21</v>
      </c>
      <c r="D2" s="107" t="s">
        <v>243</v>
      </c>
      <c r="E2" s="108" t="s">
        <v>44</v>
      </c>
      <c r="F2" s="107" t="s">
        <v>244</v>
      </c>
      <c r="G2" s="107" t="s">
        <v>245</v>
      </c>
      <c r="H2" s="107" t="s">
        <v>246</v>
      </c>
      <c r="I2" s="107" t="s">
        <v>247</v>
      </c>
      <c r="J2" s="107" t="s">
        <v>248</v>
      </c>
      <c r="K2" s="108" t="s">
        <v>45</v>
      </c>
      <c r="L2" s="109" t="s">
        <v>249</v>
      </c>
      <c r="M2" s="107" t="s">
        <v>250</v>
      </c>
      <c r="N2" s="110" t="s">
        <v>46</v>
      </c>
      <c r="O2" s="111" t="s">
        <v>251</v>
      </c>
      <c r="P2" s="109" t="s">
        <v>252</v>
      </c>
      <c r="Q2" s="107" t="s">
        <v>252</v>
      </c>
      <c r="R2" s="108" t="s">
        <v>253</v>
      </c>
      <c r="S2" s="107" t="s">
        <v>254</v>
      </c>
      <c r="T2" s="107" t="s">
        <v>255</v>
      </c>
      <c r="U2" s="109" t="s">
        <v>256</v>
      </c>
      <c r="V2" s="109" t="s">
        <v>257</v>
      </c>
      <c r="W2" s="107" t="s">
        <v>258</v>
      </c>
      <c r="X2" s="107" t="s">
        <v>259</v>
      </c>
      <c r="Y2" s="107" t="s">
        <v>260</v>
      </c>
      <c r="Z2" s="108" t="s">
        <v>261</v>
      </c>
      <c r="AA2" s="111" t="s">
        <v>262</v>
      </c>
      <c r="AB2" s="1"/>
    </row>
    <row r="3" spans="1:28" x14ac:dyDescent="0.25">
      <c r="A3" s="50" t="s">
        <v>63</v>
      </c>
      <c r="B3" s="10" t="s">
        <v>64</v>
      </c>
      <c r="C3" s="54" t="s">
        <v>65</v>
      </c>
      <c r="D3" s="112">
        <f>IF('Indicator Data'!BB5="No data","x",ROUND(IF('Indicator Data'!BB5&gt;D$48,0,IF('Indicator Data'!BB5&lt;D$47,10,(D$48-'Indicator Data'!BB5)/(D$48-D$47)*10)),1))</f>
        <v>8.5</v>
      </c>
      <c r="E3" s="113">
        <f t="shared" ref="E3:E46" si="0">D3</f>
        <v>8.5</v>
      </c>
      <c r="F3" s="114">
        <f>IF('Indicator Data'!BC5="No data","x",ROUND(IF('Indicator Data'!BC5&gt;F$48,0,IF('Indicator Data'!BC5&lt;F$47,10,(F$48-'Indicator Data'!BC5)/(F$48-F$47)*10)),1))</f>
        <v>9</v>
      </c>
      <c r="G3" s="114">
        <f>IF('Indicator Data'!BD5="No data","x",ROUND(IF('Indicator Data'!BD5&gt;G$48,0,IF('Indicator Data'!BD5&lt;G$47,10,(G$48-'Indicator Data'!BD5)/(G$48-G$47)*10)),1))</f>
        <v>9.5</v>
      </c>
      <c r="H3" s="114">
        <f>IF('Indicator Data'!BE5="No data","x",ROUND(IF('Indicator Data'!BE5&gt;H$48,0,IF('Indicator Data'!BE5&lt;H$47,10,(H$48-'Indicator Data'!BE5)/(H$48-H$47)*10)),1))</f>
        <v>8.9</v>
      </c>
      <c r="I3" s="114">
        <f>IF('Indicator Data'!BF5="No data","x",ROUND(IF('Indicator Data'!BF5&gt;I$48,0,IF('Indicator Data'!BF5&lt;I$47,10,(I$48-'Indicator Data'!BF5)/(I$48-I$47)*10)),1))</f>
        <v>5.3</v>
      </c>
      <c r="J3" s="114">
        <f>IF('Indicator Data'!BG5="No data","x",ROUND(IF('Indicator Data'!BG5&gt;J$48,0,IF('Indicator Data'!BG5&lt;J$47,10,(J$48-'Indicator Data'!BG5)/(J$48-J$47)*10)),1))</f>
        <v>9.1999999999999993</v>
      </c>
      <c r="K3" s="113">
        <f t="shared" ref="K3:K46" si="1">IF(AND(F3="x",G3="x",H3="x",I3="x",J3="x"),"x",ROUND(AVERAGE(F3,G3, J3, I3,H3),1))</f>
        <v>8.4</v>
      </c>
      <c r="L3" s="115">
        <f>IF('Indicator Data'!BH5="No data","x",'Indicator Data'!BH5/'Indicator Data'!BQ5)</f>
        <v>1.6393039515421753E-3</v>
      </c>
      <c r="M3" s="114">
        <f t="shared" ref="M3:M46" si="2">IF(L3="x","x",ROUND(IF(L3&gt;M$48,0,IF(L3&lt;M$47,10,(M$48-L3)/(M$48-M$47)*10)),1))</f>
        <v>6.7</v>
      </c>
      <c r="N3" s="116">
        <f t="shared" ref="N3:N46" si="3">M3</f>
        <v>6.7</v>
      </c>
      <c r="O3" s="117">
        <f t="shared" ref="O3:O46" si="4">ROUND(AVERAGE(E3,K3,N3),1)</f>
        <v>7.9</v>
      </c>
      <c r="P3" s="118">
        <f>IF('Indicator Data'!BI5="No data","x",'Indicator Data'!BI5/'Indicator Data'!BP5*100)</f>
        <v>73.348085372636262</v>
      </c>
      <c r="Q3" s="114">
        <f t="shared" ref="Q3:Q46" si="5">IF(P3="x","x",ROUND(IF(P3&gt;Q$48,0,IF(P3&lt;Q$47,10,(Q$48-P3)/(Q$48-Q$47)*10)),1))</f>
        <v>8.9</v>
      </c>
      <c r="R3" s="113">
        <f t="shared" ref="R3:R46" si="6">Q3</f>
        <v>8.9</v>
      </c>
      <c r="S3" s="114">
        <f>IF('Indicator Data'!BL5="No data","x",ROUND(IF('Indicator Data'!BL5&gt;S$48,0,IF('Indicator Data'!BL5&lt;S$47,10,(S$48-'Indicator Data'!BL5)/(S$48-S$47)*10)),1))</f>
        <v>8.1999999999999993</v>
      </c>
      <c r="T3" s="114">
        <f>IF('Indicator Data'!BM5="No data","x",ROUND(IF('Indicator Data'!BM5&gt;T$48,0,IF('Indicator Data'!BM5&lt;T$47,10,(T$48-'Indicator Data'!BM5)/(T$48-T$47)*10)),1))</f>
        <v>2.7</v>
      </c>
      <c r="U3" s="118">
        <f>IF('Indicator Data'!BJ5="No data","x",ROUND(IF('Indicator Data'!BJ5&gt;U$48,0,IF('Indicator Data'!BJ5&lt;U$47,10,(U$48-'Indicator Data'!BJ5)/(U$48-U$47)*10)),1))</f>
        <v>0</v>
      </c>
      <c r="V3" s="118">
        <f>IF('Indicator Data'!BK5="No data","x",ROUND(IF('Indicator Data'!BK5&gt;V$48,0,IF('Indicator Data'!BK5&lt;V$47,10,(V$48-'Indicator Data'!BK5)/(V$48-V$47)*10)),1))</f>
        <v>0.6</v>
      </c>
      <c r="W3" s="114">
        <f t="shared" ref="W3:W46" si="7">IF(AND(U3="x",V3="x"),"x",AVERAGE(U3,V3))</f>
        <v>0.3</v>
      </c>
      <c r="X3" s="114" t="str">
        <f>IF('Indicator Data'!BO5="No data","x",ROUND(IF('Indicator Data'!BO5&gt;X$48,0,IF('Indicator Data'!BO5&lt;X$47,10,(X$48-'Indicator Data'!BO5)/(X$48-X$47)*10)),1))</f>
        <v>x</v>
      </c>
      <c r="Y3" s="114">
        <f>IF('Indicator Data'!BN5="No data","x",ROUND(IF('Indicator Data'!BN5&gt;Y$48,0,IF('Indicator Data'!BN5&lt;Y$47,10,(Y$48-'Indicator Data'!BN5)/(Y$48-Y$47)*10)),1))</f>
        <v>7</v>
      </c>
      <c r="Z3" s="113">
        <f t="shared" ref="Z3:Z46" si="8">IF(AND(S3="x",T3="x",W3="x",X3="x",Y3="x"),"x",ROUND(AVERAGE(S3, T3, W3, X3, Y3),1))</f>
        <v>4.5999999999999996</v>
      </c>
      <c r="AA3" s="117">
        <f t="shared" ref="AA3:AA46" si="9">ROUND(AVERAGE(R3,Z3),1)</f>
        <v>6.8</v>
      </c>
      <c r="AB3" s="119"/>
    </row>
    <row r="4" spans="1:28" x14ac:dyDescent="0.25">
      <c r="A4" s="50" t="s">
        <v>63</v>
      </c>
      <c r="B4" s="10" t="s">
        <v>66</v>
      </c>
      <c r="C4" s="54" t="s">
        <v>67</v>
      </c>
      <c r="D4" s="112">
        <f>IF('Indicator Data'!BB6="No data","x",ROUND(IF('Indicator Data'!BB6&gt;D$48,0,IF('Indicator Data'!BB6&lt;D$47,10,(D$48-'Indicator Data'!BB6)/(D$48-D$47)*10)),1))</f>
        <v>8.5</v>
      </c>
      <c r="E4" s="113">
        <f t="shared" si="0"/>
        <v>8.5</v>
      </c>
      <c r="F4" s="114">
        <f>IF('Indicator Data'!BC6="No data","x",ROUND(IF('Indicator Data'!BC6&gt;F$48,0,IF('Indicator Data'!BC6&lt;F$47,10,(F$48-'Indicator Data'!BC6)/(F$48-F$47)*10)),1))</f>
        <v>9</v>
      </c>
      <c r="G4" s="114">
        <f>IF('Indicator Data'!BD6="No data","x",ROUND(IF('Indicator Data'!BD6&gt;G$48,0,IF('Indicator Data'!BD6&lt;G$47,10,(G$48-'Indicator Data'!BD6)/(G$48-G$47)*10)),1))</f>
        <v>9.5</v>
      </c>
      <c r="H4" s="114">
        <f>IF('Indicator Data'!BE6="No data","x",ROUND(IF('Indicator Data'!BE6&gt;H$48,0,IF('Indicator Data'!BE6&lt;H$47,10,(H$48-'Indicator Data'!BE6)/(H$48-H$47)*10)),1))</f>
        <v>8.9</v>
      </c>
      <c r="I4" s="114">
        <f>IF('Indicator Data'!BF6="No data","x",ROUND(IF('Indicator Data'!BF6&gt;I$48,0,IF('Indicator Data'!BF6&lt;I$47,10,(I$48-'Indicator Data'!BF6)/(I$48-I$47)*10)),1))</f>
        <v>5.3</v>
      </c>
      <c r="J4" s="114">
        <f>IF('Indicator Data'!BG6="No data","x",ROUND(IF('Indicator Data'!BG6&gt;J$48,0,IF('Indicator Data'!BG6&lt;J$47,10,(J$48-'Indicator Data'!BG6)/(J$48-J$47)*10)),1))</f>
        <v>9.1999999999999993</v>
      </c>
      <c r="K4" s="113">
        <f t="shared" si="1"/>
        <v>8.4</v>
      </c>
      <c r="L4" s="115">
        <f>IF('Indicator Data'!BH6="No data","x",'Indicator Data'!BH6/'Indicator Data'!BQ6)</f>
        <v>1.4673261002787919E-3</v>
      </c>
      <c r="M4" s="114">
        <f t="shared" si="2"/>
        <v>7.1</v>
      </c>
      <c r="N4" s="116">
        <f t="shared" si="3"/>
        <v>7.1</v>
      </c>
      <c r="O4" s="117">
        <f t="shared" si="4"/>
        <v>8</v>
      </c>
      <c r="P4" s="118">
        <f>IF('Indicator Data'!BI6="No data","x",'Indicator Data'!BI6/'Indicator Data'!BP6*100)</f>
        <v>67.466816279969066</v>
      </c>
      <c r="Q4" s="114">
        <f t="shared" si="5"/>
        <v>9.1999999999999993</v>
      </c>
      <c r="R4" s="113">
        <f t="shared" si="6"/>
        <v>9.1999999999999993</v>
      </c>
      <c r="S4" s="114">
        <f>IF('Indicator Data'!BL6="No data","x",ROUND(IF('Indicator Data'!BL6&gt;S$48,0,IF('Indicator Data'!BL6&lt;S$47,10,(S$48-'Indicator Data'!BL6)/(S$48-S$47)*10)),1))</f>
        <v>9.8000000000000007</v>
      </c>
      <c r="T4" s="114">
        <f>IF('Indicator Data'!BM6="No data","x",ROUND(IF('Indicator Data'!BM6&gt;T$48,0,IF('Indicator Data'!BM6&lt;T$47,10,(T$48-'Indicator Data'!BM6)/(T$48-T$47)*10)),1))</f>
        <v>1.1000000000000001</v>
      </c>
      <c r="U4" s="118">
        <f>IF('Indicator Data'!BJ6="No data","x",ROUND(IF('Indicator Data'!BJ6&gt;U$48,0,IF('Indicator Data'!BJ6&lt;U$47,10,(U$48-'Indicator Data'!BJ6)/(U$48-U$47)*10)),1))</f>
        <v>0</v>
      </c>
      <c r="V4" s="118">
        <f>IF('Indicator Data'!BK6="No data","x",ROUND(IF('Indicator Data'!BK6&gt;V$48,0,IF('Indicator Data'!BK6&lt;V$47,10,(V$48-'Indicator Data'!BK6)/(V$48-V$47)*10)),1))</f>
        <v>0</v>
      </c>
      <c r="W4" s="114">
        <f t="shared" si="7"/>
        <v>0</v>
      </c>
      <c r="X4" s="114" t="str">
        <f>IF('Indicator Data'!BO6="No data","x",ROUND(IF('Indicator Data'!BO6&gt;X$48,0,IF('Indicator Data'!BO6&lt;X$47,10,(X$48-'Indicator Data'!BO6)/(X$48-X$47)*10)),1))</f>
        <v>x</v>
      </c>
      <c r="Y4" s="114">
        <f>IF('Indicator Data'!BN6="No data","x",ROUND(IF('Indicator Data'!BN6&gt;Y$48,0,IF('Indicator Data'!BN6&lt;Y$47,10,(Y$48-'Indicator Data'!BN6)/(Y$48-Y$47)*10)),1))</f>
        <v>4.5999999999999996</v>
      </c>
      <c r="Z4" s="113">
        <f t="shared" si="8"/>
        <v>3.9</v>
      </c>
      <c r="AA4" s="117">
        <f t="shared" si="9"/>
        <v>6.6</v>
      </c>
      <c r="AB4" s="119"/>
    </row>
    <row r="5" spans="1:28" x14ac:dyDescent="0.25">
      <c r="A5" s="50" t="s">
        <v>63</v>
      </c>
      <c r="B5" s="10" t="s">
        <v>68</v>
      </c>
      <c r="C5" s="54" t="s">
        <v>69</v>
      </c>
      <c r="D5" s="112">
        <f>IF('Indicator Data'!BB7="No data","x",ROUND(IF('Indicator Data'!BB7&gt;D$48,0,IF('Indicator Data'!BB7&lt;D$47,10,(D$48-'Indicator Data'!BB7)/(D$48-D$47)*10)),1))</f>
        <v>8.5</v>
      </c>
      <c r="E5" s="113">
        <f t="shared" si="0"/>
        <v>8.5</v>
      </c>
      <c r="F5" s="114">
        <f>IF('Indicator Data'!BC7="No data","x",ROUND(IF('Indicator Data'!BC7&gt;F$48,0,IF('Indicator Data'!BC7&lt;F$47,10,(F$48-'Indicator Data'!BC7)/(F$48-F$47)*10)),1))</f>
        <v>9</v>
      </c>
      <c r="G5" s="114">
        <f>IF('Indicator Data'!BD7="No data","x",ROUND(IF('Indicator Data'!BD7&gt;G$48,0,IF('Indicator Data'!BD7&lt;G$47,10,(G$48-'Indicator Data'!BD7)/(G$48-G$47)*10)),1))</f>
        <v>9.5</v>
      </c>
      <c r="H5" s="114">
        <f>IF('Indicator Data'!BE7="No data","x",ROUND(IF('Indicator Data'!BE7&gt;H$48,0,IF('Indicator Data'!BE7&lt;H$47,10,(H$48-'Indicator Data'!BE7)/(H$48-H$47)*10)),1))</f>
        <v>8.9</v>
      </c>
      <c r="I5" s="114">
        <f>IF('Indicator Data'!BF7="No data","x",ROUND(IF('Indicator Data'!BF7&gt;I$48,0,IF('Indicator Data'!BF7&lt;I$47,10,(I$48-'Indicator Data'!BF7)/(I$48-I$47)*10)),1))</f>
        <v>5.3</v>
      </c>
      <c r="J5" s="114">
        <f>IF('Indicator Data'!BG7="No data","x",ROUND(IF('Indicator Data'!BG7&gt;J$48,0,IF('Indicator Data'!BG7&lt;J$47,10,(J$48-'Indicator Data'!BG7)/(J$48-J$47)*10)),1))</f>
        <v>9.1999999999999993</v>
      </c>
      <c r="K5" s="113">
        <f t="shared" si="1"/>
        <v>8.4</v>
      </c>
      <c r="L5" s="115">
        <f>IF('Indicator Data'!BH7="No data","x",'Indicator Data'!BH7/'Indicator Data'!BQ7)</f>
        <v>8.2560191539644368E-4</v>
      </c>
      <c r="M5" s="114">
        <f t="shared" si="2"/>
        <v>8.3000000000000007</v>
      </c>
      <c r="N5" s="116">
        <f t="shared" si="3"/>
        <v>8.3000000000000007</v>
      </c>
      <c r="O5" s="117">
        <f t="shared" si="4"/>
        <v>8.4</v>
      </c>
      <c r="P5" s="118">
        <f>IF('Indicator Data'!BI7="No data","x",'Indicator Data'!BI7/'Indicator Data'!BP7*100)</f>
        <v>134.38382284595301</v>
      </c>
      <c r="Q5" s="114">
        <f t="shared" si="5"/>
        <v>5.9</v>
      </c>
      <c r="R5" s="113">
        <f t="shared" si="6"/>
        <v>5.9</v>
      </c>
      <c r="S5" s="114">
        <f>IF('Indicator Data'!BL7="No data","x",ROUND(IF('Indicator Data'!BL7&gt;S$48,0,IF('Indicator Data'!BL7&lt;S$47,10,(S$48-'Indicator Data'!BL7)/(S$48-S$47)*10)),1))</f>
        <v>7.6</v>
      </c>
      <c r="T5" s="114">
        <f>IF('Indicator Data'!BM7="No data","x",ROUND(IF('Indicator Data'!BM7&gt;T$48,0,IF('Indicator Data'!BM7&lt;T$47,10,(T$48-'Indicator Data'!BM7)/(T$48-T$47)*10)),1))</f>
        <v>6.5</v>
      </c>
      <c r="U5" s="118">
        <f>IF('Indicator Data'!BJ7="No data","x",ROUND(IF('Indicator Data'!BJ7&gt;U$48,0,IF('Indicator Data'!BJ7&lt;U$47,10,(U$48-'Indicator Data'!BJ7)/(U$48-U$47)*10)),1))</f>
        <v>1.7</v>
      </c>
      <c r="V5" s="118">
        <f>IF('Indicator Data'!BK7="No data","x",ROUND(IF('Indicator Data'!BK7&gt;V$48,0,IF('Indicator Data'!BK7&lt;V$47,10,(V$48-'Indicator Data'!BK7)/(V$48-V$47)*10)),1))</f>
        <v>0.6</v>
      </c>
      <c r="W5" s="114">
        <f t="shared" si="7"/>
        <v>1.1499999999999999</v>
      </c>
      <c r="X5" s="114" t="str">
        <f>IF('Indicator Data'!BO7="No data","x",ROUND(IF('Indicator Data'!BO7&gt;X$48,0,IF('Indicator Data'!BO7&lt;X$47,10,(X$48-'Indicator Data'!BO7)/(X$48-X$47)*10)),1))</f>
        <v>x</v>
      </c>
      <c r="Y5" s="114">
        <f>IF('Indicator Data'!BN7="No data","x",ROUND(IF('Indicator Data'!BN7&gt;Y$48,0,IF('Indicator Data'!BN7&lt;Y$47,10,(Y$48-'Indicator Data'!BN7)/(Y$48-Y$47)*10)),1))</f>
        <v>10</v>
      </c>
      <c r="Z5" s="113">
        <f t="shared" si="8"/>
        <v>6.3</v>
      </c>
      <c r="AA5" s="117">
        <f t="shared" si="9"/>
        <v>6.1</v>
      </c>
      <c r="AB5" s="119"/>
    </row>
    <row r="6" spans="1:28" x14ac:dyDescent="0.25">
      <c r="A6" s="50" t="s">
        <v>63</v>
      </c>
      <c r="B6" s="10" t="s">
        <v>70</v>
      </c>
      <c r="C6" s="54" t="s">
        <v>71</v>
      </c>
      <c r="D6" s="112">
        <f>IF('Indicator Data'!BB8="No data","x",ROUND(IF('Indicator Data'!BB8&gt;D$48,0,IF('Indicator Data'!BB8&lt;D$47,10,(D$48-'Indicator Data'!BB8)/(D$48-D$47)*10)),1))</f>
        <v>8.5</v>
      </c>
      <c r="E6" s="113">
        <f t="shared" si="0"/>
        <v>8.5</v>
      </c>
      <c r="F6" s="114">
        <f>IF('Indicator Data'!BC8="No data","x",ROUND(IF('Indicator Data'!BC8&gt;F$48,0,IF('Indicator Data'!BC8&lt;F$47,10,(F$48-'Indicator Data'!BC8)/(F$48-F$47)*10)),1))</f>
        <v>9</v>
      </c>
      <c r="G6" s="114">
        <f>IF('Indicator Data'!BD8="No data","x",ROUND(IF('Indicator Data'!BD8&gt;G$48,0,IF('Indicator Data'!BD8&lt;G$47,10,(G$48-'Indicator Data'!BD8)/(G$48-G$47)*10)),1))</f>
        <v>9.5</v>
      </c>
      <c r="H6" s="114">
        <f>IF('Indicator Data'!BE8="No data","x",ROUND(IF('Indicator Data'!BE8&gt;H$48,0,IF('Indicator Data'!BE8&lt;H$47,10,(H$48-'Indicator Data'!BE8)/(H$48-H$47)*10)),1))</f>
        <v>8.9</v>
      </c>
      <c r="I6" s="114">
        <f>IF('Indicator Data'!BF8="No data","x",ROUND(IF('Indicator Data'!BF8&gt;I$48,0,IF('Indicator Data'!BF8&lt;I$47,10,(I$48-'Indicator Data'!BF8)/(I$48-I$47)*10)),1))</f>
        <v>5.3</v>
      </c>
      <c r="J6" s="114">
        <f>IF('Indicator Data'!BG8="No data","x",ROUND(IF('Indicator Data'!BG8&gt;J$48,0,IF('Indicator Data'!BG8&lt;J$47,10,(J$48-'Indicator Data'!BG8)/(J$48-J$47)*10)),1))</f>
        <v>9.1999999999999993</v>
      </c>
      <c r="K6" s="113">
        <f t="shared" si="1"/>
        <v>8.4</v>
      </c>
      <c r="L6" s="115">
        <f>IF('Indicator Data'!BH8="No data","x",'Indicator Data'!BH8/'Indicator Data'!BQ8)</f>
        <v>8.1459155638824909E-4</v>
      </c>
      <c r="M6" s="114">
        <f t="shared" si="2"/>
        <v>8.4</v>
      </c>
      <c r="N6" s="116">
        <f t="shared" si="3"/>
        <v>8.4</v>
      </c>
      <c r="O6" s="117">
        <f t="shared" si="4"/>
        <v>8.4</v>
      </c>
      <c r="P6" s="118">
        <f>IF('Indicator Data'!BI8="No data","x",'Indicator Data'!BI8/'Indicator Data'!BP8*100)</f>
        <v>78.893010221944365</v>
      </c>
      <c r="Q6" s="114">
        <f t="shared" si="5"/>
        <v>8.6</v>
      </c>
      <c r="R6" s="113">
        <f t="shared" si="6"/>
        <v>8.6</v>
      </c>
      <c r="S6" s="114">
        <f>IF('Indicator Data'!BL8="No data","x",ROUND(IF('Indicator Data'!BL8&gt;S$48,0,IF('Indicator Data'!BL8&lt;S$47,10,(S$48-'Indicator Data'!BL8)/(S$48-S$47)*10)),1))</f>
        <v>8.6</v>
      </c>
      <c r="T6" s="114">
        <f>IF('Indicator Data'!BM8="No data","x",ROUND(IF('Indicator Data'!BM8&gt;T$48,0,IF('Indicator Data'!BM8&lt;T$47,10,(T$48-'Indicator Data'!BM8)/(T$48-T$47)*10)),1))</f>
        <v>4.9000000000000004</v>
      </c>
      <c r="U6" s="118">
        <f>IF('Indicator Data'!BJ8="No data","x",ROUND(IF('Indicator Data'!BJ8&gt;U$48,0,IF('Indicator Data'!BJ8&lt;U$47,10,(U$48-'Indicator Data'!BJ8)/(U$48-U$47)*10)),1))</f>
        <v>0.8</v>
      </c>
      <c r="V6" s="118">
        <f>IF('Indicator Data'!BK8="No data","x",ROUND(IF('Indicator Data'!BK8&gt;V$48,0,IF('Indicator Data'!BK8&lt;V$47,10,(V$48-'Indicator Data'!BK8)/(V$48-V$47)*10)),1))</f>
        <v>0.3</v>
      </c>
      <c r="W6" s="114">
        <f t="shared" si="7"/>
        <v>0.55000000000000004</v>
      </c>
      <c r="X6" s="114" t="str">
        <f>IF('Indicator Data'!BO8="No data","x",ROUND(IF('Indicator Data'!BO8&gt;X$48,0,IF('Indicator Data'!BO8&lt;X$47,10,(X$48-'Indicator Data'!BO8)/(X$48-X$47)*10)),1))</f>
        <v>x</v>
      </c>
      <c r="Y6" s="114">
        <f>IF('Indicator Data'!BN8="No data","x",ROUND(IF('Indicator Data'!BN8&gt;Y$48,0,IF('Indicator Data'!BN8&lt;Y$47,10,(Y$48-'Indicator Data'!BN8)/(Y$48-Y$47)*10)),1))</f>
        <v>5.7</v>
      </c>
      <c r="Z6" s="113">
        <f t="shared" si="8"/>
        <v>4.9000000000000004</v>
      </c>
      <c r="AA6" s="117">
        <f t="shared" si="9"/>
        <v>6.8</v>
      </c>
      <c r="AB6" s="119"/>
    </row>
    <row r="7" spans="1:28" x14ac:dyDescent="0.25">
      <c r="A7" s="50" t="s">
        <v>63</v>
      </c>
      <c r="B7" s="10" t="s">
        <v>72</v>
      </c>
      <c r="C7" s="54" t="s">
        <v>73</v>
      </c>
      <c r="D7" s="112">
        <f>IF('Indicator Data'!BB9="No data","x",ROUND(IF('Indicator Data'!BB9&gt;D$48,0,IF('Indicator Data'!BB9&lt;D$47,10,(D$48-'Indicator Data'!BB9)/(D$48-D$47)*10)),1))</f>
        <v>8.5</v>
      </c>
      <c r="E7" s="113">
        <f t="shared" si="0"/>
        <v>8.5</v>
      </c>
      <c r="F7" s="114">
        <f>IF('Indicator Data'!BC9="No data","x",ROUND(IF('Indicator Data'!BC9&gt;F$48,0,IF('Indicator Data'!BC9&lt;F$47,10,(F$48-'Indicator Data'!BC9)/(F$48-F$47)*10)),1))</f>
        <v>9</v>
      </c>
      <c r="G7" s="114">
        <f>IF('Indicator Data'!BD9="No data","x",ROUND(IF('Indicator Data'!BD9&gt;G$48,0,IF('Indicator Data'!BD9&lt;G$47,10,(G$48-'Indicator Data'!BD9)/(G$48-G$47)*10)),1))</f>
        <v>9.5</v>
      </c>
      <c r="H7" s="114">
        <f>IF('Indicator Data'!BE9="No data","x",ROUND(IF('Indicator Data'!BE9&gt;H$48,0,IF('Indicator Data'!BE9&lt;H$47,10,(H$48-'Indicator Data'!BE9)/(H$48-H$47)*10)),1))</f>
        <v>8.9</v>
      </c>
      <c r="I7" s="114">
        <f>IF('Indicator Data'!BF9="No data","x",ROUND(IF('Indicator Data'!BF9&gt;I$48,0,IF('Indicator Data'!BF9&lt;I$47,10,(I$48-'Indicator Data'!BF9)/(I$48-I$47)*10)),1))</f>
        <v>5.3</v>
      </c>
      <c r="J7" s="114">
        <f>IF('Indicator Data'!BG9="No data","x",ROUND(IF('Indicator Data'!BG9&gt;J$48,0,IF('Indicator Data'!BG9&lt;J$47,10,(J$48-'Indicator Data'!BG9)/(J$48-J$47)*10)),1))</f>
        <v>9.1999999999999993</v>
      </c>
      <c r="K7" s="113">
        <f t="shared" si="1"/>
        <v>8.4</v>
      </c>
      <c r="L7" s="115">
        <f>IF('Indicator Data'!BH9="No data","x",'Indicator Data'!BH9/'Indicator Data'!BQ9)</f>
        <v>7.9340713169523511E-4</v>
      </c>
      <c r="M7" s="114">
        <f t="shared" si="2"/>
        <v>8.4</v>
      </c>
      <c r="N7" s="116">
        <f t="shared" si="3"/>
        <v>8.4</v>
      </c>
      <c r="O7" s="117">
        <f t="shared" si="4"/>
        <v>8.4</v>
      </c>
      <c r="P7" s="118">
        <f>IF('Indicator Data'!BI9="No data","x",'Indicator Data'!BI9/'Indicator Data'!BP9*100)</f>
        <v>113.29585941798943</v>
      </c>
      <c r="Q7" s="114">
        <f t="shared" si="5"/>
        <v>6.9</v>
      </c>
      <c r="R7" s="113">
        <f t="shared" si="6"/>
        <v>6.9</v>
      </c>
      <c r="S7" s="114">
        <f>IF('Indicator Data'!BL9="No data","x",ROUND(IF('Indicator Data'!BL9&gt;S$48,0,IF('Indicator Data'!BL9&lt;S$47,10,(S$48-'Indicator Data'!BL9)/(S$48-S$47)*10)),1))</f>
        <v>8.8000000000000007</v>
      </c>
      <c r="T7" s="114">
        <f>IF('Indicator Data'!BM9="No data","x",ROUND(IF('Indicator Data'!BM9&gt;T$48,0,IF('Indicator Data'!BM9&lt;T$47,10,(T$48-'Indicator Data'!BM9)/(T$48-T$47)*10)),1))</f>
        <v>6.7</v>
      </c>
      <c r="U7" s="118">
        <f>IF('Indicator Data'!BJ9="No data","x",ROUND(IF('Indicator Data'!BJ9&gt;U$48,0,IF('Indicator Data'!BJ9&lt;U$47,10,(U$48-'Indicator Data'!BJ9)/(U$48-U$47)*10)),1))</f>
        <v>1.7</v>
      </c>
      <c r="V7" s="118">
        <f>IF('Indicator Data'!BK9="No data","x",ROUND(IF('Indicator Data'!BK9&gt;V$48,0,IF('Indicator Data'!BK9&lt;V$47,10,(V$48-'Indicator Data'!BK9)/(V$48-V$47)*10)),1))</f>
        <v>1.4</v>
      </c>
      <c r="W7" s="114">
        <f t="shared" si="7"/>
        <v>1.5499999999999998</v>
      </c>
      <c r="X7" s="114" t="str">
        <f>IF('Indicator Data'!BO9="No data","x",ROUND(IF('Indicator Data'!BO9&gt;X$48,0,IF('Indicator Data'!BO9&lt;X$47,10,(X$48-'Indicator Data'!BO9)/(X$48-X$47)*10)),1))</f>
        <v>x</v>
      </c>
      <c r="Y7" s="114">
        <f>IF('Indicator Data'!BN9="No data","x",ROUND(IF('Indicator Data'!BN9&gt;Y$48,0,IF('Indicator Data'!BN9&lt;Y$47,10,(Y$48-'Indicator Data'!BN9)/(Y$48-Y$47)*10)),1))</f>
        <v>9.1</v>
      </c>
      <c r="Z7" s="113">
        <f t="shared" si="8"/>
        <v>6.5</v>
      </c>
      <c r="AA7" s="117">
        <f t="shared" si="9"/>
        <v>6.7</v>
      </c>
      <c r="AB7" s="119"/>
    </row>
    <row r="8" spans="1:28" x14ac:dyDescent="0.25">
      <c r="A8" s="50" t="s">
        <v>63</v>
      </c>
      <c r="B8" s="10" t="s">
        <v>74</v>
      </c>
      <c r="C8" s="54" t="s">
        <v>75</v>
      </c>
      <c r="D8" s="112">
        <f>IF('Indicator Data'!BB10="No data","x",ROUND(IF('Indicator Data'!BB10&gt;D$48,0,IF('Indicator Data'!BB10&lt;D$47,10,(D$48-'Indicator Data'!BB10)/(D$48-D$47)*10)),1))</f>
        <v>8.5</v>
      </c>
      <c r="E8" s="113">
        <f t="shared" si="0"/>
        <v>8.5</v>
      </c>
      <c r="F8" s="114">
        <f>IF('Indicator Data'!BC10="No data","x",ROUND(IF('Indicator Data'!BC10&gt;F$48,0,IF('Indicator Data'!BC10&lt;F$47,10,(F$48-'Indicator Data'!BC10)/(F$48-F$47)*10)),1))</f>
        <v>9</v>
      </c>
      <c r="G8" s="114">
        <f>IF('Indicator Data'!BD10="No data","x",ROUND(IF('Indicator Data'!BD10&gt;G$48,0,IF('Indicator Data'!BD10&lt;G$47,10,(G$48-'Indicator Data'!BD10)/(G$48-G$47)*10)),1))</f>
        <v>9.5</v>
      </c>
      <c r="H8" s="114">
        <f>IF('Indicator Data'!BE10="No data","x",ROUND(IF('Indicator Data'!BE10&gt;H$48,0,IF('Indicator Data'!BE10&lt;H$47,10,(H$48-'Indicator Data'!BE10)/(H$48-H$47)*10)),1))</f>
        <v>8.9</v>
      </c>
      <c r="I8" s="114">
        <f>IF('Indicator Data'!BF10="No data","x",ROUND(IF('Indicator Data'!BF10&gt;I$48,0,IF('Indicator Data'!BF10&lt;I$47,10,(I$48-'Indicator Data'!BF10)/(I$48-I$47)*10)),1))</f>
        <v>5.3</v>
      </c>
      <c r="J8" s="114">
        <f>IF('Indicator Data'!BG10="No data","x",ROUND(IF('Indicator Data'!BG10&gt;J$48,0,IF('Indicator Data'!BG10&lt;J$47,10,(J$48-'Indicator Data'!BG10)/(J$48-J$47)*10)),1))</f>
        <v>9.1999999999999993</v>
      </c>
      <c r="K8" s="113">
        <f t="shared" si="1"/>
        <v>8.4</v>
      </c>
      <c r="L8" s="115">
        <f>IF('Indicator Data'!BH10="No data","x",'Indicator Data'!BH10/'Indicator Data'!BQ10)</f>
        <v>2.5260605244101647E-3</v>
      </c>
      <c r="M8" s="114">
        <f t="shared" si="2"/>
        <v>4.9000000000000004</v>
      </c>
      <c r="N8" s="116">
        <f t="shared" si="3"/>
        <v>4.9000000000000004</v>
      </c>
      <c r="O8" s="117">
        <f t="shared" si="4"/>
        <v>7.3</v>
      </c>
      <c r="P8" s="118">
        <f>IF('Indicator Data'!BI10="No data","x",'Indicator Data'!BI10/'Indicator Data'!BP10*100)</f>
        <v>51.854243203883499</v>
      </c>
      <c r="Q8" s="114">
        <f t="shared" si="5"/>
        <v>9.9</v>
      </c>
      <c r="R8" s="113">
        <f t="shared" si="6"/>
        <v>9.9</v>
      </c>
      <c r="S8" s="114">
        <f>IF('Indicator Data'!BL10="No data","x",ROUND(IF('Indicator Data'!BL10&gt;S$48,0,IF('Indicator Data'!BL10&lt;S$47,10,(S$48-'Indicator Data'!BL10)/(S$48-S$47)*10)),1))</f>
        <v>5.4</v>
      </c>
      <c r="T8" s="114">
        <f>IF('Indicator Data'!BM10="No data","x",ROUND(IF('Indicator Data'!BM10&gt;T$48,0,IF('Indicator Data'!BM10&lt;T$47,10,(T$48-'Indicator Data'!BM10)/(T$48-T$47)*10)),1))</f>
        <v>0</v>
      </c>
      <c r="U8" s="118">
        <f>IF('Indicator Data'!BJ10="No data","x",ROUND(IF('Indicator Data'!BJ10&gt;U$48,0,IF('Indicator Data'!BJ10&lt;U$47,10,(U$48-'Indicator Data'!BJ10)/(U$48-U$47)*10)),1))</f>
        <v>0</v>
      </c>
      <c r="V8" s="118">
        <f>IF('Indicator Data'!BK10="No data","x",ROUND(IF('Indicator Data'!BK10&gt;V$48,0,IF('Indicator Data'!BK10&lt;V$47,10,(V$48-'Indicator Data'!BK10)/(V$48-V$47)*10)),1))</f>
        <v>0.6</v>
      </c>
      <c r="W8" s="114">
        <f t="shared" si="7"/>
        <v>0.3</v>
      </c>
      <c r="X8" s="114" t="str">
        <f>IF('Indicator Data'!BO10="No data","x",ROUND(IF('Indicator Data'!BO10&gt;X$48,0,IF('Indicator Data'!BO10&lt;X$47,10,(X$48-'Indicator Data'!BO10)/(X$48-X$47)*10)),1))</f>
        <v>x</v>
      </c>
      <c r="Y8" s="114">
        <f>IF('Indicator Data'!BN10="No data","x",ROUND(IF('Indicator Data'!BN10&gt;Y$48,0,IF('Indicator Data'!BN10&lt;Y$47,10,(Y$48-'Indicator Data'!BN10)/(Y$48-Y$47)*10)),1))</f>
        <v>2.1</v>
      </c>
      <c r="Z8" s="113">
        <f t="shared" si="8"/>
        <v>2</v>
      </c>
      <c r="AA8" s="117">
        <f t="shared" si="9"/>
        <v>6</v>
      </c>
      <c r="AB8" s="119"/>
    </row>
    <row r="9" spans="1:28" x14ac:dyDescent="0.25">
      <c r="A9" s="50" t="s">
        <v>63</v>
      </c>
      <c r="B9" s="10" t="s">
        <v>76</v>
      </c>
      <c r="C9" s="54" t="s">
        <v>77</v>
      </c>
      <c r="D9" s="112">
        <f>IF('Indicator Data'!BB11="No data","x",ROUND(IF('Indicator Data'!BB11&gt;D$48,0,IF('Indicator Data'!BB11&lt;D$47,10,(D$48-'Indicator Data'!BB11)/(D$48-D$47)*10)),1))</f>
        <v>8.5</v>
      </c>
      <c r="E9" s="113">
        <f t="shared" si="0"/>
        <v>8.5</v>
      </c>
      <c r="F9" s="114">
        <f>IF('Indicator Data'!BC11="No data","x",ROUND(IF('Indicator Data'!BC11&gt;F$48,0,IF('Indicator Data'!BC11&lt;F$47,10,(F$48-'Indicator Data'!BC11)/(F$48-F$47)*10)),1))</f>
        <v>9</v>
      </c>
      <c r="G9" s="114">
        <f>IF('Indicator Data'!BD11="No data","x",ROUND(IF('Indicator Data'!BD11&gt;G$48,0,IF('Indicator Data'!BD11&lt;G$47,10,(G$48-'Indicator Data'!BD11)/(G$48-G$47)*10)),1))</f>
        <v>9.5</v>
      </c>
      <c r="H9" s="114">
        <f>IF('Indicator Data'!BE11="No data","x",ROUND(IF('Indicator Data'!BE11&gt;H$48,0,IF('Indicator Data'!BE11&lt;H$47,10,(H$48-'Indicator Data'!BE11)/(H$48-H$47)*10)),1))</f>
        <v>8.9</v>
      </c>
      <c r="I9" s="114">
        <f>IF('Indicator Data'!BF11="No data","x",ROUND(IF('Indicator Data'!BF11&gt;I$48,0,IF('Indicator Data'!BF11&lt;I$47,10,(I$48-'Indicator Data'!BF11)/(I$48-I$47)*10)),1))</f>
        <v>5.3</v>
      </c>
      <c r="J9" s="114">
        <f>IF('Indicator Data'!BG11="No data","x",ROUND(IF('Indicator Data'!BG11&gt;J$48,0,IF('Indicator Data'!BG11&lt;J$47,10,(J$48-'Indicator Data'!BG11)/(J$48-J$47)*10)),1))</f>
        <v>9.1999999999999993</v>
      </c>
      <c r="K9" s="113">
        <f t="shared" si="1"/>
        <v>8.4</v>
      </c>
      <c r="L9" s="115">
        <f>IF('Indicator Data'!BH11="No data","x",'Indicator Data'!BH11/'Indicator Data'!BQ11)</f>
        <v>1.122876908280485E-3</v>
      </c>
      <c r="M9" s="114">
        <f t="shared" si="2"/>
        <v>7.8</v>
      </c>
      <c r="N9" s="116">
        <f t="shared" si="3"/>
        <v>7.8</v>
      </c>
      <c r="O9" s="117">
        <f t="shared" si="4"/>
        <v>8.1999999999999993</v>
      </c>
      <c r="P9" s="118">
        <f>IF('Indicator Data'!BI11="No data","x",'Indicator Data'!BI11/'Indicator Data'!BP11*100)</f>
        <v>57.436229533818384</v>
      </c>
      <c r="Q9" s="114">
        <f t="shared" si="5"/>
        <v>9.6</v>
      </c>
      <c r="R9" s="113">
        <f t="shared" si="6"/>
        <v>9.6</v>
      </c>
      <c r="S9" s="114">
        <f>IF('Indicator Data'!BL11="No data","x",ROUND(IF('Indicator Data'!BL11&gt;S$48,0,IF('Indicator Data'!BL11&lt;S$47,10,(S$48-'Indicator Data'!BL11)/(S$48-S$47)*10)),1))</f>
        <v>8.5</v>
      </c>
      <c r="T9" s="114">
        <f>IF('Indicator Data'!BM11="No data","x",ROUND(IF('Indicator Data'!BM11&gt;T$48,0,IF('Indicator Data'!BM11&lt;T$47,10,(T$48-'Indicator Data'!BM11)/(T$48-T$47)*10)),1))</f>
        <v>4.2</v>
      </c>
      <c r="U9" s="118">
        <f>IF('Indicator Data'!BJ11="No data","x",ROUND(IF('Indicator Data'!BJ11&gt;U$48,0,IF('Indicator Data'!BJ11&lt;U$47,10,(U$48-'Indicator Data'!BJ11)/(U$48-U$47)*10)),1))</f>
        <v>0</v>
      </c>
      <c r="V9" s="118">
        <f>IF('Indicator Data'!BK11="No data","x",ROUND(IF('Indicator Data'!BK11&gt;V$48,0,IF('Indicator Data'!BK11&lt;V$47,10,(V$48-'Indicator Data'!BK11)/(V$48-V$47)*10)),1))</f>
        <v>0.9</v>
      </c>
      <c r="W9" s="114">
        <f t="shared" si="7"/>
        <v>0.45</v>
      </c>
      <c r="X9" s="114" t="str">
        <f>IF('Indicator Data'!BO11="No data","x",ROUND(IF('Indicator Data'!BO11&gt;X$48,0,IF('Indicator Data'!BO11&lt;X$47,10,(X$48-'Indicator Data'!BO11)/(X$48-X$47)*10)),1))</f>
        <v>x</v>
      </c>
      <c r="Y9" s="114">
        <f>IF('Indicator Data'!BN11="No data","x",ROUND(IF('Indicator Data'!BN11&gt;Y$48,0,IF('Indicator Data'!BN11&lt;Y$47,10,(Y$48-'Indicator Data'!BN11)/(Y$48-Y$47)*10)),1))</f>
        <v>6.1</v>
      </c>
      <c r="Z9" s="113">
        <f t="shared" si="8"/>
        <v>4.8</v>
      </c>
      <c r="AA9" s="117">
        <f t="shared" si="9"/>
        <v>7.2</v>
      </c>
      <c r="AB9" s="119"/>
    </row>
    <row r="10" spans="1:28" x14ac:dyDescent="0.25">
      <c r="A10" s="50" t="s">
        <v>63</v>
      </c>
      <c r="B10" s="10" t="s">
        <v>78</v>
      </c>
      <c r="C10" s="54" t="s">
        <v>79</v>
      </c>
      <c r="D10" s="112">
        <f>IF('Indicator Data'!BB12="No data","x",ROUND(IF('Indicator Data'!BB12&gt;D$48,0,IF('Indicator Data'!BB12&lt;D$47,10,(D$48-'Indicator Data'!BB12)/(D$48-D$47)*10)),1))</f>
        <v>8.5</v>
      </c>
      <c r="E10" s="113">
        <f t="shared" si="0"/>
        <v>8.5</v>
      </c>
      <c r="F10" s="114">
        <f>IF('Indicator Data'!BC12="No data","x",ROUND(IF('Indicator Data'!BC12&gt;F$48,0,IF('Indicator Data'!BC12&lt;F$47,10,(F$48-'Indicator Data'!BC12)/(F$48-F$47)*10)),1))</f>
        <v>9</v>
      </c>
      <c r="G10" s="114">
        <f>IF('Indicator Data'!BD12="No data","x",ROUND(IF('Indicator Data'!BD12&gt;G$48,0,IF('Indicator Data'!BD12&lt;G$47,10,(G$48-'Indicator Data'!BD12)/(G$48-G$47)*10)),1))</f>
        <v>9.5</v>
      </c>
      <c r="H10" s="114">
        <f>IF('Indicator Data'!BE12="No data","x",ROUND(IF('Indicator Data'!BE12&gt;H$48,0,IF('Indicator Data'!BE12&lt;H$47,10,(H$48-'Indicator Data'!BE12)/(H$48-H$47)*10)),1))</f>
        <v>8.9</v>
      </c>
      <c r="I10" s="114">
        <f>IF('Indicator Data'!BF12="No data","x",ROUND(IF('Indicator Data'!BF12&gt;I$48,0,IF('Indicator Data'!BF12&lt;I$47,10,(I$48-'Indicator Data'!BF12)/(I$48-I$47)*10)),1))</f>
        <v>5.3</v>
      </c>
      <c r="J10" s="114">
        <f>IF('Indicator Data'!BG12="No data","x",ROUND(IF('Indicator Data'!BG12&gt;J$48,0,IF('Indicator Data'!BG12&lt;J$47,10,(J$48-'Indicator Data'!BG12)/(J$48-J$47)*10)),1))</f>
        <v>9.1999999999999993</v>
      </c>
      <c r="K10" s="113">
        <f t="shared" si="1"/>
        <v>8.4</v>
      </c>
      <c r="L10" s="115">
        <f>IF('Indicator Data'!BH12="No data","x",'Indicator Data'!BH12/'Indicator Data'!BQ12)</f>
        <v>1.9886514291774936E-3</v>
      </c>
      <c r="M10" s="114">
        <f t="shared" si="2"/>
        <v>6</v>
      </c>
      <c r="N10" s="116">
        <f t="shared" si="3"/>
        <v>6</v>
      </c>
      <c r="O10" s="117">
        <f t="shared" si="4"/>
        <v>7.6</v>
      </c>
      <c r="P10" s="118">
        <f>IF('Indicator Data'!BI12="No data","x",'Indicator Data'!BI12/'Indicator Data'!BP12*100)</f>
        <v>66.831172156697548</v>
      </c>
      <c r="Q10" s="114">
        <f t="shared" si="5"/>
        <v>9.1999999999999993</v>
      </c>
      <c r="R10" s="113">
        <f t="shared" si="6"/>
        <v>9.1999999999999993</v>
      </c>
      <c r="S10" s="114">
        <f>IF('Indicator Data'!BL12="No data","x",ROUND(IF('Indicator Data'!BL12&gt;S$48,0,IF('Indicator Data'!BL12&lt;S$47,10,(S$48-'Indicator Data'!BL12)/(S$48-S$47)*10)),1))</f>
        <v>8.1999999999999993</v>
      </c>
      <c r="T10" s="114">
        <f>IF('Indicator Data'!BM12="No data","x",ROUND(IF('Indicator Data'!BM12&gt;T$48,0,IF('Indicator Data'!BM12&lt;T$47,10,(T$48-'Indicator Data'!BM12)/(T$48-T$47)*10)),1))</f>
        <v>0</v>
      </c>
      <c r="U10" s="118">
        <f>IF('Indicator Data'!BJ12="No data","x",ROUND(IF('Indicator Data'!BJ12&gt;U$48,0,IF('Indicator Data'!BJ12&lt;U$47,10,(U$48-'Indicator Data'!BJ12)/(U$48-U$47)*10)),1))</f>
        <v>0.8</v>
      </c>
      <c r="V10" s="118">
        <f>IF('Indicator Data'!BK12="No data","x",ROUND(IF('Indicator Data'!BK12&gt;V$48,0,IF('Indicator Data'!BK12&lt;V$47,10,(V$48-'Indicator Data'!BK12)/(V$48-V$47)*10)),1))</f>
        <v>0.6</v>
      </c>
      <c r="W10" s="114">
        <f t="shared" si="7"/>
        <v>0.7</v>
      </c>
      <c r="X10" s="114" t="str">
        <f>IF('Indicator Data'!BO12="No data","x",ROUND(IF('Indicator Data'!BO12&gt;X$48,0,IF('Indicator Data'!BO12&lt;X$47,10,(X$48-'Indicator Data'!BO12)/(X$48-X$47)*10)),1))</f>
        <v>x</v>
      </c>
      <c r="Y10" s="114">
        <f>IF('Indicator Data'!BN12="No data","x",ROUND(IF('Indicator Data'!BN12&gt;Y$48,0,IF('Indicator Data'!BN12&lt;Y$47,10,(Y$48-'Indicator Data'!BN12)/(Y$48-Y$47)*10)),1))</f>
        <v>4</v>
      </c>
      <c r="Z10" s="113">
        <f t="shared" si="8"/>
        <v>3.2</v>
      </c>
      <c r="AA10" s="117">
        <f t="shared" si="9"/>
        <v>6.2</v>
      </c>
      <c r="AB10" s="119"/>
    </row>
    <row r="11" spans="1:28" x14ac:dyDescent="0.25">
      <c r="A11" s="50" t="s">
        <v>63</v>
      </c>
      <c r="B11" s="10" t="s">
        <v>80</v>
      </c>
      <c r="C11" s="54" t="s">
        <v>81</v>
      </c>
      <c r="D11" s="112">
        <f>IF('Indicator Data'!BB13="No data","x",ROUND(IF('Indicator Data'!BB13&gt;D$48,0,IF('Indicator Data'!BB13&lt;D$47,10,(D$48-'Indicator Data'!BB13)/(D$48-D$47)*10)),1))</f>
        <v>8.5</v>
      </c>
      <c r="E11" s="113">
        <f t="shared" si="0"/>
        <v>8.5</v>
      </c>
      <c r="F11" s="114">
        <f>IF('Indicator Data'!BC13="No data","x",ROUND(IF('Indicator Data'!BC13&gt;F$48,0,IF('Indicator Data'!BC13&lt;F$47,10,(F$48-'Indicator Data'!BC13)/(F$48-F$47)*10)),1))</f>
        <v>9</v>
      </c>
      <c r="G11" s="114">
        <f>IF('Indicator Data'!BD13="No data","x",ROUND(IF('Indicator Data'!BD13&gt;G$48,0,IF('Indicator Data'!BD13&lt;G$47,10,(G$48-'Indicator Data'!BD13)/(G$48-G$47)*10)),1))</f>
        <v>9.5</v>
      </c>
      <c r="H11" s="114">
        <f>IF('Indicator Data'!BE13="No data","x",ROUND(IF('Indicator Data'!BE13&gt;H$48,0,IF('Indicator Data'!BE13&lt;H$47,10,(H$48-'Indicator Data'!BE13)/(H$48-H$47)*10)),1))</f>
        <v>8.9</v>
      </c>
      <c r="I11" s="114">
        <f>IF('Indicator Data'!BF13="No data","x",ROUND(IF('Indicator Data'!BF13&gt;I$48,0,IF('Indicator Data'!BF13&lt;I$47,10,(I$48-'Indicator Data'!BF13)/(I$48-I$47)*10)),1))</f>
        <v>5.3</v>
      </c>
      <c r="J11" s="114">
        <f>IF('Indicator Data'!BG13="No data","x",ROUND(IF('Indicator Data'!BG13&gt;J$48,0,IF('Indicator Data'!BG13&lt;J$47,10,(J$48-'Indicator Data'!BG13)/(J$48-J$47)*10)),1))</f>
        <v>9.1999999999999993</v>
      </c>
      <c r="K11" s="113">
        <f t="shared" si="1"/>
        <v>8.4</v>
      </c>
      <c r="L11" s="115">
        <f>IF('Indicator Data'!BH13="No data","x",'Indicator Data'!BH13/'Indicator Data'!BQ13)</f>
        <v>1.4669926650366749E-3</v>
      </c>
      <c r="M11" s="114">
        <f t="shared" si="2"/>
        <v>7.1</v>
      </c>
      <c r="N11" s="116">
        <f t="shared" si="3"/>
        <v>7.1</v>
      </c>
      <c r="O11" s="117">
        <f t="shared" si="4"/>
        <v>8</v>
      </c>
      <c r="P11" s="118">
        <f>IF('Indicator Data'!BI13="No data","x",'Indicator Data'!BI13/'Indicator Data'!BP13*100)</f>
        <v>108.85549950617283</v>
      </c>
      <c r="Q11" s="114">
        <f t="shared" si="5"/>
        <v>7.1</v>
      </c>
      <c r="R11" s="113">
        <f t="shared" si="6"/>
        <v>7.1</v>
      </c>
      <c r="S11" s="114">
        <f>IF('Indicator Data'!BL13="No data","x",ROUND(IF('Indicator Data'!BL13&gt;S$48,0,IF('Indicator Data'!BL13&lt;S$47,10,(S$48-'Indicator Data'!BL13)/(S$48-S$47)*10)),1))</f>
        <v>7.8</v>
      </c>
      <c r="T11" s="114">
        <f>IF('Indicator Data'!BM13="No data","x",ROUND(IF('Indicator Data'!BM13&gt;T$48,0,IF('Indicator Data'!BM13&lt;T$47,10,(T$48-'Indicator Data'!BM13)/(T$48-T$47)*10)),1))</f>
        <v>4</v>
      </c>
      <c r="U11" s="118">
        <f>IF('Indicator Data'!BJ13="No data","x",ROUND(IF('Indicator Data'!BJ13&gt;U$48,0,IF('Indicator Data'!BJ13&lt;U$47,10,(U$48-'Indicator Data'!BJ13)/(U$48-U$47)*10)),1))</f>
        <v>2.5</v>
      </c>
      <c r="V11" s="118">
        <f>IF('Indicator Data'!BK13="No data","x",ROUND(IF('Indicator Data'!BK13&gt;V$48,0,IF('Indicator Data'!BK13&lt;V$47,10,(V$48-'Indicator Data'!BK13)/(V$48-V$47)*10)),1))</f>
        <v>2.2999999999999998</v>
      </c>
      <c r="W11" s="114">
        <f t="shared" si="7"/>
        <v>2.4</v>
      </c>
      <c r="X11" s="114" t="str">
        <f>IF('Indicator Data'!BO13="No data","x",ROUND(IF('Indicator Data'!BO13&gt;X$48,0,IF('Indicator Data'!BO13&lt;X$47,10,(X$48-'Indicator Data'!BO13)/(X$48-X$47)*10)),1))</f>
        <v>x</v>
      </c>
      <c r="Y11" s="114">
        <f>IF('Indicator Data'!BN13="No data","x",ROUND(IF('Indicator Data'!BN13&gt;Y$48,0,IF('Indicator Data'!BN13&lt;Y$47,10,(Y$48-'Indicator Data'!BN13)/(Y$48-Y$47)*10)),1))</f>
        <v>8</v>
      </c>
      <c r="Z11" s="113">
        <f t="shared" si="8"/>
        <v>5.6</v>
      </c>
      <c r="AA11" s="117">
        <f t="shared" si="9"/>
        <v>6.4</v>
      </c>
      <c r="AB11" s="119"/>
    </row>
    <row r="12" spans="1:28" x14ac:dyDescent="0.25">
      <c r="A12" s="50" t="s">
        <v>63</v>
      </c>
      <c r="B12" s="10" t="s">
        <v>82</v>
      </c>
      <c r="C12" s="54" t="s">
        <v>83</v>
      </c>
      <c r="D12" s="112">
        <f>IF('Indicator Data'!BB14="No data","x",ROUND(IF('Indicator Data'!BB14&gt;D$48,0,IF('Indicator Data'!BB14&lt;D$47,10,(D$48-'Indicator Data'!BB14)/(D$48-D$47)*10)),1))</f>
        <v>8.5</v>
      </c>
      <c r="E12" s="113">
        <f t="shared" si="0"/>
        <v>8.5</v>
      </c>
      <c r="F12" s="114">
        <f>IF('Indicator Data'!BC14="No data","x",ROUND(IF('Indicator Data'!BC14&gt;F$48,0,IF('Indicator Data'!BC14&lt;F$47,10,(F$48-'Indicator Data'!BC14)/(F$48-F$47)*10)),1))</f>
        <v>9</v>
      </c>
      <c r="G12" s="114">
        <f>IF('Indicator Data'!BD14="No data","x",ROUND(IF('Indicator Data'!BD14&gt;G$48,0,IF('Indicator Data'!BD14&lt;G$47,10,(G$48-'Indicator Data'!BD14)/(G$48-G$47)*10)),1))</f>
        <v>9.5</v>
      </c>
      <c r="H12" s="114">
        <f>IF('Indicator Data'!BE14="No data","x",ROUND(IF('Indicator Data'!BE14&gt;H$48,0,IF('Indicator Data'!BE14&lt;H$47,10,(H$48-'Indicator Data'!BE14)/(H$48-H$47)*10)),1))</f>
        <v>8.9</v>
      </c>
      <c r="I12" s="114">
        <f>IF('Indicator Data'!BF14="No data","x",ROUND(IF('Indicator Data'!BF14&gt;I$48,0,IF('Indicator Data'!BF14&lt;I$47,10,(I$48-'Indicator Data'!BF14)/(I$48-I$47)*10)),1))</f>
        <v>5.3</v>
      </c>
      <c r="J12" s="114">
        <f>IF('Indicator Data'!BG14="No data","x",ROUND(IF('Indicator Data'!BG14&gt;J$48,0,IF('Indicator Data'!BG14&lt;J$47,10,(J$48-'Indicator Data'!BG14)/(J$48-J$47)*10)),1))</f>
        <v>9.1999999999999993</v>
      </c>
      <c r="K12" s="113">
        <f t="shared" si="1"/>
        <v>8.4</v>
      </c>
      <c r="L12" s="115">
        <f>IF('Indicator Data'!BH14="No data","x",'Indicator Data'!BH14/'Indicator Data'!BQ14)</f>
        <v>1.1499597514087008E-3</v>
      </c>
      <c r="M12" s="114">
        <f t="shared" si="2"/>
        <v>7.7</v>
      </c>
      <c r="N12" s="116">
        <f t="shared" si="3"/>
        <v>7.7</v>
      </c>
      <c r="O12" s="117">
        <f t="shared" si="4"/>
        <v>8.1999999999999993</v>
      </c>
      <c r="P12" s="118">
        <f>IF('Indicator Data'!BI14="No data","x",'Indicator Data'!BI14/'Indicator Data'!BP14*100)</f>
        <v>62.672287900056155</v>
      </c>
      <c r="Q12" s="114">
        <f t="shared" si="5"/>
        <v>9.4</v>
      </c>
      <c r="R12" s="113">
        <f t="shared" si="6"/>
        <v>9.4</v>
      </c>
      <c r="S12" s="114">
        <f>IF('Indicator Data'!BL14="No data","x",ROUND(IF('Indicator Data'!BL14&gt;S$48,0,IF('Indicator Data'!BL14&lt;S$47,10,(S$48-'Indicator Data'!BL14)/(S$48-S$47)*10)),1))</f>
        <v>8.6</v>
      </c>
      <c r="T12" s="114">
        <f>IF('Indicator Data'!BM14="No data","x",ROUND(IF('Indicator Data'!BM14&gt;T$48,0,IF('Indicator Data'!BM14&lt;T$47,10,(T$48-'Indicator Data'!BM14)/(T$48-T$47)*10)),1))</f>
        <v>4.3</v>
      </c>
      <c r="U12" s="118">
        <f>IF('Indicator Data'!BJ14="No data","x",ROUND(IF('Indicator Data'!BJ14&gt;U$48,0,IF('Indicator Data'!BJ14&lt;U$47,10,(U$48-'Indicator Data'!BJ14)/(U$48-U$47)*10)),1))</f>
        <v>2.5</v>
      </c>
      <c r="V12" s="118">
        <f>IF('Indicator Data'!BK14="No data","x",ROUND(IF('Indicator Data'!BK14&gt;V$48,0,IF('Indicator Data'!BK14&lt;V$47,10,(V$48-'Indicator Data'!BK14)/(V$48-V$47)*10)),1))</f>
        <v>2</v>
      </c>
      <c r="W12" s="114">
        <f t="shared" si="7"/>
        <v>2.25</v>
      </c>
      <c r="X12" s="114" t="str">
        <f>IF('Indicator Data'!BO14="No data","x",ROUND(IF('Indicator Data'!BO14&gt;X$48,0,IF('Indicator Data'!BO14&lt;X$47,10,(X$48-'Indicator Data'!BO14)/(X$48-X$47)*10)),1))</f>
        <v>x</v>
      </c>
      <c r="Y12" s="114">
        <f>IF('Indicator Data'!BN14="No data","x",ROUND(IF('Indicator Data'!BN14&gt;Y$48,0,IF('Indicator Data'!BN14&lt;Y$47,10,(Y$48-'Indicator Data'!BN14)/(Y$48-Y$47)*10)),1))</f>
        <v>7.5</v>
      </c>
      <c r="Z12" s="113">
        <f t="shared" si="8"/>
        <v>5.7</v>
      </c>
      <c r="AA12" s="117">
        <f t="shared" si="9"/>
        <v>7.6</v>
      </c>
      <c r="AB12" s="119"/>
    </row>
    <row r="13" spans="1:28" x14ac:dyDescent="0.25">
      <c r="A13" s="50" t="s">
        <v>63</v>
      </c>
      <c r="B13" s="10" t="s">
        <v>84</v>
      </c>
      <c r="C13" s="54" t="s">
        <v>85</v>
      </c>
      <c r="D13" s="112">
        <f>IF('Indicator Data'!BB15="No data","x",ROUND(IF('Indicator Data'!BB15&gt;D$48,0,IF('Indicator Data'!BB15&lt;D$47,10,(D$48-'Indicator Data'!BB15)/(D$48-D$47)*10)),1))</f>
        <v>8.5</v>
      </c>
      <c r="E13" s="113">
        <f t="shared" si="0"/>
        <v>8.5</v>
      </c>
      <c r="F13" s="114">
        <f>IF('Indicator Data'!BC15="No data","x",ROUND(IF('Indicator Data'!BC15&gt;F$48,0,IF('Indicator Data'!BC15&lt;F$47,10,(F$48-'Indicator Data'!BC15)/(F$48-F$47)*10)),1))</f>
        <v>9</v>
      </c>
      <c r="G13" s="114">
        <f>IF('Indicator Data'!BD15="No data","x",ROUND(IF('Indicator Data'!BD15&gt;G$48,0,IF('Indicator Data'!BD15&lt;G$47,10,(G$48-'Indicator Data'!BD15)/(G$48-G$47)*10)),1))</f>
        <v>9.5</v>
      </c>
      <c r="H13" s="114">
        <f>IF('Indicator Data'!BE15="No data","x",ROUND(IF('Indicator Data'!BE15&gt;H$48,0,IF('Indicator Data'!BE15&lt;H$47,10,(H$48-'Indicator Data'!BE15)/(H$48-H$47)*10)),1))</f>
        <v>8.9</v>
      </c>
      <c r="I13" s="114">
        <f>IF('Indicator Data'!BF15="No data","x",ROUND(IF('Indicator Data'!BF15&gt;I$48,0,IF('Indicator Data'!BF15&lt;I$47,10,(I$48-'Indicator Data'!BF15)/(I$48-I$47)*10)),1))</f>
        <v>5.3</v>
      </c>
      <c r="J13" s="114">
        <f>IF('Indicator Data'!BG15="No data","x",ROUND(IF('Indicator Data'!BG15&gt;J$48,0,IF('Indicator Data'!BG15&lt;J$47,10,(J$48-'Indicator Data'!BG15)/(J$48-J$47)*10)),1))</f>
        <v>9.1999999999999993</v>
      </c>
      <c r="K13" s="113">
        <f t="shared" si="1"/>
        <v>8.4</v>
      </c>
      <c r="L13" s="115">
        <f>IF('Indicator Data'!BH15="No data","x",'Indicator Data'!BH15/'Indicator Data'!BQ15)</f>
        <v>3.5313618034664733E-4</v>
      </c>
      <c r="M13" s="114">
        <f t="shared" si="2"/>
        <v>9.3000000000000007</v>
      </c>
      <c r="N13" s="116">
        <f t="shared" si="3"/>
        <v>9.3000000000000007</v>
      </c>
      <c r="O13" s="117">
        <f t="shared" si="4"/>
        <v>8.6999999999999993</v>
      </c>
      <c r="P13" s="118">
        <f>IF('Indicator Data'!BI15="No data","x",'Indicator Data'!BI15/'Indicator Data'!BP15*100)</f>
        <v>119.54704104116223</v>
      </c>
      <c r="Q13" s="114">
        <f t="shared" si="5"/>
        <v>6.6</v>
      </c>
      <c r="R13" s="113">
        <f t="shared" si="6"/>
        <v>6.6</v>
      </c>
      <c r="S13" s="114">
        <f>IF('Indicator Data'!BL15="No data","x",ROUND(IF('Indicator Data'!BL15&gt;S$48,0,IF('Indicator Data'!BL15&lt;S$47,10,(S$48-'Indicator Data'!BL15)/(S$48-S$47)*10)),1))</f>
        <v>7.3</v>
      </c>
      <c r="T13" s="114">
        <f>IF('Indicator Data'!BM15="No data","x",ROUND(IF('Indicator Data'!BM15&gt;T$48,0,IF('Indicator Data'!BM15&lt;T$47,10,(T$48-'Indicator Data'!BM15)/(T$48-T$47)*10)),1))</f>
        <v>7.6</v>
      </c>
      <c r="U13" s="118">
        <f>IF('Indicator Data'!BJ15="No data","x",ROUND(IF('Indicator Data'!BJ15&gt;U$48,0,IF('Indicator Data'!BJ15&lt;U$47,10,(U$48-'Indicator Data'!BJ15)/(U$48-U$47)*10)),1))</f>
        <v>1.7</v>
      </c>
      <c r="V13" s="118">
        <f>IF('Indicator Data'!BK15="No data","x",ROUND(IF('Indicator Data'!BK15&gt;V$48,0,IF('Indicator Data'!BK15&lt;V$47,10,(V$48-'Indicator Data'!BK15)/(V$48-V$47)*10)),1))</f>
        <v>3.1</v>
      </c>
      <c r="W13" s="114">
        <f t="shared" si="7"/>
        <v>2.4</v>
      </c>
      <c r="X13" s="114" t="str">
        <f>IF('Indicator Data'!BO15="No data","x",ROUND(IF('Indicator Data'!BO15&gt;X$48,0,IF('Indicator Data'!BO15&lt;X$47,10,(X$48-'Indicator Data'!BO15)/(X$48-X$47)*10)),1))</f>
        <v>x</v>
      </c>
      <c r="Y13" s="114">
        <f>IF('Indicator Data'!BN15="No data","x",ROUND(IF('Indicator Data'!BN15&gt;Y$48,0,IF('Indicator Data'!BN15&lt;Y$47,10,(Y$48-'Indicator Data'!BN15)/(Y$48-Y$47)*10)),1))</f>
        <v>7.1</v>
      </c>
      <c r="Z13" s="113">
        <f t="shared" si="8"/>
        <v>6.1</v>
      </c>
      <c r="AA13" s="117">
        <f t="shared" si="9"/>
        <v>6.4</v>
      </c>
      <c r="AB13" s="119"/>
    </row>
    <row r="14" spans="1:28" x14ac:dyDescent="0.25">
      <c r="A14" s="50" t="s">
        <v>63</v>
      </c>
      <c r="B14" s="10" t="s">
        <v>86</v>
      </c>
      <c r="C14" s="54" t="s">
        <v>87</v>
      </c>
      <c r="D14" s="231">
        <f>IF('Indicator Data'!BB16="No data","x",ROUND(IF('Indicator Data'!BB16&gt;D$48,0,IF('Indicator Data'!BB16&lt;D$47,10,(D$48-'Indicator Data'!BB16)/(D$48-D$47)*10)),1))</f>
        <v>8.5</v>
      </c>
      <c r="E14" s="232">
        <f t="shared" si="0"/>
        <v>8.5</v>
      </c>
      <c r="F14" s="233">
        <f>IF('Indicator Data'!BC16="No data","x",ROUND(IF('Indicator Data'!BC16&gt;F$48,0,IF('Indicator Data'!BC16&lt;F$47,10,(F$48-'Indicator Data'!BC16)/(F$48-F$47)*10)),1))</f>
        <v>9</v>
      </c>
      <c r="G14" s="233">
        <f>IF('Indicator Data'!BD16="No data","x",ROUND(IF('Indicator Data'!BD16&gt;G$48,0,IF('Indicator Data'!BD16&lt;G$47,10,(G$48-'Indicator Data'!BD16)/(G$48-G$47)*10)),1))</f>
        <v>9.5</v>
      </c>
      <c r="H14" s="233">
        <f>IF('Indicator Data'!BE16="No data","x",ROUND(IF('Indicator Data'!BE16&gt;H$48,0,IF('Indicator Data'!BE16&lt;H$47,10,(H$48-'Indicator Data'!BE16)/(H$48-H$47)*10)),1))</f>
        <v>8.9</v>
      </c>
      <c r="I14" s="233">
        <f>IF('Indicator Data'!BF16="No data","x",ROUND(IF('Indicator Data'!BF16&gt;I$48,0,IF('Indicator Data'!BF16&lt;I$47,10,(I$48-'Indicator Data'!BF16)/(I$48-I$47)*10)),1))</f>
        <v>5.3</v>
      </c>
      <c r="J14" s="233">
        <f>IF('Indicator Data'!BG16="No data","x",ROUND(IF('Indicator Data'!BG16&gt;J$48,0,IF('Indicator Data'!BG16&lt;J$47,10,(J$48-'Indicator Data'!BG16)/(J$48-J$47)*10)),1))</f>
        <v>9.1999999999999993</v>
      </c>
      <c r="K14" s="232">
        <f t="shared" si="1"/>
        <v>8.4</v>
      </c>
      <c r="L14" s="234">
        <f>IF('Indicator Data'!BH16="No data","x",'Indicator Data'!BH16/'Indicator Data'!BQ16)</f>
        <v>8.4691036512423118E-4</v>
      </c>
      <c r="M14" s="233">
        <f t="shared" si="2"/>
        <v>8.3000000000000007</v>
      </c>
      <c r="N14" s="235">
        <f t="shared" si="3"/>
        <v>8.3000000000000007</v>
      </c>
      <c r="O14" s="236">
        <f t="shared" si="4"/>
        <v>8.4</v>
      </c>
      <c r="P14" s="237">
        <f>IF('Indicator Data'!BI16="No data","x",'Indicator Data'!BI16/'Indicator Data'!BP16*100)</f>
        <v>70.786783148558769</v>
      </c>
      <c r="Q14" s="233">
        <f t="shared" si="5"/>
        <v>9</v>
      </c>
      <c r="R14" s="232">
        <f t="shared" si="6"/>
        <v>9</v>
      </c>
      <c r="S14" s="233">
        <f>IF('Indicator Data'!BL16="No data","x",ROUND(IF('Indicator Data'!BL16&gt;S$48,0,IF('Indicator Data'!BL16&lt;S$47,10,(S$48-'Indicator Data'!BL16)/(S$48-S$47)*10)),1))</f>
        <v>7.6</v>
      </c>
      <c r="T14" s="233">
        <f>IF('Indicator Data'!BM16="No data","x",ROUND(IF('Indicator Data'!BM16&gt;T$48,0,IF('Indicator Data'!BM16&lt;T$47,10,(T$48-'Indicator Data'!BM16)/(T$48-T$47)*10)),1))</f>
        <v>5.2</v>
      </c>
      <c r="U14" s="237">
        <f>IF('Indicator Data'!BJ16="No data","x",ROUND(IF('Indicator Data'!BJ16&gt;U$48,0,IF('Indicator Data'!BJ16&lt;U$47,10,(U$48-'Indicator Data'!BJ16)/(U$48-U$47)*10)),1))</f>
        <v>0.8</v>
      </c>
      <c r="V14" s="237">
        <f>IF('Indicator Data'!BK16="No data","x",ROUND(IF('Indicator Data'!BK16&gt;V$48,0,IF('Indicator Data'!BK16&lt;V$47,10,(V$48-'Indicator Data'!BK16)/(V$48-V$47)*10)),1))</f>
        <v>1.1000000000000001</v>
      </c>
      <c r="W14" s="233">
        <f t="shared" si="7"/>
        <v>0.95000000000000007</v>
      </c>
      <c r="X14" s="233" t="str">
        <f>IF('Indicator Data'!BO16="No data","x",ROUND(IF('Indicator Data'!BO16&gt;X$48,0,IF('Indicator Data'!BO16&lt;X$47,10,(X$48-'Indicator Data'!BO16)/(X$48-X$47)*10)),1))</f>
        <v>x</v>
      </c>
      <c r="Y14" s="233">
        <f>IF('Indicator Data'!BN16="No data","x",ROUND(IF('Indicator Data'!BN16&gt;Y$48,0,IF('Indicator Data'!BN16&lt;Y$47,10,(Y$48-'Indicator Data'!BN16)/(Y$48-Y$47)*10)),1))</f>
        <v>7.1</v>
      </c>
      <c r="Z14" s="232">
        <f t="shared" si="8"/>
        <v>5.2</v>
      </c>
      <c r="AA14" s="236">
        <f t="shared" si="9"/>
        <v>7.1</v>
      </c>
      <c r="AB14" s="119"/>
    </row>
    <row r="15" spans="1:28" x14ac:dyDescent="0.25">
      <c r="A15" s="52" t="s">
        <v>88</v>
      </c>
      <c r="B15" s="53" t="s">
        <v>89</v>
      </c>
      <c r="C15" s="59" t="s">
        <v>90</v>
      </c>
      <c r="D15" s="112">
        <f>IF('Indicator Data'!BB17="No data","x",ROUND(IF('Indicator Data'!BB17&gt;D$48,0,IF('Indicator Data'!BB17&lt;D$47,10,(D$48-'Indicator Data'!BB17)/(D$48-D$47)*10)),1))</f>
        <v>0.1</v>
      </c>
      <c r="E15" s="113">
        <f t="shared" si="0"/>
        <v>0.1</v>
      </c>
      <c r="F15" s="114">
        <f>IF('Indicator Data'!BC17="No data","x",ROUND(IF('Indicator Data'!BC17&gt;F$48,0,IF('Indicator Data'!BC17&lt;F$47,10,(F$48-'Indicator Data'!BC17)/(F$48-F$47)*10)),1))</f>
        <v>5</v>
      </c>
      <c r="G15" s="114">
        <f>IF('Indicator Data'!BD17="No data","x",ROUND(IF('Indicator Data'!BD17&gt;G$48,0,IF('Indicator Data'!BD17&lt;G$47,10,(G$48-'Indicator Data'!BD17)/(G$48-G$47)*10)),1))</f>
        <v>8.4</v>
      </c>
      <c r="H15" s="114">
        <f>IF('Indicator Data'!BE17="No data","x",ROUND(IF('Indicator Data'!BE17&gt;H$48,0,IF('Indicator Data'!BE17&lt;H$47,10,(H$48-'Indicator Data'!BE17)/(H$48-H$47)*10)),1))</f>
        <v>2.2000000000000002</v>
      </c>
      <c r="I15" s="114" t="str">
        <f>IF('Indicator Data'!BF17="No data","x",ROUND(IF('Indicator Data'!BF17&gt;I$48,0,IF('Indicator Data'!BF17&lt;I$47,10,(I$48-'Indicator Data'!BF17)/(I$48-I$47)*10)),1))</f>
        <v>x</v>
      </c>
      <c r="J15" s="114">
        <f>IF('Indicator Data'!BG17="No data","x",ROUND(IF('Indicator Data'!BG17&gt;J$48,0,IF('Indicator Data'!BG17&lt;J$47,10,(J$48-'Indicator Data'!BG17)/(J$48-J$47)*10)),1))</f>
        <v>0</v>
      </c>
      <c r="K15" s="113">
        <f t="shared" si="1"/>
        <v>3.9</v>
      </c>
      <c r="L15" s="115">
        <f>IF('Indicator Data'!BH17="No data","x",'Indicator Data'!BH17/'Indicator Data'!BQ17)</f>
        <v>7.9435127978817292E-3</v>
      </c>
      <c r="M15" s="114">
        <f t="shared" si="2"/>
        <v>0</v>
      </c>
      <c r="N15" s="229">
        <f t="shared" si="3"/>
        <v>0</v>
      </c>
      <c r="O15" s="230">
        <f t="shared" si="4"/>
        <v>1.3</v>
      </c>
      <c r="P15" s="118">
        <f>IF('Indicator Data'!BI17="No data","x",'Indicator Data'!BI17/'Indicator Data'!BP17*100)</f>
        <v>156.63344078549846</v>
      </c>
      <c r="Q15" s="114">
        <f t="shared" si="5"/>
        <v>4.8</v>
      </c>
      <c r="R15" s="113">
        <f t="shared" si="6"/>
        <v>4.8</v>
      </c>
      <c r="S15" s="114">
        <f>IF('Indicator Data'!BL17="No data","x",ROUND(IF('Indicator Data'!BL17&gt;S$48,0,IF('Indicator Data'!BL17&lt;S$47,10,(S$48-'Indicator Data'!BL17)/(S$48-S$47)*10)),1))</f>
        <v>9.5</v>
      </c>
      <c r="T15" s="114">
        <f>IF('Indicator Data'!BM17="No data","x",ROUND(IF('Indicator Data'!BM17&gt;T$48,0,IF('Indicator Data'!BM17&lt;T$47,10,(T$48-'Indicator Data'!BM17)/(T$48-T$47)*10)),1))</f>
        <v>6.5</v>
      </c>
      <c r="U15" s="118">
        <f>IF('Indicator Data'!BJ17="No data","x",ROUND(IF('Indicator Data'!BJ17&gt;U$48,0,IF('Indicator Data'!BJ17&lt;U$47,10,(U$48-'Indicator Data'!BJ17)/(U$48-U$47)*10)),1))</f>
        <v>0</v>
      </c>
      <c r="V15" s="118">
        <f>IF('Indicator Data'!BK17="No data","x",ROUND(IF('Indicator Data'!BK17&gt;V$48,0,IF('Indicator Data'!BK17&lt;V$47,10,(V$48-'Indicator Data'!BK17)/(V$48-V$47)*10)),1))</f>
        <v>1.9</v>
      </c>
      <c r="W15" s="114">
        <f t="shared" si="7"/>
        <v>0.95</v>
      </c>
      <c r="X15" s="114" t="str">
        <f>IF('Indicator Data'!BO17="No data","x",ROUND(IF('Indicator Data'!BO17&gt;X$48,0,IF('Indicator Data'!BO17&lt;X$47,10,(X$48-'Indicator Data'!BO17)/(X$48-X$47)*10)),1))</f>
        <v>x</v>
      </c>
      <c r="Y15" s="114" t="str">
        <f>IF('Indicator Data'!BN17="No data","x",ROUND(IF('Indicator Data'!BN17&gt;Y$48,0,IF('Indicator Data'!BN17&lt;Y$47,10,(Y$48-'Indicator Data'!BN17)/(Y$48-Y$47)*10)),1))</f>
        <v>x</v>
      </c>
      <c r="Z15" s="113">
        <f t="shared" si="8"/>
        <v>5.7</v>
      </c>
      <c r="AA15" s="230">
        <f t="shared" si="9"/>
        <v>5.3</v>
      </c>
      <c r="AB15" s="119"/>
    </row>
    <row r="16" spans="1:28" x14ac:dyDescent="0.25">
      <c r="A16" s="50" t="s">
        <v>88</v>
      </c>
      <c r="B16" s="55" t="s">
        <v>91</v>
      </c>
      <c r="C16" s="54" t="s">
        <v>92</v>
      </c>
      <c r="D16" s="112">
        <f>IF('Indicator Data'!BB18="No data","x",ROUND(IF('Indicator Data'!BB18&gt;D$48,0,IF('Indicator Data'!BB18&lt;D$47,10,(D$48-'Indicator Data'!BB18)/(D$48-D$47)*10)),1))</f>
        <v>0.1</v>
      </c>
      <c r="E16" s="113">
        <f t="shared" si="0"/>
        <v>0.1</v>
      </c>
      <c r="F16" s="114">
        <f>IF('Indicator Data'!BC18="No data","x",ROUND(IF('Indicator Data'!BC18&gt;F$48,0,IF('Indicator Data'!BC18&lt;F$47,10,(F$48-'Indicator Data'!BC18)/(F$48-F$47)*10)),1))</f>
        <v>5</v>
      </c>
      <c r="G16" s="114">
        <f>IF('Indicator Data'!BD18="No data","x",ROUND(IF('Indicator Data'!BD18&gt;G$48,0,IF('Indicator Data'!BD18&lt;G$47,10,(G$48-'Indicator Data'!BD18)/(G$48-G$47)*10)),1))</f>
        <v>8.4</v>
      </c>
      <c r="H16" s="114">
        <f>IF('Indicator Data'!BE18="No data","x",ROUND(IF('Indicator Data'!BE18&gt;H$48,0,IF('Indicator Data'!BE18&lt;H$47,10,(H$48-'Indicator Data'!BE18)/(H$48-H$47)*10)),1))</f>
        <v>2.2000000000000002</v>
      </c>
      <c r="I16" s="114" t="str">
        <f>IF('Indicator Data'!BF18="No data","x",ROUND(IF('Indicator Data'!BF18&gt;I$48,0,IF('Indicator Data'!BF18&lt;I$47,10,(I$48-'Indicator Data'!BF18)/(I$48-I$47)*10)),1))</f>
        <v>x</v>
      </c>
      <c r="J16" s="114">
        <f>IF('Indicator Data'!BG18="No data","x",ROUND(IF('Indicator Data'!BG18&gt;J$48,0,IF('Indicator Data'!BG18&lt;J$47,10,(J$48-'Indicator Data'!BG18)/(J$48-J$47)*10)),1))</f>
        <v>0</v>
      </c>
      <c r="K16" s="113">
        <f t="shared" si="1"/>
        <v>3.9</v>
      </c>
      <c r="L16" s="115">
        <f>IF('Indicator Data'!BH18="No data","x",'Indicator Data'!BH18/'Indicator Data'!BQ18)</f>
        <v>1.8385273622806818E-3</v>
      </c>
      <c r="M16" s="114">
        <f t="shared" si="2"/>
        <v>6.3</v>
      </c>
      <c r="N16" s="116">
        <f t="shared" si="3"/>
        <v>6.3</v>
      </c>
      <c r="O16" s="117">
        <f t="shared" si="4"/>
        <v>3.4</v>
      </c>
      <c r="P16" s="118">
        <f>IF('Indicator Data'!BI18="No data","x",'Indicator Data'!BI18/'Indicator Data'!BP18*100)</f>
        <v>176.35014107142857</v>
      </c>
      <c r="Q16" s="114">
        <f t="shared" si="5"/>
        <v>3.9</v>
      </c>
      <c r="R16" s="113">
        <f t="shared" si="6"/>
        <v>3.9</v>
      </c>
      <c r="S16" s="114">
        <f>IF('Indicator Data'!BL18="No data","x",ROUND(IF('Indicator Data'!BL18&gt;S$48,0,IF('Indicator Data'!BL18&lt;S$47,10,(S$48-'Indicator Data'!BL18)/(S$48-S$47)*10)),1))</f>
        <v>4.0999999999999996</v>
      </c>
      <c r="T16" s="114">
        <f>IF('Indicator Data'!BM18="No data","x",ROUND(IF('Indicator Data'!BM18&gt;T$48,0,IF('Indicator Data'!BM18&lt;T$47,10,(T$48-'Indicator Data'!BM18)/(T$48-T$47)*10)),1))</f>
        <v>6.4</v>
      </c>
      <c r="U16" s="118">
        <f>IF('Indicator Data'!BJ18="No data","x",ROUND(IF('Indicator Data'!BJ18&gt;U$48,0,IF('Indicator Data'!BJ18&lt;U$47,10,(U$48-'Indicator Data'!BJ18)/(U$48-U$47)*10)),1))</f>
        <v>10</v>
      </c>
      <c r="V16" s="118">
        <f>IF('Indicator Data'!BK18="No data","x",ROUND(IF('Indicator Data'!BK18&gt;V$48,0,IF('Indicator Data'!BK18&lt;V$47,10,(V$48-'Indicator Data'!BK18)/(V$48-V$47)*10)),1))</f>
        <v>8.8000000000000007</v>
      </c>
      <c r="W16" s="114">
        <f t="shared" si="7"/>
        <v>9.4</v>
      </c>
      <c r="X16" s="114" t="str">
        <f>IF('Indicator Data'!BO18="No data","x",ROUND(IF('Indicator Data'!BO18&gt;X$48,0,IF('Indicator Data'!BO18&lt;X$47,10,(X$48-'Indicator Data'!BO18)/(X$48-X$47)*10)),1))</f>
        <v>x</v>
      </c>
      <c r="Y16" s="114">
        <f>IF('Indicator Data'!BN18="No data","x",ROUND(IF('Indicator Data'!BN18&gt;Y$48,0,IF('Indicator Data'!BN18&lt;Y$47,10,(Y$48-'Indicator Data'!BN18)/(Y$48-Y$47)*10)),1))</f>
        <v>6</v>
      </c>
      <c r="Z16" s="113">
        <f t="shared" si="8"/>
        <v>6.5</v>
      </c>
      <c r="AA16" s="117">
        <f t="shared" si="9"/>
        <v>5.2</v>
      </c>
      <c r="AB16" s="119"/>
    </row>
    <row r="17" spans="1:28" x14ac:dyDescent="0.25">
      <c r="A17" s="50" t="s">
        <v>88</v>
      </c>
      <c r="B17" s="10" t="s">
        <v>93</v>
      </c>
      <c r="C17" s="54" t="s">
        <v>94</v>
      </c>
      <c r="D17" s="112">
        <f>IF('Indicator Data'!BB19="No data","x",ROUND(IF('Indicator Data'!BB19&gt;D$48,0,IF('Indicator Data'!BB19&lt;D$47,10,(D$48-'Indicator Data'!BB19)/(D$48-D$47)*10)),1))</f>
        <v>0.1</v>
      </c>
      <c r="E17" s="113">
        <f t="shared" si="0"/>
        <v>0.1</v>
      </c>
      <c r="F17" s="114">
        <f>IF('Indicator Data'!BC19="No data","x",ROUND(IF('Indicator Data'!BC19&gt;F$48,0,IF('Indicator Data'!BC19&lt;F$47,10,(F$48-'Indicator Data'!BC19)/(F$48-F$47)*10)),1))</f>
        <v>5</v>
      </c>
      <c r="G17" s="114">
        <f>IF('Indicator Data'!BD19="No data","x",ROUND(IF('Indicator Data'!BD19&gt;G$48,0,IF('Indicator Data'!BD19&lt;G$47,10,(G$48-'Indicator Data'!BD19)/(G$48-G$47)*10)),1))</f>
        <v>8.4</v>
      </c>
      <c r="H17" s="114">
        <f>IF('Indicator Data'!BE19="No data","x",ROUND(IF('Indicator Data'!BE19&gt;H$48,0,IF('Indicator Data'!BE19&lt;H$47,10,(H$48-'Indicator Data'!BE19)/(H$48-H$47)*10)),1))</f>
        <v>2.2000000000000002</v>
      </c>
      <c r="I17" s="114" t="str">
        <f>IF('Indicator Data'!BF19="No data","x",ROUND(IF('Indicator Data'!BF19&gt;I$48,0,IF('Indicator Data'!BF19&lt;I$47,10,(I$48-'Indicator Data'!BF19)/(I$48-I$47)*10)),1))</f>
        <v>x</v>
      </c>
      <c r="J17" s="114">
        <f>IF('Indicator Data'!BG19="No data","x",ROUND(IF('Indicator Data'!BG19&gt;J$48,0,IF('Indicator Data'!BG19&lt;J$47,10,(J$48-'Indicator Data'!BG19)/(J$48-J$47)*10)),1))</f>
        <v>0</v>
      </c>
      <c r="K17" s="113">
        <f t="shared" si="1"/>
        <v>3.9</v>
      </c>
      <c r="L17" s="115">
        <f>IF('Indicator Data'!BH19="No data","x",'Indicator Data'!BH19/'Indicator Data'!BQ19)</f>
        <v>1.8186640397074981E-3</v>
      </c>
      <c r="M17" s="114">
        <f t="shared" si="2"/>
        <v>6.4</v>
      </c>
      <c r="N17" s="116">
        <f t="shared" si="3"/>
        <v>6.4</v>
      </c>
      <c r="O17" s="117">
        <f t="shared" si="4"/>
        <v>3.5</v>
      </c>
      <c r="P17" s="118">
        <f>IF('Indicator Data'!BI19="No data","x",'Indicator Data'!BI19/'Indicator Data'!BP19*100)</f>
        <v>237.77092785571142</v>
      </c>
      <c r="Q17" s="114">
        <f t="shared" si="5"/>
        <v>0.9</v>
      </c>
      <c r="R17" s="113">
        <f t="shared" si="6"/>
        <v>0.9</v>
      </c>
      <c r="S17" s="114">
        <f>IF('Indicator Data'!BL19="No data","x",ROUND(IF('Indicator Data'!BL19&gt;S$48,0,IF('Indicator Data'!BL19&lt;S$47,10,(S$48-'Indicator Data'!BL19)/(S$48-S$47)*10)),1))</f>
        <v>0.2</v>
      </c>
      <c r="T17" s="114">
        <f>IF('Indicator Data'!BM19="No data","x",ROUND(IF('Indicator Data'!BM19&gt;T$48,0,IF('Indicator Data'!BM19&lt;T$47,10,(T$48-'Indicator Data'!BM19)/(T$48-T$47)*10)),1))</f>
        <v>0.6</v>
      </c>
      <c r="U17" s="118">
        <f>IF('Indicator Data'!BJ19="No data","x",ROUND(IF('Indicator Data'!BJ19&gt;U$48,0,IF('Indicator Data'!BJ19&lt;U$47,10,(U$48-'Indicator Data'!BJ19)/(U$48-U$47)*10)),1))</f>
        <v>5.6</v>
      </c>
      <c r="V17" s="118">
        <f>IF('Indicator Data'!BK19="No data","x",ROUND(IF('Indicator Data'!BK19&gt;V$48,0,IF('Indicator Data'!BK19&lt;V$47,10,(V$48-'Indicator Data'!BK19)/(V$48-V$47)*10)),1))</f>
        <v>5.3</v>
      </c>
      <c r="W17" s="114">
        <f t="shared" si="7"/>
        <v>5.4499999999999993</v>
      </c>
      <c r="X17" s="114" t="str">
        <f>IF('Indicator Data'!BO19="No data","x",ROUND(IF('Indicator Data'!BO19&gt;X$48,0,IF('Indicator Data'!BO19&lt;X$47,10,(X$48-'Indicator Data'!BO19)/(X$48-X$47)*10)),1))</f>
        <v>x</v>
      </c>
      <c r="Y17" s="114">
        <f>IF('Indicator Data'!BN19="No data","x",ROUND(IF('Indicator Data'!BN19&gt;Y$48,0,IF('Indicator Data'!BN19&lt;Y$47,10,(Y$48-'Indicator Data'!BN19)/(Y$48-Y$47)*10)),1))</f>
        <v>0</v>
      </c>
      <c r="Z17" s="113">
        <f t="shared" si="8"/>
        <v>1.6</v>
      </c>
      <c r="AA17" s="117">
        <f t="shared" si="9"/>
        <v>1.3</v>
      </c>
      <c r="AB17" s="119"/>
    </row>
    <row r="18" spans="1:28" x14ac:dyDescent="0.25">
      <c r="A18" s="50" t="s">
        <v>88</v>
      </c>
      <c r="B18" s="10" t="s">
        <v>95</v>
      </c>
      <c r="C18" s="54" t="s">
        <v>96</v>
      </c>
      <c r="D18" s="112">
        <f>IF('Indicator Data'!BB20="No data","x",ROUND(IF('Indicator Data'!BB20&gt;D$48,0,IF('Indicator Data'!BB20&lt;D$47,10,(D$48-'Indicator Data'!BB20)/(D$48-D$47)*10)),1))</f>
        <v>0.1</v>
      </c>
      <c r="E18" s="113">
        <f t="shared" si="0"/>
        <v>0.1</v>
      </c>
      <c r="F18" s="114">
        <f>IF('Indicator Data'!BC20="No data","x",ROUND(IF('Indicator Data'!BC20&gt;F$48,0,IF('Indicator Data'!BC20&lt;F$47,10,(F$48-'Indicator Data'!BC20)/(F$48-F$47)*10)),1))</f>
        <v>5</v>
      </c>
      <c r="G18" s="114">
        <f>IF('Indicator Data'!BD20="No data","x",ROUND(IF('Indicator Data'!BD20&gt;G$48,0,IF('Indicator Data'!BD20&lt;G$47,10,(G$48-'Indicator Data'!BD20)/(G$48-G$47)*10)),1))</f>
        <v>8.4</v>
      </c>
      <c r="H18" s="114">
        <f>IF('Indicator Data'!BE20="No data","x",ROUND(IF('Indicator Data'!BE20&gt;H$48,0,IF('Indicator Data'!BE20&lt;H$47,10,(H$48-'Indicator Data'!BE20)/(H$48-H$47)*10)),1))</f>
        <v>2.2000000000000002</v>
      </c>
      <c r="I18" s="114" t="str">
        <f>IF('Indicator Data'!BF20="No data","x",ROUND(IF('Indicator Data'!BF20&gt;I$48,0,IF('Indicator Data'!BF20&lt;I$47,10,(I$48-'Indicator Data'!BF20)/(I$48-I$47)*10)),1))</f>
        <v>x</v>
      </c>
      <c r="J18" s="114">
        <f>IF('Indicator Data'!BG20="No data","x",ROUND(IF('Indicator Data'!BG20&gt;J$48,0,IF('Indicator Data'!BG20&lt;J$47,10,(J$48-'Indicator Data'!BG20)/(J$48-J$47)*10)),1))</f>
        <v>0</v>
      </c>
      <c r="K18" s="113">
        <f t="shared" si="1"/>
        <v>3.9</v>
      </c>
      <c r="L18" s="115">
        <f>IF('Indicator Data'!BH20="No data","x",'Indicator Data'!BH20/'Indicator Data'!BQ20)</f>
        <v>1.7290235819605207E-3</v>
      </c>
      <c r="M18" s="114">
        <f t="shared" si="2"/>
        <v>6.5</v>
      </c>
      <c r="N18" s="116">
        <f t="shared" si="3"/>
        <v>6.5</v>
      </c>
      <c r="O18" s="117">
        <f t="shared" si="4"/>
        <v>3.5</v>
      </c>
      <c r="P18" s="118">
        <f>IF('Indicator Data'!BI20="No data","x",'Indicator Data'!BI20/'Indicator Data'!BP20*100)</f>
        <v>254.51208268398267</v>
      </c>
      <c r="Q18" s="114">
        <f t="shared" si="5"/>
        <v>0.1</v>
      </c>
      <c r="R18" s="113">
        <f t="shared" si="6"/>
        <v>0.1</v>
      </c>
      <c r="S18" s="114">
        <f>IF('Indicator Data'!BL20="No data","x",ROUND(IF('Indicator Data'!BL20&gt;S$48,0,IF('Indicator Data'!BL20&lt;S$47,10,(S$48-'Indicator Data'!BL20)/(S$48-S$47)*10)),1))</f>
        <v>3.8</v>
      </c>
      <c r="T18" s="114">
        <f>IF('Indicator Data'!BM20="No data","x",ROUND(IF('Indicator Data'!BM20&gt;T$48,0,IF('Indicator Data'!BM20&lt;T$47,10,(T$48-'Indicator Data'!BM20)/(T$48-T$47)*10)),1))</f>
        <v>5.2</v>
      </c>
      <c r="U18" s="118">
        <f>IF('Indicator Data'!BJ20="No data","x",ROUND(IF('Indicator Data'!BJ20&gt;U$48,0,IF('Indicator Data'!BJ20&lt;U$47,10,(U$48-'Indicator Data'!BJ20)/(U$48-U$47)*10)),1))</f>
        <v>8.8000000000000007</v>
      </c>
      <c r="V18" s="118">
        <f>IF('Indicator Data'!BK20="No data","x",ROUND(IF('Indicator Data'!BK20&gt;V$48,0,IF('Indicator Data'!BK20&lt;V$47,10,(V$48-'Indicator Data'!BK20)/(V$48-V$47)*10)),1))</f>
        <v>4.2</v>
      </c>
      <c r="W18" s="114">
        <f t="shared" si="7"/>
        <v>6.5</v>
      </c>
      <c r="X18" s="114" t="str">
        <f>IF('Indicator Data'!BO20="No data","x",ROUND(IF('Indicator Data'!BO20&gt;X$48,0,IF('Indicator Data'!BO20&lt;X$47,10,(X$48-'Indicator Data'!BO20)/(X$48-X$47)*10)),1))</f>
        <v>x</v>
      </c>
      <c r="Y18" s="114">
        <f>IF('Indicator Data'!BN20="No data","x",ROUND(IF('Indicator Data'!BN20&gt;Y$48,0,IF('Indicator Data'!BN20&lt;Y$47,10,(Y$48-'Indicator Data'!BN20)/(Y$48-Y$47)*10)),1))</f>
        <v>6.4</v>
      </c>
      <c r="Z18" s="113">
        <f t="shared" si="8"/>
        <v>5.5</v>
      </c>
      <c r="AA18" s="117">
        <f t="shared" si="9"/>
        <v>2.8</v>
      </c>
      <c r="AB18" s="119"/>
    </row>
    <row r="19" spans="1:28" x14ac:dyDescent="0.25">
      <c r="A19" s="50" t="s">
        <v>88</v>
      </c>
      <c r="B19" s="10" t="s">
        <v>97</v>
      </c>
      <c r="C19" s="54" t="s">
        <v>98</v>
      </c>
      <c r="D19" s="112">
        <f>IF('Indicator Data'!BB21="No data","x",ROUND(IF('Indicator Data'!BB21&gt;D$48,0,IF('Indicator Data'!BB21&lt;D$47,10,(D$48-'Indicator Data'!BB21)/(D$48-D$47)*10)),1))</f>
        <v>0.1</v>
      </c>
      <c r="E19" s="113">
        <f t="shared" si="0"/>
        <v>0.1</v>
      </c>
      <c r="F19" s="114">
        <f>IF('Indicator Data'!BC21="No data","x",ROUND(IF('Indicator Data'!BC21&gt;F$48,0,IF('Indicator Data'!BC21&lt;F$47,10,(F$48-'Indicator Data'!BC21)/(F$48-F$47)*10)),1))</f>
        <v>5</v>
      </c>
      <c r="G19" s="114">
        <f>IF('Indicator Data'!BD21="No data","x",ROUND(IF('Indicator Data'!BD21&gt;G$48,0,IF('Indicator Data'!BD21&lt;G$47,10,(G$48-'Indicator Data'!BD21)/(G$48-G$47)*10)),1))</f>
        <v>8.4</v>
      </c>
      <c r="H19" s="114">
        <f>IF('Indicator Data'!BE21="No data","x",ROUND(IF('Indicator Data'!BE21&gt;H$48,0,IF('Indicator Data'!BE21&lt;H$47,10,(H$48-'Indicator Data'!BE21)/(H$48-H$47)*10)),1))</f>
        <v>2.2000000000000002</v>
      </c>
      <c r="I19" s="114" t="str">
        <f>IF('Indicator Data'!BF21="No data","x",ROUND(IF('Indicator Data'!BF21&gt;I$48,0,IF('Indicator Data'!BF21&lt;I$47,10,(I$48-'Indicator Data'!BF21)/(I$48-I$47)*10)),1))</f>
        <v>x</v>
      </c>
      <c r="J19" s="114">
        <f>IF('Indicator Data'!BG21="No data","x",ROUND(IF('Indicator Data'!BG21&gt;J$48,0,IF('Indicator Data'!BG21&lt;J$47,10,(J$48-'Indicator Data'!BG21)/(J$48-J$47)*10)),1))</f>
        <v>0</v>
      </c>
      <c r="K19" s="113">
        <f t="shared" si="1"/>
        <v>3.9</v>
      </c>
      <c r="L19" s="115">
        <f>IF('Indicator Data'!BH21="No data","x",'Indicator Data'!BH21/'Indicator Data'!BQ21)</f>
        <v>1.4294009916469379E-2</v>
      </c>
      <c r="M19" s="114">
        <f t="shared" si="2"/>
        <v>0</v>
      </c>
      <c r="N19" s="116">
        <f t="shared" si="3"/>
        <v>0</v>
      </c>
      <c r="O19" s="117">
        <f t="shared" si="4"/>
        <v>1.3</v>
      </c>
      <c r="P19" s="118">
        <f>IF('Indicator Data'!BI21="No data","x",'Indicator Data'!BI21/'Indicator Data'!BP21*100)</f>
        <v>224.66555327868855</v>
      </c>
      <c r="Q19" s="114">
        <f t="shared" si="5"/>
        <v>1.5</v>
      </c>
      <c r="R19" s="113">
        <f t="shared" si="6"/>
        <v>1.5</v>
      </c>
      <c r="S19" s="114">
        <f>IF('Indicator Data'!BL21="No data","x",ROUND(IF('Indicator Data'!BL21&gt;S$48,0,IF('Indicator Data'!BL21&lt;S$47,10,(S$48-'Indicator Data'!BL21)/(S$48-S$47)*10)),1))</f>
        <v>8.5</v>
      </c>
      <c r="T19" s="114">
        <f>IF('Indicator Data'!BM21="No data","x",ROUND(IF('Indicator Data'!BM21&gt;T$48,0,IF('Indicator Data'!BM21&lt;T$47,10,(T$48-'Indicator Data'!BM21)/(T$48-T$47)*10)),1))</f>
        <v>9.3000000000000007</v>
      </c>
      <c r="U19" s="118">
        <f>IF('Indicator Data'!BJ21="No data","x",ROUND(IF('Indicator Data'!BJ21&gt;U$48,0,IF('Indicator Data'!BJ21&lt;U$47,10,(U$48-'Indicator Data'!BJ21)/(U$48-U$47)*10)),1))</f>
        <v>7.2</v>
      </c>
      <c r="V19" s="118">
        <f>IF('Indicator Data'!BK21="No data","x",ROUND(IF('Indicator Data'!BK21&gt;V$48,0,IF('Indicator Data'!BK21&lt;V$47,10,(V$48-'Indicator Data'!BK21)/(V$48-V$47)*10)),1))</f>
        <v>10</v>
      </c>
      <c r="W19" s="114">
        <f t="shared" si="7"/>
        <v>8.6</v>
      </c>
      <c r="X19" s="114" t="str">
        <f>IF('Indicator Data'!BO21="No data","x",ROUND(IF('Indicator Data'!BO21&gt;X$48,0,IF('Indicator Data'!BO21&lt;X$47,10,(X$48-'Indicator Data'!BO21)/(X$48-X$47)*10)),1))</f>
        <v>x</v>
      </c>
      <c r="Y19" s="114" t="str">
        <f>IF('Indicator Data'!BN21="No data","x",ROUND(IF('Indicator Data'!BN21&gt;Y$48,0,IF('Indicator Data'!BN21&lt;Y$47,10,(Y$48-'Indicator Data'!BN21)/(Y$48-Y$47)*10)),1))</f>
        <v>x</v>
      </c>
      <c r="Z19" s="113">
        <f t="shared" si="8"/>
        <v>8.8000000000000007</v>
      </c>
      <c r="AA19" s="117">
        <f t="shared" si="9"/>
        <v>5.2</v>
      </c>
      <c r="AB19" s="119"/>
    </row>
    <row r="20" spans="1:28" x14ac:dyDescent="0.25">
      <c r="A20" s="50" t="s">
        <v>88</v>
      </c>
      <c r="B20" s="10" t="s">
        <v>99</v>
      </c>
      <c r="C20" s="54" t="s">
        <v>100</v>
      </c>
      <c r="D20" s="112">
        <f>IF('Indicator Data'!BB22="No data","x",ROUND(IF('Indicator Data'!BB22&gt;D$48,0,IF('Indicator Data'!BB22&lt;D$47,10,(D$48-'Indicator Data'!BB22)/(D$48-D$47)*10)),1))</f>
        <v>0.1</v>
      </c>
      <c r="E20" s="113">
        <f t="shared" si="0"/>
        <v>0.1</v>
      </c>
      <c r="F20" s="114">
        <f>IF('Indicator Data'!BC22="No data","x",ROUND(IF('Indicator Data'!BC22&gt;F$48,0,IF('Indicator Data'!BC22&lt;F$47,10,(F$48-'Indicator Data'!BC22)/(F$48-F$47)*10)),1))</f>
        <v>5</v>
      </c>
      <c r="G20" s="114">
        <f>IF('Indicator Data'!BD22="No data","x",ROUND(IF('Indicator Data'!BD22&gt;G$48,0,IF('Indicator Data'!BD22&lt;G$47,10,(G$48-'Indicator Data'!BD22)/(G$48-G$47)*10)),1))</f>
        <v>8.4</v>
      </c>
      <c r="H20" s="114">
        <f>IF('Indicator Data'!BE22="No data","x",ROUND(IF('Indicator Data'!BE22&gt;H$48,0,IF('Indicator Data'!BE22&lt;H$47,10,(H$48-'Indicator Data'!BE22)/(H$48-H$47)*10)),1))</f>
        <v>2.2000000000000002</v>
      </c>
      <c r="I20" s="114" t="str">
        <f>IF('Indicator Data'!BF22="No data","x",ROUND(IF('Indicator Data'!BF22&gt;I$48,0,IF('Indicator Data'!BF22&lt;I$47,10,(I$48-'Indicator Data'!BF22)/(I$48-I$47)*10)),1))</f>
        <v>x</v>
      </c>
      <c r="J20" s="114">
        <f>IF('Indicator Data'!BG22="No data","x",ROUND(IF('Indicator Data'!BG22&gt;J$48,0,IF('Indicator Data'!BG22&lt;J$47,10,(J$48-'Indicator Data'!BG22)/(J$48-J$47)*10)),1))</f>
        <v>0</v>
      </c>
      <c r="K20" s="113">
        <f t="shared" si="1"/>
        <v>3.9</v>
      </c>
      <c r="L20" s="115">
        <f>IF('Indicator Data'!BH22="No data","x",'Indicator Data'!BH22/'Indicator Data'!BQ22)</f>
        <v>4.7853250033231421E-3</v>
      </c>
      <c r="M20" s="114">
        <f t="shared" si="2"/>
        <v>0.4</v>
      </c>
      <c r="N20" s="116">
        <f t="shared" si="3"/>
        <v>0.4</v>
      </c>
      <c r="O20" s="117">
        <f t="shared" si="4"/>
        <v>1.5</v>
      </c>
      <c r="P20" s="118">
        <f>IF('Indicator Data'!BI22="No data","x",'Indicator Data'!BI22/'Indicator Data'!BP22*100)</f>
        <v>101.28998619153676</v>
      </c>
      <c r="Q20" s="114">
        <f t="shared" si="5"/>
        <v>7.5</v>
      </c>
      <c r="R20" s="113">
        <f t="shared" si="6"/>
        <v>7.5</v>
      </c>
      <c r="S20" s="114">
        <f>IF('Indicator Data'!BL22="No data","x",ROUND(IF('Indicator Data'!BL22&gt;S$48,0,IF('Indicator Data'!BL22&lt;S$47,10,(S$48-'Indicator Data'!BL22)/(S$48-S$47)*10)),1))</f>
        <v>0</v>
      </c>
      <c r="T20" s="114">
        <f>IF('Indicator Data'!BM22="No data","x",ROUND(IF('Indicator Data'!BM22&gt;T$48,0,IF('Indicator Data'!BM22&lt;T$47,10,(T$48-'Indicator Data'!BM22)/(T$48-T$47)*10)),1))</f>
        <v>0</v>
      </c>
      <c r="U20" s="118">
        <f>IF('Indicator Data'!BJ22="No data","x",ROUND(IF('Indicator Data'!BJ22&gt;U$48,0,IF('Indicator Data'!BJ22&lt;U$47,10,(U$48-'Indicator Data'!BJ22)/(U$48-U$47)*10)),1))</f>
        <v>9.1999999999999993</v>
      </c>
      <c r="V20" s="118">
        <f>IF('Indicator Data'!BK22="No data","x",ROUND(IF('Indicator Data'!BK22&gt;V$48,0,IF('Indicator Data'!BK22&lt;V$47,10,(V$48-'Indicator Data'!BK22)/(V$48-V$47)*10)),1))</f>
        <v>9.3000000000000007</v>
      </c>
      <c r="W20" s="114">
        <f t="shared" si="7"/>
        <v>9.25</v>
      </c>
      <c r="X20" s="114" t="str">
        <f>IF('Indicator Data'!BO22="No data","x",ROUND(IF('Indicator Data'!BO22&gt;X$48,0,IF('Indicator Data'!BO22&lt;X$47,10,(X$48-'Indicator Data'!BO22)/(X$48-X$47)*10)),1))</f>
        <v>x</v>
      </c>
      <c r="Y20" s="114">
        <f>IF('Indicator Data'!BN22="No data","x",ROUND(IF('Indicator Data'!BN22&gt;Y$48,0,IF('Indicator Data'!BN22&lt;Y$47,10,(Y$48-'Indicator Data'!BN22)/(Y$48-Y$47)*10)),1))</f>
        <v>1.6</v>
      </c>
      <c r="Z20" s="113">
        <f t="shared" si="8"/>
        <v>2.7</v>
      </c>
      <c r="AA20" s="117">
        <f t="shared" si="9"/>
        <v>5.0999999999999996</v>
      </c>
      <c r="AB20" s="119"/>
    </row>
    <row r="21" spans="1:28" ht="15.75" customHeight="1" x14ac:dyDescent="0.25">
      <c r="A21" s="50" t="s">
        <v>88</v>
      </c>
      <c r="B21" s="10" t="s">
        <v>101</v>
      </c>
      <c r="C21" s="54" t="s">
        <v>102</v>
      </c>
      <c r="D21" s="112">
        <f>IF('Indicator Data'!BB23="No data","x",ROUND(IF('Indicator Data'!BB23&gt;D$48,0,IF('Indicator Data'!BB23&lt;D$47,10,(D$48-'Indicator Data'!BB23)/(D$48-D$47)*10)),1))</f>
        <v>0.1</v>
      </c>
      <c r="E21" s="113">
        <f t="shared" si="0"/>
        <v>0.1</v>
      </c>
      <c r="F21" s="114">
        <f>IF('Indicator Data'!BC23="No data","x",ROUND(IF('Indicator Data'!BC23&gt;F$48,0,IF('Indicator Data'!BC23&lt;F$47,10,(F$48-'Indicator Data'!BC23)/(F$48-F$47)*10)),1))</f>
        <v>5</v>
      </c>
      <c r="G21" s="114">
        <f>IF('Indicator Data'!BD23="No data","x",ROUND(IF('Indicator Data'!BD23&gt;G$48,0,IF('Indicator Data'!BD23&lt;G$47,10,(G$48-'Indicator Data'!BD23)/(G$48-G$47)*10)),1))</f>
        <v>8.4</v>
      </c>
      <c r="H21" s="114">
        <f>IF('Indicator Data'!BE23="No data","x",ROUND(IF('Indicator Data'!BE23&gt;H$48,0,IF('Indicator Data'!BE23&lt;H$47,10,(H$48-'Indicator Data'!BE23)/(H$48-H$47)*10)),1))</f>
        <v>2.2000000000000002</v>
      </c>
      <c r="I21" s="114" t="str">
        <f>IF('Indicator Data'!BF23="No data","x",ROUND(IF('Indicator Data'!BF23&gt;I$48,0,IF('Indicator Data'!BF23&lt;I$47,10,(I$48-'Indicator Data'!BF23)/(I$48-I$47)*10)),1))</f>
        <v>x</v>
      </c>
      <c r="J21" s="114">
        <f>IF('Indicator Data'!BG23="No data","x",ROUND(IF('Indicator Data'!BG23&gt;J$48,0,IF('Indicator Data'!BG23&lt;J$47,10,(J$48-'Indicator Data'!BG23)/(J$48-J$47)*10)),1))</f>
        <v>0</v>
      </c>
      <c r="K21" s="113">
        <f t="shared" si="1"/>
        <v>3.9</v>
      </c>
      <c r="L21" s="115">
        <f>IF('Indicator Data'!BH23="No data","x",'Indicator Data'!BH23/'Indicator Data'!BQ23)</f>
        <v>3.2810193033302347E-3</v>
      </c>
      <c r="M21" s="114">
        <f t="shared" si="2"/>
        <v>3.4</v>
      </c>
      <c r="N21" s="116">
        <f t="shared" si="3"/>
        <v>3.4</v>
      </c>
      <c r="O21" s="117">
        <f t="shared" si="4"/>
        <v>2.5</v>
      </c>
      <c r="P21" s="118">
        <f>IF('Indicator Data'!BI23="No data","x",'Indicator Data'!BI23/'Indicator Data'!BP23*100)</f>
        <v>159.86140484210526</v>
      </c>
      <c r="Q21" s="114">
        <f t="shared" si="5"/>
        <v>4.7</v>
      </c>
      <c r="R21" s="113">
        <f t="shared" si="6"/>
        <v>4.7</v>
      </c>
      <c r="S21" s="114">
        <f>IF('Indicator Data'!BL23="No data","x",ROUND(IF('Indicator Data'!BL23&gt;S$48,0,IF('Indicator Data'!BL23&lt;S$47,10,(S$48-'Indicator Data'!BL23)/(S$48-S$47)*10)),1))</f>
        <v>9.5</v>
      </c>
      <c r="T21" s="114">
        <f>IF('Indicator Data'!BM23="No data","x",ROUND(IF('Indicator Data'!BM23&gt;T$48,0,IF('Indicator Data'!BM23&lt;T$47,10,(T$48-'Indicator Data'!BM23)/(T$48-T$47)*10)),1))</f>
        <v>10</v>
      </c>
      <c r="U21" s="118">
        <f>IF('Indicator Data'!BJ23="No data","x",ROUND(IF('Indicator Data'!BJ23&gt;U$48,0,IF('Indicator Data'!BJ23&lt;U$47,10,(U$48-'Indicator Data'!BJ23)/(U$48-U$47)*10)),1))</f>
        <v>5.3</v>
      </c>
      <c r="V21" s="118">
        <f>IF('Indicator Data'!BK23="No data","x",ROUND(IF('Indicator Data'!BK23&gt;V$48,0,IF('Indicator Data'!BK23&lt;V$47,10,(V$48-'Indicator Data'!BK23)/(V$48-V$47)*10)),1))</f>
        <v>3.8</v>
      </c>
      <c r="W21" s="114">
        <f t="shared" si="7"/>
        <v>4.55</v>
      </c>
      <c r="X21" s="114" t="str">
        <f>IF('Indicator Data'!BO23="No data","x",ROUND(IF('Indicator Data'!BO23&gt;X$48,0,IF('Indicator Data'!BO23&lt;X$47,10,(X$48-'Indicator Data'!BO23)/(X$48-X$47)*10)),1))</f>
        <v>x</v>
      </c>
      <c r="Y21" s="114" t="str">
        <f>IF('Indicator Data'!BN23="No data","x",ROUND(IF('Indicator Data'!BN23&gt;Y$48,0,IF('Indicator Data'!BN23&lt;Y$47,10,(Y$48-'Indicator Data'!BN23)/(Y$48-Y$47)*10)),1))</f>
        <v>x</v>
      </c>
      <c r="Z21" s="113">
        <f t="shared" si="8"/>
        <v>8</v>
      </c>
      <c r="AA21" s="117">
        <f t="shared" si="9"/>
        <v>6.4</v>
      </c>
      <c r="AB21" s="119"/>
    </row>
    <row r="22" spans="1:28" ht="15.75" customHeight="1" x14ac:dyDescent="0.25">
      <c r="A22" s="50" t="s">
        <v>88</v>
      </c>
      <c r="B22" s="10" t="s">
        <v>103</v>
      </c>
      <c r="C22" s="54" t="s">
        <v>104</v>
      </c>
      <c r="D22" s="112">
        <f>IF('Indicator Data'!BB24="No data","x",ROUND(IF('Indicator Data'!BB24&gt;D$48,0,IF('Indicator Data'!BB24&lt;D$47,10,(D$48-'Indicator Data'!BB24)/(D$48-D$47)*10)),1))</f>
        <v>0.1</v>
      </c>
      <c r="E22" s="113">
        <f t="shared" si="0"/>
        <v>0.1</v>
      </c>
      <c r="F22" s="114">
        <f>IF('Indicator Data'!BC24="No data","x",ROUND(IF('Indicator Data'!BC24&gt;F$48,0,IF('Indicator Data'!BC24&lt;F$47,10,(F$48-'Indicator Data'!BC24)/(F$48-F$47)*10)),1))</f>
        <v>5</v>
      </c>
      <c r="G22" s="114">
        <f>IF('Indicator Data'!BD24="No data","x",ROUND(IF('Indicator Data'!BD24&gt;G$48,0,IF('Indicator Data'!BD24&lt;G$47,10,(G$48-'Indicator Data'!BD24)/(G$48-G$47)*10)),1))</f>
        <v>8.4</v>
      </c>
      <c r="H22" s="114">
        <f>IF('Indicator Data'!BE24="No data","x",ROUND(IF('Indicator Data'!BE24&gt;H$48,0,IF('Indicator Data'!BE24&lt;H$47,10,(H$48-'Indicator Data'!BE24)/(H$48-H$47)*10)),1))</f>
        <v>2.2000000000000002</v>
      </c>
      <c r="I22" s="114" t="str">
        <f>IF('Indicator Data'!BF24="No data","x",ROUND(IF('Indicator Data'!BF24&gt;I$48,0,IF('Indicator Data'!BF24&lt;I$47,10,(I$48-'Indicator Data'!BF24)/(I$48-I$47)*10)),1))</f>
        <v>x</v>
      </c>
      <c r="J22" s="114">
        <f>IF('Indicator Data'!BG24="No data","x",ROUND(IF('Indicator Data'!BG24&gt;J$48,0,IF('Indicator Data'!BG24&lt;J$47,10,(J$48-'Indicator Data'!BG24)/(J$48-J$47)*10)),1))</f>
        <v>0</v>
      </c>
      <c r="K22" s="113">
        <f t="shared" si="1"/>
        <v>3.9</v>
      </c>
      <c r="L22" s="115">
        <f>IF('Indicator Data'!BH24="No data","x",'Indicator Data'!BH24/'Indicator Data'!BQ24)</f>
        <v>4.2650918635170603E-3</v>
      </c>
      <c r="M22" s="114">
        <f t="shared" si="2"/>
        <v>1.5</v>
      </c>
      <c r="N22" s="116">
        <f t="shared" si="3"/>
        <v>1.5</v>
      </c>
      <c r="O22" s="117">
        <f t="shared" si="4"/>
        <v>1.8</v>
      </c>
      <c r="P22" s="118">
        <f>IF('Indicator Data'!BI24="No data","x",'Indicator Data'!BI24/'Indicator Data'!BP24*100)</f>
        <v>216.67704188034187</v>
      </c>
      <c r="Q22" s="114">
        <f t="shared" si="5"/>
        <v>1.9</v>
      </c>
      <c r="R22" s="113">
        <f t="shared" si="6"/>
        <v>1.9</v>
      </c>
      <c r="S22" s="114">
        <f>IF('Indicator Data'!BL24="No data","x",ROUND(IF('Indicator Data'!BL24&gt;S$48,0,IF('Indicator Data'!BL24&lt;S$47,10,(S$48-'Indicator Data'!BL24)/(S$48-S$47)*10)),1))</f>
        <v>10</v>
      </c>
      <c r="T22" s="114">
        <f>IF('Indicator Data'!BM24="No data","x",ROUND(IF('Indicator Data'!BM24&gt;T$48,0,IF('Indicator Data'!BM24&lt;T$47,10,(T$48-'Indicator Data'!BM24)/(T$48-T$47)*10)),1))</f>
        <v>10</v>
      </c>
      <c r="U22" s="118">
        <f>IF('Indicator Data'!BJ24="No data","x",ROUND(IF('Indicator Data'!BJ24&gt;U$48,0,IF('Indicator Data'!BJ24&lt;U$47,10,(U$48-'Indicator Data'!BJ24)/(U$48-U$47)*10)),1))</f>
        <v>7.7</v>
      </c>
      <c r="V22" s="118">
        <f>IF('Indicator Data'!BK24="No data","x",ROUND(IF('Indicator Data'!BK24&gt;V$48,0,IF('Indicator Data'!BK24&lt;V$47,10,(V$48-'Indicator Data'!BK24)/(V$48-V$47)*10)),1))</f>
        <v>3.9</v>
      </c>
      <c r="W22" s="114">
        <f t="shared" si="7"/>
        <v>5.8</v>
      </c>
      <c r="X22" s="114" t="str">
        <f>IF('Indicator Data'!BO24="No data","x",ROUND(IF('Indicator Data'!BO24&gt;X$48,0,IF('Indicator Data'!BO24&lt;X$47,10,(X$48-'Indicator Data'!BO24)/(X$48-X$47)*10)),1))</f>
        <v>x</v>
      </c>
      <c r="Y22" s="114" t="str">
        <f>IF('Indicator Data'!BN24="No data","x",ROUND(IF('Indicator Data'!BN24&gt;Y$48,0,IF('Indicator Data'!BN24&lt;Y$47,10,(Y$48-'Indicator Data'!BN24)/(Y$48-Y$47)*10)),1))</f>
        <v>x</v>
      </c>
      <c r="Z22" s="113">
        <f t="shared" si="8"/>
        <v>8.6</v>
      </c>
      <c r="AA22" s="117">
        <f t="shared" si="9"/>
        <v>5.3</v>
      </c>
      <c r="AB22" s="119"/>
    </row>
    <row r="23" spans="1:28" ht="15.75" customHeight="1" x14ac:dyDescent="0.25">
      <c r="A23" s="50" t="s">
        <v>88</v>
      </c>
      <c r="B23" s="10" t="s">
        <v>105</v>
      </c>
      <c r="C23" s="54" t="s">
        <v>106</v>
      </c>
      <c r="D23" s="112">
        <f>IF('Indicator Data'!BB25="No data","x",ROUND(IF('Indicator Data'!BB25&gt;D$48,0,IF('Indicator Data'!BB25&lt;D$47,10,(D$48-'Indicator Data'!BB25)/(D$48-D$47)*10)),1))</f>
        <v>0.1</v>
      </c>
      <c r="E23" s="113">
        <f t="shared" si="0"/>
        <v>0.1</v>
      </c>
      <c r="F23" s="114">
        <f>IF('Indicator Data'!BC25="No data","x",ROUND(IF('Indicator Data'!BC25&gt;F$48,0,IF('Indicator Data'!BC25&lt;F$47,10,(F$48-'Indicator Data'!BC25)/(F$48-F$47)*10)),1))</f>
        <v>5</v>
      </c>
      <c r="G23" s="114">
        <f>IF('Indicator Data'!BD25="No data","x",ROUND(IF('Indicator Data'!BD25&gt;G$48,0,IF('Indicator Data'!BD25&lt;G$47,10,(G$48-'Indicator Data'!BD25)/(G$48-G$47)*10)),1))</f>
        <v>8.4</v>
      </c>
      <c r="H23" s="114">
        <f>IF('Indicator Data'!BE25="No data","x",ROUND(IF('Indicator Data'!BE25&gt;H$48,0,IF('Indicator Data'!BE25&lt;H$47,10,(H$48-'Indicator Data'!BE25)/(H$48-H$47)*10)),1))</f>
        <v>2.2000000000000002</v>
      </c>
      <c r="I23" s="114" t="str">
        <f>IF('Indicator Data'!BF25="No data","x",ROUND(IF('Indicator Data'!BF25&gt;I$48,0,IF('Indicator Data'!BF25&lt;I$47,10,(I$48-'Indicator Data'!BF25)/(I$48-I$47)*10)),1))</f>
        <v>x</v>
      </c>
      <c r="J23" s="114">
        <f>IF('Indicator Data'!BG25="No data","x",ROUND(IF('Indicator Data'!BG25&gt;J$48,0,IF('Indicator Data'!BG25&lt;J$47,10,(J$48-'Indicator Data'!BG25)/(J$48-J$47)*10)),1))</f>
        <v>0</v>
      </c>
      <c r="K23" s="113">
        <f t="shared" si="1"/>
        <v>3.9</v>
      </c>
      <c r="L23" s="115">
        <f>IF('Indicator Data'!BH25="No data","x",'Indicator Data'!BH25/'Indicator Data'!BQ25)</f>
        <v>7.7117218171620866E-3</v>
      </c>
      <c r="M23" s="114">
        <f t="shared" si="2"/>
        <v>0</v>
      </c>
      <c r="N23" s="116">
        <f t="shared" si="3"/>
        <v>0</v>
      </c>
      <c r="O23" s="117">
        <f t="shared" si="4"/>
        <v>1.3</v>
      </c>
      <c r="P23" s="118">
        <f>IF('Indicator Data'!BI25="No data","x",'Indicator Data'!BI25/'Indicator Data'!BP25*100)</f>
        <v>99.941594260485658</v>
      </c>
      <c r="Q23" s="114">
        <f t="shared" si="5"/>
        <v>7.6</v>
      </c>
      <c r="R23" s="113">
        <f t="shared" si="6"/>
        <v>7.6</v>
      </c>
      <c r="S23" s="114">
        <f>IF('Indicator Data'!BL25="No data","x",ROUND(IF('Indicator Data'!BL25&gt;S$48,0,IF('Indicator Data'!BL25&lt;S$47,10,(S$48-'Indicator Data'!BL25)/(S$48-S$47)*10)),1))</f>
        <v>7.9</v>
      </c>
      <c r="T23" s="114">
        <f>IF('Indicator Data'!BM25="No data","x",ROUND(IF('Indicator Data'!BM25&gt;T$48,0,IF('Indicator Data'!BM25&lt;T$47,10,(T$48-'Indicator Data'!BM25)/(T$48-T$47)*10)),1))</f>
        <v>7.6</v>
      </c>
      <c r="U23" s="118">
        <f>IF('Indicator Data'!BJ25="No data","x",ROUND(IF('Indicator Data'!BJ25&gt;U$48,0,IF('Indicator Data'!BJ25&lt;U$47,10,(U$48-'Indicator Data'!BJ25)/(U$48-U$47)*10)),1))</f>
        <v>6.2</v>
      </c>
      <c r="V23" s="118">
        <f>IF('Indicator Data'!BK25="No data","x",ROUND(IF('Indicator Data'!BK25&gt;V$48,0,IF('Indicator Data'!BK25&lt;V$47,10,(V$48-'Indicator Data'!BK25)/(V$48-V$47)*10)),1))</f>
        <v>1.1000000000000001</v>
      </c>
      <c r="W23" s="114">
        <f t="shared" si="7"/>
        <v>3.6500000000000004</v>
      </c>
      <c r="X23" s="114" t="str">
        <f>IF('Indicator Data'!BO25="No data","x",ROUND(IF('Indicator Data'!BO25&gt;X$48,0,IF('Indicator Data'!BO25&lt;X$47,10,(X$48-'Indicator Data'!BO25)/(X$48-X$47)*10)),1))</f>
        <v>x</v>
      </c>
      <c r="Y23" s="114" t="str">
        <f>IF('Indicator Data'!BN25="No data","x",ROUND(IF('Indicator Data'!BN25&gt;Y$48,0,IF('Indicator Data'!BN25&lt;Y$47,10,(Y$48-'Indicator Data'!BN25)/(Y$48-Y$47)*10)),1))</f>
        <v>x</v>
      </c>
      <c r="Z23" s="113">
        <f t="shared" si="8"/>
        <v>6.4</v>
      </c>
      <c r="AA23" s="117">
        <f t="shared" si="9"/>
        <v>7</v>
      </c>
      <c r="AB23" s="119"/>
    </row>
    <row r="24" spans="1:28" ht="15.75" customHeight="1" x14ac:dyDescent="0.25">
      <c r="A24" s="50" t="s">
        <v>88</v>
      </c>
      <c r="B24" s="10" t="s">
        <v>107</v>
      </c>
      <c r="C24" s="54" t="s">
        <v>108</v>
      </c>
      <c r="D24" s="112">
        <f>IF('Indicator Data'!BB26="No data","x",ROUND(IF('Indicator Data'!BB26&gt;D$48,0,IF('Indicator Data'!BB26&lt;D$47,10,(D$48-'Indicator Data'!BB26)/(D$48-D$47)*10)),1))</f>
        <v>0.1</v>
      </c>
      <c r="E24" s="113">
        <f t="shared" si="0"/>
        <v>0.1</v>
      </c>
      <c r="F24" s="114">
        <f>IF('Indicator Data'!BC26="No data","x",ROUND(IF('Indicator Data'!BC26&gt;F$48,0,IF('Indicator Data'!BC26&lt;F$47,10,(F$48-'Indicator Data'!BC26)/(F$48-F$47)*10)),1))</f>
        <v>5</v>
      </c>
      <c r="G24" s="114">
        <f>IF('Indicator Data'!BD26="No data","x",ROUND(IF('Indicator Data'!BD26&gt;G$48,0,IF('Indicator Data'!BD26&lt;G$47,10,(G$48-'Indicator Data'!BD26)/(G$48-G$47)*10)),1))</f>
        <v>8.4</v>
      </c>
      <c r="H24" s="114">
        <f>IF('Indicator Data'!BE26="No data","x",ROUND(IF('Indicator Data'!BE26&gt;H$48,0,IF('Indicator Data'!BE26&lt;H$47,10,(H$48-'Indicator Data'!BE26)/(H$48-H$47)*10)),1))</f>
        <v>2.2000000000000002</v>
      </c>
      <c r="I24" s="114" t="str">
        <f>IF('Indicator Data'!BF26="No data","x",ROUND(IF('Indicator Data'!BF26&gt;I$48,0,IF('Indicator Data'!BF26&lt;I$47,10,(I$48-'Indicator Data'!BF26)/(I$48-I$47)*10)),1))</f>
        <v>x</v>
      </c>
      <c r="J24" s="114">
        <f>IF('Indicator Data'!BG26="No data","x",ROUND(IF('Indicator Data'!BG26&gt;J$48,0,IF('Indicator Data'!BG26&lt;J$47,10,(J$48-'Indicator Data'!BG26)/(J$48-J$47)*10)),1))</f>
        <v>0</v>
      </c>
      <c r="K24" s="113">
        <f t="shared" si="1"/>
        <v>3.9</v>
      </c>
      <c r="L24" s="115">
        <f>IF('Indicator Data'!BH26="No data","x",'Indicator Data'!BH26/'Indicator Data'!BQ26)</f>
        <v>2.4130215417013995E-3</v>
      </c>
      <c r="M24" s="114">
        <f t="shared" si="2"/>
        <v>5.2</v>
      </c>
      <c r="N24" s="116">
        <f t="shared" si="3"/>
        <v>5.2</v>
      </c>
      <c r="O24" s="117">
        <f t="shared" si="4"/>
        <v>3.1</v>
      </c>
      <c r="P24" s="118">
        <f>IF('Indicator Data'!BI26="No data","x",'Indicator Data'!BI26/'Indicator Data'!BP26*100)</f>
        <v>144.11073720238096</v>
      </c>
      <c r="Q24" s="114">
        <f t="shared" si="5"/>
        <v>5.4</v>
      </c>
      <c r="R24" s="113">
        <f t="shared" si="6"/>
        <v>5.4</v>
      </c>
      <c r="S24" s="114">
        <f>IF('Indicator Data'!BL26="No data","x",ROUND(IF('Indicator Data'!BL26&gt;S$48,0,IF('Indicator Data'!BL26&lt;S$47,10,(S$48-'Indicator Data'!BL26)/(S$48-S$47)*10)),1))</f>
        <v>0</v>
      </c>
      <c r="T24" s="114">
        <f>IF('Indicator Data'!BM26="No data","x",ROUND(IF('Indicator Data'!BM26&gt;T$48,0,IF('Indicator Data'!BM26&lt;T$47,10,(T$48-'Indicator Data'!BM26)/(T$48-T$47)*10)),1))</f>
        <v>0</v>
      </c>
      <c r="U24" s="118">
        <f>IF('Indicator Data'!BJ26="No data","x",ROUND(IF('Indicator Data'!BJ26&gt;U$48,0,IF('Indicator Data'!BJ26&lt;U$47,10,(U$48-'Indicator Data'!BJ26)/(U$48-U$47)*10)),1))</f>
        <v>9.6</v>
      </c>
      <c r="V24" s="118">
        <f>IF('Indicator Data'!BK26="No data","x",ROUND(IF('Indicator Data'!BK26&gt;V$48,0,IF('Indicator Data'!BK26&lt;V$47,10,(V$48-'Indicator Data'!BK26)/(V$48-V$47)*10)),1))</f>
        <v>6.6</v>
      </c>
      <c r="W24" s="114">
        <f t="shared" si="7"/>
        <v>8.1</v>
      </c>
      <c r="X24" s="114" t="str">
        <f>IF('Indicator Data'!BO26="No data","x",ROUND(IF('Indicator Data'!BO26&gt;X$48,0,IF('Indicator Data'!BO26&lt;X$47,10,(X$48-'Indicator Data'!BO26)/(X$48-X$47)*10)),1))</f>
        <v>x</v>
      </c>
      <c r="Y24" s="114">
        <f>IF('Indicator Data'!BN26="No data","x",ROUND(IF('Indicator Data'!BN26&gt;Y$48,0,IF('Indicator Data'!BN26&lt;Y$47,10,(Y$48-'Indicator Data'!BN26)/(Y$48-Y$47)*10)),1))</f>
        <v>0</v>
      </c>
      <c r="Z24" s="113">
        <f t="shared" si="8"/>
        <v>2</v>
      </c>
      <c r="AA24" s="117">
        <f t="shared" si="9"/>
        <v>3.7</v>
      </c>
      <c r="AB24" s="119"/>
    </row>
    <row r="25" spans="1:28" ht="15.75" customHeight="1" x14ac:dyDescent="0.25">
      <c r="A25" s="50" t="s">
        <v>88</v>
      </c>
      <c r="B25" s="10" t="s">
        <v>109</v>
      </c>
      <c r="C25" s="54" t="s">
        <v>110</v>
      </c>
      <c r="D25" s="112">
        <f>IF('Indicator Data'!BB27="No data","x",ROUND(IF('Indicator Data'!BB27&gt;D$48,0,IF('Indicator Data'!BB27&lt;D$47,10,(D$48-'Indicator Data'!BB27)/(D$48-D$47)*10)),1))</f>
        <v>0.1</v>
      </c>
      <c r="E25" s="113">
        <f t="shared" si="0"/>
        <v>0.1</v>
      </c>
      <c r="F25" s="114">
        <f>IF('Indicator Data'!BC27="No data","x",ROUND(IF('Indicator Data'!BC27&gt;F$48,0,IF('Indicator Data'!BC27&lt;F$47,10,(F$48-'Indicator Data'!BC27)/(F$48-F$47)*10)),1))</f>
        <v>5</v>
      </c>
      <c r="G25" s="114">
        <f>IF('Indicator Data'!BD27="No data","x",ROUND(IF('Indicator Data'!BD27&gt;G$48,0,IF('Indicator Data'!BD27&lt;G$47,10,(G$48-'Indicator Data'!BD27)/(G$48-G$47)*10)),1))</f>
        <v>8.4</v>
      </c>
      <c r="H25" s="114">
        <f>IF('Indicator Data'!BE27="No data","x",ROUND(IF('Indicator Data'!BE27&gt;H$48,0,IF('Indicator Data'!BE27&lt;H$47,10,(H$48-'Indicator Data'!BE27)/(H$48-H$47)*10)),1))</f>
        <v>2.2000000000000002</v>
      </c>
      <c r="I25" s="114" t="str">
        <f>IF('Indicator Data'!BF27="No data","x",ROUND(IF('Indicator Data'!BF27&gt;I$48,0,IF('Indicator Data'!BF27&lt;I$47,10,(I$48-'Indicator Data'!BF27)/(I$48-I$47)*10)),1))</f>
        <v>x</v>
      </c>
      <c r="J25" s="114">
        <f>IF('Indicator Data'!BG27="No data","x",ROUND(IF('Indicator Data'!BG27&gt;J$48,0,IF('Indicator Data'!BG27&lt;J$47,10,(J$48-'Indicator Data'!BG27)/(J$48-J$47)*10)),1))</f>
        <v>0</v>
      </c>
      <c r="K25" s="113">
        <f t="shared" si="1"/>
        <v>3.9</v>
      </c>
      <c r="L25" s="115">
        <f>IF('Indicator Data'!BH27="No data","x",'Indicator Data'!BH27/'Indicator Data'!BQ27)</f>
        <v>6.4733648010788939E-3</v>
      </c>
      <c r="M25" s="114">
        <f t="shared" si="2"/>
        <v>0</v>
      </c>
      <c r="N25" s="116">
        <f t="shared" si="3"/>
        <v>0</v>
      </c>
      <c r="O25" s="117">
        <f t="shared" si="4"/>
        <v>1.3</v>
      </c>
      <c r="P25" s="118">
        <f>IF('Indicator Data'!BI27="No data","x",'Indicator Data'!BI27/'Indicator Data'!BP27*100)</f>
        <v>137.97774707520892</v>
      </c>
      <c r="Q25" s="114">
        <f t="shared" si="5"/>
        <v>5.7</v>
      </c>
      <c r="R25" s="113">
        <f t="shared" si="6"/>
        <v>5.7</v>
      </c>
      <c r="S25" s="114">
        <f>IF('Indicator Data'!BL27="No data","x",ROUND(IF('Indicator Data'!BL27&gt;S$48,0,IF('Indicator Data'!BL27&lt;S$47,10,(S$48-'Indicator Data'!BL27)/(S$48-S$47)*10)),1))</f>
        <v>7</v>
      </c>
      <c r="T25" s="114">
        <f>IF('Indicator Data'!BM27="No data","x",ROUND(IF('Indicator Data'!BM27&gt;T$48,0,IF('Indicator Data'!BM27&lt;T$47,10,(T$48-'Indicator Data'!BM27)/(T$48-T$47)*10)),1))</f>
        <v>5.2</v>
      </c>
      <c r="U25" s="118">
        <f>IF('Indicator Data'!BJ27="No data","x",ROUND(IF('Indicator Data'!BJ27&gt;U$48,0,IF('Indicator Data'!BJ27&lt;U$47,10,(U$48-'Indicator Data'!BJ27)/(U$48-U$47)*10)),1))</f>
        <v>0</v>
      </c>
      <c r="V25" s="118">
        <f>IF('Indicator Data'!BK27="No data","x",ROUND(IF('Indicator Data'!BK27&gt;V$48,0,IF('Indicator Data'!BK27&lt;V$47,10,(V$48-'Indicator Data'!BK27)/(V$48-V$47)*10)),1))</f>
        <v>4</v>
      </c>
      <c r="W25" s="114">
        <f t="shared" si="7"/>
        <v>2</v>
      </c>
      <c r="X25" s="114" t="str">
        <f>IF('Indicator Data'!BO27="No data","x",ROUND(IF('Indicator Data'!BO27&gt;X$48,0,IF('Indicator Data'!BO27&lt;X$47,10,(X$48-'Indicator Data'!BO27)/(X$48-X$47)*10)),1))</f>
        <v>x</v>
      </c>
      <c r="Y25" s="114">
        <f>IF('Indicator Data'!BN27="No data","x",ROUND(IF('Indicator Data'!BN27&gt;Y$48,0,IF('Indicator Data'!BN27&lt;Y$47,10,(Y$48-'Indicator Data'!BN27)/(Y$48-Y$47)*10)),1))</f>
        <v>9.1999999999999993</v>
      </c>
      <c r="Z25" s="113">
        <f t="shared" si="8"/>
        <v>5.9</v>
      </c>
      <c r="AA25" s="117">
        <f t="shared" si="9"/>
        <v>5.8</v>
      </c>
      <c r="AB25" s="119"/>
    </row>
    <row r="26" spans="1:28" ht="15.75" customHeight="1" x14ac:dyDescent="0.25">
      <c r="A26" s="50" t="s">
        <v>88</v>
      </c>
      <c r="B26" s="10" t="s">
        <v>111</v>
      </c>
      <c r="C26" s="54" t="s">
        <v>112</v>
      </c>
      <c r="D26" s="112">
        <f>IF('Indicator Data'!BB28="No data","x",ROUND(IF('Indicator Data'!BB28&gt;D$48,0,IF('Indicator Data'!BB28&lt;D$47,10,(D$48-'Indicator Data'!BB28)/(D$48-D$47)*10)),1))</f>
        <v>0.1</v>
      </c>
      <c r="E26" s="113">
        <f t="shared" si="0"/>
        <v>0.1</v>
      </c>
      <c r="F26" s="114">
        <f>IF('Indicator Data'!BC28="No data","x",ROUND(IF('Indicator Data'!BC28&gt;F$48,0,IF('Indicator Data'!BC28&lt;F$47,10,(F$48-'Indicator Data'!BC28)/(F$48-F$47)*10)),1))</f>
        <v>5</v>
      </c>
      <c r="G26" s="114">
        <f>IF('Indicator Data'!BD28="No data","x",ROUND(IF('Indicator Data'!BD28&gt;G$48,0,IF('Indicator Data'!BD28&lt;G$47,10,(G$48-'Indicator Data'!BD28)/(G$48-G$47)*10)),1))</f>
        <v>8.4</v>
      </c>
      <c r="H26" s="114">
        <f>IF('Indicator Data'!BE28="No data","x",ROUND(IF('Indicator Data'!BE28&gt;H$48,0,IF('Indicator Data'!BE28&lt;H$47,10,(H$48-'Indicator Data'!BE28)/(H$48-H$47)*10)),1))</f>
        <v>2.2000000000000002</v>
      </c>
      <c r="I26" s="114" t="str">
        <f>IF('Indicator Data'!BF28="No data","x",ROUND(IF('Indicator Data'!BF28&gt;I$48,0,IF('Indicator Data'!BF28&lt;I$47,10,(I$48-'Indicator Data'!BF28)/(I$48-I$47)*10)),1))</f>
        <v>x</v>
      </c>
      <c r="J26" s="114">
        <f>IF('Indicator Data'!BG28="No data","x",ROUND(IF('Indicator Data'!BG28&gt;J$48,0,IF('Indicator Data'!BG28&lt;J$47,10,(J$48-'Indicator Data'!BG28)/(J$48-J$47)*10)),1))</f>
        <v>0</v>
      </c>
      <c r="K26" s="113">
        <f t="shared" si="1"/>
        <v>3.9</v>
      </c>
      <c r="L26" s="115">
        <f>IF('Indicator Data'!BH28="No data","x",'Indicator Data'!BH28/'Indicator Data'!BQ28)</f>
        <v>2.2550046554934821E-3</v>
      </c>
      <c r="M26" s="114">
        <f t="shared" si="2"/>
        <v>5.5</v>
      </c>
      <c r="N26" s="116">
        <f t="shared" si="3"/>
        <v>5.5</v>
      </c>
      <c r="O26" s="117">
        <f t="shared" si="4"/>
        <v>3.2</v>
      </c>
      <c r="P26" s="118">
        <f>IF('Indicator Data'!BI28="No data","x",'Indicator Data'!BI28/'Indicator Data'!BP28*100)</f>
        <v>96.314687398179217</v>
      </c>
      <c r="Q26" s="114">
        <f t="shared" si="5"/>
        <v>7.8</v>
      </c>
      <c r="R26" s="113">
        <f t="shared" si="6"/>
        <v>7.8</v>
      </c>
      <c r="S26" s="114">
        <f>IF('Indicator Data'!BL28="No data","x",ROUND(IF('Indicator Data'!BL28&gt;S$48,0,IF('Indicator Data'!BL28&lt;S$47,10,(S$48-'Indicator Data'!BL28)/(S$48-S$47)*10)),1))</f>
        <v>4.2</v>
      </c>
      <c r="T26" s="114">
        <f>IF('Indicator Data'!BM28="No data","x",ROUND(IF('Indicator Data'!BM28&gt;T$48,0,IF('Indicator Data'!BM28&lt;T$47,10,(T$48-'Indicator Data'!BM28)/(T$48-T$47)*10)),1))</f>
        <v>5</v>
      </c>
      <c r="U26" s="118">
        <f>IF('Indicator Data'!BJ28="No data","x",ROUND(IF('Indicator Data'!BJ28&gt;U$48,0,IF('Indicator Data'!BJ28&lt;U$47,10,(U$48-'Indicator Data'!BJ28)/(U$48-U$47)*10)),1))</f>
        <v>4.3</v>
      </c>
      <c r="V26" s="118">
        <f>IF('Indicator Data'!BK28="No data","x",ROUND(IF('Indicator Data'!BK28&gt;V$48,0,IF('Indicator Data'!BK28&lt;V$47,10,(V$48-'Indicator Data'!BK28)/(V$48-V$47)*10)),1))</f>
        <v>6.8</v>
      </c>
      <c r="W26" s="114">
        <f t="shared" si="7"/>
        <v>5.55</v>
      </c>
      <c r="X26" s="114" t="str">
        <f>IF('Indicator Data'!BO28="No data","x",ROUND(IF('Indicator Data'!BO28&gt;X$48,0,IF('Indicator Data'!BO28&lt;X$47,10,(X$48-'Indicator Data'!BO28)/(X$48-X$47)*10)),1))</f>
        <v>x</v>
      </c>
      <c r="Y26" s="114">
        <f>IF('Indicator Data'!BN28="No data","x",ROUND(IF('Indicator Data'!BN28&gt;Y$48,0,IF('Indicator Data'!BN28&lt;Y$47,10,(Y$48-'Indicator Data'!BN28)/(Y$48-Y$47)*10)),1))</f>
        <v>3</v>
      </c>
      <c r="Z26" s="113">
        <f t="shared" si="8"/>
        <v>4.4000000000000004</v>
      </c>
      <c r="AA26" s="117">
        <f t="shared" si="9"/>
        <v>6.1</v>
      </c>
      <c r="AB26" s="119"/>
    </row>
    <row r="27" spans="1:28" ht="15.75" customHeight="1" x14ac:dyDescent="0.25">
      <c r="A27" s="50" t="s">
        <v>88</v>
      </c>
      <c r="B27" s="10" t="s">
        <v>113</v>
      </c>
      <c r="C27" s="54" t="s">
        <v>114</v>
      </c>
      <c r="D27" s="112">
        <f>IF('Indicator Data'!BB29="No data","x",ROUND(IF('Indicator Data'!BB29&gt;D$48,0,IF('Indicator Data'!BB29&lt;D$47,10,(D$48-'Indicator Data'!BB29)/(D$48-D$47)*10)),1))</f>
        <v>0.1</v>
      </c>
      <c r="E27" s="113">
        <f t="shared" si="0"/>
        <v>0.1</v>
      </c>
      <c r="F27" s="114">
        <f>IF('Indicator Data'!BC29="No data","x",ROUND(IF('Indicator Data'!BC29&gt;F$48,0,IF('Indicator Data'!BC29&lt;F$47,10,(F$48-'Indicator Data'!BC29)/(F$48-F$47)*10)),1))</f>
        <v>5</v>
      </c>
      <c r="G27" s="114">
        <f>IF('Indicator Data'!BD29="No data","x",ROUND(IF('Indicator Data'!BD29&gt;G$48,0,IF('Indicator Data'!BD29&lt;G$47,10,(G$48-'Indicator Data'!BD29)/(G$48-G$47)*10)),1))</f>
        <v>8.4</v>
      </c>
      <c r="H27" s="114">
        <f>IF('Indicator Data'!BE29="No data","x",ROUND(IF('Indicator Data'!BE29&gt;H$48,0,IF('Indicator Data'!BE29&lt;H$47,10,(H$48-'Indicator Data'!BE29)/(H$48-H$47)*10)),1))</f>
        <v>2.2000000000000002</v>
      </c>
      <c r="I27" s="114" t="str">
        <f>IF('Indicator Data'!BF29="No data","x",ROUND(IF('Indicator Data'!BF29&gt;I$48,0,IF('Indicator Data'!BF29&lt;I$47,10,(I$48-'Indicator Data'!BF29)/(I$48-I$47)*10)),1))</f>
        <v>x</v>
      </c>
      <c r="J27" s="114">
        <f>IF('Indicator Data'!BG29="No data","x",ROUND(IF('Indicator Data'!BG29&gt;J$48,0,IF('Indicator Data'!BG29&lt;J$47,10,(J$48-'Indicator Data'!BG29)/(J$48-J$47)*10)),1))</f>
        <v>0</v>
      </c>
      <c r="K27" s="113">
        <f t="shared" si="1"/>
        <v>3.9</v>
      </c>
      <c r="L27" s="115">
        <f>IF('Indicator Data'!BH29="No data","x",'Indicator Data'!BH29/'Indicator Data'!BQ29)</f>
        <v>3.6201279111861954E-3</v>
      </c>
      <c r="M27" s="114">
        <f t="shared" si="2"/>
        <v>2.8</v>
      </c>
      <c r="N27" s="116">
        <f t="shared" si="3"/>
        <v>2.8</v>
      </c>
      <c r="O27" s="117">
        <f t="shared" si="4"/>
        <v>2.2999999999999998</v>
      </c>
      <c r="P27" s="118">
        <f>IF('Indicator Data'!BI29="No data","x",'Indicator Data'!BI29/'Indicator Data'!BP29*100)</f>
        <v>121.58669233128833</v>
      </c>
      <c r="Q27" s="114">
        <f t="shared" si="5"/>
        <v>6.5</v>
      </c>
      <c r="R27" s="113">
        <f t="shared" si="6"/>
        <v>6.5</v>
      </c>
      <c r="S27" s="114">
        <f>IF('Indicator Data'!BL29="No data","x",ROUND(IF('Indicator Data'!BL29&gt;S$48,0,IF('Indicator Data'!BL29&lt;S$47,10,(S$48-'Indicator Data'!BL29)/(S$48-S$47)*10)),1))</f>
        <v>5.8</v>
      </c>
      <c r="T27" s="114">
        <f>IF('Indicator Data'!BM29="No data","x",ROUND(IF('Indicator Data'!BM29&gt;T$48,0,IF('Indicator Data'!BM29&lt;T$47,10,(T$48-'Indicator Data'!BM29)/(T$48-T$47)*10)),1))</f>
        <v>6</v>
      </c>
      <c r="U27" s="118">
        <f>IF('Indicator Data'!BJ29="No data","x",ROUND(IF('Indicator Data'!BJ29&gt;U$48,0,IF('Indicator Data'!BJ29&lt;U$47,10,(U$48-'Indicator Data'!BJ29)/(U$48-U$47)*10)),1))</f>
        <v>2.6</v>
      </c>
      <c r="V27" s="118">
        <f>IF('Indicator Data'!BK29="No data","x",ROUND(IF('Indicator Data'!BK29&gt;V$48,0,IF('Indicator Data'!BK29&lt;V$47,10,(V$48-'Indicator Data'!BK29)/(V$48-V$47)*10)),1))</f>
        <v>4.3</v>
      </c>
      <c r="W27" s="114">
        <f t="shared" si="7"/>
        <v>3.45</v>
      </c>
      <c r="X27" s="114" t="str">
        <f>IF('Indicator Data'!BO29="No data","x",ROUND(IF('Indicator Data'!BO29&gt;X$48,0,IF('Indicator Data'!BO29&lt;X$47,10,(X$48-'Indicator Data'!BO29)/(X$48-X$47)*10)),1))</f>
        <v>x</v>
      </c>
      <c r="Y27" s="114">
        <f>IF('Indicator Data'!BN29="No data","x",ROUND(IF('Indicator Data'!BN29&gt;Y$48,0,IF('Indicator Data'!BN29&lt;Y$47,10,(Y$48-'Indicator Data'!BN29)/(Y$48-Y$47)*10)),1))</f>
        <v>7.6</v>
      </c>
      <c r="Z27" s="113">
        <f t="shared" si="8"/>
        <v>5.7</v>
      </c>
      <c r="AA27" s="117">
        <f t="shared" si="9"/>
        <v>6.1</v>
      </c>
      <c r="AB27" s="119"/>
    </row>
    <row r="28" spans="1:28" ht="15.75" customHeight="1" x14ac:dyDescent="0.25">
      <c r="A28" s="50" t="s">
        <v>88</v>
      </c>
      <c r="B28" s="10" t="s">
        <v>115</v>
      </c>
      <c r="C28" s="54" t="s">
        <v>116</v>
      </c>
      <c r="D28" s="112">
        <f>IF('Indicator Data'!BB30="No data","x",ROUND(IF('Indicator Data'!BB30&gt;D$48,0,IF('Indicator Data'!BB30&lt;D$47,10,(D$48-'Indicator Data'!BB30)/(D$48-D$47)*10)),1))</f>
        <v>0.1</v>
      </c>
      <c r="E28" s="113">
        <f t="shared" si="0"/>
        <v>0.1</v>
      </c>
      <c r="F28" s="114">
        <f>IF('Indicator Data'!BC30="No data","x",ROUND(IF('Indicator Data'!BC30&gt;F$48,0,IF('Indicator Data'!BC30&lt;F$47,10,(F$48-'Indicator Data'!BC30)/(F$48-F$47)*10)),1))</f>
        <v>5</v>
      </c>
      <c r="G28" s="114">
        <f>IF('Indicator Data'!BD30="No data","x",ROUND(IF('Indicator Data'!BD30&gt;G$48,0,IF('Indicator Data'!BD30&lt;G$47,10,(G$48-'Indicator Data'!BD30)/(G$48-G$47)*10)),1))</f>
        <v>8.4</v>
      </c>
      <c r="H28" s="114">
        <f>IF('Indicator Data'!BE30="No data","x",ROUND(IF('Indicator Data'!BE30&gt;H$48,0,IF('Indicator Data'!BE30&lt;H$47,10,(H$48-'Indicator Data'!BE30)/(H$48-H$47)*10)),1))</f>
        <v>2.2000000000000002</v>
      </c>
      <c r="I28" s="114" t="str">
        <f>IF('Indicator Data'!BF30="No data","x",ROUND(IF('Indicator Data'!BF30&gt;I$48,0,IF('Indicator Data'!BF30&lt;I$47,10,(I$48-'Indicator Data'!BF30)/(I$48-I$47)*10)),1))</f>
        <v>x</v>
      </c>
      <c r="J28" s="114">
        <f>IF('Indicator Data'!BG30="No data","x",ROUND(IF('Indicator Data'!BG30&gt;J$48,0,IF('Indicator Data'!BG30&lt;J$47,10,(J$48-'Indicator Data'!BG30)/(J$48-J$47)*10)),1))</f>
        <v>0</v>
      </c>
      <c r="K28" s="113">
        <f t="shared" si="1"/>
        <v>3.9</v>
      </c>
      <c r="L28" s="115">
        <f>IF('Indicator Data'!BH30="No data","x",'Indicator Data'!BH30/'Indicator Data'!BQ30)</f>
        <v>3.7656273535170958E-4</v>
      </c>
      <c r="M28" s="114">
        <f t="shared" si="2"/>
        <v>9.1999999999999993</v>
      </c>
      <c r="N28" s="116">
        <f t="shared" si="3"/>
        <v>9.1999999999999993</v>
      </c>
      <c r="O28" s="117">
        <f t="shared" si="4"/>
        <v>4.4000000000000004</v>
      </c>
      <c r="P28" s="118">
        <f>IF('Indicator Data'!BI30="No data","x",'Indicator Data'!BI30/'Indicator Data'!BP30*100)</f>
        <v>157.2400253164557</v>
      </c>
      <c r="Q28" s="114">
        <f t="shared" si="5"/>
        <v>4.8</v>
      </c>
      <c r="R28" s="113">
        <f t="shared" si="6"/>
        <v>4.8</v>
      </c>
      <c r="S28" s="114">
        <f>IF('Indicator Data'!BL30="No data","x",ROUND(IF('Indicator Data'!BL30&gt;S$48,0,IF('Indicator Data'!BL30&lt;S$47,10,(S$48-'Indicator Data'!BL30)/(S$48-S$47)*10)),1))</f>
        <v>2.4</v>
      </c>
      <c r="T28" s="114">
        <f>IF('Indicator Data'!BM30="No data","x",ROUND(IF('Indicator Data'!BM30&gt;T$48,0,IF('Indicator Data'!BM30&lt;T$47,10,(T$48-'Indicator Data'!BM30)/(T$48-T$47)*10)),1))</f>
        <v>4.4000000000000004</v>
      </c>
      <c r="U28" s="118">
        <f>IF('Indicator Data'!BJ30="No data","x",ROUND(IF('Indicator Data'!BJ30&gt;U$48,0,IF('Indicator Data'!BJ30&lt;U$47,10,(U$48-'Indicator Data'!BJ30)/(U$48-U$47)*10)),1))</f>
        <v>3.4</v>
      </c>
      <c r="V28" s="118">
        <f>IF('Indicator Data'!BK30="No data","x",ROUND(IF('Indicator Data'!BK30&gt;V$48,0,IF('Indicator Data'!BK30&lt;V$47,10,(V$48-'Indicator Data'!BK30)/(V$48-V$47)*10)),1))</f>
        <v>1.7</v>
      </c>
      <c r="W28" s="114">
        <f t="shared" si="7"/>
        <v>2.5499999999999998</v>
      </c>
      <c r="X28" s="114" t="str">
        <f>IF('Indicator Data'!BO30="No data","x",ROUND(IF('Indicator Data'!BO30&gt;X$48,0,IF('Indicator Data'!BO30&lt;X$47,10,(X$48-'Indicator Data'!BO30)/(X$48-X$47)*10)),1))</f>
        <v>x</v>
      </c>
      <c r="Y28" s="114">
        <f>IF('Indicator Data'!BN30="No data","x",ROUND(IF('Indicator Data'!BN30&gt;Y$48,0,IF('Indicator Data'!BN30&lt;Y$47,10,(Y$48-'Indicator Data'!BN30)/(Y$48-Y$47)*10)),1))</f>
        <v>4.8</v>
      </c>
      <c r="Z28" s="113">
        <f t="shared" si="8"/>
        <v>3.5</v>
      </c>
      <c r="AA28" s="117">
        <f t="shared" si="9"/>
        <v>4.2</v>
      </c>
      <c r="AB28" s="119"/>
    </row>
    <row r="29" spans="1:28" ht="15.75" customHeight="1" x14ac:dyDescent="0.25">
      <c r="A29" s="50" t="s">
        <v>88</v>
      </c>
      <c r="B29" s="10" t="s">
        <v>117</v>
      </c>
      <c r="C29" s="54" t="s">
        <v>118</v>
      </c>
      <c r="D29" s="112">
        <f>IF('Indicator Data'!BB31="No data","x",ROUND(IF('Indicator Data'!BB31&gt;D$48,0,IF('Indicator Data'!BB31&lt;D$47,10,(D$48-'Indicator Data'!BB31)/(D$48-D$47)*10)),1))</f>
        <v>0.1</v>
      </c>
      <c r="E29" s="113">
        <f t="shared" si="0"/>
        <v>0.1</v>
      </c>
      <c r="F29" s="114">
        <f>IF('Indicator Data'!BC31="No data","x",ROUND(IF('Indicator Data'!BC31&gt;F$48,0,IF('Indicator Data'!BC31&lt;F$47,10,(F$48-'Indicator Data'!BC31)/(F$48-F$47)*10)),1))</f>
        <v>5</v>
      </c>
      <c r="G29" s="114">
        <f>IF('Indicator Data'!BD31="No data","x",ROUND(IF('Indicator Data'!BD31&gt;G$48,0,IF('Indicator Data'!BD31&lt;G$47,10,(G$48-'Indicator Data'!BD31)/(G$48-G$47)*10)),1))</f>
        <v>8.4</v>
      </c>
      <c r="H29" s="114">
        <f>IF('Indicator Data'!BE31="No data","x",ROUND(IF('Indicator Data'!BE31&gt;H$48,0,IF('Indicator Data'!BE31&lt;H$47,10,(H$48-'Indicator Data'!BE31)/(H$48-H$47)*10)),1))</f>
        <v>2.2000000000000002</v>
      </c>
      <c r="I29" s="114" t="str">
        <f>IF('Indicator Data'!BF31="No data","x",ROUND(IF('Indicator Data'!BF31&gt;I$48,0,IF('Indicator Data'!BF31&lt;I$47,10,(I$48-'Indicator Data'!BF31)/(I$48-I$47)*10)),1))</f>
        <v>x</v>
      </c>
      <c r="J29" s="114">
        <f>IF('Indicator Data'!BG31="No data","x",ROUND(IF('Indicator Data'!BG31&gt;J$48,0,IF('Indicator Data'!BG31&lt;J$47,10,(J$48-'Indicator Data'!BG31)/(J$48-J$47)*10)),1))</f>
        <v>0</v>
      </c>
      <c r="K29" s="113">
        <f t="shared" si="1"/>
        <v>3.9</v>
      </c>
      <c r="L29" s="115">
        <f>IF('Indicator Data'!BH31="No data","x",'Indicator Data'!BH31/'Indicator Data'!BQ31)</f>
        <v>2.3520188161505291E-3</v>
      </c>
      <c r="M29" s="114">
        <f t="shared" si="2"/>
        <v>5.3</v>
      </c>
      <c r="N29" s="116">
        <f t="shared" si="3"/>
        <v>5.3</v>
      </c>
      <c r="O29" s="117">
        <f t="shared" si="4"/>
        <v>3.1</v>
      </c>
      <c r="P29" s="118">
        <f>IF('Indicator Data'!BI31="No data","x",'Indicator Data'!BI31/'Indicator Data'!BP31*100)</f>
        <v>77.405733763188749</v>
      </c>
      <c r="Q29" s="114">
        <f t="shared" si="5"/>
        <v>8.6999999999999993</v>
      </c>
      <c r="R29" s="113">
        <f t="shared" si="6"/>
        <v>8.6999999999999993</v>
      </c>
      <c r="S29" s="114">
        <f>IF('Indicator Data'!BL31="No data","x",ROUND(IF('Indicator Data'!BL31&gt;S$48,0,IF('Indicator Data'!BL31&lt;S$47,10,(S$48-'Indicator Data'!BL31)/(S$48-S$47)*10)),1))</f>
        <v>10</v>
      </c>
      <c r="T29" s="114">
        <f>IF('Indicator Data'!BM31="No data","x",ROUND(IF('Indicator Data'!BM31&gt;T$48,0,IF('Indicator Data'!BM31&lt;T$47,10,(T$48-'Indicator Data'!BM31)/(T$48-T$47)*10)),1))</f>
        <v>6.2</v>
      </c>
      <c r="U29" s="118">
        <f>IF('Indicator Data'!BJ31="No data","x",ROUND(IF('Indicator Data'!BJ31&gt;U$48,0,IF('Indicator Data'!BJ31&lt;U$47,10,(U$48-'Indicator Data'!BJ31)/(U$48-U$47)*10)),1))</f>
        <v>0</v>
      </c>
      <c r="V29" s="118">
        <f>IF('Indicator Data'!BK31="No data","x",ROUND(IF('Indicator Data'!BK31&gt;V$48,0,IF('Indicator Data'!BK31&lt;V$47,10,(V$48-'Indicator Data'!BK31)/(V$48-V$47)*10)),1))</f>
        <v>6.8</v>
      </c>
      <c r="W29" s="114">
        <f t="shared" si="7"/>
        <v>3.4</v>
      </c>
      <c r="X29" s="114" t="str">
        <f>IF('Indicator Data'!BO31="No data","x",ROUND(IF('Indicator Data'!BO31&gt;X$48,0,IF('Indicator Data'!BO31&lt;X$47,10,(X$48-'Indicator Data'!BO31)/(X$48-X$47)*10)),1))</f>
        <v>x</v>
      </c>
      <c r="Y29" s="114">
        <f>IF('Indicator Data'!BN31="No data","x",ROUND(IF('Indicator Data'!BN31&gt;Y$48,0,IF('Indicator Data'!BN31&lt;Y$47,10,(Y$48-'Indicator Data'!BN31)/(Y$48-Y$47)*10)),1))</f>
        <v>9.4</v>
      </c>
      <c r="Z29" s="113">
        <f t="shared" si="8"/>
        <v>7.3</v>
      </c>
      <c r="AA29" s="117">
        <f t="shared" si="9"/>
        <v>8</v>
      </c>
      <c r="AB29" s="119"/>
    </row>
    <row r="30" spans="1:28" ht="15.75" customHeight="1" x14ac:dyDescent="0.25">
      <c r="A30" s="50" t="s">
        <v>88</v>
      </c>
      <c r="B30" s="10" t="s">
        <v>119</v>
      </c>
      <c r="C30" s="54" t="s">
        <v>120</v>
      </c>
      <c r="D30" s="112">
        <f>IF('Indicator Data'!BB32="No data","x",ROUND(IF('Indicator Data'!BB32&gt;D$48,0,IF('Indicator Data'!BB32&lt;D$47,10,(D$48-'Indicator Data'!BB32)/(D$48-D$47)*10)),1))</f>
        <v>0.1</v>
      </c>
      <c r="E30" s="113">
        <f t="shared" si="0"/>
        <v>0.1</v>
      </c>
      <c r="F30" s="114">
        <f>IF('Indicator Data'!BC32="No data","x",ROUND(IF('Indicator Data'!BC32&gt;F$48,0,IF('Indicator Data'!BC32&lt;F$47,10,(F$48-'Indicator Data'!BC32)/(F$48-F$47)*10)),1))</f>
        <v>5</v>
      </c>
      <c r="G30" s="114">
        <f>IF('Indicator Data'!BD32="No data","x",ROUND(IF('Indicator Data'!BD32&gt;G$48,0,IF('Indicator Data'!BD32&lt;G$47,10,(G$48-'Indicator Data'!BD32)/(G$48-G$47)*10)),1))</f>
        <v>8.4</v>
      </c>
      <c r="H30" s="114">
        <f>IF('Indicator Data'!BE32="No data","x",ROUND(IF('Indicator Data'!BE32&gt;H$48,0,IF('Indicator Data'!BE32&lt;H$47,10,(H$48-'Indicator Data'!BE32)/(H$48-H$47)*10)),1))</f>
        <v>2.2000000000000002</v>
      </c>
      <c r="I30" s="114" t="str">
        <f>IF('Indicator Data'!BF32="No data","x",ROUND(IF('Indicator Data'!BF32&gt;I$48,0,IF('Indicator Data'!BF32&lt;I$47,10,(I$48-'Indicator Data'!BF32)/(I$48-I$47)*10)),1))</f>
        <v>x</v>
      </c>
      <c r="J30" s="114">
        <f>IF('Indicator Data'!BG32="No data","x",ROUND(IF('Indicator Data'!BG32&gt;J$48,0,IF('Indicator Data'!BG32&lt;J$47,10,(J$48-'Indicator Data'!BG32)/(J$48-J$47)*10)),1))</f>
        <v>0</v>
      </c>
      <c r="K30" s="113">
        <f t="shared" si="1"/>
        <v>3.9</v>
      </c>
      <c r="L30" s="115">
        <f>IF('Indicator Data'!BH32="No data","x",'Indicator Data'!BH32/'Indicator Data'!BQ32)</f>
        <v>2.4148502792826843E-3</v>
      </c>
      <c r="M30" s="114">
        <f t="shared" si="2"/>
        <v>5.2</v>
      </c>
      <c r="N30" s="116">
        <f t="shared" si="3"/>
        <v>5.2</v>
      </c>
      <c r="O30" s="117">
        <f t="shared" si="4"/>
        <v>3.1</v>
      </c>
      <c r="P30" s="118">
        <f>IF('Indicator Data'!BI32="No data","x",'Indicator Data'!BI32/'Indicator Data'!BP32*100)</f>
        <v>154.47520338372928</v>
      </c>
      <c r="Q30" s="114">
        <f t="shared" si="5"/>
        <v>4.9000000000000004</v>
      </c>
      <c r="R30" s="113">
        <f t="shared" si="6"/>
        <v>4.9000000000000004</v>
      </c>
      <c r="S30" s="114">
        <f>IF('Indicator Data'!BL32="No data","x",ROUND(IF('Indicator Data'!BL32&gt;S$48,0,IF('Indicator Data'!BL32&lt;S$47,10,(S$48-'Indicator Data'!BL32)/(S$48-S$47)*10)),1))</f>
        <v>0</v>
      </c>
      <c r="T30" s="114">
        <f>IF('Indicator Data'!BM32="No data","x",ROUND(IF('Indicator Data'!BM32&gt;T$48,0,IF('Indicator Data'!BM32&lt;T$47,10,(T$48-'Indicator Data'!BM32)/(T$48-T$47)*10)),1))</f>
        <v>0.5</v>
      </c>
      <c r="U30" s="118">
        <f>IF('Indicator Data'!BJ32="No data","x",ROUND(IF('Indicator Data'!BJ32&gt;U$48,0,IF('Indicator Data'!BJ32&lt;U$47,10,(U$48-'Indicator Data'!BJ32)/(U$48-U$47)*10)),1))</f>
        <v>8.3000000000000007</v>
      </c>
      <c r="V30" s="118">
        <f>IF('Indicator Data'!BK32="No data","x",ROUND(IF('Indicator Data'!BK32&gt;V$48,0,IF('Indicator Data'!BK32&lt;V$47,10,(V$48-'Indicator Data'!BK32)/(V$48-V$47)*10)),1))</f>
        <v>6.4</v>
      </c>
      <c r="W30" s="114">
        <f t="shared" si="7"/>
        <v>7.3500000000000005</v>
      </c>
      <c r="X30" s="114" t="str">
        <f>IF('Indicator Data'!BO32="No data","x",ROUND(IF('Indicator Data'!BO32&gt;X$48,0,IF('Indicator Data'!BO32&lt;X$47,10,(X$48-'Indicator Data'!BO32)/(X$48-X$47)*10)),1))</f>
        <v>x</v>
      </c>
      <c r="Y30" s="114">
        <f>IF('Indicator Data'!BN32="No data","x",ROUND(IF('Indicator Data'!BN32&gt;Y$48,0,IF('Indicator Data'!BN32&lt;Y$47,10,(Y$48-'Indicator Data'!BN32)/(Y$48-Y$47)*10)),1))</f>
        <v>6.1</v>
      </c>
      <c r="Z30" s="113">
        <f t="shared" si="8"/>
        <v>3.5</v>
      </c>
      <c r="AA30" s="117">
        <f t="shared" si="9"/>
        <v>4.2</v>
      </c>
      <c r="AB30" s="119"/>
    </row>
    <row r="31" spans="1:28" ht="15.75" customHeight="1" x14ac:dyDescent="0.25">
      <c r="A31" s="50" t="s">
        <v>88</v>
      </c>
      <c r="B31" s="10" t="s">
        <v>121</v>
      </c>
      <c r="C31" s="54" t="s">
        <v>122</v>
      </c>
      <c r="D31" s="112">
        <f>IF('Indicator Data'!BB33="No data","x",ROUND(IF('Indicator Data'!BB33&gt;D$48,0,IF('Indicator Data'!BB33&lt;D$47,10,(D$48-'Indicator Data'!BB33)/(D$48-D$47)*10)),1))</f>
        <v>0.1</v>
      </c>
      <c r="E31" s="113">
        <f t="shared" si="0"/>
        <v>0.1</v>
      </c>
      <c r="F31" s="114">
        <f>IF('Indicator Data'!BC33="No data","x",ROUND(IF('Indicator Data'!BC33&gt;F$48,0,IF('Indicator Data'!BC33&lt;F$47,10,(F$48-'Indicator Data'!BC33)/(F$48-F$47)*10)),1))</f>
        <v>5</v>
      </c>
      <c r="G31" s="114">
        <f>IF('Indicator Data'!BD33="No data","x",ROUND(IF('Indicator Data'!BD33&gt;G$48,0,IF('Indicator Data'!BD33&lt;G$47,10,(G$48-'Indicator Data'!BD33)/(G$48-G$47)*10)),1))</f>
        <v>8.4</v>
      </c>
      <c r="H31" s="114">
        <f>IF('Indicator Data'!BE33="No data","x",ROUND(IF('Indicator Data'!BE33&gt;H$48,0,IF('Indicator Data'!BE33&lt;H$47,10,(H$48-'Indicator Data'!BE33)/(H$48-H$47)*10)),1))</f>
        <v>2.2000000000000002</v>
      </c>
      <c r="I31" s="114" t="str">
        <f>IF('Indicator Data'!BF33="No data","x",ROUND(IF('Indicator Data'!BF33&gt;I$48,0,IF('Indicator Data'!BF33&lt;I$47,10,(I$48-'Indicator Data'!BF33)/(I$48-I$47)*10)),1))</f>
        <v>x</v>
      </c>
      <c r="J31" s="114">
        <f>IF('Indicator Data'!BG33="No data","x",ROUND(IF('Indicator Data'!BG33&gt;J$48,0,IF('Indicator Data'!BG33&lt;J$47,10,(J$48-'Indicator Data'!BG33)/(J$48-J$47)*10)),1))</f>
        <v>0</v>
      </c>
      <c r="K31" s="113">
        <f t="shared" si="1"/>
        <v>3.9</v>
      </c>
      <c r="L31" s="115">
        <f>IF('Indicator Data'!BH33="No data","x",'Indicator Data'!BH33/'Indicator Data'!BQ33)</f>
        <v>8.702462796971543E-4</v>
      </c>
      <c r="M31" s="114">
        <f t="shared" si="2"/>
        <v>8.3000000000000007</v>
      </c>
      <c r="N31" s="116">
        <f t="shared" si="3"/>
        <v>8.3000000000000007</v>
      </c>
      <c r="O31" s="117">
        <f t="shared" si="4"/>
        <v>4.0999999999999996</v>
      </c>
      <c r="P31" s="118">
        <f>IF('Indicator Data'!BI33="No data","x",'Indicator Data'!BI33/'Indicator Data'!BP33*100)</f>
        <v>131.26786751740138</v>
      </c>
      <c r="Q31" s="114">
        <f t="shared" si="5"/>
        <v>6.1</v>
      </c>
      <c r="R31" s="113">
        <f t="shared" si="6"/>
        <v>6.1</v>
      </c>
      <c r="S31" s="114">
        <f>IF('Indicator Data'!BL33="No data","x",ROUND(IF('Indicator Data'!BL33&gt;S$48,0,IF('Indicator Data'!BL33&lt;S$47,10,(S$48-'Indicator Data'!BL33)/(S$48-S$47)*10)),1))</f>
        <v>8.1</v>
      </c>
      <c r="T31" s="114">
        <f>IF('Indicator Data'!BM33="No data","x",ROUND(IF('Indicator Data'!BM33&gt;T$48,0,IF('Indicator Data'!BM33&lt;T$47,10,(T$48-'Indicator Data'!BM33)/(T$48-T$47)*10)),1))</f>
        <v>8.6</v>
      </c>
      <c r="U31" s="118">
        <f>IF('Indicator Data'!BJ33="No data","x",ROUND(IF('Indicator Data'!BJ33&gt;U$48,0,IF('Indicator Data'!BJ33&lt;U$47,10,(U$48-'Indicator Data'!BJ33)/(U$48-U$47)*10)),1))</f>
        <v>6.8</v>
      </c>
      <c r="V31" s="118">
        <f>IF('Indicator Data'!BK33="No data","x",ROUND(IF('Indicator Data'!BK33&gt;V$48,0,IF('Indicator Data'!BK33&lt;V$47,10,(V$48-'Indicator Data'!BK33)/(V$48-V$47)*10)),1))</f>
        <v>3.3</v>
      </c>
      <c r="W31" s="114">
        <f t="shared" si="7"/>
        <v>5.05</v>
      </c>
      <c r="X31" s="114" t="str">
        <f>IF('Indicator Data'!BO33="No data","x",ROUND(IF('Indicator Data'!BO33&gt;X$48,0,IF('Indicator Data'!BO33&lt;X$47,10,(X$48-'Indicator Data'!BO33)/(X$48-X$47)*10)),1))</f>
        <v>x</v>
      </c>
      <c r="Y31" s="114">
        <f>IF('Indicator Data'!BN33="No data","x",ROUND(IF('Indicator Data'!BN33&gt;Y$48,0,IF('Indicator Data'!BN33&lt;Y$47,10,(Y$48-'Indicator Data'!BN33)/(Y$48-Y$47)*10)),1))</f>
        <v>9.4</v>
      </c>
      <c r="Z31" s="113">
        <f t="shared" si="8"/>
        <v>7.8</v>
      </c>
      <c r="AA31" s="117">
        <f t="shared" si="9"/>
        <v>7</v>
      </c>
      <c r="AB31" s="119"/>
    </row>
    <row r="32" spans="1:28" ht="15.75" customHeight="1" x14ac:dyDescent="0.25">
      <c r="A32" s="50" t="s">
        <v>88</v>
      </c>
      <c r="B32" s="10" t="s">
        <v>123</v>
      </c>
      <c r="C32" s="54" t="s">
        <v>124</v>
      </c>
      <c r="D32" s="112">
        <f>IF('Indicator Data'!BB34="No data","x",ROUND(IF('Indicator Data'!BB34&gt;D$48,0,IF('Indicator Data'!BB34&lt;D$47,10,(D$48-'Indicator Data'!BB34)/(D$48-D$47)*10)),1))</f>
        <v>0.1</v>
      </c>
      <c r="E32" s="113">
        <f t="shared" si="0"/>
        <v>0.1</v>
      </c>
      <c r="F32" s="114">
        <f>IF('Indicator Data'!BC34="No data","x",ROUND(IF('Indicator Data'!BC34&gt;F$48,0,IF('Indicator Data'!BC34&lt;F$47,10,(F$48-'Indicator Data'!BC34)/(F$48-F$47)*10)),1))</f>
        <v>5</v>
      </c>
      <c r="G32" s="114">
        <f>IF('Indicator Data'!BD34="No data","x",ROUND(IF('Indicator Data'!BD34&gt;G$48,0,IF('Indicator Data'!BD34&lt;G$47,10,(G$48-'Indicator Data'!BD34)/(G$48-G$47)*10)),1))</f>
        <v>8.4</v>
      </c>
      <c r="H32" s="114">
        <f>IF('Indicator Data'!BE34="No data","x",ROUND(IF('Indicator Data'!BE34&gt;H$48,0,IF('Indicator Data'!BE34&lt;H$47,10,(H$48-'Indicator Data'!BE34)/(H$48-H$47)*10)),1))</f>
        <v>2.2000000000000002</v>
      </c>
      <c r="I32" s="114" t="str">
        <f>IF('Indicator Data'!BF34="No data","x",ROUND(IF('Indicator Data'!BF34&gt;I$48,0,IF('Indicator Data'!BF34&lt;I$47,10,(I$48-'Indicator Data'!BF34)/(I$48-I$47)*10)),1))</f>
        <v>x</v>
      </c>
      <c r="J32" s="114">
        <f>IF('Indicator Data'!BG34="No data","x",ROUND(IF('Indicator Data'!BG34&gt;J$48,0,IF('Indicator Data'!BG34&lt;J$47,10,(J$48-'Indicator Data'!BG34)/(J$48-J$47)*10)),1))</f>
        <v>0</v>
      </c>
      <c r="K32" s="113">
        <f t="shared" si="1"/>
        <v>3.9</v>
      </c>
      <c r="L32" s="115">
        <f>IF('Indicator Data'!BH34="No data","x",'Indicator Data'!BH34/'Indicator Data'!BQ34)</f>
        <v>0</v>
      </c>
      <c r="M32" s="114">
        <f t="shared" si="2"/>
        <v>10</v>
      </c>
      <c r="N32" s="116">
        <f t="shared" si="3"/>
        <v>10</v>
      </c>
      <c r="O32" s="117">
        <f t="shared" si="4"/>
        <v>4.7</v>
      </c>
      <c r="P32" s="118">
        <f>IF('Indicator Data'!BI34="No data","x",'Indicator Data'!BI34/'Indicator Data'!BP34*100)</f>
        <v>103.70991708633095</v>
      </c>
      <c r="Q32" s="114">
        <f t="shared" si="5"/>
        <v>7.4</v>
      </c>
      <c r="R32" s="113">
        <f t="shared" si="6"/>
        <v>7.4</v>
      </c>
      <c r="S32" s="114">
        <f>IF('Indicator Data'!BL34="No data","x",ROUND(IF('Indicator Data'!BL34&gt;S$48,0,IF('Indicator Data'!BL34&lt;S$47,10,(S$48-'Indicator Data'!BL34)/(S$48-S$47)*10)),1))</f>
        <v>7.7</v>
      </c>
      <c r="T32" s="114">
        <f>IF('Indicator Data'!BM34="No data","x",ROUND(IF('Indicator Data'!BM34&gt;T$48,0,IF('Indicator Data'!BM34&lt;T$47,10,(T$48-'Indicator Data'!BM34)/(T$48-T$47)*10)),1))</f>
        <v>5.2</v>
      </c>
      <c r="U32" s="118">
        <f>IF('Indicator Data'!BJ34="No data","x",ROUND(IF('Indicator Data'!BJ34&gt;U$48,0,IF('Indicator Data'!BJ34&lt;U$47,10,(U$48-'Indicator Data'!BJ34)/(U$48-U$47)*10)),1))</f>
        <v>0</v>
      </c>
      <c r="V32" s="118">
        <f>IF('Indicator Data'!BK34="No data","x",ROUND(IF('Indicator Data'!BK34&gt;V$48,0,IF('Indicator Data'!BK34&lt;V$47,10,(V$48-'Indicator Data'!BK34)/(V$48-V$47)*10)),1))</f>
        <v>2</v>
      </c>
      <c r="W32" s="114">
        <f t="shared" si="7"/>
        <v>1</v>
      </c>
      <c r="X32" s="114" t="str">
        <f>IF('Indicator Data'!BO34="No data","x",ROUND(IF('Indicator Data'!BO34&gt;X$48,0,IF('Indicator Data'!BO34&lt;X$47,10,(X$48-'Indicator Data'!BO34)/(X$48-X$47)*10)),1))</f>
        <v>x</v>
      </c>
      <c r="Y32" s="114" t="str">
        <f>IF('Indicator Data'!BN34="No data","x",ROUND(IF('Indicator Data'!BN34&gt;Y$48,0,IF('Indicator Data'!BN34&lt;Y$47,10,(Y$48-'Indicator Data'!BN34)/(Y$48-Y$47)*10)),1))</f>
        <v>x</v>
      </c>
      <c r="Z32" s="113">
        <f t="shared" si="8"/>
        <v>4.5999999999999996</v>
      </c>
      <c r="AA32" s="117">
        <f t="shared" si="9"/>
        <v>6</v>
      </c>
      <c r="AB32" s="119"/>
    </row>
    <row r="33" spans="1:28" ht="15.75" customHeight="1" x14ac:dyDescent="0.25">
      <c r="A33" s="50" t="s">
        <v>88</v>
      </c>
      <c r="B33" s="10" t="s">
        <v>125</v>
      </c>
      <c r="C33" s="54" t="s">
        <v>126</v>
      </c>
      <c r="D33" s="112">
        <f>IF('Indicator Data'!BB35="No data","x",ROUND(IF('Indicator Data'!BB35&gt;D$48,0,IF('Indicator Data'!BB35&lt;D$47,10,(D$48-'Indicator Data'!BB35)/(D$48-D$47)*10)),1))</f>
        <v>0.1</v>
      </c>
      <c r="E33" s="113">
        <f t="shared" si="0"/>
        <v>0.1</v>
      </c>
      <c r="F33" s="114">
        <f>IF('Indicator Data'!BC35="No data","x",ROUND(IF('Indicator Data'!BC35&gt;F$48,0,IF('Indicator Data'!BC35&lt;F$47,10,(F$48-'Indicator Data'!BC35)/(F$48-F$47)*10)),1))</f>
        <v>5</v>
      </c>
      <c r="G33" s="114">
        <f>IF('Indicator Data'!BD35="No data","x",ROUND(IF('Indicator Data'!BD35&gt;G$48,0,IF('Indicator Data'!BD35&lt;G$47,10,(G$48-'Indicator Data'!BD35)/(G$48-G$47)*10)),1))</f>
        <v>8.4</v>
      </c>
      <c r="H33" s="114">
        <f>IF('Indicator Data'!BE35="No data","x",ROUND(IF('Indicator Data'!BE35&gt;H$48,0,IF('Indicator Data'!BE35&lt;H$47,10,(H$48-'Indicator Data'!BE35)/(H$48-H$47)*10)),1))</f>
        <v>2.2000000000000002</v>
      </c>
      <c r="I33" s="114" t="str">
        <f>IF('Indicator Data'!BF35="No data","x",ROUND(IF('Indicator Data'!BF35&gt;I$48,0,IF('Indicator Data'!BF35&lt;I$47,10,(I$48-'Indicator Data'!BF35)/(I$48-I$47)*10)),1))</f>
        <v>x</v>
      </c>
      <c r="J33" s="114">
        <f>IF('Indicator Data'!BG35="No data","x",ROUND(IF('Indicator Data'!BG35&gt;J$48,0,IF('Indicator Data'!BG35&lt;J$47,10,(J$48-'Indicator Data'!BG35)/(J$48-J$47)*10)),1))</f>
        <v>0</v>
      </c>
      <c r="K33" s="113">
        <f t="shared" si="1"/>
        <v>3.9</v>
      </c>
      <c r="L33" s="115">
        <f>IF('Indicator Data'!BH35="No data","x",'Indicator Data'!BH35/'Indicator Data'!BQ35)</f>
        <v>1.9730351857941467E-3</v>
      </c>
      <c r="M33" s="114">
        <f t="shared" si="2"/>
        <v>6.1</v>
      </c>
      <c r="N33" s="116">
        <f t="shared" si="3"/>
        <v>6.1</v>
      </c>
      <c r="O33" s="117">
        <f t="shared" si="4"/>
        <v>3.4</v>
      </c>
      <c r="P33" s="118">
        <f>IF('Indicator Data'!BI35="No data","x",'Indicator Data'!BI35/'Indicator Data'!BP35*100)</f>
        <v>351.85591063829787</v>
      </c>
      <c r="Q33" s="114">
        <f t="shared" si="5"/>
        <v>0</v>
      </c>
      <c r="R33" s="113">
        <f t="shared" si="6"/>
        <v>0</v>
      </c>
      <c r="S33" s="114">
        <f>IF('Indicator Data'!BL35="No data","x",ROUND(IF('Indicator Data'!BL35&gt;S$48,0,IF('Indicator Data'!BL35&lt;S$47,10,(S$48-'Indicator Data'!BL35)/(S$48-S$47)*10)),1))</f>
        <v>9</v>
      </c>
      <c r="T33" s="114">
        <f>IF('Indicator Data'!BM35="No data","x",ROUND(IF('Indicator Data'!BM35&gt;T$48,0,IF('Indicator Data'!BM35&lt;T$47,10,(T$48-'Indicator Data'!BM35)/(T$48-T$47)*10)),1))</f>
        <v>9.9</v>
      </c>
      <c r="U33" s="118">
        <f>IF('Indicator Data'!BJ35="No data","x",ROUND(IF('Indicator Data'!BJ35&gt;U$48,0,IF('Indicator Data'!BJ35&lt;U$47,10,(U$48-'Indicator Data'!BJ35)/(U$48-U$47)*10)),1))</f>
        <v>9.5</v>
      </c>
      <c r="V33" s="118">
        <f>IF('Indicator Data'!BK35="No data","x",ROUND(IF('Indicator Data'!BK35&gt;V$48,0,IF('Indicator Data'!BK35&lt;V$47,10,(V$48-'Indicator Data'!BK35)/(V$48-V$47)*10)),1))</f>
        <v>10</v>
      </c>
      <c r="W33" s="114">
        <f t="shared" si="7"/>
        <v>9.75</v>
      </c>
      <c r="X33" s="114" t="str">
        <f>IF('Indicator Data'!BO35="No data","x",ROUND(IF('Indicator Data'!BO35&gt;X$48,0,IF('Indicator Data'!BO35&lt;X$47,10,(X$48-'Indicator Data'!BO35)/(X$48-X$47)*10)),1))</f>
        <v>x</v>
      </c>
      <c r="Y33" s="114" t="str">
        <f>IF('Indicator Data'!BN35="No data","x",ROUND(IF('Indicator Data'!BN35&gt;Y$48,0,IF('Indicator Data'!BN35&lt;Y$47,10,(Y$48-'Indicator Data'!BN35)/(Y$48-Y$47)*10)),1))</f>
        <v>x</v>
      </c>
      <c r="Z33" s="113">
        <f t="shared" si="8"/>
        <v>9.6</v>
      </c>
      <c r="AA33" s="117">
        <f t="shared" si="9"/>
        <v>4.8</v>
      </c>
      <c r="AB33" s="119"/>
    </row>
    <row r="34" spans="1:28" ht="15.75" customHeight="1" x14ac:dyDescent="0.25">
      <c r="A34" s="50" t="s">
        <v>88</v>
      </c>
      <c r="B34" s="10" t="s">
        <v>127</v>
      </c>
      <c r="C34" s="54" t="s">
        <v>128</v>
      </c>
      <c r="D34" s="112">
        <f>IF('Indicator Data'!BB36="No data","x",ROUND(IF('Indicator Data'!BB36&gt;D$48,0,IF('Indicator Data'!BB36&lt;D$47,10,(D$48-'Indicator Data'!BB36)/(D$48-D$47)*10)),1))</f>
        <v>0.1</v>
      </c>
      <c r="E34" s="113">
        <f t="shared" si="0"/>
        <v>0.1</v>
      </c>
      <c r="F34" s="114">
        <f>IF('Indicator Data'!BC36="No data","x",ROUND(IF('Indicator Data'!BC36&gt;F$48,0,IF('Indicator Data'!BC36&lt;F$47,10,(F$48-'Indicator Data'!BC36)/(F$48-F$47)*10)),1))</f>
        <v>5</v>
      </c>
      <c r="G34" s="114">
        <f>IF('Indicator Data'!BD36="No data","x",ROUND(IF('Indicator Data'!BD36&gt;G$48,0,IF('Indicator Data'!BD36&lt;G$47,10,(G$48-'Indicator Data'!BD36)/(G$48-G$47)*10)),1))</f>
        <v>8.4</v>
      </c>
      <c r="H34" s="114">
        <f>IF('Indicator Data'!BE36="No data","x",ROUND(IF('Indicator Data'!BE36&gt;H$48,0,IF('Indicator Data'!BE36&lt;H$47,10,(H$48-'Indicator Data'!BE36)/(H$48-H$47)*10)),1))</f>
        <v>2.2000000000000002</v>
      </c>
      <c r="I34" s="114" t="str">
        <f>IF('Indicator Data'!BF36="No data","x",ROUND(IF('Indicator Data'!BF36&gt;I$48,0,IF('Indicator Data'!BF36&lt;I$47,10,(I$48-'Indicator Data'!BF36)/(I$48-I$47)*10)),1))</f>
        <v>x</v>
      </c>
      <c r="J34" s="114">
        <f>IF('Indicator Data'!BG36="No data","x",ROUND(IF('Indicator Data'!BG36&gt;J$48,0,IF('Indicator Data'!BG36&lt;J$47,10,(J$48-'Indicator Data'!BG36)/(J$48-J$47)*10)),1))</f>
        <v>0</v>
      </c>
      <c r="K34" s="113">
        <f t="shared" si="1"/>
        <v>3.9</v>
      </c>
      <c r="L34" s="115">
        <f>IF('Indicator Data'!BH36="No data","x",'Indicator Data'!BH36/'Indicator Data'!BQ36)</f>
        <v>5.9618441971383144E-4</v>
      </c>
      <c r="M34" s="114">
        <f t="shared" si="2"/>
        <v>8.8000000000000007</v>
      </c>
      <c r="N34" s="116">
        <f t="shared" si="3"/>
        <v>8.8000000000000007</v>
      </c>
      <c r="O34" s="117">
        <f t="shared" si="4"/>
        <v>4.3</v>
      </c>
      <c r="P34" s="118">
        <f>IF('Indicator Data'!BI36="No data","x",'Indicator Data'!BI36/'Indicator Data'!BP36*100)</f>
        <v>256.83484674329497</v>
      </c>
      <c r="Q34" s="114">
        <f t="shared" si="5"/>
        <v>0</v>
      </c>
      <c r="R34" s="113">
        <f t="shared" si="6"/>
        <v>0</v>
      </c>
      <c r="S34" s="114">
        <f>IF('Indicator Data'!BL36="No data","x",ROUND(IF('Indicator Data'!BL36&gt;S$48,0,IF('Indicator Data'!BL36&lt;S$47,10,(S$48-'Indicator Data'!BL36)/(S$48-S$47)*10)),1))</f>
        <v>8</v>
      </c>
      <c r="T34" s="114">
        <f>IF('Indicator Data'!BM36="No data","x",ROUND(IF('Indicator Data'!BM36&gt;T$48,0,IF('Indicator Data'!BM36&lt;T$47,10,(T$48-'Indicator Data'!BM36)/(T$48-T$47)*10)),1))</f>
        <v>9.6999999999999993</v>
      </c>
      <c r="U34" s="118">
        <f>IF('Indicator Data'!BJ36="No data","x",ROUND(IF('Indicator Data'!BJ36&gt;U$48,0,IF('Indicator Data'!BJ36&lt;U$47,10,(U$48-'Indicator Data'!BJ36)/(U$48-U$47)*10)),1))</f>
        <v>7.1</v>
      </c>
      <c r="V34" s="118">
        <f>IF('Indicator Data'!BK36="No data","x",ROUND(IF('Indicator Data'!BK36&gt;V$48,0,IF('Indicator Data'!BK36&lt;V$47,10,(V$48-'Indicator Data'!BK36)/(V$48-V$47)*10)),1))</f>
        <v>6.3</v>
      </c>
      <c r="W34" s="114">
        <f t="shared" si="7"/>
        <v>6.6999999999999993</v>
      </c>
      <c r="X34" s="114" t="str">
        <f>IF('Indicator Data'!BO36="No data","x",ROUND(IF('Indicator Data'!BO36&gt;X$48,0,IF('Indicator Data'!BO36&lt;X$47,10,(X$48-'Indicator Data'!BO36)/(X$48-X$47)*10)),1))</f>
        <v>x</v>
      </c>
      <c r="Y34" s="114">
        <f>IF('Indicator Data'!BN36="No data","x",ROUND(IF('Indicator Data'!BN36&gt;Y$48,0,IF('Indicator Data'!BN36&lt;Y$47,10,(Y$48-'Indicator Data'!BN36)/(Y$48-Y$47)*10)),1))</f>
        <v>10</v>
      </c>
      <c r="Z34" s="113">
        <f t="shared" si="8"/>
        <v>8.6</v>
      </c>
      <c r="AA34" s="117">
        <f t="shared" si="9"/>
        <v>4.3</v>
      </c>
      <c r="AB34" s="119"/>
    </row>
    <row r="35" spans="1:28" ht="15.75" customHeight="1" x14ac:dyDescent="0.25">
      <c r="A35" s="50" t="s">
        <v>88</v>
      </c>
      <c r="B35" s="10" t="s">
        <v>129</v>
      </c>
      <c r="C35" s="54" t="s">
        <v>130</v>
      </c>
      <c r="D35" s="112">
        <f>IF('Indicator Data'!BB37="No data","x",ROUND(IF('Indicator Data'!BB37&gt;D$48,0,IF('Indicator Data'!BB37&lt;D$47,10,(D$48-'Indicator Data'!BB37)/(D$48-D$47)*10)),1))</f>
        <v>0.1</v>
      </c>
      <c r="E35" s="113">
        <f t="shared" si="0"/>
        <v>0.1</v>
      </c>
      <c r="F35" s="114">
        <f>IF('Indicator Data'!BC37="No data","x",ROUND(IF('Indicator Data'!BC37&gt;F$48,0,IF('Indicator Data'!BC37&lt;F$47,10,(F$48-'Indicator Data'!BC37)/(F$48-F$47)*10)),1))</f>
        <v>5</v>
      </c>
      <c r="G35" s="114">
        <f>IF('Indicator Data'!BD37="No data","x",ROUND(IF('Indicator Data'!BD37&gt;G$48,0,IF('Indicator Data'!BD37&lt;G$47,10,(G$48-'Indicator Data'!BD37)/(G$48-G$47)*10)),1))</f>
        <v>8.4</v>
      </c>
      <c r="H35" s="114">
        <f>IF('Indicator Data'!BE37="No data","x",ROUND(IF('Indicator Data'!BE37&gt;H$48,0,IF('Indicator Data'!BE37&lt;H$47,10,(H$48-'Indicator Data'!BE37)/(H$48-H$47)*10)),1))</f>
        <v>2.2000000000000002</v>
      </c>
      <c r="I35" s="114" t="str">
        <f>IF('Indicator Data'!BF37="No data","x",ROUND(IF('Indicator Data'!BF37&gt;I$48,0,IF('Indicator Data'!BF37&lt;I$47,10,(I$48-'Indicator Data'!BF37)/(I$48-I$47)*10)),1))</f>
        <v>x</v>
      </c>
      <c r="J35" s="114">
        <f>IF('Indicator Data'!BG37="No data","x",ROUND(IF('Indicator Data'!BG37&gt;J$48,0,IF('Indicator Data'!BG37&lt;J$47,10,(J$48-'Indicator Data'!BG37)/(J$48-J$47)*10)),1))</f>
        <v>0</v>
      </c>
      <c r="K35" s="113">
        <f t="shared" si="1"/>
        <v>3.9</v>
      </c>
      <c r="L35" s="115">
        <f>IF('Indicator Data'!BH37="No data","x",'Indicator Data'!BH37/'Indicator Data'!BQ37)</f>
        <v>0</v>
      </c>
      <c r="M35" s="114">
        <f t="shared" si="2"/>
        <v>10</v>
      </c>
      <c r="N35" s="116">
        <f t="shared" si="3"/>
        <v>10</v>
      </c>
      <c r="O35" s="117">
        <f t="shared" si="4"/>
        <v>4.7</v>
      </c>
      <c r="P35" s="118">
        <f>IF('Indicator Data'!BI37="No data","x",'Indicator Data'!BI37/'Indicator Data'!BP37*100)</f>
        <v>87.734154586129748</v>
      </c>
      <c r="Q35" s="114">
        <f t="shared" si="5"/>
        <v>8.1999999999999993</v>
      </c>
      <c r="R35" s="113">
        <f t="shared" si="6"/>
        <v>8.1999999999999993</v>
      </c>
      <c r="S35" s="114">
        <f>IF('Indicator Data'!BL37="No data","x",ROUND(IF('Indicator Data'!BL37&gt;S$48,0,IF('Indicator Data'!BL37&lt;S$47,10,(S$48-'Indicator Data'!BL37)/(S$48-S$47)*10)),1))</f>
        <v>9.1</v>
      </c>
      <c r="T35" s="114">
        <f>IF('Indicator Data'!BM37="No data","x",ROUND(IF('Indicator Data'!BM37&gt;T$48,0,IF('Indicator Data'!BM37&lt;T$47,10,(T$48-'Indicator Data'!BM37)/(T$48-T$47)*10)),1))</f>
        <v>9.8000000000000007</v>
      </c>
      <c r="U35" s="118">
        <f>IF('Indicator Data'!BJ37="No data","x",ROUND(IF('Indicator Data'!BJ37&gt;U$48,0,IF('Indicator Data'!BJ37&lt;U$47,10,(U$48-'Indicator Data'!BJ37)/(U$48-U$47)*10)),1))</f>
        <v>6.9</v>
      </c>
      <c r="V35" s="118">
        <f>IF('Indicator Data'!BK37="No data","x",ROUND(IF('Indicator Data'!BK37&gt;V$48,0,IF('Indicator Data'!BK37&lt;V$47,10,(V$48-'Indicator Data'!BK37)/(V$48-V$47)*10)),1))</f>
        <v>5.5</v>
      </c>
      <c r="W35" s="114">
        <f t="shared" si="7"/>
        <v>6.2</v>
      </c>
      <c r="X35" s="114" t="str">
        <f>IF('Indicator Data'!BO37="No data","x",ROUND(IF('Indicator Data'!BO37&gt;X$48,0,IF('Indicator Data'!BO37&lt;X$47,10,(X$48-'Indicator Data'!BO37)/(X$48-X$47)*10)),1))</f>
        <v>x</v>
      </c>
      <c r="Y35" s="114" t="str">
        <f>IF('Indicator Data'!BN37="No data","x",ROUND(IF('Indicator Data'!BN37&gt;Y$48,0,IF('Indicator Data'!BN37&lt;Y$47,10,(Y$48-'Indicator Data'!BN37)/(Y$48-Y$47)*10)),1))</f>
        <v>x</v>
      </c>
      <c r="Z35" s="113">
        <f t="shared" si="8"/>
        <v>8.4</v>
      </c>
      <c r="AA35" s="117">
        <f t="shared" si="9"/>
        <v>8.3000000000000007</v>
      </c>
      <c r="AB35" s="119"/>
    </row>
    <row r="36" spans="1:28" ht="15.75" customHeight="1" x14ac:dyDescent="0.25">
      <c r="A36" s="50" t="s">
        <v>88</v>
      </c>
      <c r="B36" s="10" t="s">
        <v>131</v>
      </c>
      <c r="C36" s="54" t="s">
        <v>132</v>
      </c>
      <c r="D36" s="112">
        <f>IF('Indicator Data'!BB38="No data","x",ROUND(IF('Indicator Data'!BB38&gt;D$48,0,IF('Indicator Data'!BB38&lt;D$47,10,(D$48-'Indicator Data'!BB38)/(D$48-D$47)*10)),1))</f>
        <v>0.1</v>
      </c>
      <c r="E36" s="113">
        <f t="shared" si="0"/>
        <v>0.1</v>
      </c>
      <c r="F36" s="114">
        <f>IF('Indicator Data'!BC38="No data","x",ROUND(IF('Indicator Data'!BC38&gt;F$48,0,IF('Indicator Data'!BC38&lt;F$47,10,(F$48-'Indicator Data'!BC38)/(F$48-F$47)*10)),1))</f>
        <v>5</v>
      </c>
      <c r="G36" s="114">
        <f>IF('Indicator Data'!BD38="No data","x",ROUND(IF('Indicator Data'!BD38&gt;G$48,0,IF('Indicator Data'!BD38&lt;G$47,10,(G$48-'Indicator Data'!BD38)/(G$48-G$47)*10)),1))</f>
        <v>8.4</v>
      </c>
      <c r="H36" s="114">
        <f>IF('Indicator Data'!BE38="No data","x",ROUND(IF('Indicator Data'!BE38&gt;H$48,0,IF('Indicator Data'!BE38&lt;H$47,10,(H$48-'Indicator Data'!BE38)/(H$48-H$47)*10)),1))</f>
        <v>2.2000000000000002</v>
      </c>
      <c r="I36" s="114" t="str">
        <f>IF('Indicator Data'!BF38="No data","x",ROUND(IF('Indicator Data'!BF38&gt;I$48,0,IF('Indicator Data'!BF38&lt;I$47,10,(I$48-'Indicator Data'!BF38)/(I$48-I$47)*10)),1))</f>
        <v>x</v>
      </c>
      <c r="J36" s="114">
        <f>IF('Indicator Data'!BG38="No data","x",ROUND(IF('Indicator Data'!BG38&gt;J$48,0,IF('Indicator Data'!BG38&lt;J$47,10,(J$48-'Indicator Data'!BG38)/(J$48-J$47)*10)),1))</f>
        <v>0</v>
      </c>
      <c r="K36" s="113">
        <f t="shared" si="1"/>
        <v>3.9</v>
      </c>
      <c r="L36" s="115">
        <f>IF('Indicator Data'!BH38="No data","x",'Indicator Data'!BH38/'Indicator Data'!BQ38)</f>
        <v>0</v>
      </c>
      <c r="M36" s="114">
        <f t="shared" si="2"/>
        <v>10</v>
      </c>
      <c r="N36" s="116">
        <f t="shared" si="3"/>
        <v>10</v>
      </c>
      <c r="O36" s="117">
        <f t="shared" si="4"/>
        <v>4.7</v>
      </c>
      <c r="P36" s="118">
        <f>IF('Indicator Data'!BI38="No data","x",'Indicator Data'!BI38/'Indicator Data'!BP38*100)</f>
        <v>78.824685350318475</v>
      </c>
      <c r="Q36" s="114">
        <f t="shared" si="5"/>
        <v>8.6</v>
      </c>
      <c r="R36" s="113">
        <f t="shared" si="6"/>
        <v>8.6</v>
      </c>
      <c r="S36" s="114">
        <f>IF('Indicator Data'!BL38="No data","x",ROUND(IF('Indicator Data'!BL38&gt;S$48,0,IF('Indicator Data'!BL38&lt;S$47,10,(S$48-'Indicator Data'!BL38)/(S$48-S$47)*10)),1))</f>
        <v>5.8</v>
      </c>
      <c r="T36" s="114">
        <f>IF('Indicator Data'!BM38="No data","x",ROUND(IF('Indicator Data'!BM38&gt;T$48,0,IF('Indicator Data'!BM38&lt;T$47,10,(T$48-'Indicator Data'!BM38)/(T$48-T$47)*10)),1))</f>
        <v>6</v>
      </c>
      <c r="U36" s="118">
        <f>IF('Indicator Data'!BJ38="No data","x",ROUND(IF('Indicator Data'!BJ38&gt;U$48,0,IF('Indicator Data'!BJ38&lt;U$47,10,(U$48-'Indicator Data'!BJ38)/(U$48-U$47)*10)),1))</f>
        <v>0</v>
      </c>
      <c r="V36" s="118">
        <f>IF('Indicator Data'!BK38="No data","x",ROUND(IF('Indicator Data'!BK38&gt;V$48,0,IF('Indicator Data'!BK38&lt;V$47,10,(V$48-'Indicator Data'!BK38)/(V$48-V$47)*10)),1))</f>
        <v>4.8</v>
      </c>
      <c r="W36" s="114">
        <f t="shared" si="7"/>
        <v>2.4</v>
      </c>
      <c r="X36" s="114" t="str">
        <f>IF('Indicator Data'!BO38="No data","x",ROUND(IF('Indicator Data'!BO38&gt;X$48,0,IF('Indicator Data'!BO38&lt;X$47,10,(X$48-'Indicator Data'!BO38)/(X$48-X$47)*10)),1))</f>
        <v>x</v>
      </c>
      <c r="Y36" s="114" t="str">
        <f>IF('Indicator Data'!BN38="No data","x",ROUND(IF('Indicator Data'!BN38&gt;Y$48,0,IF('Indicator Data'!BN38&lt;Y$47,10,(Y$48-'Indicator Data'!BN38)/(Y$48-Y$47)*10)),1))</f>
        <v>x</v>
      </c>
      <c r="Z36" s="113">
        <f t="shared" si="8"/>
        <v>4.7</v>
      </c>
      <c r="AA36" s="117">
        <f t="shared" si="9"/>
        <v>6.7</v>
      </c>
      <c r="AB36" s="119"/>
    </row>
    <row r="37" spans="1:28" ht="15.75" customHeight="1" x14ac:dyDescent="0.25">
      <c r="A37" s="50" t="s">
        <v>88</v>
      </c>
      <c r="B37" s="10" t="s">
        <v>133</v>
      </c>
      <c r="C37" s="54" t="s">
        <v>134</v>
      </c>
      <c r="D37" s="112">
        <f>IF('Indicator Data'!BB39="No data","x",ROUND(IF('Indicator Data'!BB39&gt;D$48,0,IF('Indicator Data'!BB39&lt;D$47,10,(D$48-'Indicator Data'!BB39)/(D$48-D$47)*10)),1))</f>
        <v>0.1</v>
      </c>
      <c r="E37" s="113">
        <f t="shared" si="0"/>
        <v>0.1</v>
      </c>
      <c r="F37" s="114">
        <f>IF('Indicator Data'!BC39="No data","x",ROUND(IF('Indicator Data'!BC39&gt;F$48,0,IF('Indicator Data'!BC39&lt;F$47,10,(F$48-'Indicator Data'!BC39)/(F$48-F$47)*10)),1))</f>
        <v>5</v>
      </c>
      <c r="G37" s="114">
        <f>IF('Indicator Data'!BD39="No data","x",ROUND(IF('Indicator Data'!BD39&gt;G$48,0,IF('Indicator Data'!BD39&lt;G$47,10,(G$48-'Indicator Data'!BD39)/(G$48-G$47)*10)),1))</f>
        <v>8.4</v>
      </c>
      <c r="H37" s="114">
        <f>IF('Indicator Data'!BE39="No data","x",ROUND(IF('Indicator Data'!BE39&gt;H$48,0,IF('Indicator Data'!BE39&lt;H$47,10,(H$48-'Indicator Data'!BE39)/(H$48-H$47)*10)),1))</f>
        <v>2.2000000000000002</v>
      </c>
      <c r="I37" s="114" t="str">
        <f>IF('Indicator Data'!BF39="No data","x",ROUND(IF('Indicator Data'!BF39&gt;I$48,0,IF('Indicator Data'!BF39&lt;I$47,10,(I$48-'Indicator Data'!BF39)/(I$48-I$47)*10)),1))</f>
        <v>x</v>
      </c>
      <c r="J37" s="114">
        <f>IF('Indicator Data'!BG39="No data","x",ROUND(IF('Indicator Data'!BG39&gt;J$48,0,IF('Indicator Data'!BG39&lt;J$47,10,(J$48-'Indicator Data'!BG39)/(J$48-J$47)*10)),1))</f>
        <v>0</v>
      </c>
      <c r="K37" s="113">
        <f t="shared" si="1"/>
        <v>3.9</v>
      </c>
      <c r="L37" s="115">
        <f>IF('Indicator Data'!BH39="No data","x",'Indicator Data'!BH39/'Indicator Data'!BQ39)</f>
        <v>0</v>
      </c>
      <c r="M37" s="114">
        <f t="shared" si="2"/>
        <v>10</v>
      </c>
      <c r="N37" s="116">
        <f t="shared" si="3"/>
        <v>10</v>
      </c>
      <c r="O37" s="117">
        <f t="shared" si="4"/>
        <v>4.7</v>
      </c>
      <c r="P37" s="118">
        <f>IF('Indicator Data'!BI39="No data","x",'Indicator Data'!BI39/'Indicator Data'!BP39*100)</f>
        <v>254.00230229885054</v>
      </c>
      <c r="Q37" s="114">
        <f t="shared" si="5"/>
        <v>0.1</v>
      </c>
      <c r="R37" s="113">
        <f t="shared" si="6"/>
        <v>0.1</v>
      </c>
      <c r="S37" s="114">
        <f>IF('Indicator Data'!BL39="No data","x",ROUND(IF('Indicator Data'!BL39&gt;S$48,0,IF('Indicator Data'!BL39&lt;S$47,10,(S$48-'Indicator Data'!BL39)/(S$48-S$47)*10)),1))</f>
        <v>0.2</v>
      </c>
      <c r="T37" s="114">
        <f>IF('Indicator Data'!BM39="No data","x",ROUND(IF('Indicator Data'!BM39&gt;T$48,0,IF('Indicator Data'!BM39&lt;T$47,10,(T$48-'Indicator Data'!BM39)/(T$48-T$47)*10)),1))</f>
        <v>0.6</v>
      </c>
      <c r="U37" s="118">
        <f>IF('Indicator Data'!BJ39="No data","x",ROUND(IF('Indicator Data'!BJ39&gt;U$48,0,IF('Indicator Data'!BJ39&lt;U$47,10,(U$48-'Indicator Data'!BJ39)/(U$48-U$47)*10)),1))</f>
        <v>1.7</v>
      </c>
      <c r="V37" s="118">
        <f>IF('Indicator Data'!BK39="No data","x",ROUND(IF('Indicator Data'!BK39&gt;V$48,0,IF('Indicator Data'!BK39&lt;V$47,10,(V$48-'Indicator Data'!BK39)/(V$48-V$47)*10)),1))</f>
        <v>4.8</v>
      </c>
      <c r="W37" s="114">
        <f t="shared" si="7"/>
        <v>3.25</v>
      </c>
      <c r="X37" s="114" t="str">
        <f>IF('Indicator Data'!BO39="No data","x",ROUND(IF('Indicator Data'!BO39&gt;X$48,0,IF('Indicator Data'!BO39&lt;X$47,10,(X$48-'Indicator Data'!BO39)/(X$48-X$47)*10)),1))</f>
        <v>x</v>
      </c>
      <c r="Y37" s="114" t="str">
        <f>IF('Indicator Data'!BN39="No data","x",ROUND(IF('Indicator Data'!BN39&gt;Y$48,0,IF('Indicator Data'!BN39&lt;Y$47,10,(Y$48-'Indicator Data'!BN39)/(Y$48-Y$47)*10)),1))</f>
        <v>x</v>
      </c>
      <c r="Z37" s="113">
        <f t="shared" si="8"/>
        <v>1.4</v>
      </c>
      <c r="AA37" s="117">
        <f t="shared" si="9"/>
        <v>0.8</v>
      </c>
      <c r="AB37" s="119"/>
    </row>
    <row r="38" spans="1:28" ht="15.75" customHeight="1" x14ac:dyDescent="0.25">
      <c r="A38" s="56" t="s">
        <v>88</v>
      </c>
      <c r="B38" s="57" t="s">
        <v>135</v>
      </c>
      <c r="C38" s="58" t="s">
        <v>136</v>
      </c>
      <c r="D38" s="231">
        <f>IF('Indicator Data'!BB40="No data","x",ROUND(IF('Indicator Data'!BB40&gt;D$48,0,IF('Indicator Data'!BB40&lt;D$47,10,(D$48-'Indicator Data'!BB40)/(D$48-D$47)*10)),1))</f>
        <v>0.1</v>
      </c>
      <c r="E38" s="232">
        <f t="shared" si="0"/>
        <v>0.1</v>
      </c>
      <c r="F38" s="233">
        <f>IF('Indicator Data'!BC40="No data","x",ROUND(IF('Indicator Data'!BC40&gt;F$48,0,IF('Indicator Data'!BC40&lt;F$47,10,(F$48-'Indicator Data'!BC40)/(F$48-F$47)*10)),1))</f>
        <v>5</v>
      </c>
      <c r="G38" s="233">
        <f>IF('Indicator Data'!BD40="No data","x",ROUND(IF('Indicator Data'!BD40&gt;G$48,0,IF('Indicator Data'!BD40&lt;G$47,10,(G$48-'Indicator Data'!BD40)/(G$48-G$47)*10)),1))</f>
        <v>8.4</v>
      </c>
      <c r="H38" s="233">
        <f>IF('Indicator Data'!BE40="No data","x",ROUND(IF('Indicator Data'!BE40&gt;H$48,0,IF('Indicator Data'!BE40&lt;H$47,10,(H$48-'Indicator Data'!BE40)/(H$48-H$47)*10)),1))</f>
        <v>2.2000000000000002</v>
      </c>
      <c r="I38" s="233" t="str">
        <f>IF('Indicator Data'!BF40="No data","x",ROUND(IF('Indicator Data'!BF40&gt;I$48,0,IF('Indicator Data'!BF40&lt;I$47,10,(I$48-'Indicator Data'!BF40)/(I$48-I$47)*10)),1))</f>
        <v>x</v>
      </c>
      <c r="J38" s="233">
        <f>IF('Indicator Data'!BG40="No data","x",ROUND(IF('Indicator Data'!BG40&gt;J$48,0,IF('Indicator Data'!BG40&lt;J$47,10,(J$48-'Indicator Data'!BG40)/(J$48-J$47)*10)),1))</f>
        <v>0</v>
      </c>
      <c r="K38" s="232">
        <f t="shared" si="1"/>
        <v>3.9</v>
      </c>
      <c r="L38" s="234">
        <f>IF('Indicator Data'!BH40="No data","x",'Indicator Data'!BH40/'Indicator Data'!BQ40)</f>
        <v>1.6143352974412786E-3</v>
      </c>
      <c r="M38" s="233">
        <f t="shared" si="2"/>
        <v>6.8</v>
      </c>
      <c r="N38" s="235">
        <f t="shared" si="3"/>
        <v>6.8</v>
      </c>
      <c r="O38" s="236">
        <f t="shared" si="4"/>
        <v>3.6</v>
      </c>
      <c r="P38" s="237">
        <f>IF('Indicator Data'!BI40="No data","x",'Indicator Data'!BI40/'Indicator Data'!BP40*100)</f>
        <v>191.24433966244726</v>
      </c>
      <c r="Q38" s="233">
        <f t="shared" si="5"/>
        <v>3.1</v>
      </c>
      <c r="R38" s="232">
        <f t="shared" si="6"/>
        <v>3.1</v>
      </c>
      <c r="S38" s="233">
        <f>IF('Indicator Data'!BL40="No data","x",ROUND(IF('Indicator Data'!BL40&gt;S$48,0,IF('Indicator Data'!BL40&lt;S$47,10,(S$48-'Indicator Data'!BL40)/(S$48-S$47)*10)),1))</f>
        <v>0</v>
      </c>
      <c r="T38" s="233">
        <f>IF('Indicator Data'!BM40="No data","x",ROUND(IF('Indicator Data'!BM40&gt;T$48,0,IF('Indicator Data'!BM40&lt;T$47,10,(T$48-'Indicator Data'!BM40)/(T$48-T$47)*10)),1))</f>
        <v>0.5</v>
      </c>
      <c r="U38" s="237">
        <f>IF('Indicator Data'!BJ40="No data","x",ROUND(IF('Indicator Data'!BJ40&gt;U$48,0,IF('Indicator Data'!BJ40&lt;U$47,10,(U$48-'Indicator Data'!BJ40)/(U$48-U$47)*10)),1))</f>
        <v>8.8000000000000007</v>
      </c>
      <c r="V38" s="237">
        <f>IF('Indicator Data'!BK40="No data","x",ROUND(IF('Indicator Data'!BK40&gt;V$48,0,IF('Indicator Data'!BK40&lt;V$47,10,(V$48-'Indicator Data'!BK40)/(V$48-V$47)*10)),1))</f>
        <v>4.5999999999999996</v>
      </c>
      <c r="W38" s="233">
        <f t="shared" si="7"/>
        <v>6.7</v>
      </c>
      <c r="X38" s="233" t="str">
        <f>IF('Indicator Data'!BO40="No data","x",ROUND(IF('Indicator Data'!BO40&gt;X$48,0,IF('Indicator Data'!BO40&lt;X$47,10,(X$48-'Indicator Data'!BO40)/(X$48-X$47)*10)),1))</f>
        <v>x</v>
      </c>
      <c r="Y38" s="233" t="str">
        <f>IF('Indicator Data'!BN40="No data","x",ROUND(IF('Indicator Data'!BN40&gt;Y$48,0,IF('Indicator Data'!BN40&lt;Y$47,10,(Y$48-'Indicator Data'!BN40)/(Y$48-Y$47)*10)),1))</f>
        <v>x</v>
      </c>
      <c r="Z38" s="232">
        <f t="shared" si="8"/>
        <v>2.4</v>
      </c>
      <c r="AA38" s="236">
        <f t="shared" si="9"/>
        <v>2.8</v>
      </c>
      <c r="AB38" s="119"/>
    </row>
    <row r="39" spans="1:28" ht="15.75" customHeight="1" x14ac:dyDescent="0.25">
      <c r="A39" s="50" t="s">
        <v>137</v>
      </c>
      <c r="B39" s="10" t="s">
        <v>138</v>
      </c>
      <c r="C39" s="54" t="s">
        <v>139</v>
      </c>
      <c r="D39" s="112">
        <f>IF('Indicator Data'!BB41="No data","x",ROUND(IF('Indicator Data'!BB41&gt;D$48,0,IF('Indicator Data'!BB41&lt;D$47,10,(D$48-'Indicator Data'!BB41)/(D$48-D$47)*10)),1))</f>
        <v>6.2</v>
      </c>
      <c r="E39" s="113">
        <f t="shared" si="0"/>
        <v>6.2</v>
      </c>
      <c r="F39" s="114" t="str">
        <f>IF('Indicator Data'!BC41="No data","x",ROUND(IF('Indicator Data'!BC41&gt;F$48,0,IF('Indicator Data'!BC41&lt;F$47,10,(F$48-'Indicator Data'!BC41)/(F$48-F$47)*10)),1))</f>
        <v>x</v>
      </c>
      <c r="G39" s="114" t="str">
        <f>IF('Indicator Data'!BD41="No data","x",ROUND(IF('Indicator Data'!BD41&gt;G$48,0,IF('Indicator Data'!BD41&lt;G$47,10,(G$48-'Indicator Data'!BD41)/(G$48-G$47)*10)),1))</f>
        <v>x</v>
      </c>
      <c r="H39" s="114" t="str">
        <f>IF('Indicator Data'!BE41="No data","x",ROUND(IF('Indicator Data'!BE41&gt;H$48,0,IF('Indicator Data'!BE41&lt;H$47,10,(H$48-'Indicator Data'!BE41)/(H$48-H$47)*10)),1))</f>
        <v>x</v>
      </c>
      <c r="I39" s="114" t="str">
        <f>IF('Indicator Data'!BF41="No data","x",ROUND(IF('Indicator Data'!BF41&gt;I$48,0,IF('Indicator Data'!BF41&lt;I$47,10,(I$48-'Indicator Data'!BF41)/(I$48-I$47)*10)),1))</f>
        <v>x</v>
      </c>
      <c r="J39" s="114" t="str">
        <f>IF('Indicator Data'!BG41="No data","x",ROUND(IF('Indicator Data'!BG41&gt;J$48,0,IF('Indicator Data'!BG41&lt;J$47,10,(J$48-'Indicator Data'!BG41)/(J$48-J$47)*10)),1))</f>
        <v>x</v>
      </c>
      <c r="K39" s="113" t="str">
        <f t="shared" si="1"/>
        <v>x</v>
      </c>
      <c r="L39" s="115">
        <f>IF('Indicator Data'!BH41="No data","x",'Indicator Data'!BH41/'Indicator Data'!BQ41)</f>
        <v>1.3697929395983836E-3</v>
      </c>
      <c r="M39" s="114">
        <f t="shared" si="2"/>
        <v>7.3</v>
      </c>
      <c r="N39" s="116">
        <f t="shared" si="3"/>
        <v>7.3</v>
      </c>
      <c r="O39" s="117">
        <f t="shared" si="4"/>
        <v>6.8</v>
      </c>
      <c r="P39" s="118">
        <f>IF('Indicator Data'!BI41="No data","x",'Indicator Data'!BI41/'Indicator Data'!BP41*100)</f>
        <v>64.633823684210526</v>
      </c>
      <c r="Q39" s="114">
        <f t="shared" si="5"/>
        <v>9.3000000000000007</v>
      </c>
      <c r="R39" s="113">
        <f t="shared" si="6"/>
        <v>9.3000000000000007</v>
      </c>
      <c r="S39" s="114">
        <f>IF('Indicator Data'!BL41="No data","x",ROUND(IF('Indicator Data'!BL41&gt;S$48,0,IF('Indicator Data'!BL41&lt;S$47,10,(S$48-'Indicator Data'!BL41)/(S$48-S$47)*10)),1))</f>
        <v>2.4</v>
      </c>
      <c r="T39" s="114">
        <f>IF('Indicator Data'!BM41="No data","x",ROUND(IF('Indicator Data'!BM41&gt;T$48,0,IF('Indicator Data'!BM41&lt;T$47,10,(T$48-'Indicator Data'!BM41)/(T$48-T$47)*10)),1))</f>
        <v>7.1</v>
      </c>
      <c r="U39" s="118">
        <f>IF('Indicator Data'!BJ41="No data","x",ROUND(IF('Indicator Data'!BJ41&gt;U$48,0,IF('Indicator Data'!BJ41&lt;U$47,10,(U$48-'Indicator Data'!BJ41)/(U$48-U$47)*10)),1))</f>
        <v>3.1</v>
      </c>
      <c r="V39" s="118">
        <f>IF('Indicator Data'!BK41="No data","x",ROUND(IF('Indicator Data'!BK41&gt;V$48,0,IF('Indicator Data'!BK41&lt;V$47,10,(V$48-'Indicator Data'!BK41)/(V$48-V$47)*10)),1))</f>
        <v>1.4</v>
      </c>
      <c r="W39" s="114">
        <f t="shared" si="7"/>
        <v>2.25</v>
      </c>
      <c r="X39" s="114">
        <f>IF('Indicator Data'!BO41="No data","x",ROUND(IF('Indicator Data'!BO41&gt;X$48,0,IF('Indicator Data'!BO41&lt;X$47,10,(X$48-'Indicator Data'!BO41)/(X$48-X$47)*10)),1))</f>
        <v>7.1</v>
      </c>
      <c r="Y39" s="114">
        <f>IF('Indicator Data'!BN41="No data","x",ROUND(IF('Indicator Data'!BN41&gt;Y$48,0,IF('Indicator Data'!BN41&lt;Y$47,10,(Y$48-'Indicator Data'!BN41)/(Y$48-Y$47)*10)),1))</f>
        <v>7.2</v>
      </c>
      <c r="Z39" s="113">
        <f t="shared" si="8"/>
        <v>5.2</v>
      </c>
      <c r="AA39" s="117">
        <f t="shared" si="9"/>
        <v>7.3</v>
      </c>
      <c r="AB39" s="119"/>
    </row>
    <row r="40" spans="1:28" ht="15.75" customHeight="1" x14ac:dyDescent="0.25">
      <c r="A40" s="50" t="s">
        <v>137</v>
      </c>
      <c r="B40" s="10" t="s">
        <v>140</v>
      </c>
      <c r="C40" s="54" t="s">
        <v>141</v>
      </c>
      <c r="D40" s="112">
        <f>IF('Indicator Data'!BB42="No data","x",ROUND(IF('Indicator Data'!BB42&gt;D$48,0,IF('Indicator Data'!BB42&lt;D$47,10,(D$48-'Indicator Data'!BB42)/(D$48-D$47)*10)),1))</f>
        <v>6.2</v>
      </c>
      <c r="E40" s="113">
        <f t="shared" si="0"/>
        <v>6.2</v>
      </c>
      <c r="F40" s="114" t="str">
        <f>IF('Indicator Data'!BC42="No data","x",ROUND(IF('Indicator Data'!BC42&gt;F$48,0,IF('Indicator Data'!BC42&lt;F$47,10,(F$48-'Indicator Data'!BC42)/(F$48-F$47)*10)),1))</f>
        <v>x</v>
      </c>
      <c r="G40" s="114" t="str">
        <f>IF('Indicator Data'!BD42="No data","x",ROUND(IF('Indicator Data'!BD42&gt;G$48,0,IF('Indicator Data'!BD42&lt;G$47,10,(G$48-'Indicator Data'!BD42)/(G$48-G$47)*10)),1))</f>
        <v>x</v>
      </c>
      <c r="H40" s="114" t="str">
        <f>IF('Indicator Data'!BE42="No data","x",ROUND(IF('Indicator Data'!BE42&gt;H$48,0,IF('Indicator Data'!BE42&lt;H$47,10,(H$48-'Indicator Data'!BE42)/(H$48-H$47)*10)),1))</f>
        <v>x</v>
      </c>
      <c r="I40" s="114" t="str">
        <f>IF('Indicator Data'!BF42="No data","x",ROUND(IF('Indicator Data'!BF42&gt;I$48,0,IF('Indicator Data'!BF42&lt;I$47,10,(I$48-'Indicator Data'!BF42)/(I$48-I$47)*10)),1))</f>
        <v>x</v>
      </c>
      <c r="J40" s="114" t="str">
        <f>IF('Indicator Data'!BG42="No data","x",ROUND(IF('Indicator Data'!BG42&gt;J$48,0,IF('Indicator Data'!BG42&lt;J$47,10,(J$48-'Indicator Data'!BG42)/(J$48-J$47)*10)),1))</f>
        <v>x</v>
      </c>
      <c r="K40" s="113" t="str">
        <f t="shared" si="1"/>
        <v>x</v>
      </c>
      <c r="L40" s="115">
        <f>IF('Indicator Data'!BH42="No data","x",'Indicator Data'!BH42/'Indicator Data'!BQ42)</f>
        <v>8.2286310962806591E-4</v>
      </c>
      <c r="M40" s="114">
        <f t="shared" si="2"/>
        <v>8.4</v>
      </c>
      <c r="N40" s="116">
        <f t="shared" si="3"/>
        <v>8.4</v>
      </c>
      <c r="O40" s="117">
        <f t="shared" si="4"/>
        <v>7.3</v>
      </c>
      <c r="P40" s="118">
        <f>IF('Indicator Data'!BI42="No data","x",'Indicator Data'!BI42/'Indicator Data'!BP42*100)</f>
        <v>90.464937435008679</v>
      </c>
      <c r="Q40" s="114">
        <f t="shared" si="5"/>
        <v>8</v>
      </c>
      <c r="R40" s="113">
        <f t="shared" si="6"/>
        <v>8</v>
      </c>
      <c r="S40" s="114">
        <f>IF('Indicator Data'!BL42="No data","x",ROUND(IF('Indicator Data'!BL42&gt;S$48,0,IF('Indicator Data'!BL42&lt;S$47,10,(S$48-'Indicator Data'!BL42)/(S$48-S$47)*10)),1))</f>
        <v>4.4000000000000004</v>
      </c>
      <c r="T40" s="114">
        <f>IF('Indicator Data'!BM42="No data","x",ROUND(IF('Indicator Data'!BM42&gt;T$48,0,IF('Indicator Data'!BM42&lt;T$47,10,(T$48-'Indicator Data'!BM42)/(T$48-T$47)*10)),1))</f>
        <v>6.9</v>
      </c>
      <c r="U40" s="118">
        <f>IF('Indicator Data'!BJ42="No data","x",ROUND(IF('Indicator Data'!BJ42&gt;U$48,0,IF('Indicator Data'!BJ42&lt;U$47,10,(U$48-'Indicator Data'!BJ42)/(U$48-U$47)*10)),1))</f>
        <v>8</v>
      </c>
      <c r="V40" s="118">
        <f>IF('Indicator Data'!BK42="No data","x",ROUND(IF('Indicator Data'!BK42&gt;V$48,0,IF('Indicator Data'!BK42&lt;V$47,10,(V$48-'Indicator Data'!BK42)/(V$48-V$47)*10)),1))</f>
        <v>1.3</v>
      </c>
      <c r="W40" s="114">
        <f t="shared" si="7"/>
        <v>4.6500000000000004</v>
      </c>
      <c r="X40" s="114">
        <f>IF('Indicator Data'!BO42="No data","x",ROUND(IF('Indicator Data'!BO42&gt;X$48,0,IF('Indicator Data'!BO42&lt;X$47,10,(X$48-'Indicator Data'!BO42)/(X$48-X$47)*10)),1))</f>
        <v>5.9</v>
      </c>
      <c r="Y40" s="114">
        <f>IF('Indicator Data'!BN42="No data","x",ROUND(IF('Indicator Data'!BN42&gt;Y$48,0,IF('Indicator Data'!BN42&lt;Y$47,10,(Y$48-'Indicator Data'!BN42)/(Y$48-Y$47)*10)),1))</f>
        <v>9.3000000000000007</v>
      </c>
      <c r="Z40" s="113">
        <f t="shared" si="8"/>
        <v>6.2</v>
      </c>
      <c r="AA40" s="117">
        <f t="shared" si="9"/>
        <v>7.1</v>
      </c>
      <c r="AB40" s="119"/>
    </row>
    <row r="41" spans="1:28" ht="15.75" customHeight="1" x14ac:dyDescent="0.25">
      <c r="A41" s="50" t="s">
        <v>137</v>
      </c>
      <c r="B41" s="10" t="s">
        <v>142</v>
      </c>
      <c r="C41" s="54" t="s">
        <v>143</v>
      </c>
      <c r="D41" s="112">
        <f>IF('Indicator Data'!BB43="No data","x",ROUND(IF('Indicator Data'!BB43&gt;D$48,0,IF('Indicator Data'!BB43&lt;D$47,10,(D$48-'Indicator Data'!BB43)/(D$48-D$47)*10)),1))</f>
        <v>6.2</v>
      </c>
      <c r="E41" s="113">
        <f t="shared" si="0"/>
        <v>6.2</v>
      </c>
      <c r="F41" s="114" t="str">
        <f>IF('Indicator Data'!BC43="No data","x",ROUND(IF('Indicator Data'!BC43&gt;F$48,0,IF('Indicator Data'!BC43&lt;F$47,10,(F$48-'Indicator Data'!BC43)/(F$48-F$47)*10)),1))</f>
        <v>x</v>
      </c>
      <c r="G41" s="114" t="str">
        <f>IF('Indicator Data'!BD43="No data","x",ROUND(IF('Indicator Data'!BD43&gt;G$48,0,IF('Indicator Data'!BD43&lt;G$47,10,(G$48-'Indicator Data'!BD43)/(G$48-G$47)*10)),1))</f>
        <v>x</v>
      </c>
      <c r="H41" s="114" t="str">
        <f>IF('Indicator Data'!BE43="No data","x",ROUND(IF('Indicator Data'!BE43&gt;H$48,0,IF('Indicator Data'!BE43&lt;H$47,10,(H$48-'Indicator Data'!BE43)/(H$48-H$47)*10)),1))</f>
        <v>x</v>
      </c>
      <c r="I41" s="114" t="str">
        <f>IF('Indicator Data'!BF43="No data","x",ROUND(IF('Indicator Data'!BF43&gt;I$48,0,IF('Indicator Data'!BF43&lt;I$47,10,(I$48-'Indicator Data'!BF43)/(I$48-I$47)*10)),1))</f>
        <v>x</v>
      </c>
      <c r="J41" s="114" t="str">
        <f>IF('Indicator Data'!BG43="No data","x",ROUND(IF('Indicator Data'!BG43&gt;J$48,0,IF('Indicator Data'!BG43&lt;J$47,10,(J$48-'Indicator Data'!BG43)/(J$48-J$47)*10)),1))</f>
        <v>x</v>
      </c>
      <c r="K41" s="113" t="str">
        <f t="shared" si="1"/>
        <v>x</v>
      </c>
      <c r="L41" s="115">
        <f>IF('Indicator Data'!BH43="No data","x",'Indicator Data'!BH43/'Indicator Data'!BQ43)</f>
        <v>1.254951174555865E-3</v>
      </c>
      <c r="M41" s="114">
        <f t="shared" si="2"/>
        <v>7.5</v>
      </c>
      <c r="N41" s="116">
        <f t="shared" si="3"/>
        <v>7.5</v>
      </c>
      <c r="O41" s="117">
        <f t="shared" si="4"/>
        <v>6.9</v>
      </c>
      <c r="P41" s="118">
        <f>IF('Indicator Data'!BI43="No data","x",'Indicator Data'!BI43/'Indicator Data'!BP43*100)</f>
        <v>64.483031057875763</v>
      </c>
      <c r="Q41" s="114">
        <f t="shared" si="5"/>
        <v>9.3000000000000007</v>
      </c>
      <c r="R41" s="113">
        <f t="shared" si="6"/>
        <v>9.3000000000000007</v>
      </c>
      <c r="S41" s="114">
        <f>IF('Indicator Data'!BL43="No data","x",ROUND(IF('Indicator Data'!BL43&gt;S$48,0,IF('Indicator Data'!BL43&lt;S$47,10,(S$48-'Indicator Data'!BL43)/(S$48-S$47)*10)),1))</f>
        <v>0.2</v>
      </c>
      <c r="T41" s="114">
        <f>IF('Indicator Data'!BM43="No data","x",ROUND(IF('Indicator Data'!BM43&gt;T$48,0,IF('Indicator Data'!BM43&lt;T$47,10,(T$48-'Indicator Data'!BM43)/(T$48-T$47)*10)),1))</f>
        <v>2.8</v>
      </c>
      <c r="U41" s="118">
        <f>IF('Indicator Data'!BJ43="No data","x",ROUND(IF('Indicator Data'!BJ43&gt;U$48,0,IF('Indicator Data'!BJ43&lt;U$47,10,(U$48-'Indicator Data'!BJ43)/(U$48-U$47)*10)),1))</f>
        <v>5.6</v>
      </c>
      <c r="V41" s="118">
        <f>IF('Indicator Data'!BK43="No data","x",ROUND(IF('Indicator Data'!BK43&gt;V$48,0,IF('Indicator Data'!BK43&lt;V$47,10,(V$48-'Indicator Data'!BK43)/(V$48-V$47)*10)),1))</f>
        <v>0.9</v>
      </c>
      <c r="W41" s="114">
        <f t="shared" si="7"/>
        <v>3.25</v>
      </c>
      <c r="X41" s="114">
        <f>IF('Indicator Data'!BO43="No data","x",ROUND(IF('Indicator Data'!BO43&gt;X$48,0,IF('Indicator Data'!BO43&lt;X$47,10,(X$48-'Indicator Data'!BO43)/(X$48-X$47)*10)),1))</f>
        <v>4.5</v>
      </c>
      <c r="Y41" s="114">
        <f>IF('Indicator Data'!BN43="No data","x",ROUND(IF('Indicator Data'!BN43&gt;Y$48,0,IF('Indicator Data'!BN43&lt;Y$47,10,(Y$48-'Indicator Data'!BN43)/(Y$48-Y$47)*10)),1))</f>
        <v>2.7</v>
      </c>
      <c r="Z41" s="113">
        <f t="shared" si="8"/>
        <v>2.7</v>
      </c>
      <c r="AA41" s="117">
        <f t="shared" si="9"/>
        <v>6</v>
      </c>
      <c r="AB41" s="119"/>
    </row>
    <row r="42" spans="1:28" ht="15.75" customHeight="1" x14ac:dyDescent="0.25">
      <c r="A42" s="50" t="s">
        <v>137</v>
      </c>
      <c r="B42" s="10" t="s">
        <v>144</v>
      </c>
      <c r="C42" s="54" t="s">
        <v>145</v>
      </c>
      <c r="D42" s="112">
        <f>IF('Indicator Data'!BB44="No data","x",ROUND(IF('Indicator Data'!BB44&gt;D$48,0,IF('Indicator Data'!BB44&lt;D$47,10,(D$48-'Indicator Data'!BB44)/(D$48-D$47)*10)),1))</f>
        <v>6.2</v>
      </c>
      <c r="E42" s="113">
        <f t="shared" si="0"/>
        <v>6.2</v>
      </c>
      <c r="F42" s="114" t="str">
        <f>IF('Indicator Data'!BC44="No data","x",ROUND(IF('Indicator Data'!BC44&gt;F$48,0,IF('Indicator Data'!BC44&lt;F$47,10,(F$48-'Indicator Data'!BC44)/(F$48-F$47)*10)),1))</f>
        <v>x</v>
      </c>
      <c r="G42" s="114" t="str">
        <f>IF('Indicator Data'!BD44="No data","x",ROUND(IF('Indicator Data'!BD44&gt;G$48,0,IF('Indicator Data'!BD44&lt;G$47,10,(G$48-'Indicator Data'!BD44)/(G$48-G$47)*10)),1))</f>
        <v>x</v>
      </c>
      <c r="H42" s="114" t="str">
        <f>IF('Indicator Data'!BE44="No data","x",ROUND(IF('Indicator Data'!BE44&gt;H$48,0,IF('Indicator Data'!BE44&lt;H$47,10,(H$48-'Indicator Data'!BE44)/(H$48-H$47)*10)),1))</f>
        <v>x</v>
      </c>
      <c r="I42" s="114" t="str">
        <f>IF('Indicator Data'!BF44="No data","x",ROUND(IF('Indicator Data'!BF44&gt;I$48,0,IF('Indicator Data'!BF44&lt;I$47,10,(I$48-'Indicator Data'!BF44)/(I$48-I$47)*10)),1))</f>
        <v>x</v>
      </c>
      <c r="J42" s="114" t="str">
        <f>IF('Indicator Data'!BG44="No data","x",ROUND(IF('Indicator Data'!BG44&gt;J$48,0,IF('Indicator Data'!BG44&lt;J$47,10,(J$48-'Indicator Data'!BG44)/(J$48-J$47)*10)),1))</f>
        <v>x</v>
      </c>
      <c r="K42" s="113" t="str">
        <f t="shared" si="1"/>
        <v>x</v>
      </c>
      <c r="L42" s="115">
        <f>IF('Indicator Data'!BH44="No data","x",'Indicator Data'!BH44/'Indicator Data'!BQ44)</f>
        <v>4.0162017939034681E-4</v>
      </c>
      <c r="M42" s="114">
        <f t="shared" si="2"/>
        <v>9.1999999999999993</v>
      </c>
      <c r="N42" s="116">
        <f t="shared" si="3"/>
        <v>9.1999999999999993</v>
      </c>
      <c r="O42" s="117">
        <f t="shared" si="4"/>
        <v>7.7</v>
      </c>
      <c r="P42" s="118">
        <f>IF('Indicator Data'!BI44="No data","x",'Indicator Data'!BI44/'Indicator Data'!BP44*100)</f>
        <v>66.315728897180762</v>
      </c>
      <c r="Q42" s="114">
        <f t="shared" si="5"/>
        <v>9.1999999999999993</v>
      </c>
      <c r="R42" s="113">
        <f t="shared" si="6"/>
        <v>9.1999999999999993</v>
      </c>
      <c r="S42" s="114">
        <f>IF('Indicator Data'!BL44="No data","x",ROUND(IF('Indicator Data'!BL44&gt;S$48,0,IF('Indicator Data'!BL44&lt;S$47,10,(S$48-'Indicator Data'!BL44)/(S$48-S$47)*10)),1))</f>
        <v>4.8</v>
      </c>
      <c r="T42" s="114">
        <f>IF('Indicator Data'!BM44="No data","x",ROUND(IF('Indicator Data'!BM44&gt;T$48,0,IF('Indicator Data'!BM44&lt;T$47,10,(T$48-'Indicator Data'!BM44)/(T$48-T$47)*10)),1))</f>
        <v>8.4</v>
      </c>
      <c r="U42" s="118">
        <f>IF('Indicator Data'!BJ44="No data","x",ROUND(IF('Indicator Data'!BJ44&gt;U$48,0,IF('Indicator Data'!BJ44&lt;U$47,10,(U$48-'Indicator Data'!BJ44)/(U$48-U$47)*10)),1))</f>
        <v>4.3</v>
      </c>
      <c r="V42" s="118">
        <f>IF('Indicator Data'!BK44="No data","x",ROUND(IF('Indicator Data'!BK44&gt;V$48,0,IF('Indicator Data'!BK44&lt;V$47,10,(V$48-'Indicator Data'!BK44)/(V$48-V$47)*10)),1))</f>
        <v>3.7</v>
      </c>
      <c r="W42" s="114">
        <f t="shared" si="7"/>
        <v>4</v>
      </c>
      <c r="X42" s="114">
        <f>IF('Indicator Data'!BO44="No data","x",ROUND(IF('Indicator Data'!BO44&gt;X$48,0,IF('Indicator Data'!BO44&lt;X$47,10,(X$48-'Indicator Data'!BO44)/(X$48-X$47)*10)),1))</f>
        <v>9.4</v>
      </c>
      <c r="Y42" s="114">
        <f>IF('Indicator Data'!BN44="No data","x",ROUND(IF('Indicator Data'!BN44&gt;Y$48,0,IF('Indicator Data'!BN44&lt;Y$47,10,(Y$48-'Indicator Data'!BN44)/(Y$48-Y$47)*10)),1))</f>
        <v>9.3000000000000007</v>
      </c>
      <c r="Z42" s="113">
        <f t="shared" si="8"/>
        <v>7.2</v>
      </c>
      <c r="AA42" s="117">
        <f t="shared" si="9"/>
        <v>8.1999999999999993</v>
      </c>
      <c r="AB42" s="119"/>
    </row>
    <row r="43" spans="1:28" ht="15.75" customHeight="1" x14ac:dyDescent="0.25">
      <c r="A43" s="50" t="s">
        <v>137</v>
      </c>
      <c r="B43" s="10" t="s">
        <v>146</v>
      </c>
      <c r="C43" s="54" t="s">
        <v>147</v>
      </c>
      <c r="D43" s="112">
        <f>IF('Indicator Data'!BB45="No data","x",ROUND(IF('Indicator Data'!BB45&gt;D$48,0,IF('Indicator Data'!BB45&lt;D$47,10,(D$48-'Indicator Data'!BB45)/(D$48-D$47)*10)),1))</f>
        <v>6.2</v>
      </c>
      <c r="E43" s="113">
        <f t="shared" si="0"/>
        <v>6.2</v>
      </c>
      <c r="F43" s="114" t="str">
        <f>IF('Indicator Data'!BC45="No data","x",ROUND(IF('Indicator Data'!BC45&gt;F$48,0,IF('Indicator Data'!BC45&lt;F$47,10,(F$48-'Indicator Data'!BC45)/(F$48-F$47)*10)),1))</f>
        <v>x</v>
      </c>
      <c r="G43" s="114" t="str">
        <f>IF('Indicator Data'!BD45="No data","x",ROUND(IF('Indicator Data'!BD45&gt;G$48,0,IF('Indicator Data'!BD45&lt;G$47,10,(G$48-'Indicator Data'!BD45)/(G$48-G$47)*10)),1))</f>
        <v>x</v>
      </c>
      <c r="H43" s="114" t="str">
        <f>IF('Indicator Data'!BE45="No data","x",ROUND(IF('Indicator Data'!BE45&gt;H$48,0,IF('Indicator Data'!BE45&lt;H$47,10,(H$48-'Indicator Data'!BE45)/(H$48-H$47)*10)),1))</f>
        <v>x</v>
      </c>
      <c r="I43" s="114" t="str">
        <f>IF('Indicator Data'!BF45="No data","x",ROUND(IF('Indicator Data'!BF45&gt;I$48,0,IF('Indicator Data'!BF45&lt;I$47,10,(I$48-'Indicator Data'!BF45)/(I$48-I$47)*10)),1))</f>
        <v>x</v>
      </c>
      <c r="J43" s="114" t="str">
        <f>IF('Indicator Data'!BG45="No data","x",ROUND(IF('Indicator Data'!BG45&gt;J$48,0,IF('Indicator Data'!BG45&lt;J$47,10,(J$48-'Indicator Data'!BG45)/(J$48-J$47)*10)),1))</f>
        <v>x</v>
      </c>
      <c r="K43" s="113" t="str">
        <f t="shared" si="1"/>
        <v>x</v>
      </c>
      <c r="L43" s="115">
        <f>IF('Indicator Data'!BH45="No data","x",'Indicator Data'!BH45/'Indicator Data'!BQ45)</f>
        <v>4.5042814632845158E-4</v>
      </c>
      <c r="M43" s="114">
        <f t="shared" si="2"/>
        <v>9.1</v>
      </c>
      <c r="N43" s="116">
        <f t="shared" si="3"/>
        <v>9.1</v>
      </c>
      <c r="O43" s="117">
        <f t="shared" si="4"/>
        <v>7.7</v>
      </c>
      <c r="P43" s="118">
        <f>IF('Indicator Data'!BI45="No data","x",'Indicator Data'!BI45/'Indicator Data'!BP45*100)</f>
        <v>107.30658608414238</v>
      </c>
      <c r="Q43" s="114">
        <f t="shared" si="5"/>
        <v>7.2</v>
      </c>
      <c r="R43" s="113">
        <f t="shared" si="6"/>
        <v>7.2</v>
      </c>
      <c r="S43" s="114">
        <f>IF('Indicator Data'!BL45="No data","x",ROUND(IF('Indicator Data'!BL45&gt;S$48,0,IF('Indicator Data'!BL45&lt;S$47,10,(S$48-'Indicator Data'!BL45)/(S$48-S$47)*10)),1))</f>
        <v>0</v>
      </c>
      <c r="T43" s="114">
        <f>IF('Indicator Data'!BM45="No data","x",ROUND(IF('Indicator Data'!BM45&gt;T$48,0,IF('Indicator Data'!BM45&lt;T$47,10,(T$48-'Indicator Data'!BM45)/(T$48-T$47)*10)),1))</f>
        <v>1.6</v>
      </c>
      <c r="U43" s="118">
        <f>IF('Indicator Data'!BJ45="No data","x",ROUND(IF('Indicator Data'!BJ45&gt;U$48,0,IF('Indicator Data'!BJ45&lt;U$47,10,(U$48-'Indicator Data'!BJ45)/(U$48-U$47)*10)),1))</f>
        <v>10</v>
      </c>
      <c r="V43" s="118">
        <f>IF('Indicator Data'!BK45="No data","x",ROUND(IF('Indicator Data'!BK45&gt;V$48,0,IF('Indicator Data'!BK45&lt;V$47,10,(V$48-'Indicator Data'!BK45)/(V$48-V$47)*10)),1))</f>
        <v>1.4</v>
      </c>
      <c r="W43" s="114">
        <f t="shared" si="7"/>
        <v>5.7</v>
      </c>
      <c r="X43" s="114">
        <f>IF('Indicator Data'!BO45="No data","x",ROUND(IF('Indicator Data'!BO45&gt;X$48,0,IF('Indicator Data'!BO45&lt;X$47,10,(X$48-'Indicator Data'!BO45)/(X$48-X$47)*10)),1))</f>
        <v>5.8</v>
      </c>
      <c r="Y43" s="114">
        <f>IF('Indicator Data'!BN45="No data","x",ROUND(IF('Indicator Data'!BN45&gt;Y$48,0,IF('Indicator Data'!BN45&lt;Y$47,10,(Y$48-'Indicator Data'!BN45)/(Y$48-Y$47)*10)),1))</f>
        <v>0.9</v>
      </c>
      <c r="Z43" s="113">
        <f t="shared" si="8"/>
        <v>2.8</v>
      </c>
      <c r="AA43" s="117">
        <f t="shared" si="9"/>
        <v>5</v>
      </c>
      <c r="AB43" s="119"/>
    </row>
    <row r="44" spans="1:28" ht="15.75" customHeight="1" x14ac:dyDescent="0.25">
      <c r="A44" s="50" t="s">
        <v>137</v>
      </c>
      <c r="B44" s="10" t="s">
        <v>148</v>
      </c>
      <c r="C44" s="54" t="s">
        <v>149</v>
      </c>
      <c r="D44" s="112">
        <f>IF('Indicator Data'!BB46="No data","x",ROUND(IF('Indicator Data'!BB46&gt;D$48,0,IF('Indicator Data'!BB46&lt;D$47,10,(D$48-'Indicator Data'!BB46)/(D$48-D$47)*10)),1))</f>
        <v>6.2</v>
      </c>
      <c r="E44" s="113">
        <f t="shared" si="0"/>
        <v>6.2</v>
      </c>
      <c r="F44" s="114" t="str">
        <f>IF('Indicator Data'!BC46="No data","x",ROUND(IF('Indicator Data'!BC46&gt;F$48,0,IF('Indicator Data'!BC46&lt;F$47,10,(F$48-'Indicator Data'!BC46)/(F$48-F$47)*10)),1))</f>
        <v>x</v>
      </c>
      <c r="G44" s="114" t="str">
        <f>IF('Indicator Data'!BD46="No data","x",ROUND(IF('Indicator Data'!BD46&gt;G$48,0,IF('Indicator Data'!BD46&lt;G$47,10,(G$48-'Indicator Data'!BD46)/(G$48-G$47)*10)),1))</f>
        <v>x</v>
      </c>
      <c r="H44" s="114" t="str">
        <f>IF('Indicator Data'!BE46="No data","x",ROUND(IF('Indicator Data'!BE46&gt;H$48,0,IF('Indicator Data'!BE46&lt;H$47,10,(H$48-'Indicator Data'!BE46)/(H$48-H$47)*10)),1))</f>
        <v>x</v>
      </c>
      <c r="I44" s="114" t="str">
        <f>IF('Indicator Data'!BF46="No data","x",ROUND(IF('Indicator Data'!BF46&gt;I$48,0,IF('Indicator Data'!BF46&lt;I$47,10,(I$48-'Indicator Data'!BF46)/(I$48-I$47)*10)),1))</f>
        <v>x</v>
      </c>
      <c r="J44" s="114" t="str">
        <f>IF('Indicator Data'!BG46="No data","x",ROUND(IF('Indicator Data'!BG46&gt;J$48,0,IF('Indicator Data'!BG46&lt;J$47,10,(J$48-'Indicator Data'!BG46)/(J$48-J$47)*10)),1))</f>
        <v>x</v>
      </c>
      <c r="K44" s="113" t="str">
        <f t="shared" si="1"/>
        <v>x</v>
      </c>
      <c r="L44" s="115">
        <f>IF('Indicator Data'!BH46="No data","x",'Indicator Data'!BH46/'Indicator Data'!BQ46)</f>
        <v>1.1874841476630772E-3</v>
      </c>
      <c r="M44" s="114">
        <f t="shared" si="2"/>
        <v>7.6</v>
      </c>
      <c r="N44" s="116">
        <f t="shared" si="3"/>
        <v>7.6</v>
      </c>
      <c r="O44" s="117">
        <f t="shared" si="4"/>
        <v>6.9</v>
      </c>
      <c r="P44" s="118">
        <f>IF('Indicator Data'!BI46="No data","x",'Indicator Data'!BI46/'Indicator Data'!BP46*100)</f>
        <v>49.694823658269435</v>
      </c>
      <c r="Q44" s="114">
        <f t="shared" si="5"/>
        <v>10</v>
      </c>
      <c r="R44" s="113">
        <f t="shared" si="6"/>
        <v>10</v>
      </c>
      <c r="S44" s="114">
        <f>IF('Indicator Data'!BL46="No data","x",ROUND(IF('Indicator Data'!BL46&gt;S$48,0,IF('Indicator Data'!BL46&lt;S$47,10,(S$48-'Indicator Data'!BL46)/(S$48-S$47)*10)),1))</f>
        <v>4.0999999999999996</v>
      </c>
      <c r="T44" s="114">
        <f>IF('Indicator Data'!BM46="No data","x",ROUND(IF('Indicator Data'!BM46&gt;T$48,0,IF('Indicator Data'!BM46&lt;T$47,10,(T$48-'Indicator Data'!BM46)/(T$48-T$47)*10)),1))</f>
        <v>7.5</v>
      </c>
      <c r="U44" s="118">
        <f>IF('Indicator Data'!BJ46="No data","x",ROUND(IF('Indicator Data'!BJ46&gt;U$48,0,IF('Indicator Data'!BJ46&lt;U$47,10,(U$48-'Indicator Data'!BJ46)/(U$48-U$47)*10)),1))</f>
        <v>7.8</v>
      </c>
      <c r="V44" s="118">
        <f>IF('Indicator Data'!BK46="No data","x",ROUND(IF('Indicator Data'!BK46&gt;V$48,0,IF('Indicator Data'!BK46&lt;V$47,10,(V$48-'Indicator Data'!BK46)/(V$48-V$47)*10)),1))</f>
        <v>1.9</v>
      </c>
      <c r="W44" s="114">
        <f t="shared" si="7"/>
        <v>4.8499999999999996</v>
      </c>
      <c r="X44" s="114">
        <f>IF('Indicator Data'!BO46="No data","x",ROUND(IF('Indicator Data'!BO46&gt;X$48,0,IF('Indicator Data'!BO46&lt;X$47,10,(X$48-'Indicator Data'!BO46)/(X$48-X$47)*10)),1))</f>
        <v>7.8</v>
      </c>
      <c r="Y44" s="114">
        <f>IF('Indicator Data'!BN46="No data","x",ROUND(IF('Indicator Data'!BN46&gt;Y$48,0,IF('Indicator Data'!BN46&lt;Y$47,10,(Y$48-'Indicator Data'!BN46)/(Y$48-Y$47)*10)),1))</f>
        <v>5.6</v>
      </c>
      <c r="Z44" s="113">
        <f t="shared" si="8"/>
        <v>6</v>
      </c>
      <c r="AA44" s="117">
        <f t="shared" si="9"/>
        <v>8</v>
      </c>
      <c r="AB44" s="119"/>
    </row>
    <row r="45" spans="1:28" ht="15.75" customHeight="1" x14ac:dyDescent="0.25">
      <c r="A45" s="50" t="s">
        <v>137</v>
      </c>
      <c r="B45" s="10" t="s">
        <v>150</v>
      </c>
      <c r="C45" s="54" t="s">
        <v>151</v>
      </c>
      <c r="D45" s="112">
        <f>IF('Indicator Data'!BB47="No data","x",ROUND(IF('Indicator Data'!BB47&gt;D$48,0,IF('Indicator Data'!BB47&lt;D$47,10,(D$48-'Indicator Data'!BB47)/(D$48-D$47)*10)),1))</f>
        <v>6.2</v>
      </c>
      <c r="E45" s="113">
        <f t="shared" si="0"/>
        <v>6.2</v>
      </c>
      <c r="F45" s="114" t="str">
        <f>IF('Indicator Data'!BC47="No data","x",ROUND(IF('Indicator Data'!BC47&gt;F$48,0,IF('Indicator Data'!BC47&lt;F$47,10,(F$48-'Indicator Data'!BC47)/(F$48-F$47)*10)),1))</f>
        <v>x</v>
      </c>
      <c r="G45" s="114" t="str">
        <f>IF('Indicator Data'!BD47="No data","x",ROUND(IF('Indicator Data'!BD47&gt;G$48,0,IF('Indicator Data'!BD47&lt;G$47,10,(G$48-'Indicator Data'!BD47)/(G$48-G$47)*10)),1))</f>
        <v>x</v>
      </c>
      <c r="H45" s="114" t="str">
        <f>IF('Indicator Data'!BE47="No data","x",ROUND(IF('Indicator Data'!BE47&gt;H$48,0,IF('Indicator Data'!BE47&lt;H$47,10,(H$48-'Indicator Data'!BE47)/(H$48-H$47)*10)),1))</f>
        <v>x</v>
      </c>
      <c r="I45" s="114" t="str">
        <f>IF('Indicator Data'!BF47="No data","x",ROUND(IF('Indicator Data'!BF47&gt;I$48,0,IF('Indicator Data'!BF47&lt;I$47,10,(I$48-'Indicator Data'!BF47)/(I$48-I$47)*10)),1))</f>
        <v>x</v>
      </c>
      <c r="J45" s="114" t="str">
        <f>IF('Indicator Data'!BG47="No data","x",ROUND(IF('Indicator Data'!BG47&gt;J$48,0,IF('Indicator Data'!BG47&lt;J$47,10,(J$48-'Indicator Data'!BG47)/(J$48-J$47)*10)),1))</f>
        <v>x</v>
      </c>
      <c r="K45" s="113" t="str">
        <f t="shared" si="1"/>
        <v>x</v>
      </c>
      <c r="L45" s="115">
        <f>IF('Indicator Data'!BH47="No data","x",'Indicator Data'!BH47/'Indicator Data'!BQ47)</f>
        <v>1.5065861940264541E-3</v>
      </c>
      <c r="M45" s="114">
        <f t="shared" si="2"/>
        <v>7</v>
      </c>
      <c r="N45" s="116">
        <f t="shared" si="3"/>
        <v>7</v>
      </c>
      <c r="O45" s="117">
        <f t="shared" si="4"/>
        <v>6.6</v>
      </c>
      <c r="P45" s="118">
        <f>IF('Indicator Data'!BI47="No data","x",'Indicator Data'!BI47/'Indicator Data'!BP47*100)</f>
        <v>61.230554341317365</v>
      </c>
      <c r="Q45" s="114">
        <f t="shared" si="5"/>
        <v>9.5</v>
      </c>
      <c r="R45" s="113">
        <f t="shared" si="6"/>
        <v>9.5</v>
      </c>
      <c r="S45" s="114">
        <f>IF('Indicator Data'!BL47="No data","x",ROUND(IF('Indicator Data'!BL47&gt;S$48,0,IF('Indicator Data'!BL47&lt;S$47,10,(S$48-'Indicator Data'!BL47)/(S$48-S$47)*10)),1))</f>
        <v>2.7</v>
      </c>
      <c r="T45" s="114">
        <f>IF('Indicator Data'!BM47="No data","x",ROUND(IF('Indicator Data'!BM47&gt;T$48,0,IF('Indicator Data'!BM47&lt;T$47,10,(T$48-'Indicator Data'!BM47)/(T$48-T$47)*10)),1))</f>
        <v>4.2</v>
      </c>
      <c r="U45" s="118">
        <f>IF('Indicator Data'!BJ47="No data","x",ROUND(IF('Indicator Data'!BJ47&gt;U$48,0,IF('Indicator Data'!BJ47&lt;U$47,10,(U$48-'Indicator Data'!BJ47)/(U$48-U$47)*10)),1))</f>
        <v>3.3</v>
      </c>
      <c r="V45" s="118">
        <f>IF('Indicator Data'!BK47="No data","x",ROUND(IF('Indicator Data'!BK47&gt;V$48,0,IF('Indicator Data'!BK47&lt;V$47,10,(V$48-'Indicator Data'!BK47)/(V$48-V$47)*10)),1))</f>
        <v>1.6</v>
      </c>
      <c r="W45" s="114">
        <f t="shared" si="7"/>
        <v>2.4500000000000002</v>
      </c>
      <c r="X45" s="114">
        <f>IF('Indicator Data'!BO47="No data","x",ROUND(IF('Indicator Data'!BO47&gt;X$48,0,IF('Indicator Data'!BO47&lt;X$47,10,(X$48-'Indicator Data'!BO47)/(X$48-X$47)*10)),1))</f>
        <v>0.5</v>
      </c>
      <c r="Y45" s="114">
        <f>IF('Indicator Data'!BN47="No data","x",ROUND(IF('Indicator Data'!BN47&gt;Y$48,0,IF('Indicator Data'!BN47&lt;Y$47,10,(Y$48-'Indicator Data'!BN47)/(Y$48-Y$47)*10)),1))</f>
        <v>6.1</v>
      </c>
      <c r="Z45" s="113">
        <f t="shared" si="8"/>
        <v>3.2</v>
      </c>
      <c r="AA45" s="117">
        <f t="shared" si="9"/>
        <v>6.4</v>
      </c>
      <c r="AB45" s="119"/>
    </row>
    <row r="46" spans="1:28" ht="15.75" customHeight="1" x14ac:dyDescent="0.25">
      <c r="A46" s="56" t="s">
        <v>137</v>
      </c>
      <c r="B46" s="57" t="s">
        <v>152</v>
      </c>
      <c r="C46" s="58" t="s">
        <v>153</v>
      </c>
      <c r="D46" s="231">
        <f>IF('Indicator Data'!BB48="No data","x",ROUND(IF('Indicator Data'!BB48&gt;D$48,0,IF('Indicator Data'!BB48&lt;D$47,10,(D$48-'Indicator Data'!BB48)/(D$48-D$47)*10)),1))</f>
        <v>6.2</v>
      </c>
      <c r="E46" s="232">
        <f t="shared" si="0"/>
        <v>6.2</v>
      </c>
      <c r="F46" s="233" t="str">
        <f>IF('Indicator Data'!BC48="No data","x",ROUND(IF('Indicator Data'!BC48&gt;F$48,0,IF('Indicator Data'!BC48&lt;F$47,10,(F$48-'Indicator Data'!BC48)/(F$48-F$47)*10)),1))</f>
        <v>x</v>
      </c>
      <c r="G46" s="233" t="str">
        <f>IF('Indicator Data'!BD48="No data","x",ROUND(IF('Indicator Data'!BD48&gt;G$48,0,IF('Indicator Data'!BD48&lt;G$47,10,(G$48-'Indicator Data'!BD48)/(G$48-G$47)*10)),1))</f>
        <v>x</v>
      </c>
      <c r="H46" s="233" t="str">
        <f>IF('Indicator Data'!BE48="No data","x",ROUND(IF('Indicator Data'!BE48&gt;H$48,0,IF('Indicator Data'!BE48&lt;H$47,10,(H$48-'Indicator Data'!BE48)/(H$48-H$47)*10)),1))</f>
        <v>x</v>
      </c>
      <c r="I46" s="233" t="str">
        <f>IF('Indicator Data'!BF48="No data","x",ROUND(IF('Indicator Data'!BF48&gt;I$48,0,IF('Indicator Data'!BF48&lt;I$47,10,(I$48-'Indicator Data'!BF48)/(I$48-I$47)*10)),1))</f>
        <v>x</v>
      </c>
      <c r="J46" s="233" t="str">
        <f>IF('Indicator Data'!BG48="No data","x",ROUND(IF('Indicator Data'!BG48&gt;J$48,0,IF('Indicator Data'!BG48&lt;J$47,10,(J$48-'Indicator Data'!BG48)/(J$48-J$47)*10)),1))</f>
        <v>x</v>
      </c>
      <c r="K46" s="232" t="str">
        <f t="shared" si="1"/>
        <v>x</v>
      </c>
      <c r="L46" s="234">
        <f>IF('Indicator Data'!BH48="No data","x",'Indicator Data'!BH48/'Indicator Data'!BQ48)</f>
        <v>1.2335148612295781E-3</v>
      </c>
      <c r="M46" s="233">
        <f t="shared" si="2"/>
        <v>7.5</v>
      </c>
      <c r="N46" s="235">
        <f t="shared" si="3"/>
        <v>7.5</v>
      </c>
      <c r="O46" s="236">
        <f t="shared" si="4"/>
        <v>6.9</v>
      </c>
      <c r="P46" s="237">
        <f>IF('Indicator Data'!BI48="No data","x",'Indicator Data'!BI48/'Indicator Data'!BP48*100)</f>
        <v>58.710042726373082</v>
      </c>
      <c r="Q46" s="233">
        <f t="shared" si="5"/>
        <v>9.6</v>
      </c>
      <c r="R46" s="232">
        <f t="shared" si="6"/>
        <v>9.6</v>
      </c>
      <c r="S46" s="233">
        <f>IF('Indicator Data'!BL48="No data","x",ROUND(IF('Indicator Data'!BL48&gt;S$48,0,IF('Indicator Data'!BL48&lt;S$47,10,(S$48-'Indicator Data'!BL48)/(S$48-S$47)*10)),1))</f>
        <v>3.6</v>
      </c>
      <c r="T46" s="233">
        <f>IF('Indicator Data'!BM48="No data","x",ROUND(IF('Indicator Data'!BM48&gt;T$48,0,IF('Indicator Data'!BM48&lt;T$47,10,(T$48-'Indicator Data'!BM48)/(T$48-T$47)*10)),1))</f>
        <v>7.1</v>
      </c>
      <c r="U46" s="237">
        <f>IF('Indicator Data'!BJ48="No data","x",ROUND(IF('Indicator Data'!BJ48&gt;U$48,0,IF('Indicator Data'!BJ48&lt;U$47,10,(U$48-'Indicator Data'!BJ48)/(U$48-U$47)*10)),1))</f>
        <v>5.0999999999999996</v>
      </c>
      <c r="V46" s="237">
        <f>IF('Indicator Data'!BK48="No data","x",ROUND(IF('Indicator Data'!BK48&gt;V$48,0,IF('Indicator Data'!BK48&lt;V$47,10,(V$48-'Indicator Data'!BK48)/(V$48-V$47)*10)),1))</f>
        <v>3.3</v>
      </c>
      <c r="W46" s="233">
        <f t="shared" si="7"/>
        <v>4.1999999999999993</v>
      </c>
      <c r="X46" s="233">
        <f>IF('Indicator Data'!BO48="No data","x",ROUND(IF('Indicator Data'!BO48&gt;X$48,0,IF('Indicator Data'!BO48&lt;X$47,10,(X$48-'Indicator Data'!BO48)/(X$48-X$47)*10)),1))</f>
        <v>7.8</v>
      </c>
      <c r="Y46" s="233">
        <f>IF('Indicator Data'!BN48="No data","x",ROUND(IF('Indicator Data'!BN48&gt;Y$48,0,IF('Indicator Data'!BN48&lt;Y$47,10,(Y$48-'Indicator Data'!BN48)/(Y$48-Y$47)*10)),1))</f>
        <v>7.3</v>
      </c>
      <c r="Z46" s="232">
        <f t="shared" si="8"/>
        <v>6</v>
      </c>
      <c r="AA46" s="236">
        <f t="shared" si="9"/>
        <v>7.8</v>
      </c>
      <c r="AB46" s="119"/>
    </row>
    <row r="47" spans="1:28" ht="15.75" customHeight="1" x14ac:dyDescent="0.25">
      <c r="A47" s="80"/>
      <c r="B47" s="80"/>
      <c r="C47" s="120" t="s">
        <v>215</v>
      </c>
      <c r="D47" s="258">
        <v>-0.1</v>
      </c>
      <c r="E47" s="259"/>
      <c r="F47" s="260">
        <v>0</v>
      </c>
      <c r="G47" s="260">
        <v>0</v>
      </c>
      <c r="H47" s="282">
        <v>1</v>
      </c>
      <c r="I47" s="260">
        <v>0</v>
      </c>
      <c r="J47" s="260">
        <v>0</v>
      </c>
      <c r="K47" s="259"/>
      <c r="L47" s="259"/>
      <c r="M47" s="260">
        <v>0</v>
      </c>
      <c r="N47" s="259"/>
      <c r="O47" s="259"/>
      <c r="P47" s="259"/>
      <c r="Q47" s="263">
        <v>50</v>
      </c>
      <c r="R47" s="259"/>
      <c r="S47" s="260">
        <v>0.75</v>
      </c>
      <c r="T47" s="260">
        <v>1.54</v>
      </c>
      <c r="U47" s="260">
        <v>88</v>
      </c>
      <c r="V47" s="260">
        <v>65</v>
      </c>
      <c r="W47" s="260"/>
      <c r="X47" s="260">
        <v>10</v>
      </c>
      <c r="Y47" s="260">
        <v>1.61</v>
      </c>
      <c r="Z47" s="281"/>
      <c r="AA47" s="121"/>
      <c r="AB47" s="119"/>
    </row>
    <row r="48" spans="1:28" ht="15.75" customHeight="1" x14ac:dyDescent="0.25">
      <c r="A48" s="80"/>
      <c r="B48" s="80"/>
      <c r="C48" s="120" t="s">
        <v>214</v>
      </c>
      <c r="D48" s="258">
        <v>0.16</v>
      </c>
      <c r="E48" s="259"/>
      <c r="F48" s="260">
        <v>50</v>
      </c>
      <c r="G48" s="282">
        <v>30</v>
      </c>
      <c r="H48" s="260">
        <v>10</v>
      </c>
      <c r="I48" s="260">
        <v>1</v>
      </c>
      <c r="J48" s="282">
        <v>90</v>
      </c>
      <c r="K48" s="259"/>
      <c r="L48" s="259"/>
      <c r="M48" s="261">
        <v>5.0000000000000001E-3</v>
      </c>
      <c r="N48" s="259"/>
      <c r="O48" s="259"/>
      <c r="P48" s="259"/>
      <c r="Q48" s="263">
        <v>256</v>
      </c>
      <c r="R48" s="259"/>
      <c r="S48" s="260">
        <v>3.2</v>
      </c>
      <c r="T48" s="260">
        <v>7.88</v>
      </c>
      <c r="U48" s="260">
        <v>100</v>
      </c>
      <c r="V48" s="260">
        <v>100</v>
      </c>
      <c r="W48" s="260"/>
      <c r="X48" s="260">
        <v>40</v>
      </c>
      <c r="Y48" s="264">
        <v>7</v>
      </c>
      <c r="Z48" s="264"/>
      <c r="AA48" s="121"/>
      <c r="AB48" s="119"/>
    </row>
    <row r="49" spans="1:28" ht="15.75" customHeight="1" x14ac:dyDescent="0.25">
      <c r="A49" s="1"/>
      <c r="B49" s="1"/>
      <c r="C49" s="1"/>
      <c r="D49" s="1"/>
      <c r="E49" s="84"/>
      <c r="F49" s="84"/>
      <c r="G49" s="84"/>
      <c r="H49" s="84"/>
      <c r="I49" s="84"/>
      <c r="J49" s="84"/>
      <c r="K49" s="84"/>
      <c r="L49" s="84"/>
      <c r="M49" s="84"/>
      <c r="N49" s="84"/>
      <c r="O49" s="84"/>
      <c r="P49" s="84"/>
      <c r="Q49" s="1"/>
      <c r="R49" s="1"/>
      <c r="S49" s="1"/>
      <c r="T49" s="1"/>
      <c r="U49" s="1"/>
      <c r="V49" s="1"/>
      <c r="W49" s="1"/>
      <c r="X49" s="1"/>
      <c r="Y49" s="1"/>
      <c r="Z49" s="1"/>
      <c r="AA49" s="84"/>
      <c r="AB49" s="1"/>
    </row>
    <row r="50" spans="1:28" ht="15.75" customHeight="1" x14ac:dyDescent="0.25">
      <c r="A50" s="1"/>
      <c r="B50" s="1"/>
      <c r="C50" s="1"/>
      <c r="D50" s="1"/>
      <c r="E50" s="84"/>
      <c r="F50" s="84"/>
      <c r="G50" s="87"/>
      <c r="H50" s="84"/>
      <c r="I50" s="84"/>
      <c r="J50" s="84"/>
      <c r="K50" s="84"/>
      <c r="L50" s="84"/>
      <c r="M50" s="84"/>
      <c r="N50" s="84"/>
      <c r="O50" s="84"/>
      <c r="P50" s="84"/>
      <c r="Q50" s="1"/>
      <c r="R50" s="1"/>
      <c r="S50" s="1"/>
      <c r="T50" s="1"/>
      <c r="U50" s="1"/>
      <c r="V50" s="1"/>
      <c r="W50" s="1"/>
      <c r="X50" s="1"/>
      <c r="Y50" s="1"/>
      <c r="Z50" s="1"/>
      <c r="AA50" s="84"/>
      <c r="AB50" s="1"/>
    </row>
    <row r="51" spans="1:28" ht="15.75" customHeight="1" x14ac:dyDescent="0.25">
      <c r="A51" s="1"/>
      <c r="B51" s="1"/>
      <c r="C51" s="1"/>
      <c r="D51" s="1"/>
      <c r="E51" s="84"/>
      <c r="F51" s="84"/>
      <c r="G51" s="84"/>
      <c r="H51" s="84"/>
      <c r="I51" s="84"/>
      <c r="J51" s="84"/>
      <c r="K51" s="84"/>
      <c r="L51" s="84"/>
      <c r="M51" s="84"/>
      <c r="N51" s="84"/>
      <c r="O51" s="84"/>
      <c r="P51" s="84"/>
      <c r="Q51" s="1"/>
      <c r="R51" s="1"/>
      <c r="S51" s="1"/>
      <c r="T51" s="1"/>
      <c r="U51" s="1"/>
      <c r="V51" s="1"/>
      <c r="W51" s="1"/>
      <c r="X51" s="1"/>
      <c r="Y51" s="1"/>
      <c r="Z51" s="1"/>
      <c r="AA51" s="84"/>
      <c r="AB51" s="1"/>
    </row>
    <row r="52" spans="1:28" ht="15.75" customHeight="1" x14ac:dyDescent="0.25">
      <c r="A52" s="1"/>
      <c r="B52" s="1"/>
      <c r="C52" s="1"/>
      <c r="D52" s="1"/>
      <c r="E52" s="84"/>
      <c r="F52" s="84"/>
      <c r="G52" s="84"/>
      <c r="H52" s="84"/>
      <c r="I52" s="84"/>
      <c r="J52" s="84"/>
      <c r="K52" s="84"/>
      <c r="L52" s="84"/>
      <c r="M52" s="84"/>
      <c r="N52" s="84"/>
      <c r="O52" s="84"/>
      <c r="P52" s="84"/>
      <c r="Q52" s="1"/>
      <c r="R52" s="1"/>
      <c r="S52" s="1"/>
      <c r="T52" s="1"/>
      <c r="U52" s="1"/>
      <c r="V52" s="1"/>
      <c r="W52" s="1"/>
      <c r="X52" s="1"/>
      <c r="Y52" s="1"/>
      <c r="Z52" s="1"/>
      <c r="AA52" s="84"/>
      <c r="AB52" s="1"/>
    </row>
    <row r="53" spans="1:28" ht="15.75" customHeight="1" x14ac:dyDescent="0.25">
      <c r="A53" s="1"/>
      <c r="B53" s="1"/>
      <c r="C53" s="1"/>
      <c r="D53" s="1"/>
      <c r="E53" s="84"/>
      <c r="F53" s="84"/>
      <c r="G53" s="84"/>
      <c r="H53" s="84"/>
      <c r="I53" s="84"/>
      <c r="J53" s="84"/>
      <c r="K53" s="84"/>
      <c r="L53" s="84"/>
      <c r="M53" s="84"/>
      <c r="N53" s="84"/>
      <c r="O53" s="84"/>
      <c r="P53" s="84"/>
      <c r="Q53" s="1"/>
      <c r="R53" s="1"/>
      <c r="S53" s="1"/>
      <c r="T53" s="1"/>
      <c r="U53" s="1"/>
      <c r="V53" s="1"/>
      <c r="W53" s="1"/>
      <c r="X53" s="1"/>
      <c r="Y53" s="1"/>
      <c r="Z53" s="1"/>
      <c r="AA53" s="84"/>
      <c r="AB53" s="1"/>
    </row>
    <row r="54" spans="1:28" ht="15.75" customHeight="1" x14ac:dyDescent="0.25">
      <c r="A54" s="1"/>
      <c r="B54" s="1"/>
      <c r="C54" s="1"/>
      <c r="D54" s="1"/>
      <c r="E54" s="84"/>
      <c r="F54" s="84"/>
      <c r="G54" s="84"/>
      <c r="H54" s="84"/>
      <c r="I54" s="84"/>
      <c r="J54" s="84"/>
      <c r="K54" s="84"/>
      <c r="L54" s="84"/>
      <c r="M54" s="84"/>
      <c r="N54" s="84"/>
      <c r="O54" s="84"/>
      <c r="P54" s="84"/>
      <c r="Q54" s="1"/>
      <c r="R54" s="1"/>
      <c r="S54" s="1"/>
      <c r="T54" s="1"/>
      <c r="U54" s="1"/>
      <c r="V54" s="1"/>
      <c r="W54" s="1"/>
      <c r="X54" s="1"/>
      <c r="Y54" s="1"/>
      <c r="Z54" s="1"/>
      <c r="AA54" s="84"/>
      <c r="AB54" s="1"/>
    </row>
    <row r="55" spans="1:28" ht="15.75" customHeight="1" x14ac:dyDescent="0.25">
      <c r="A55" s="1"/>
      <c r="B55" s="1"/>
      <c r="C55" s="1"/>
      <c r="D55" s="1"/>
      <c r="E55" s="84"/>
      <c r="F55" s="84"/>
      <c r="G55" s="84"/>
      <c r="H55" s="84"/>
      <c r="I55" s="84"/>
      <c r="J55" s="84"/>
      <c r="K55" s="84"/>
      <c r="L55" s="84"/>
      <c r="M55" s="84"/>
      <c r="N55" s="84"/>
      <c r="O55" s="84"/>
      <c r="P55" s="84"/>
      <c r="Q55" s="1"/>
      <c r="R55" s="1"/>
      <c r="S55" s="1"/>
      <c r="T55" s="1"/>
      <c r="U55" s="1"/>
      <c r="V55" s="1"/>
      <c r="W55" s="1"/>
      <c r="X55" s="1"/>
      <c r="Y55" s="1"/>
      <c r="Z55" s="1"/>
      <c r="AA55" s="84"/>
      <c r="AB55" s="1"/>
    </row>
    <row r="56" spans="1:28" ht="15.75" customHeight="1" x14ac:dyDescent="0.25">
      <c r="A56" s="1"/>
      <c r="B56" s="1"/>
      <c r="C56" s="1"/>
      <c r="D56" s="1"/>
      <c r="E56" s="84"/>
      <c r="F56" s="84"/>
      <c r="G56" s="84"/>
      <c r="H56" s="84"/>
      <c r="I56" s="84"/>
      <c r="J56" s="84"/>
      <c r="K56" s="84"/>
      <c r="L56" s="84"/>
      <c r="M56" s="84"/>
      <c r="N56" s="84"/>
      <c r="O56" s="84"/>
      <c r="P56" s="84"/>
      <c r="Q56" s="1"/>
      <c r="R56" s="1"/>
      <c r="S56" s="1"/>
      <c r="T56" s="1"/>
      <c r="U56" s="1"/>
      <c r="V56" s="1"/>
      <c r="W56" s="1"/>
      <c r="X56" s="1"/>
      <c r="Y56" s="1"/>
      <c r="Z56" s="1"/>
      <c r="AA56" s="84"/>
      <c r="AB56" s="1"/>
    </row>
    <row r="57" spans="1:28" ht="15.75" customHeight="1" x14ac:dyDescent="0.25">
      <c r="A57" s="1"/>
      <c r="B57" s="1"/>
      <c r="C57" s="1"/>
      <c r="D57" s="1"/>
      <c r="E57" s="84"/>
      <c r="F57" s="84"/>
      <c r="G57" s="84"/>
      <c r="H57" s="84"/>
      <c r="I57" s="84"/>
      <c r="J57" s="84"/>
      <c r="K57" s="84"/>
      <c r="L57" s="84"/>
      <c r="M57" s="84"/>
      <c r="N57" s="84"/>
      <c r="O57" s="84"/>
      <c r="P57" s="84"/>
      <c r="Q57" s="1"/>
      <c r="R57" s="1"/>
      <c r="S57" s="1"/>
      <c r="T57" s="1"/>
      <c r="U57" s="1"/>
      <c r="V57" s="1"/>
      <c r="W57" s="1"/>
      <c r="X57" s="1"/>
      <c r="Y57" s="1"/>
      <c r="Z57" s="1"/>
      <c r="AA57" s="84"/>
      <c r="AB57" s="1"/>
    </row>
    <row r="58" spans="1:28" ht="15.75" customHeight="1" x14ac:dyDescent="0.25">
      <c r="A58" s="1"/>
      <c r="B58" s="1"/>
      <c r="C58" s="1"/>
      <c r="D58" s="1"/>
      <c r="E58" s="84"/>
      <c r="F58" s="84"/>
      <c r="G58" s="84"/>
      <c r="H58" s="84"/>
      <c r="I58" s="84"/>
      <c r="J58" s="84"/>
      <c r="K58" s="84"/>
      <c r="L58" s="84"/>
      <c r="M58" s="84"/>
      <c r="N58" s="84"/>
      <c r="O58" s="84"/>
      <c r="P58" s="84"/>
      <c r="Q58" s="1"/>
      <c r="R58" s="1"/>
      <c r="S58" s="1"/>
      <c r="T58" s="1"/>
      <c r="U58" s="1"/>
      <c r="V58" s="1"/>
      <c r="W58" s="1"/>
      <c r="X58" s="1"/>
      <c r="Y58" s="1"/>
      <c r="Z58" s="1"/>
      <c r="AA58" s="84"/>
      <c r="AB58" s="1"/>
    </row>
    <row r="59" spans="1:28" ht="15.75" customHeight="1" x14ac:dyDescent="0.25">
      <c r="A59" s="1"/>
      <c r="B59" s="1"/>
      <c r="C59" s="1"/>
      <c r="D59" s="1"/>
      <c r="E59" s="84"/>
      <c r="F59" s="84"/>
      <c r="G59" s="84"/>
      <c r="H59" s="84"/>
      <c r="I59" s="84"/>
      <c r="J59" s="84"/>
      <c r="K59" s="84"/>
      <c r="L59" s="84"/>
      <c r="M59" s="84"/>
      <c r="N59" s="84"/>
      <c r="O59" s="84"/>
      <c r="P59" s="84"/>
      <c r="Q59" s="1"/>
      <c r="R59" s="1"/>
      <c r="S59" s="1"/>
      <c r="T59" s="1"/>
      <c r="U59" s="1"/>
      <c r="V59" s="1"/>
      <c r="W59" s="1"/>
      <c r="X59" s="1"/>
      <c r="Y59" s="1"/>
      <c r="Z59" s="1"/>
      <c r="AA59" s="84"/>
      <c r="AB59" s="1"/>
    </row>
    <row r="60" spans="1:28" ht="15.75" customHeight="1" x14ac:dyDescent="0.25">
      <c r="A60" s="1"/>
      <c r="B60" s="1"/>
      <c r="C60" s="1"/>
      <c r="D60" s="1"/>
      <c r="E60" s="84"/>
      <c r="F60" s="84"/>
      <c r="G60" s="84"/>
      <c r="H60" s="84"/>
      <c r="I60" s="84"/>
      <c r="J60" s="84"/>
      <c r="K60" s="84"/>
      <c r="L60" s="84"/>
      <c r="M60" s="84"/>
      <c r="N60" s="84"/>
      <c r="O60" s="84"/>
      <c r="P60" s="84"/>
      <c r="Q60" s="1"/>
      <c r="R60" s="1"/>
      <c r="S60" s="1"/>
      <c r="T60" s="1"/>
      <c r="U60" s="1"/>
      <c r="V60" s="1"/>
      <c r="W60" s="1"/>
      <c r="X60" s="1"/>
      <c r="Y60" s="1"/>
      <c r="Z60" s="1"/>
      <c r="AA60" s="84"/>
      <c r="AB60" s="1"/>
    </row>
    <row r="61" spans="1:28" ht="15.75" customHeight="1" x14ac:dyDescent="0.25">
      <c r="A61" s="1"/>
      <c r="B61" s="1"/>
      <c r="C61" s="1"/>
      <c r="D61" s="1"/>
      <c r="E61" s="84"/>
      <c r="F61" s="84"/>
      <c r="G61" s="84"/>
      <c r="H61" s="84"/>
      <c r="I61" s="84"/>
      <c r="J61" s="84"/>
      <c r="K61" s="84"/>
      <c r="L61" s="84"/>
      <c r="M61" s="84"/>
      <c r="N61" s="84"/>
      <c r="O61" s="84"/>
      <c r="P61" s="84"/>
      <c r="Q61" s="1"/>
      <c r="R61" s="1"/>
      <c r="S61" s="1"/>
      <c r="T61" s="1"/>
      <c r="U61" s="1"/>
      <c r="V61" s="1"/>
      <c r="W61" s="1"/>
      <c r="X61" s="1"/>
      <c r="Y61" s="1"/>
      <c r="Z61" s="1"/>
      <c r="AA61" s="84"/>
      <c r="AB61" s="1"/>
    </row>
    <row r="62" spans="1:28" ht="15.75" customHeight="1" x14ac:dyDescent="0.25">
      <c r="A62" s="1"/>
      <c r="B62" s="1"/>
      <c r="C62" s="1"/>
      <c r="D62" s="1"/>
      <c r="E62" s="84"/>
      <c r="F62" s="84"/>
      <c r="G62" s="84"/>
      <c r="H62" s="84"/>
      <c r="I62" s="84"/>
      <c r="J62" s="84"/>
      <c r="K62" s="84"/>
      <c r="L62" s="84"/>
      <c r="M62" s="84"/>
      <c r="N62" s="84"/>
      <c r="O62" s="84"/>
      <c r="P62" s="84"/>
      <c r="Q62" s="1"/>
      <c r="R62" s="1"/>
      <c r="S62" s="1"/>
      <c r="T62" s="1"/>
      <c r="U62" s="1"/>
      <c r="V62" s="1"/>
      <c r="W62" s="1"/>
      <c r="X62" s="1"/>
      <c r="Y62" s="1"/>
      <c r="Z62" s="1"/>
      <c r="AA62" s="84"/>
      <c r="AB62" s="1"/>
    </row>
    <row r="63" spans="1:28" ht="15.75" customHeight="1" x14ac:dyDescent="0.25">
      <c r="A63" s="1"/>
      <c r="B63" s="1"/>
      <c r="C63" s="1"/>
      <c r="D63" s="1"/>
      <c r="E63" s="84"/>
      <c r="F63" s="84"/>
      <c r="G63" s="84"/>
      <c r="H63" s="84"/>
      <c r="I63" s="84"/>
      <c r="J63" s="84"/>
      <c r="K63" s="84"/>
      <c r="L63" s="84"/>
      <c r="M63" s="84"/>
      <c r="N63" s="84"/>
      <c r="O63" s="84"/>
      <c r="P63" s="84"/>
      <c r="Q63" s="1"/>
      <c r="R63" s="1"/>
      <c r="S63" s="1"/>
      <c r="T63" s="1"/>
      <c r="U63" s="1"/>
      <c r="V63" s="1"/>
      <c r="W63" s="1"/>
      <c r="X63" s="1"/>
      <c r="Y63" s="1"/>
      <c r="Z63" s="1"/>
      <c r="AA63" s="84"/>
      <c r="AB63" s="1"/>
    </row>
    <row r="64" spans="1:28" ht="15.75" customHeight="1" x14ac:dyDescent="0.25">
      <c r="A64" s="1"/>
      <c r="B64" s="1"/>
      <c r="C64" s="1"/>
      <c r="D64" s="1"/>
      <c r="E64" s="84"/>
      <c r="F64" s="84"/>
      <c r="G64" s="84"/>
      <c r="H64" s="84"/>
      <c r="I64" s="84"/>
      <c r="J64" s="84"/>
      <c r="K64" s="84"/>
      <c r="L64" s="84"/>
      <c r="M64" s="84"/>
      <c r="N64" s="84"/>
      <c r="O64" s="84"/>
      <c r="P64" s="84"/>
      <c r="Q64" s="1"/>
      <c r="R64" s="1"/>
      <c r="S64" s="1"/>
      <c r="T64" s="1"/>
      <c r="U64" s="1"/>
      <c r="V64" s="1"/>
      <c r="W64" s="1"/>
      <c r="X64" s="1"/>
      <c r="Y64" s="1"/>
      <c r="Z64" s="1"/>
      <c r="AA64" s="84"/>
      <c r="AB64" s="1"/>
    </row>
    <row r="65" spans="1:28" ht="15.75" customHeight="1" x14ac:dyDescent="0.25">
      <c r="A65" s="1"/>
      <c r="B65" s="1"/>
      <c r="C65" s="1"/>
      <c r="D65" s="1"/>
      <c r="E65" s="84"/>
      <c r="F65" s="84"/>
      <c r="G65" s="84"/>
      <c r="H65" s="84"/>
      <c r="I65" s="84"/>
      <c r="J65" s="84"/>
      <c r="K65" s="84"/>
      <c r="L65" s="84"/>
      <c r="M65" s="84"/>
      <c r="N65" s="84"/>
      <c r="O65" s="84"/>
      <c r="P65" s="84"/>
      <c r="Q65" s="1"/>
      <c r="R65" s="1"/>
      <c r="S65" s="1"/>
      <c r="T65" s="1"/>
      <c r="U65" s="1"/>
      <c r="V65" s="1"/>
      <c r="W65" s="1"/>
      <c r="X65" s="1"/>
      <c r="Y65" s="1"/>
      <c r="Z65" s="1"/>
      <c r="AA65" s="84"/>
      <c r="AB65" s="1"/>
    </row>
    <row r="66" spans="1:28" ht="15.75" customHeight="1" x14ac:dyDescent="0.25">
      <c r="A66" s="1"/>
      <c r="B66" s="1"/>
      <c r="C66" s="1"/>
      <c r="D66" s="1"/>
      <c r="E66" s="84"/>
      <c r="F66" s="84"/>
      <c r="G66" s="84"/>
      <c r="H66" s="84"/>
      <c r="I66" s="84"/>
      <c r="J66" s="84"/>
      <c r="K66" s="84"/>
      <c r="L66" s="84"/>
      <c r="M66" s="84"/>
      <c r="N66" s="84"/>
      <c r="O66" s="84"/>
      <c r="P66" s="84"/>
      <c r="Q66" s="1"/>
      <c r="R66" s="1"/>
      <c r="S66" s="1"/>
      <c r="T66" s="1"/>
      <c r="U66" s="1"/>
      <c r="V66" s="1"/>
      <c r="W66" s="1"/>
      <c r="X66" s="1"/>
      <c r="Y66" s="1"/>
      <c r="Z66" s="1"/>
      <c r="AA66" s="84"/>
      <c r="AB66" s="1"/>
    </row>
    <row r="67" spans="1:28" ht="15.75" customHeight="1" x14ac:dyDescent="0.25">
      <c r="A67" s="1"/>
      <c r="B67" s="1"/>
      <c r="C67" s="1"/>
      <c r="D67" s="1"/>
      <c r="E67" s="84"/>
      <c r="F67" s="84"/>
      <c r="G67" s="84"/>
      <c r="H67" s="84"/>
      <c r="I67" s="84"/>
      <c r="J67" s="84"/>
      <c r="K67" s="84"/>
      <c r="L67" s="84"/>
      <c r="M67" s="84"/>
      <c r="N67" s="84"/>
      <c r="O67" s="84"/>
      <c r="P67" s="84"/>
      <c r="Q67" s="1"/>
      <c r="R67" s="1"/>
      <c r="S67" s="1"/>
      <c r="T67" s="1"/>
      <c r="U67" s="1"/>
      <c r="V67" s="1"/>
      <c r="W67" s="1"/>
      <c r="X67" s="1"/>
      <c r="Y67" s="1"/>
      <c r="Z67" s="1"/>
      <c r="AA67" s="84"/>
      <c r="AB67" s="1"/>
    </row>
    <row r="68" spans="1:28" ht="15.75" customHeight="1" x14ac:dyDescent="0.25">
      <c r="A68" s="1"/>
      <c r="B68" s="1"/>
      <c r="C68" s="1"/>
      <c r="D68" s="1"/>
      <c r="E68" s="84"/>
      <c r="F68" s="84"/>
      <c r="G68" s="84"/>
      <c r="H68" s="84"/>
      <c r="I68" s="84"/>
      <c r="J68" s="84"/>
      <c r="K68" s="84"/>
      <c r="L68" s="84"/>
      <c r="M68" s="84"/>
      <c r="N68" s="84"/>
      <c r="O68" s="84"/>
      <c r="P68" s="84"/>
      <c r="Q68" s="1"/>
      <c r="R68" s="1"/>
      <c r="S68" s="1"/>
      <c r="T68" s="1"/>
      <c r="U68" s="1"/>
      <c r="V68" s="1"/>
      <c r="W68" s="1"/>
      <c r="X68" s="1"/>
      <c r="Y68" s="1"/>
      <c r="Z68" s="1"/>
      <c r="AA68" s="84"/>
      <c r="AB68" s="1"/>
    </row>
    <row r="69" spans="1:28" ht="15.75" customHeight="1" x14ac:dyDescent="0.25">
      <c r="A69" s="1"/>
      <c r="B69" s="1"/>
      <c r="C69" s="1"/>
      <c r="D69" s="1"/>
      <c r="E69" s="84"/>
      <c r="F69" s="84"/>
      <c r="G69" s="84"/>
      <c r="H69" s="84"/>
      <c r="I69" s="84"/>
      <c r="J69" s="84"/>
      <c r="K69" s="84"/>
      <c r="L69" s="84"/>
      <c r="M69" s="84"/>
      <c r="N69" s="84"/>
      <c r="O69" s="84"/>
      <c r="P69" s="84"/>
      <c r="Q69" s="1"/>
      <c r="R69" s="1"/>
      <c r="S69" s="1"/>
      <c r="T69" s="1"/>
      <c r="U69" s="1"/>
      <c r="V69" s="1"/>
      <c r="W69" s="1"/>
      <c r="X69" s="1"/>
      <c r="Y69" s="1"/>
      <c r="Z69" s="1"/>
      <c r="AA69" s="84"/>
      <c r="AB69" s="1"/>
    </row>
    <row r="70" spans="1:28" ht="15.75" customHeight="1" x14ac:dyDescent="0.25">
      <c r="A70" s="1"/>
      <c r="B70" s="1"/>
      <c r="C70" s="1"/>
      <c r="D70" s="1"/>
      <c r="E70" s="84"/>
      <c r="F70" s="84"/>
      <c r="G70" s="84"/>
      <c r="H70" s="84"/>
      <c r="I70" s="84"/>
      <c r="J70" s="84"/>
      <c r="K70" s="84"/>
      <c r="L70" s="84"/>
      <c r="M70" s="84"/>
      <c r="N70" s="84"/>
      <c r="O70" s="84"/>
      <c r="P70" s="84"/>
      <c r="Q70" s="1"/>
      <c r="R70" s="1"/>
      <c r="S70" s="1"/>
      <c r="T70" s="1"/>
      <c r="U70" s="1"/>
      <c r="V70" s="1"/>
      <c r="W70" s="1"/>
      <c r="X70" s="1"/>
      <c r="Y70" s="1"/>
      <c r="Z70" s="1"/>
      <c r="AA70" s="84"/>
      <c r="AB70" s="1"/>
    </row>
    <row r="71" spans="1:28" ht="15.75" customHeight="1" x14ac:dyDescent="0.25">
      <c r="A71" s="1"/>
      <c r="B71" s="1"/>
      <c r="C71" s="1"/>
      <c r="D71" s="1"/>
      <c r="E71" s="84"/>
      <c r="F71" s="84"/>
      <c r="G71" s="84"/>
      <c r="H71" s="84"/>
      <c r="I71" s="84"/>
      <c r="J71" s="84"/>
      <c r="K71" s="84"/>
      <c r="L71" s="84"/>
      <c r="M71" s="84"/>
      <c r="N71" s="84"/>
      <c r="O71" s="84"/>
      <c r="P71" s="84"/>
      <c r="Q71" s="1"/>
      <c r="R71" s="1"/>
      <c r="S71" s="1"/>
      <c r="T71" s="1"/>
      <c r="U71" s="1"/>
      <c r="V71" s="1"/>
      <c r="W71" s="1"/>
      <c r="X71" s="1"/>
      <c r="Y71" s="1"/>
      <c r="Z71" s="1"/>
      <c r="AA71" s="84"/>
      <c r="AB71" s="1"/>
    </row>
    <row r="72" spans="1:28" ht="15.75" customHeight="1" x14ac:dyDescent="0.25">
      <c r="A72" s="1"/>
      <c r="B72" s="1"/>
      <c r="C72" s="1"/>
      <c r="D72" s="1"/>
      <c r="E72" s="84"/>
      <c r="F72" s="84"/>
      <c r="G72" s="84"/>
      <c r="H72" s="84"/>
      <c r="I72" s="84"/>
      <c r="J72" s="84"/>
      <c r="K72" s="84"/>
      <c r="L72" s="84"/>
      <c r="M72" s="84"/>
      <c r="N72" s="84"/>
      <c r="O72" s="84"/>
      <c r="P72" s="84"/>
      <c r="Q72" s="1"/>
      <c r="R72" s="1"/>
      <c r="S72" s="1"/>
      <c r="T72" s="1"/>
      <c r="U72" s="1"/>
      <c r="V72" s="1"/>
      <c r="W72" s="1"/>
      <c r="X72" s="1"/>
      <c r="Y72" s="1"/>
      <c r="Z72" s="1"/>
      <c r="AA72" s="84"/>
      <c r="AB72" s="1"/>
    </row>
    <row r="73" spans="1:28" ht="15.75" customHeight="1" x14ac:dyDescent="0.25">
      <c r="A73" s="1"/>
      <c r="B73" s="1"/>
      <c r="C73" s="1"/>
      <c r="D73" s="1"/>
      <c r="E73" s="84"/>
      <c r="F73" s="84"/>
      <c r="G73" s="84"/>
      <c r="H73" s="84"/>
      <c r="I73" s="84"/>
      <c r="J73" s="84"/>
      <c r="K73" s="84"/>
      <c r="L73" s="84"/>
      <c r="M73" s="84"/>
      <c r="N73" s="84"/>
      <c r="O73" s="84"/>
      <c r="P73" s="84"/>
      <c r="Q73" s="1"/>
      <c r="R73" s="1"/>
      <c r="S73" s="1"/>
      <c r="T73" s="1"/>
      <c r="U73" s="1"/>
      <c r="V73" s="1"/>
      <c r="W73" s="1"/>
      <c r="X73" s="1"/>
      <c r="Y73" s="1"/>
      <c r="Z73" s="1"/>
      <c r="AA73" s="84"/>
      <c r="AB73" s="1"/>
    </row>
    <row r="74" spans="1:28" ht="15.75" customHeight="1" x14ac:dyDescent="0.25">
      <c r="A74" s="1"/>
      <c r="B74" s="1"/>
      <c r="C74" s="1"/>
      <c r="D74" s="1"/>
      <c r="E74" s="84"/>
      <c r="F74" s="84"/>
      <c r="G74" s="84"/>
      <c r="H74" s="84"/>
      <c r="I74" s="84"/>
      <c r="J74" s="84"/>
      <c r="K74" s="84"/>
      <c r="L74" s="84"/>
      <c r="M74" s="84"/>
      <c r="N74" s="84"/>
      <c r="O74" s="84"/>
      <c r="P74" s="84"/>
      <c r="Q74" s="1"/>
      <c r="R74" s="1"/>
      <c r="S74" s="1"/>
      <c r="T74" s="1"/>
      <c r="U74" s="1"/>
      <c r="V74" s="1"/>
      <c r="W74" s="1"/>
      <c r="X74" s="1"/>
      <c r="Y74" s="1"/>
      <c r="Z74" s="1"/>
      <c r="AA74" s="84"/>
      <c r="AB74" s="1"/>
    </row>
    <row r="75" spans="1:28" ht="15.75" customHeight="1" x14ac:dyDescent="0.25">
      <c r="A75" s="1"/>
      <c r="B75" s="1"/>
      <c r="C75" s="1"/>
      <c r="D75" s="1"/>
      <c r="E75" s="84"/>
      <c r="F75" s="84"/>
      <c r="G75" s="84"/>
      <c r="H75" s="84"/>
      <c r="I75" s="84"/>
      <c r="J75" s="84"/>
      <c r="K75" s="84"/>
      <c r="L75" s="84"/>
      <c r="M75" s="84"/>
      <c r="N75" s="84"/>
      <c r="O75" s="84"/>
      <c r="P75" s="84"/>
      <c r="Q75" s="1"/>
      <c r="R75" s="1"/>
      <c r="S75" s="1"/>
      <c r="T75" s="1"/>
      <c r="U75" s="1"/>
      <c r="V75" s="1"/>
      <c r="W75" s="1"/>
      <c r="X75" s="1"/>
      <c r="Y75" s="1"/>
      <c r="Z75" s="1"/>
      <c r="AA75" s="84"/>
      <c r="AB75" s="1"/>
    </row>
    <row r="76" spans="1:28" ht="15.75" customHeight="1" x14ac:dyDescent="0.25">
      <c r="A76" s="1"/>
      <c r="B76" s="1"/>
      <c r="C76" s="1"/>
      <c r="D76" s="1"/>
      <c r="E76" s="84"/>
      <c r="F76" s="84"/>
      <c r="G76" s="84"/>
      <c r="H76" s="84"/>
      <c r="I76" s="84"/>
      <c r="J76" s="84"/>
      <c r="K76" s="84"/>
      <c r="L76" s="84"/>
      <c r="M76" s="84"/>
      <c r="N76" s="84"/>
      <c r="O76" s="84"/>
      <c r="P76" s="84"/>
      <c r="Q76" s="1"/>
      <c r="R76" s="1"/>
      <c r="S76" s="1"/>
      <c r="T76" s="1"/>
      <c r="U76" s="1"/>
      <c r="V76" s="1"/>
      <c r="W76" s="1"/>
      <c r="X76" s="1"/>
      <c r="Y76" s="1"/>
      <c r="Z76" s="1"/>
      <c r="AA76" s="84"/>
      <c r="AB76" s="1"/>
    </row>
    <row r="77" spans="1:28" ht="15.75" customHeight="1" x14ac:dyDescent="0.25">
      <c r="A77" s="1"/>
      <c r="B77" s="1"/>
      <c r="C77" s="1"/>
      <c r="D77" s="1"/>
      <c r="E77" s="84"/>
      <c r="F77" s="84"/>
      <c r="G77" s="84"/>
      <c r="H77" s="84"/>
      <c r="I77" s="84"/>
      <c r="J77" s="84"/>
      <c r="K77" s="84"/>
      <c r="L77" s="84"/>
      <c r="M77" s="84"/>
      <c r="N77" s="84"/>
      <c r="O77" s="84"/>
      <c r="P77" s="84"/>
      <c r="Q77" s="1"/>
      <c r="R77" s="1"/>
      <c r="S77" s="1"/>
      <c r="T77" s="1"/>
      <c r="U77" s="1"/>
      <c r="V77" s="1"/>
      <c r="W77" s="1"/>
      <c r="X77" s="1"/>
      <c r="Y77" s="1"/>
      <c r="Z77" s="1"/>
      <c r="AA77" s="84"/>
      <c r="AB77" s="1"/>
    </row>
    <row r="78" spans="1:28" ht="15.75" customHeight="1" x14ac:dyDescent="0.25">
      <c r="A78" s="1"/>
      <c r="B78" s="1"/>
      <c r="C78" s="1"/>
      <c r="D78" s="1"/>
      <c r="E78" s="84"/>
      <c r="F78" s="84"/>
      <c r="G78" s="84"/>
      <c r="H78" s="84"/>
      <c r="I78" s="84"/>
      <c r="J78" s="84"/>
      <c r="K78" s="84"/>
      <c r="L78" s="84"/>
      <c r="M78" s="84"/>
      <c r="N78" s="84"/>
      <c r="O78" s="84"/>
      <c r="P78" s="84"/>
      <c r="Q78" s="1"/>
      <c r="R78" s="1"/>
      <c r="S78" s="1"/>
      <c r="T78" s="1"/>
      <c r="U78" s="1"/>
      <c r="V78" s="1"/>
      <c r="W78" s="1"/>
      <c r="X78" s="1"/>
      <c r="Y78" s="1"/>
      <c r="Z78" s="1"/>
      <c r="AA78" s="84"/>
      <c r="AB78" s="1"/>
    </row>
    <row r="79" spans="1:28" ht="15.75" customHeight="1" x14ac:dyDescent="0.25">
      <c r="A79" s="1"/>
      <c r="B79" s="1"/>
      <c r="C79" s="1"/>
      <c r="D79" s="1"/>
      <c r="E79" s="84"/>
      <c r="F79" s="84"/>
      <c r="G79" s="84"/>
      <c r="H79" s="84"/>
      <c r="I79" s="84"/>
      <c r="J79" s="84"/>
      <c r="K79" s="84"/>
      <c r="L79" s="84"/>
      <c r="M79" s="84"/>
      <c r="N79" s="84"/>
      <c r="O79" s="84"/>
      <c r="P79" s="84"/>
      <c r="Q79" s="1"/>
      <c r="R79" s="1"/>
      <c r="S79" s="1"/>
      <c r="T79" s="1"/>
      <c r="U79" s="1"/>
      <c r="V79" s="1"/>
      <c r="W79" s="1"/>
      <c r="X79" s="1"/>
      <c r="Y79" s="1"/>
      <c r="Z79" s="1"/>
      <c r="AA79" s="84"/>
      <c r="AB79" s="1"/>
    </row>
    <row r="80" spans="1:28" ht="15.75" customHeight="1" x14ac:dyDescent="0.25">
      <c r="A80" s="1"/>
      <c r="B80" s="1"/>
      <c r="C80" s="1"/>
      <c r="D80" s="1"/>
      <c r="E80" s="84"/>
      <c r="F80" s="84"/>
      <c r="G80" s="84"/>
      <c r="H80" s="84"/>
      <c r="I80" s="84"/>
      <c r="J80" s="84"/>
      <c r="K80" s="84"/>
      <c r="L80" s="84"/>
      <c r="M80" s="84"/>
      <c r="N80" s="84"/>
      <c r="O80" s="84"/>
      <c r="P80" s="84"/>
      <c r="Q80" s="1"/>
      <c r="R80" s="1"/>
      <c r="S80" s="1"/>
      <c r="T80" s="1"/>
      <c r="U80" s="1"/>
      <c r="V80" s="1"/>
      <c r="W80" s="1"/>
      <c r="X80" s="1"/>
      <c r="Y80" s="1"/>
      <c r="Z80" s="1"/>
      <c r="AA80" s="84"/>
      <c r="AB80" s="1"/>
    </row>
    <row r="81" spans="1:28" ht="15.75" customHeight="1" x14ac:dyDescent="0.25">
      <c r="A81" s="1"/>
      <c r="B81" s="1"/>
      <c r="C81" s="1"/>
      <c r="D81" s="1"/>
      <c r="E81" s="84"/>
      <c r="F81" s="84"/>
      <c r="G81" s="84"/>
      <c r="H81" s="84"/>
      <c r="I81" s="84"/>
      <c r="J81" s="84"/>
      <c r="K81" s="84"/>
      <c r="L81" s="84"/>
      <c r="M81" s="84"/>
      <c r="N81" s="84"/>
      <c r="O81" s="84"/>
      <c r="P81" s="84"/>
      <c r="Q81" s="1"/>
      <c r="R81" s="1"/>
      <c r="S81" s="1"/>
      <c r="T81" s="1"/>
      <c r="U81" s="1"/>
      <c r="V81" s="1"/>
      <c r="W81" s="1"/>
      <c r="X81" s="1"/>
      <c r="Y81" s="1"/>
      <c r="Z81" s="1"/>
      <c r="AA81" s="84"/>
      <c r="AB81" s="1"/>
    </row>
    <row r="82" spans="1:28" ht="15.75" customHeight="1" x14ac:dyDescent="0.25">
      <c r="A82" s="1"/>
      <c r="B82" s="1"/>
      <c r="C82" s="1"/>
      <c r="D82" s="1"/>
      <c r="E82" s="84"/>
      <c r="F82" s="84"/>
      <c r="G82" s="84"/>
      <c r="H82" s="84"/>
      <c r="I82" s="84"/>
      <c r="J82" s="84"/>
      <c r="K82" s="84"/>
      <c r="L82" s="84"/>
      <c r="M82" s="84"/>
      <c r="N82" s="84"/>
      <c r="O82" s="84"/>
      <c r="P82" s="84"/>
      <c r="Q82" s="1"/>
      <c r="R82" s="1"/>
      <c r="S82" s="1"/>
      <c r="T82" s="1"/>
      <c r="U82" s="1"/>
      <c r="V82" s="1"/>
      <c r="W82" s="1"/>
      <c r="X82" s="1"/>
      <c r="Y82" s="1"/>
      <c r="Z82" s="1"/>
      <c r="AA82" s="84"/>
      <c r="AB82" s="1"/>
    </row>
    <row r="83" spans="1:28" ht="15.75" customHeight="1" x14ac:dyDescent="0.25">
      <c r="A83" s="1"/>
      <c r="B83" s="1"/>
      <c r="C83" s="1"/>
      <c r="D83" s="1"/>
      <c r="E83" s="84"/>
      <c r="F83" s="84"/>
      <c r="G83" s="84"/>
      <c r="H83" s="84"/>
      <c r="I83" s="84"/>
      <c r="J83" s="84"/>
      <c r="K83" s="84"/>
      <c r="L83" s="84"/>
      <c r="M83" s="84"/>
      <c r="N83" s="84"/>
      <c r="O83" s="84"/>
      <c r="P83" s="84"/>
      <c r="Q83" s="1"/>
      <c r="R83" s="1"/>
      <c r="S83" s="1"/>
      <c r="T83" s="1"/>
      <c r="U83" s="1"/>
      <c r="V83" s="1"/>
      <c r="W83" s="1"/>
      <c r="X83" s="1"/>
      <c r="Y83" s="1"/>
      <c r="Z83" s="1"/>
      <c r="AA83" s="84"/>
      <c r="AB83" s="1"/>
    </row>
    <row r="84" spans="1:28" ht="15.75" customHeight="1" x14ac:dyDescent="0.25">
      <c r="A84" s="1"/>
      <c r="B84" s="1"/>
      <c r="C84" s="1"/>
      <c r="D84" s="1"/>
      <c r="E84" s="84"/>
      <c r="F84" s="84"/>
      <c r="G84" s="84"/>
      <c r="H84" s="84"/>
      <c r="I84" s="84"/>
      <c r="J84" s="84"/>
      <c r="K84" s="84"/>
      <c r="L84" s="84"/>
      <c r="M84" s="84"/>
      <c r="N84" s="84"/>
      <c r="O84" s="84"/>
      <c r="P84" s="84"/>
      <c r="Q84" s="1"/>
      <c r="R84" s="1"/>
      <c r="S84" s="1"/>
      <c r="T84" s="1"/>
      <c r="U84" s="1"/>
      <c r="V84" s="1"/>
      <c r="W84" s="1"/>
      <c r="X84" s="1"/>
      <c r="Y84" s="1"/>
      <c r="Z84" s="1"/>
      <c r="AA84" s="84"/>
      <c r="AB84" s="1"/>
    </row>
    <row r="85" spans="1:28" ht="15.75" customHeight="1" x14ac:dyDescent="0.25">
      <c r="A85" s="1"/>
      <c r="B85" s="1"/>
      <c r="C85" s="1"/>
      <c r="D85" s="1"/>
      <c r="E85" s="84"/>
      <c r="F85" s="84"/>
      <c r="G85" s="84"/>
      <c r="H85" s="84"/>
      <c r="I85" s="84"/>
      <c r="J85" s="84"/>
      <c r="K85" s="84"/>
      <c r="L85" s="84"/>
      <c r="M85" s="84"/>
      <c r="N85" s="84"/>
      <c r="O85" s="84"/>
      <c r="P85" s="84"/>
      <c r="Q85" s="1"/>
      <c r="R85" s="1"/>
      <c r="S85" s="1"/>
      <c r="T85" s="1"/>
      <c r="U85" s="1"/>
      <c r="V85" s="1"/>
      <c r="W85" s="1"/>
      <c r="X85" s="1"/>
      <c r="Y85" s="1"/>
      <c r="Z85" s="1"/>
      <c r="AA85" s="84"/>
      <c r="AB85" s="1"/>
    </row>
    <row r="86" spans="1:28" ht="15.75" customHeight="1" x14ac:dyDescent="0.25">
      <c r="A86" s="1"/>
      <c r="B86" s="1"/>
      <c r="C86" s="1"/>
      <c r="D86" s="1"/>
      <c r="E86" s="84"/>
      <c r="F86" s="84"/>
      <c r="G86" s="84"/>
      <c r="H86" s="84"/>
      <c r="I86" s="84"/>
      <c r="J86" s="84"/>
      <c r="K86" s="84"/>
      <c r="L86" s="84"/>
      <c r="M86" s="84"/>
      <c r="N86" s="84"/>
      <c r="O86" s="84"/>
      <c r="P86" s="84"/>
      <c r="Q86" s="1"/>
      <c r="R86" s="1"/>
      <c r="S86" s="1"/>
      <c r="T86" s="1"/>
      <c r="U86" s="1"/>
      <c r="V86" s="1"/>
      <c r="W86" s="1"/>
      <c r="X86" s="1"/>
      <c r="Y86" s="1"/>
      <c r="Z86" s="1"/>
      <c r="AA86" s="84"/>
      <c r="AB86" s="1"/>
    </row>
    <row r="87" spans="1:28" ht="15.75" customHeight="1" x14ac:dyDescent="0.25">
      <c r="A87" s="1"/>
      <c r="B87" s="1"/>
      <c r="C87" s="1"/>
      <c r="D87" s="1"/>
      <c r="E87" s="84"/>
      <c r="F87" s="84"/>
      <c r="G87" s="84"/>
      <c r="H87" s="84"/>
      <c r="I87" s="84"/>
      <c r="J87" s="84"/>
      <c r="K87" s="84"/>
      <c r="L87" s="84"/>
      <c r="M87" s="84"/>
      <c r="N87" s="84"/>
      <c r="O87" s="84"/>
      <c r="P87" s="84"/>
      <c r="Q87" s="1"/>
      <c r="R87" s="1"/>
      <c r="S87" s="1"/>
      <c r="T87" s="1"/>
      <c r="U87" s="1"/>
      <c r="V87" s="1"/>
      <c r="W87" s="1"/>
      <c r="X87" s="1"/>
      <c r="Y87" s="1"/>
      <c r="Z87" s="1"/>
      <c r="AA87" s="84"/>
      <c r="AB87" s="1"/>
    </row>
    <row r="88" spans="1:28" ht="15.75" customHeight="1" x14ac:dyDescent="0.25">
      <c r="A88" s="1"/>
      <c r="B88" s="1"/>
      <c r="C88" s="1"/>
      <c r="D88" s="1"/>
      <c r="E88" s="84"/>
      <c r="F88" s="84"/>
      <c r="G88" s="84"/>
      <c r="H88" s="84"/>
      <c r="I88" s="84"/>
      <c r="J88" s="84"/>
      <c r="K88" s="84"/>
      <c r="L88" s="84"/>
      <c r="M88" s="84"/>
      <c r="N88" s="84"/>
      <c r="O88" s="84"/>
      <c r="P88" s="84"/>
      <c r="Q88" s="1"/>
      <c r="R88" s="1"/>
      <c r="S88" s="1"/>
      <c r="T88" s="1"/>
      <c r="U88" s="1"/>
      <c r="V88" s="1"/>
      <c r="W88" s="1"/>
      <c r="X88" s="1"/>
      <c r="Y88" s="1"/>
      <c r="Z88" s="1"/>
      <c r="AA88" s="84"/>
      <c r="AB88" s="1"/>
    </row>
    <row r="89" spans="1:28" ht="15.75" customHeight="1" x14ac:dyDescent="0.25">
      <c r="A89" s="1"/>
      <c r="B89" s="1"/>
      <c r="C89" s="1"/>
      <c r="D89" s="1"/>
      <c r="E89" s="84"/>
      <c r="F89" s="84"/>
      <c r="G89" s="84"/>
      <c r="H89" s="84"/>
      <c r="I89" s="84"/>
      <c r="J89" s="84"/>
      <c r="K89" s="84"/>
      <c r="L89" s="84"/>
      <c r="M89" s="84"/>
      <c r="N89" s="84"/>
      <c r="O89" s="84"/>
      <c r="P89" s="84"/>
      <c r="Q89" s="1"/>
      <c r="R89" s="1"/>
      <c r="S89" s="1"/>
      <c r="T89" s="1"/>
      <c r="U89" s="1"/>
      <c r="V89" s="1"/>
      <c r="W89" s="1"/>
      <c r="X89" s="1"/>
      <c r="Y89" s="1"/>
      <c r="Z89" s="1"/>
      <c r="AA89" s="84"/>
      <c r="AB89" s="1"/>
    </row>
    <row r="90" spans="1:28" ht="15.75" customHeight="1" x14ac:dyDescent="0.25">
      <c r="A90" s="1"/>
      <c r="B90" s="1"/>
      <c r="C90" s="1"/>
      <c r="D90" s="1"/>
      <c r="E90" s="84"/>
      <c r="F90" s="84"/>
      <c r="G90" s="84"/>
      <c r="H90" s="84"/>
      <c r="I90" s="84"/>
      <c r="J90" s="84"/>
      <c r="K90" s="84"/>
      <c r="L90" s="84"/>
      <c r="M90" s="84"/>
      <c r="N90" s="84"/>
      <c r="O90" s="84"/>
      <c r="P90" s="84"/>
      <c r="Q90" s="1"/>
      <c r="R90" s="1"/>
      <c r="S90" s="1"/>
      <c r="T90" s="1"/>
      <c r="U90" s="1"/>
      <c r="V90" s="1"/>
      <c r="W90" s="1"/>
      <c r="X90" s="1"/>
      <c r="Y90" s="1"/>
      <c r="Z90" s="1"/>
      <c r="AA90" s="84"/>
      <c r="AB90" s="1"/>
    </row>
    <row r="91" spans="1:28" ht="15.75" customHeight="1" x14ac:dyDescent="0.25">
      <c r="A91" s="1"/>
      <c r="B91" s="1"/>
      <c r="C91" s="1"/>
      <c r="D91" s="1"/>
      <c r="E91" s="84"/>
      <c r="F91" s="84"/>
      <c r="G91" s="84"/>
      <c r="H91" s="84"/>
      <c r="I91" s="84"/>
      <c r="J91" s="84"/>
      <c r="K91" s="84"/>
      <c r="L91" s="84"/>
      <c r="M91" s="84"/>
      <c r="N91" s="84"/>
      <c r="O91" s="84"/>
      <c r="P91" s="84"/>
      <c r="Q91" s="1"/>
      <c r="R91" s="1"/>
      <c r="S91" s="1"/>
      <c r="T91" s="1"/>
      <c r="U91" s="1"/>
      <c r="V91" s="1"/>
      <c r="W91" s="1"/>
      <c r="X91" s="1"/>
      <c r="Y91" s="1"/>
      <c r="Z91" s="1"/>
      <c r="AA91" s="84"/>
      <c r="AB91" s="1"/>
    </row>
    <row r="92" spans="1:28" ht="15.75" customHeight="1" x14ac:dyDescent="0.25">
      <c r="A92" s="1"/>
      <c r="B92" s="1"/>
      <c r="C92" s="1"/>
      <c r="D92" s="1"/>
      <c r="E92" s="84"/>
      <c r="F92" s="84"/>
      <c r="G92" s="84"/>
      <c r="H92" s="84"/>
      <c r="I92" s="84"/>
      <c r="J92" s="84"/>
      <c r="K92" s="84"/>
      <c r="L92" s="84"/>
      <c r="M92" s="84"/>
      <c r="N92" s="84"/>
      <c r="O92" s="84"/>
      <c r="P92" s="84"/>
      <c r="Q92" s="1"/>
      <c r="R92" s="1"/>
      <c r="S92" s="1"/>
      <c r="T92" s="1"/>
      <c r="U92" s="1"/>
      <c r="V92" s="1"/>
      <c r="W92" s="1"/>
      <c r="X92" s="1"/>
      <c r="Y92" s="1"/>
      <c r="Z92" s="1"/>
      <c r="AA92" s="84"/>
      <c r="AB92" s="1"/>
    </row>
    <row r="93" spans="1:28" ht="15.75" customHeight="1" x14ac:dyDescent="0.25">
      <c r="A93" s="1"/>
      <c r="B93" s="1"/>
      <c r="C93" s="1"/>
      <c r="D93" s="1"/>
      <c r="E93" s="84"/>
      <c r="F93" s="84"/>
      <c r="G93" s="84"/>
      <c r="H93" s="84"/>
      <c r="I93" s="84"/>
      <c r="J93" s="84"/>
      <c r="K93" s="84"/>
      <c r="L93" s="84"/>
      <c r="M93" s="84"/>
      <c r="N93" s="84"/>
      <c r="O93" s="84"/>
      <c r="P93" s="84"/>
      <c r="Q93" s="1"/>
      <c r="R93" s="1"/>
      <c r="S93" s="1"/>
      <c r="T93" s="1"/>
      <c r="U93" s="1"/>
      <c r="V93" s="1"/>
      <c r="W93" s="1"/>
      <c r="X93" s="1"/>
      <c r="Y93" s="1"/>
      <c r="Z93" s="1"/>
      <c r="AA93" s="84"/>
      <c r="AB93" s="1"/>
    </row>
    <row r="94" spans="1:28" ht="15.75" customHeight="1" x14ac:dyDescent="0.25">
      <c r="A94" s="1"/>
      <c r="B94" s="1"/>
      <c r="C94" s="1"/>
      <c r="D94" s="1"/>
      <c r="E94" s="84"/>
      <c r="F94" s="84"/>
      <c r="G94" s="84"/>
      <c r="H94" s="84"/>
      <c r="I94" s="84"/>
      <c r="J94" s="84"/>
      <c r="K94" s="84"/>
      <c r="L94" s="84"/>
      <c r="M94" s="84"/>
      <c r="N94" s="84"/>
      <c r="O94" s="84"/>
      <c r="P94" s="84"/>
      <c r="Q94" s="1"/>
      <c r="R94" s="1"/>
      <c r="S94" s="1"/>
      <c r="T94" s="1"/>
      <c r="U94" s="1"/>
      <c r="V94" s="1"/>
      <c r="W94" s="1"/>
      <c r="X94" s="1"/>
      <c r="Y94" s="1"/>
      <c r="Z94" s="1"/>
      <c r="AA94" s="84"/>
      <c r="AB94" s="1"/>
    </row>
    <row r="95" spans="1:28" ht="15.75" customHeight="1" x14ac:dyDescent="0.25">
      <c r="A95" s="1"/>
      <c r="B95" s="1"/>
      <c r="C95" s="1"/>
      <c r="D95" s="1"/>
      <c r="E95" s="84"/>
      <c r="F95" s="84"/>
      <c r="G95" s="84"/>
      <c r="H95" s="84"/>
      <c r="I95" s="84"/>
      <c r="J95" s="84"/>
      <c r="K95" s="84"/>
      <c r="L95" s="84"/>
      <c r="M95" s="84"/>
      <c r="N95" s="84"/>
      <c r="O95" s="84"/>
      <c r="P95" s="84"/>
      <c r="Q95" s="1"/>
      <c r="R95" s="1"/>
      <c r="S95" s="1"/>
      <c r="T95" s="1"/>
      <c r="U95" s="1"/>
      <c r="V95" s="1"/>
      <c r="W95" s="1"/>
      <c r="X95" s="1"/>
      <c r="Y95" s="1"/>
      <c r="Z95" s="1"/>
      <c r="AA95" s="84"/>
      <c r="AB95" s="1"/>
    </row>
    <row r="96" spans="1:28" ht="15.75" customHeight="1" x14ac:dyDescent="0.25">
      <c r="A96" s="1"/>
      <c r="B96" s="1"/>
      <c r="C96" s="1"/>
      <c r="D96" s="1"/>
      <c r="E96" s="84"/>
      <c r="F96" s="84"/>
      <c r="G96" s="84"/>
      <c r="H96" s="84"/>
      <c r="I96" s="84"/>
      <c r="J96" s="84"/>
      <c r="K96" s="84"/>
      <c r="L96" s="84"/>
      <c r="M96" s="84"/>
      <c r="N96" s="84"/>
      <c r="O96" s="84"/>
      <c r="P96" s="84"/>
      <c r="Q96" s="1"/>
      <c r="R96" s="1"/>
      <c r="S96" s="1"/>
      <c r="T96" s="1"/>
      <c r="U96" s="1"/>
      <c r="V96" s="1"/>
      <c r="W96" s="1"/>
      <c r="X96" s="1"/>
      <c r="Y96" s="1"/>
      <c r="Z96" s="1"/>
      <c r="AA96" s="84"/>
      <c r="AB96" s="1"/>
    </row>
    <row r="97" spans="1:28" ht="15.75" customHeight="1" x14ac:dyDescent="0.25">
      <c r="A97" s="1"/>
      <c r="B97" s="1"/>
      <c r="C97" s="1"/>
      <c r="D97" s="1"/>
      <c r="E97" s="84"/>
      <c r="F97" s="84"/>
      <c r="G97" s="84"/>
      <c r="H97" s="84"/>
      <c r="I97" s="84"/>
      <c r="J97" s="84"/>
      <c r="K97" s="84"/>
      <c r="L97" s="84"/>
      <c r="M97" s="84"/>
      <c r="N97" s="84"/>
      <c r="O97" s="84"/>
      <c r="P97" s="84"/>
      <c r="Q97" s="1"/>
      <c r="R97" s="1"/>
      <c r="S97" s="1"/>
      <c r="T97" s="1"/>
      <c r="U97" s="1"/>
      <c r="V97" s="1"/>
      <c r="W97" s="1"/>
      <c r="X97" s="1"/>
      <c r="Y97" s="1"/>
      <c r="Z97" s="1"/>
      <c r="AA97" s="84"/>
      <c r="AB97" s="1"/>
    </row>
    <row r="98" spans="1:28" ht="15.75" customHeight="1" x14ac:dyDescent="0.25">
      <c r="A98" s="1"/>
      <c r="B98" s="1"/>
      <c r="C98" s="1"/>
      <c r="D98" s="1"/>
      <c r="E98" s="84"/>
      <c r="F98" s="84"/>
      <c r="G98" s="84"/>
      <c r="H98" s="84"/>
      <c r="I98" s="84"/>
      <c r="J98" s="84"/>
      <c r="K98" s="84"/>
      <c r="L98" s="84"/>
      <c r="M98" s="84"/>
      <c r="N98" s="84"/>
      <c r="O98" s="84"/>
      <c r="P98" s="84"/>
      <c r="Q98" s="1"/>
      <c r="R98" s="1"/>
      <c r="S98" s="1"/>
      <c r="T98" s="1"/>
      <c r="U98" s="1"/>
      <c r="V98" s="1"/>
      <c r="W98" s="1"/>
      <c r="X98" s="1"/>
      <c r="Y98" s="1"/>
      <c r="Z98" s="1"/>
      <c r="AA98" s="84"/>
      <c r="AB98" s="1"/>
    </row>
    <row r="99" spans="1:28" ht="15.75" customHeight="1" x14ac:dyDescent="0.25">
      <c r="A99" s="1"/>
      <c r="B99" s="1"/>
      <c r="C99" s="1"/>
      <c r="D99" s="1"/>
      <c r="E99" s="84"/>
      <c r="F99" s="84"/>
      <c r="G99" s="84"/>
      <c r="H99" s="84"/>
      <c r="I99" s="84"/>
      <c r="J99" s="84"/>
      <c r="K99" s="84"/>
      <c r="L99" s="84"/>
      <c r="M99" s="84"/>
      <c r="N99" s="84"/>
      <c r="O99" s="84"/>
      <c r="P99" s="84"/>
      <c r="Q99" s="1"/>
      <c r="R99" s="1"/>
      <c r="S99" s="1"/>
      <c r="T99" s="1"/>
      <c r="U99" s="1"/>
      <c r="V99" s="1"/>
      <c r="W99" s="1"/>
      <c r="X99" s="1"/>
      <c r="Y99" s="1"/>
      <c r="Z99" s="1"/>
      <c r="AA99" s="84"/>
      <c r="AB99" s="1"/>
    </row>
    <row r="100" spans="1:28" ht="15.75" customHeight="1" x14ac:dyDescent="0.25">
      <c r="A100" s="1"/>
      <c r="B100" s="1"/>
      <c r="C100" s="1"/>
      <c r="D100" s="1"/>
      <c r="E100" s="84"/>
      <c r="F100" s="84"/>
      <c r="G100" s="84"/>
      <c r="H100" s="84"/>
      <c r="I100" s="84"/>
      <c r="J100" s="84"/>
      <c r="K100" s="84"/>
      <c r="L100" s="84"/>
      <c r="M100" s="84"/>
      <c r="N100" s="84"/>
      <c r="O100" s="84"/>
      <c r="P100" s="84"/>
      <c r="Q100" s="1"/>
      <c r="R100" s="1"/>
      <c r="S100" s="1"/>
      <c r="T100" s="1"/>
      <c r="U100" s="1"/>
      <c r="V100" s="1"/>
      <c r="W100" s="1"/>
      <c r="X100" s="1"/>
      <c r="Y100" s="1"/>
      <c r="Z100" s="1"/>
      <c r="AA100" s="84"/>
      <c r="AB100" s="1"/>
    </row>
    <row r="101" spans="1:28" ht="15.75" customHeight="1" x14ac:dyDescent="0.25">
      <c r="A101" s="1"/>
      <c r="B101" s="1"/>
      <c r="C101" s="1"/>
      <c r="D101" s="1"/>
      <c r="E101" s="84"/>
      <c r="F101" s="84"/>
      <c r="G101" s="84"/>
      <c r="H101" s="84"/>
      <c r="I101" s="84"/>
      <c r="J101" s="84"/>
      <c r="K101" s="84"/>
      <c r="L101" s="84"/>
      <c r="M101" s="84"/>
      <c r="N101" s="84"/>
      <c r="O101" s="84"/>
      <c r="P101" s="84"/>
      <c r="Q101" s="1"/>
      <c r="R101" s="1"/>
      <c r="S101" s="1"/>
      <c r="T101" s="1"/>
      <c r="U101" s="1"/>
      <c r="V101" s="1"/>
      <c r="W101" s="1"/>
      <c r="X101" s="1"/>
      <c r="Y101" s="1"/>
      <c r="Z101" s="1"/>
      <c r="AA101" s="84"/>
      <c r="AB101" s="1"/>
    </row>
    <row r="102" spans="1:28" ht="15.75" customHeight="1" x14ac:dyDescent="0.25">
      <c r="A102" s="1"/>
      <c r="B102" s="1"/>
      <c r="C102" s="1"/>
      <c r="D102" s="1"/>
      <c r="E102" s="84"/>
      <c r="F102" s="84"/>
      <c r="G102" s="84"/>
      <c r="H102" s="84"/>
      <c r="I102" s="84"/>
      <c r="J102" s="84"/>
      <c r="K102" s="84"/>
      <c r="L102" s="84"/>
      <c r="M102" s="84"/>
      <c r="N102" s="84"/>
      <c r="O102" s="84"/>
      <c r="P102" s="84"/>
      <c r="Q102" s="1"/>
      <c r="R102" s="1"/>
      <c r="S102" s="1"/>
      <c r="T102" s="1"/>
      <c r="U102" s="1"/>
      <c r="V102" s="1"/>
      <c r="W102" s="1"/>
      <c r="X102" s="1"/>
      <c r="Y102" s="1"/>
      <c r="Z102" s="1"/>
      <c r="AA102" s="84"/>
      <c r="AB102" s="1"/>
    </row>
    <row r="103" spans="1:28" ht="15.75" customHeight="1" x14ac:dyDescent="0.25">
      <c r="A103" s="1"/>
      <c r="B103" s="1"/>
      <c r="C103" s="1"/>
      <c r="D103" s="1"/>
      <c r="E103" s="84"/>
      <c r="F103" s="84"/>
      <c r="G103" s="84"/>
      <c r="H103" s="84"/>
      <c r="I103" s="84"/>
      <c r="J103" s="84"/>
      <c r="K103" s="84"/>
      <c r="L103" s="84"/>
      <c r="M103" s="84"/>
      <c r="N103" s="84"/>
      <c r="O103" s="84"/>
      <c r="P103" s="84"/>
      <c r="Q103" s="1"/>
      <c r="R103" s="1"/>
      <c r="S103" s="1"/>
      <c r="T103" s="1"/>
      <c r="U103" s="1"/>
      <c r="V103" s="1"/>
      <c r="W103" s="1"/>
      <c r="X103" s="1"/>
      <c r="Y103" s="1"/>
      <c r="Z103" s="1"/>
      <c r="AA103" s="84"/>
      <c r="AB103" s="1"/>
    </row>
    <row r="104" spans="1:28" ht="15.75" customHeight="1" x14ac:dyDescent="0.25">
      <c r="A104" s="1"/>
      <c r="B104" s="1"/>
      <c r="C104" s="1"/>
      <c r="D104" s="1"/>
      <c r="E104" s="84"/>
      <c r="F104" s="84"/>
      <c r="G104" s="84"/>
      <c r="H104" s="84"/>
      <c r="I104" s="84"/>
      <c r="J104" s="84"/>
      <c r="K104" s="84"/>
      <c r="L104" s="84"/>
      <c r="M104" s="84"/>
      <c r="N104" s="84"/>
      <c r="O104" s="84"/>
      <c r="P104" s="84"/>
      <c r="Q104" s="1"/>
      <c r="R104" s="1"/>
      <c r="S104" s="1"/>
      <c r="T104" s="1"/>
      <c r="U104" s="1"/>
      <c r="V104" s="1"/>
      <c r="W104" s="1"/>
      <c r="X104" s="1"/>
      <c r="Y104" s="1"/>
      <c r="Z104" s="1"/>
      <c r="AA104" s="84"/>
      <c r="AB104" s="1"/>
    </row>
    <row r="105" spans="1:28" ht="15.75" customHeight="1" x14ac:dyDescent="0.25">
      <c r="A105" s="1"/>
      <c r="B105" s="1"/>
      <c r="C105" s="1"/>
      <c r="D105" s="1"/>
      <c r="E105" s="84"/>
      <c r="F105" s="84"/>
      <c r="G105" s="84"/>
      <c r="H105" s="84"/>
      <c r="I105" s="84"/>
      <c r="J105" s="84"/>
      <c r="K105" s="84"/>
      <c r="L105" s="84"/>
      <c r="M105" s="84"/>
      <c r="N105" s="84"/>
      <c r="O105" s="84"/>
      <c r="P105" s="84"/>
      <c r="Q105" s="1"/>
      <c r="R105" s="1"/>
      <c r="S105" s="1"/>
      <c r="T105" s="1"/>
      <c r="U105" s="1"/>
      <c r="V105" s="1"/>
      <c r="W105" s="1"/>
      <c r="X105" s="1"/>
      <c r="Y105" s="1"/>
      <c r="Z105" s="1"/>
      <c r="AA105" s="84"/>
      <c r="AB105" s="1"/>
    </row>
    <row r="106" spans="1:28" ht="15.75" customHeight="1" x14ac:dyDescent="0.25">
      <c r="A106" s="1"/>
      <c r="B106" s="1"/>
      <c r="C106" s="1"/>
      <c r="D106" s="1"/>
      <c r="E106" s="84"/>
      <c r="F106" s="84"/>
      <c r="G106" s="84"/>
      <c r="H106" s="84"/>
      <c r="I106" s="84"/>
      <c r="J106" s="84"/>
      <c r="K106" s="84"/>
      <c r="L106" s="84"/>
      <c r="M106" s="84"/>
      <c r="N106" s="84"/>
      <c r="O106" s="84"/>
      <c r="P106" s="84"/>
      <c r="Q106" s="1"/>
      <c r="R106" s="1"/>
      <c r="S106" s="1"/>
      <c r="T106" s="1"/>
      <c r="U106" s="1"/>
      <c r="V106" s="1"/>
      <c r="W106" s="1"/>
      <c r="X106" s="1"/>
      <c r="Y106" s="1"/>
      <c r="Z106" s="1"/>
      <c r="AA106" s="84"/>
      <c r="AB106" s="1"/>
    </row>
    <row r="107" spans="1:28" ht="15.75" customHeight="1" x14ac:dyDescent="0.25">
      <c r="A107" s="1"/>
      <c r="B107" s="1"/>
      <c r="C107" s="1"/>
      <c r="D107" s="1"/>
      <c r="E107" s="84"/>
      <c r="F107" s="84"/>
      <c r="G107" s="84"/>
      <c r="H107" s="84"/>
      <c r="I107" s="84"/>
      <c r="J107" s="84"/>
      <c r="K107" s="84"/>
      <c r="L107" s="84"/>
      <c r="M107" s="84"/>
      <c r="N107" s="84"/>
      <c r="O107" s="84"/>
      <c r="P107" s="84"/>
      <c r="Q107" s="1"/>
      <c r="R107" s="1"/>
      <c r="S107" s="1"/>
      <c r="T107" s="1"/>
      <c r="U107" s="1"/>
      <c r="V107" s="1"/>
      <c r="W107" s="1"/>
      <c r="X107" s="1"/>
      <c r="Y107" s="1"/>
      <c r="Z107" s="1"/>
      <c r="AA107" s="84"/>
      <c r="AB107" s="1"/>
    </row>
    <row r="108" spans="1:28" ht="15.75" customHeight="1" x14ac:dyDescent="0.25">
      <c r="A108" s="1"/>
      <c r="B108" s="1"/>
      <c r="C108" s="1"/>
      <c r="D108" s="1"/>
      <c r="E108" s="84"/>
      <c r="F108" s="84"/>
      <c r="G108" s="84"/>
      <c r="H108" s="84"/>
      <c r="I108" s="84"/>
      <c r="J108" s="84"/>
      <c r="K108" s="84"/>
      <c r="L108" s="84"/>
      <c r="M108" s="84"/>
      <c r="N108" s="84"/>
      <c r="O108" s="84"/>
      <c r="P108" s="84"/>
      <c r="Q108" s="1"/>
      <c r="R108" s="1"/>
      <c r="S108" s="1"/>
      <c r="T108" s="1"/>
      <c r="U108" s="1"/>
      <c r="V108" s="1"/>
      <c r="W108" s="1"/>
      <c r="X108" s="1"/>
      <c r="Y108" s="1"/>
      <c r="Z108" s="1"/>
      <c r="AA108" s="84"/>
      <c r="AB108" s="1"/>
    </row>
    <row r="109" spans="1:28" ht="15.75" customHeight="1" x14ac:dyDescent="0.25">
      <c r="A109" s="1"/>
      <c r="B109" s="1"/>
      <c r="C109" s="1"/>
      <c r="D109" s="1"/>
      <c r="E109" s="84"/>
      <c r="F109" s="84"/>
      <c r="G109" s="84"/>
      <c r="H109" s="84"/>
      <c r="I109" s="84"/>
      <c r="J109" s="84"/>
      <c r="K109" s="84"/>
      <c r="L109" s="84"/>
      <c r="M109" s="84"/>
      <c r="N109" s="84"/>
      <c r="O109" s="84"/>
      <c r="P109" s="84"/>
      <c r="Q109" s="1"/>
      <c r="R109" s="1"/>
      <c r="S109" s="1"/>
      <c r="T109" s="1"/>
      <c r="U109" s="1"/>
      <c r="V109" s="1"/>
      <c r="W109" s="1"/>
      <c r="X109" s="1"/>
      <c r="Y109" s="1"/>
      <c r="Z109" s="1"/>
      <c r="AA109" s="84"/>
      <c r="AB109" s="1"/>
    </row>
    <row r="110" spans="1:28" ht="15.75" customHeight="1" x14ac:dyDescent="0.25">
      <c r="A110" s="1"/>
      <c r="B110" s="1"/>
      <c r="C110" s="1"/>
      <c r="D110" s="1"/>
      <c r="E110" s="84"/>
      <c r="F110" s="84"/>
      <c r="G110" s="84"/>
      <c r="H110" s="84"/>
      <c r="I110" s="84"/>
      <c r="J110" s="84"/>
      <c r="K110" s="84"/>
      <c r="L110" s="84"/>
      <c r="M110" s="84"/>
      <c r="N110" s="84"/>
      <c r="O110" s="84"/>
      <c r="P110" s="84"/>
      <c r="Q110" s="1"/>
      <c r="R110" s="1"/>
      <c r="S110" s="1"/>
      <c r="T110" s="1"/>
      <c r="U110" s="1"/>
      <c r="V110" s="1"/>
      <c r="W110" s="1"/>
      <c r="X110" s="1"/>
      <c r="Y110" s="1"/>
      <c r="Z110" s="1"/>
      <c r="AA110" s="84"/>
      <c r="AB110" s="1"/>
    </row>
    <row r="111" spans="1:28" ht="15.75" customHeight="1" x14ac:dyDescent="0.25">
      <c r="A111" s="1"/>
      <c r="B111" s="1"/>
      <c r="C111" s="1"/>
      <c r="D111" s="1"/>
      <c r="E111" s="84"/>
      <c r="F111" s="84"/>
      <c r="G111" s="84"/>
      <c r="H111" s="84"/>
      <c r="I111" s="84"/>
      <c r="J111" s="84"/>
      <c r="K111" s="84"/>
      <c r="L111" s="84"/>
      <c r="M111" s="84"/>
      <c r="N111" s="84"/>
      <c r="O111" s="84"/>
      <c r="P111" s="84"/>
      <c r="Q111" s="1"/>
      <c r="R111" s="1"/>
      <c r="S111" s="1"/>
      <c r="T111" s="1"/>
      <c r="U111" s="1"/>
      <c r="V111" s="1"/>
      <c r="W111" s="1"/>
      <c r="X111" s="1"/>
      <c r="Y111" s="1"/>
      <c r="Z111" s="1"/>
      <c r="AA111" s="84"/>
      <c r="AB111" s="1"/>
    </row>
    <row r="112" spans="1:28" ht="15.75" customHeight="1" x14ac:dyDescent="0.25">
      <c r="A112" s="1"/>
      <c r="B112" s="1"/>
      <c r="C112" s="1"/>
      <c r="D112" s="1"/>
      <c r="E112" s="84"/>
      <c r="F112" s="84"/>
      <c r="G112" s="84"/>
      <c r="H112" s="84"/>
      <c r="I112" s="84"/>
      <c r="J112" s="84"/>
      <c r="K112" s="84"/>
      <c r="L112" s="84"/>
      <c r="M112" s="84"/>
      <c r="N112" s="84"/>
      <c r="O112" s="84"/>
      <c r="P112" s="84"/>
      <c r="Q112" s="1"/>
      <c r="R112" s="1"/>
      <c r="S112" s="1"/>
      <c r="T112" s="1"/>
      <c r="U112" s="1"/>
      <c r="V112" s="1"/>
      <c r="W112" s="1"/>
      <c r="X112" s="1"/>
      <c r="Y112" s="1"/>
      <c r="Z112" s="1"/>
      <c r="AA112" s="84"/>
      <c r="AB112" s="1"/>
    </row>
    <row r="113" spans="1:28" ht="15.75" customHeight="1" x14ac:dyDescent="0.25">
      <c r="A113" s="1"/>
      <c r="B113" s="1"/>
      <c r="C113" s="1"/>
      <c r="D113" s="1"/>
      <c r="E113" s="84"/>
      <c r="F113" s="84"/>
      <c r="G113" s="84"/>
      <c r="H113" s="84"/>
      <c r="I113" s="84"/>
      <c r="J113" s="84"/>
      <c r="K113" s="84"/>
      <c r="L113" s="84"/>
      <c r="M113" s="84"/>
      <c r="N113" s="84"/>
      <c r="O113" s="84"/>
      <c r="P113" s="84"/>
      <c r="Q113" s="1"/>
      <c r="R113" s="1"/>
      <c r="S113" s="1"/>
      <c r="T113" s="1"/>
      <c r="U113" s="1"/>
      <c r="V113" s="1"/>
      <c r="W113" s="1"/>
      <c r="X113" s="1"/>
      <c r="Y113" s="1"/>
      <c r="Z113" s="1"/>
      <c r="AA113" s="84"/>
      <c r="AB113" s="1"/>
    </row>
    <row r="114" spans="1:28" ht="15.75" customHeight="1" x14ac:dyDescent="0.25">
      <c r="A114" s="1"/>
      <c r="B114" s="1"/>
      <c r="C114" s="1"/>
      <c r="D114" s="1"/>
      <c r="E114" s="84"/>
      <c r="F114" s="84"/>
      <c r="G114" s="84"/>
      <c r="H114" s="84"/>
      <c r="I114" s="84"/>
      <c r="J114" s="84"/>
      <c r="K114" s="84"/>
      <c r="L114" s="84"/>
      <c r="M114" s="84"/>
      <c r="N114" s="84"/>
      <c r="O114" s="84"/>
      <c r="P114" s="84"/>
      <c r="Q114" s="1"/>
      <c r="R114" s="1"/>
      <c r="S114" s="1"/>
      <c r="T114" s="1"/>
      <c r="U114" s="1"/>
      <c r="V114" s="1"/>
      <c r="W114" s="1"/>
      <c r="X114" s="1"/>
      <c r="Y114" s="1"/>
      <c r="Z114" s="1"/>
      <c r="AA114" s="84"/>
      <c r="AB114" s="1"/>
    </row>
    <row r="115" spans="1:28" ht="15.75" customHeight="1" x14ac:dyDescent="0.25">
      <c r="A115" s="1"/>
      <c r="B115" s="1"/>
      <c r="C115" s="1"/>
      <c r="D115" s="1"/>
      <c r="E115" s="84"/>
      <c r="F115" s="84"/>
      <c r="G115" s="84"/>
      <c r="H115" s="84"/>
      <c r="I115" s="84"/>
      <c r="J115" s="84"/>
      <c r="K115" s="84"/>
      <c r="L115" s="84"/>
      <c r="M115" s="84"/>
      <c r="N115" s="84"/>
      <c r="O115" s="84"/>
      <c r="P115" s="84"/>
      <c r="Q115" s="1"/>
      <c r="R115" s="1"/>
      <c r="S115" s="1"/>
      <c r="T115" s="1"/>
      <c r="U115" s="1"/>
      <c r="V115" s="1"/>
      <c r="W115" s="1"/>
      <c r="X115" s="1"/>
      <c r="Y115" s="1"/>
      <c r="Z115" s="1"/>
      <c r="AA115" s="84"/>
      <c r="AB115" s="1"/>
    </row>
    <row r="116" spans="1:28" ht="15.75" customHeight="1" x14ac:dyDescent="0.25">
      <c r="A116" s="1"/>
      <c r="B116" s="1"/>
      <c r="C116" s="1"/>
      <c r="D116" s="1"/>
      <c r="E116" s="84"/>
      <c r="F116" s="84"/>
      <c r="G116" s="84"/>
      <c r="H116" s="84"/>
      <c r="I116" s="84"/>
      <c r="J116" s="84"/>
      <c r="K116" s="84"/>
      <c r="L116" s="84"/>
      <c r="M116" s="84"/>
      <c r="N116" s="84"/>
      <c r="O116" s="84"/>
      <c r="P116" s="84"/>
      <c r="Q116" s="1"/>
      <c r="R116" s="1"/>
      <c r="S116" s="1"/>
      <c r="T116" s="1"/>
      <c r="U116" s="1"/>
      <c r="V116" s="1"/>
      <c r="W116" s="1"/>
      <c r="X116" s="1"/>
      <c r="Y116" s="1"/>
      <c r="Z116" s="1"/>
      <c r="AA116" s="84"/>
      <c r="AB116" s="1"/>
    </row>
    <row r="117" spans="1:28" ht="15.75" customHeight="1" x14ac:dyDescent="0.25">
      <c r="A117" s="1"/>
      <c r="B117" s="1"/>
      <c r="C117" s="1"/>
      <c r="D117" s="1"/>
      <c r="E117" s="84"/>
      <c r="F117" s="84"/>
      <c r="G117" s="84"/>
      <c r="H117" s="84"/>
      <c r="I117" s="84"/>
      <c r="J117" s="84"/>
      <c r="K117" s="84"/>
      <c r="L117" s="84"/>
      <c r="M117" s="84"/>
      <c r="N117" s="84"/>
      <c r="O117" s="84"/>
      <c r="P117" s="84"/>
      <c r="Q117" s="1"/>
      <c r="R117" s="1"/>
      <c r="S117" s="1"/>
      <c r="T117" s="1"/>
      <c r="U117" s="1"/>
      <c r="V117" s="1"/>
      <c r="W117" s="1"/>
      <c r="X117" s="1"/>
      <c r="Y117" s="1"/>
      <c r="Z117" s="1"/>
      <c r="AA117" s="84"/>
      <c r="AB117" s="1"/>
    </row>
    <row r="118" spans="1:28" ht="15.75" customHeight="1" x14ac:dyDescent="0.25">
      <c r="A118" s="1"/>
      <c r="B118" s="1"/>
      <c r="C118" s="1"/>
      <c r="D118" s="1"/>
      <c r="E118" s="84"/>
      <c r="F118" s="84"/>
      <c r="G118" s="84"/>
      <c r="H118" s="84"/>
      <c r="I118" s="84"/>
      <c r="J118" s="84"/>
      <c r="K118" s="84"/>
      <c r="L118" s="84"/>
      <c r="M118" s="84"/>
      <c r="N118" s="84"/>
      <c r="O118" s="84"/>
      <c r="P118" s="84"/>
      <c r="Q118" s="1"/>
      <c r="R118" s="1"/>
      <c r="S118" s="1"/>
      <c r="T118" s="1"/>
      <c r="U118" s="1"/>
      <c r="V118" s="1"/>
      <c r="W118" s="1"/>
      <c r="X118" s="1"/>
      <c r="Y118" s="1"/>
      <c r="Z118" s="1"/>
      <c r="AA118" s="84"/>
      <c r="AB118" s="1"/>
    </row>
    <row r="119" spans="1:28" ht="15.75" customHeight="1" x14ac:dyDescent="0.25">
      <c r="A119" s="1"/>
      <c r="B119" s="1"/>
      <c r="C119" s="1"/>
      <c r="D119" s="1"/>
      <c r="E119" s="84"/>
      <c r="F119" s="84"/>
      <c r="G119" s="84"/>
      <c r="H119" s="84"/>
      <c r="I119" s="84"/>
      <c r="J119" s="84"/>
      <c r="K119" s="84"/>
      <c r="L119" s="84"/>
      <c r="M119" s="84"/>
      <c r="N119" s="84"/>
      <c r="O119" s="84"/>
      <c r="P119" s="84"/>
      <c r="Q119" s="1"/>
      <c r="R119" s="1"/>
      <c r="S119" s="1"/>
      <c r="T119" s="1"/>
      <c r="U119" s="1"/>
      <c r="V119" s="1"/>
      <c r="W119" s="1"/>
      <c r="X119" s="1"/>
      <c r="Y119" s="1"/>
      <c r="Z119" s="1"/>
      <c r="AA119" s="84"/>
      <c r="AB119" s="1"/>
    </row>
    <row r="120" spans="1:28" ht="15.75" customHeight="1" x14ac:dyDescent="0.25">
      <c r="A120" s="1"/>
      <c r="B120" s="1"/>
      <c r="C120" s="1"/>
      <c r="D120" s="1"/>
      <c r="E120" s="84"/>
      <c r="F120" s="84"/>
      <c r="G120" s="84"/>
      <c r="H120" s="84"/>
      <c r="I120" s="84"/>
      <c r="J120" s="84"/>
      <c r="K120" s="84"/>
      <c r="L120" s="84"/>
      <c r="M120" s="84"/>
      <c r="N120" s="84"/>
      <c r="O120" s="84"/>
      <c r="P120" s="84"/>
      <c r="Q120" s="1"/>
      <c r="R120" s="1"/>
      <c r="S120" s="1"/>
      <c r="T120" s="1"/>
      <c r="U120" s="1"/>
      <c r="V120" s="1"/>
      <c r="W120" s="1"/>
      <c r="X120" s="1"/>
      <c r="Y120" s="1"/>
      <c r="Z120" s="1"/>
      <c r="AA120" s="84"/>
      <c r="AB120" s="1"/>
    </row>
    <row r="121" spans="1:28" ht="15.75" customHeight="1" x14ac:dyDescent="0.25">
      <c r="A121" s="1"/>
      <c r="B121" s="1"/>
      <c r="C121" s="1"/>
      <c r="D121" s="1"/>
      <c r="E121" s="84"/>
      <c r="F121" s="84"/>
      <c r="G121" s="84"/>
      <c r="H121" s="84"/>
      <c r="I121" s="84"/>
      <c r="J121" s="84"/>
      <c r="K121" s="84"/>
      <c r="L121" s="84"/>
      <c r="M121" s="84"/>
      <c r="N121" s="84"/>
      <c r="O121" s="84"/>
      <c r="P121" s="84"/>
      <c r="Q121" s="1"/>
      <c r="R121" s="1"/>
      <c r="S121" s="1"/>
      <c r="T121" s="1"/>
      <c r="U121" s="1"/>
      <c r="V121" s="1"/>
      <c r="W121" s="1"/>
      <c r="X121" s="1"/>
      <c r="Y121" s="1"/>
      <c r="Z121" s="1"/>
      <c r="AA121" s="84"/>
      <c r="AB121" s="1"/>
    </row>
    <row r="122" spans="1:28" ht="15.75" customHeight="1" x14ac:dyDescent="0.25">
      <c r="A122" s="1"/>
      <c r="B122" s="1"/>
      <c r="C122" s="1"/>
      <c r="D122" s="1"/>
      <c r="E122" s="84"/>
      <c r="F122" s="84"/>
      <c r="G122" s="84"/>
      <c r="H122" s="84"/>
      <c r="I122" s="84"/>
      <c r="J122" s="84"/>
      <c r="K122" s="84"/>
      <c r="L122" s="84"/>
      <c r="M122" s="84"/>
      <c r="N122" s="84"/>
      <c r="O122" s="84"/>
      <c r="P122" s="84"/>
      <c r="Q122" s="1"/>
      <c r="R122" s="1"/>
      <c r="S122" s="1"/>
      <c r="T122" s="1"/>
      <c r="U122" s="1"/>
      <c r="V122" s="1"/>
      <c r="W122" s="1"/>
      <c r="X122" s="1"/>
      <c r="Y122" s="1"/>
      <c r="Z122" s="1"/>
      <c r="AA122" s="84"/>
      <c r="AB122" s="1"/>
    </row>
    <row r="123" spans="1:28" ht="15.75" customHeight="1" x14ac:dyDescent="0.25">
      <c r="A123" s="1"/>
      <c r="B123" s="1"/>
      <c r="C123" s="1"/>
      <c r="D123" s="1"/>
      <c r="E123" s="84"/>
      <c r="F123" s="84"/>
      <c r="G123" s="84"/>
      <c r="H123" s="84"/>
      <c r="I123" s="84"/>
      <c r="J123" s="84"/>
      <c r="K123" s="84"/>
      <c r="L123" s="84"/>
      <c r="M123" s="84"/>
      <c r="N123" s="84"/>
      <c r="O123" s="84"/>
      <c r="P123" s="84"/>
      <c r="Q123" s="1"/>
      <c r="R123" s="1"/>
      <c r="S123" s="1"/>
      <c r="T123" s="1"/>
      <c r="U123" s="1"/>
      <c r="V123" s="1"/>
      <c r="W123" s="1"/>
      <c r="X123" s="1"/>
      <c r="Y123" s="1"/>
      <c r="Z123" s="1"/>
      <c r="AA123" s="84"/>
      <c r="AB123" s="1"/>
    </row>
    <row r="124" spans="1:28" ht="15.75" customHeight="1" x14ac:dyDescent="0.25">
      <c r="A124" s="1"/>
      <c r="B124" s="1"/>
      <c r="C124" s="1"/>
      <c r="D124" s="1"/>
      <c r="E124" s="84"/>
      <c r="F124" s="84"/>
      <c r="G124" s="84"/>
      <c r="H124" s="84"/>
      <c r="I124" s="84"/>
      <c r="J124" s="84"/>
      <c r="K124" s="84"/>
      <c r="L124" s="84"/>
      <c r="M124" s="84"/>
      <c r="N124" s="84"/>
      <c r="O124" s="84"/>
      <c r="P124" s="84"/>
      <c r="Q124" s="1"/>
      <c r="R124" s="1"/>
      <c r="S124" s="1"/>
      <c r="T124" s="1"/>
      <c r="U124" s="1"/>
      <c r="V124" s="1"/>
      <c r="W124" s="1"/>
      <c r="X124" s="1"/>
      <c r="Y124" s="1"/>
      <c r="Z124" s="1"/>
      <c r="AA124" s="84"/>
      <c r="AB124" s="1"/>
    </row>
    <row r="125" spans="1:28" ht="15.75" customHeight="1" x14ac:dyDescent="0.25">
      <c r="A125" s="1"/>
      <c r="B125" s="1"/>
      <c r="C125" s="1"/>
      <c r="D125" s="1"/>
      <c r="E125" s="84"/>
      <c r="F125" s="84"/>
      <c r="G125" s="84"/>
      <c r="H125" s="84"/>
      <c r="I125" s="84"/>
      <c r="J125" s="84"/>
      <c r="K125" s="84"/>
      <c r="L125" s="84"/>
      <c r="M125" s="84"/>
      <c r="N125" s="84"/>
      <c r="O125" s="84"/>
      <c r="P125" s="84"/>
      <c r="Q125" s="1"/>
      <c r="R125" s="1"/>
      <c r="S125" s="1"/>
      <c r="T125" s="1"/>
      <c r="U125" s="1"/>
      <c r="V125" s="1"/>
      <c r="W125" s="1"/>
      <c r="X125" s="1"/>
      <c r="Y125" s="1"/>
      <c r="Z125" s="1"/>
      <c r="AA125" s="84"/>
      <c r="AB125" s="1"/>
    </row>
    <row r="126" spans="1:28" ht="15.75" customHeight="1" x14ac:dyDescent="0.25">
      <c r="A126" s="1"/>
      <c r="B126" s="1"/>
      <c r="C126" s="1"/>
      <c r="D126" s="1"/>
      <c r="E126" s="84"/>
      <c r="F126" s="84"/>
      <c r="G126" s="84"/>
      <c r="H126" s="84"/>
      <c r="I126" s="84"/>
      <c r="J126" s="84"/>
      <c r="K126" s="84"/>
      <c r="L126" s="84"/>
      <c r="M126" s="84"/>
      <c r="N126" s="84"/>
      <c r="O126" s="84"/>
      <c r="P126" s="84"/>
      <c r="Q126" s="1"/>
      <c r="R126" s="1"/>
      <c r="S126" s="1"/>
      <c r="T126" s="1"/>
      <c r="U126" s="1"/>
      <c r="V126" s="1"/>
      <c r="W126" s="1"/>
      <c r="X126" s="1"/>
      <c r="Y126" s="1"/>
      <c r="Z126" s="1"/>
      <c r="AA126" s="84"/>
      <c r="AB126" s="1"/>
    </row>
    <row r="127" spans="1:28" ht="15.75" customHeight="1" x14ac:dyDescent="0.25">
      <c r="A127" s="1"/>
      <c r="B127" s="1"/>
      <c r="C127" s="1"/>
      <c r="D127" s="1"/>
      <c r="E127" s="84"/>
      <c r="F127" s="84"/>
      <c r="G127" s="84"/>
      <c r="H127" s="84"/>
      <c r="I127" s="84"/>
      <c r="J127" s="84"/>
      <c r="K127" s="84"/>
      <c r="L127" s="84"/>
      <c r="M127" s="84"/>
      <c r="N127" s="84"/>
      <c r="O127" s="84"/>
      <c r="P127" s="84"/>
      <c r="Q127" s="1"/>
      <c r="R127" s="1"/>
      <c r="S127" s="1"/>
      <c r="T127" s="1"/>
      <c r="U127" s="1"/>
      <c r="V127" s="1"/>
      <c r="W127" s="1"/>
      <c r="X127" s="1"/>
      <c r="Y127" s="1"/>
      <c r="Z127" s="1"/>
      <c r="AA127" s="84"/>
      <c r="AB127" s="1"/>
    </row>
    <row r="128" spans="1:28" ht="15.75" customHeight="1" x14ac:dyDescent="0.25">
      <c r="A128" s="1"/>
      <c r="B128" s="1"/>
      <c r="C128" s="1"/>
      <c r="D128" s="1"/>
      <c r="E128" s="84"/>
      <c r="F128" s="84"/>
      <c r="G128" s="84"/>
      <c r="H128" s="84"/>
      <c r="I128" s="84"/>
      <c r="J128" s="84"/>
      <c r="K128" s="84"/>
      <c r="L128" s="84"/>
      <c r="M128" s="84"/>
      <c r="N128" s="84"/>
      <c r="O128" s="84"/>
      <c r="P128" s="84"/>
      <c r="Q128" s="1"/>
      <c r="R128" s="1"/>
      <c r="S128" s="1"/>
      <c r="T128" s="1"/>
      <c r="U128" s="1"/>
      <c r="V128" s="1"/>
      <c r="W128" s="1"/>
      <c r="X128" s="1"/>
      <c r="Y128" s="1"/>
      <c r="Z128" s="1"/>
      <c r="AA128" s="84"/>
      <c r="AB128" s="1"/>
    </row>
    <row r="129" spans="1:28" ht="15.75" customHeight="1" x14ac:dyDescent="0.25">
      <c r="A129" s="1"/>
      <c r="B129" s="1"/>
      <c r="C129" s="1"/>
      <c r="D129" s="1"/>
      <c r="E129" s="84"/>
      <c r="F129" s="84"/>
      <c r="G129" s="84"/>
      <c r="H129" s="84"/>
      <c r="I129" s="84"/>
      <c r="J129" s="84"/>
      <c r="K129" s="84"/>
      <c r="L129" s="84"/>
      <c r="M129" s="84"/>
      <c r="N129" s="84"/>
      <c r="O129" s="84"/>
      <c r="P129" s="84"/>
      <c r="Q129" s="1"/>
      <c r="R129" s="1"/>
      <c r="S129" s="1"/>
      <c r="T129" s="1"/>
      <c r="U129" s="1"/>
      <c r="V129" s="1"/>
      <c r="W129" s="1"/>
      <c r="X129" s="1"/>
      <c r="Y129" s="1"/>
      <c r="Z129" s="1"/>
      <c r="AA129" s="84"/>
      <c r="AB129" s="1"/>
    </row>
    <row r="130" spans="1:28" ht="15.75" customHeight="1" x14ac:dyDescent="0.25">
      <c r="A130" s="1"/>
      <c r="B130" s="1"/>
      <c r="C130" s="1"/>
      <c r="D130" s="1"/>
      <c r="E130" s="84"/>
      <c r="F130" s="84"/>
      <c r="G130" s="84"/>
      <c r="H130" s="84"/>
      <c r="I130" s="84"/>
      <c r="J130" s="84"/>
      <c r="K130" s="84"/>
      <c r="L130" s="84"/>
      <c r="M130" s="84"/>
      <c r="N130" s="84"/>
      <c r="O130" s="84"/>
      <c r="P130" s="84"/>
      <c r="Q130" s="1"/>
      <c r="R130" s="1"/>
      <c r="S130" s="1"/>
      <c r="T130" s="1"/>
      <c r="U130" s="1"/>
      <c r="V130" s="1"/>
      <c r="W130" s="1"/>
      <c r="X130" s="1"/>
      <c r="Y130" s="1"/>
      <c r="Z130" s="1"/>
      <c r="AA130" s="84"/>
      <c r="AB130" s="1"/>
    </row>
    <row r="131" spans="1:28" ht="15.75" customHeight="1" x14ac:dyDescent="0.25">
      <c r="A131" s="1"/>
      <c r="B131" s="1"/>
      <c r="C131" s="1"/>
      <c r="D131" s="1"/>
      <c r="E131" s="84"/>
      <c r="F131" s="84"/>
      <c r="G131" s="84"/>
      <c r="H131" s="84"/>
      <c r="I131" s="84"/>
      <c r="J131" s="84"/>
      <c r="K131" s="84"/>
      <c r="L131" s="84"/>
      <c r="M131" s="84"/>
      <c r="N131" s="84"/>
      <c r="O131" s="84"/>
      <c r="P131" s="84"/>
      <c r="Q131" s="1"/>
      <c r="R131" s="1"/>
      <c r="S131" s="1"/>
      <c r="T131" s="1"/>
      <c r="U131" s="1"/>
      <c r="V131" s="1"/>
      <c r="W131" s="1"/>
      <c r="X131" s="1"/>
      <c r="Y131" s="1"/>
      <c r="Z131" s="1"/>
      <c r="AA131" s="84"/>
      <c r="AB131" s="1"/>
    </row>
    <row r="132" spans="1:28" ht="15.75" customHeight="1" x14ac:dyDescent="0.25">
      <c r="A132" s="1"/>
      <c r="B132" s="1"/>
      <c r="C132" s="1"/>
      <c r="D132" s="1"/>
      <c r="E132" s="84"/>
      <c r="F132" s="84"/>
      <c r="G132" s="84"/>
      <c r="H132" s="84"/>
      <c r="I132" s="84"/>
      <c r="J132" s="84"/>
      <c r="K132" s="84"/>
      <c r="L132" s="84"/>
      <c r="M132" s="84"/>
      <c r="N132" s="84"/>
      <c r="O132" s="84"/>
      <c r="P132" s="84"/>
      <c r="Q132" s="1"/>
      <c r="R132" s="1"/>
      <c r="S132" s="1"/>
      <c r="T132" s="1"/>
      <c r="U132" s="1"/>
      <c r="V132" s="1"/>
      <c r="W132" s="1"/>
      <c r="X132" s="1"/>
      <c r="Y132" s="1"/>
      <c r="Z132" s="1"/>
      <c r="AA132" s="84"/>
      <c r="AB132" s="1"/>
    </row>
    <row r="133" spans="1:28" ht="15.75" customHeight="1" x14ac:dyDescent="0.25">
      <c r="A133" s="1"/>
      <c r="B133" s="1"/>
      <c r="C133" s="1"/>
      <c r="D133" s="1"/>
      <c r="E133" s="84"/>
      <c r="F133" s="84"/>
      <c r="G133" s="84"/>
      <c r="H133" s="84"/>
      <c r="I133" s="84"/>
      <c r="J133" s="84"/>
      <c r="K133" s="84"/>
      <c r="L133" s="84"/>
      <c r="M133" s="84"/>
      <c r="N133" s="84"/>
      <c r="O133" s="84"/>
      <c r="P133" s="84"/>
      <c r="Q133" s="1"/>
      <c r="R133" s="1"/>
      <c r="S133" s="1"/>
      <c r="T133" s="1"/>
      <c r="U133" s="1"/>
      <c r="V133" s="1"/>
      <c r="W133" s="1"/>
      <c r="X133" s="1"/>
      <c r="Y133" s="1"/>
      <c r="Z133" s="1"/>
      <c r="AA133" s="84"/>
      <c r="AB133" s="1"/>
    </row>
    <row r="134" spans="1:28" ht="15.75" customHeight="1" x14ac:dyDescent="0.25">
      <c r="A134" s="1"/>
      <c r="B134" s="1"/>
      <c r="C134" s="1"/>
      <c r="D134" s="1"/>
      <c r="E134" s="84"/>
      <c r="F134" s="84"/>
      <c r="G134" s="84"/>
      <c r="H134" s="84"/>
      <c r="I134" s="84"/>
      <c r="J134" s="84"/>
      <c r="K134" s="84"/>
      <c r="L134" s="84"/>
      <c r="M134" s="84"/>
      <c r="N134" s="84"/>
      <c r="O134" s="84"/>
      <c r="P134" s="84"/>
      <c r="Q134" s="1"/>
      <c r="R134" s="1"/>
      <c r="S134" s="1"/>
      <c r="T134" s="1"/>
      <c r="U134" s="1"/>
      <c r="V134" s="1"/>
      <c r="W134" s="1"/>
      <c r="X134" s="1"/>
      <c r="Y134" s="1"/>
      <c r="Z134" s="1"/>
      <c r="AA134" s="84"/>
      <c r="AB134" s="1"/>
    </row>
    <row r="135" spans="1:28" ht="15.75" customHeight="1" x14ac:dyDescent="0.25">
      <c r="A135" s="1"/>
      <c r="B135" s="1"/>
      <c r="C135" s="1"/>
      <c r="D135" s="1"/>
      <c r="E135" s="84"/>
      <c r="F135" s="84"/>
      <c r="G135" s="84"/>
      <c r="H135" s="84"/>
      <c r="I135" s="84"/>
      <c r="J135" s="84"/>
      <c r="K135" s="84"/>
      <c r="L135" s="84"/>
      <c r="M135" s="84"/>
      <c r="N135" s="84"/>
      <c r="O135" s="84"/>
      <c r="P135" s="84"/>
      <c r="Q135" s="1"/>
      <c r="R135" s="1"/>
      <c r="S135" s="1"/>
      <c r="T135" s="1"/>
      <c r="U135" s="1"/>
      <c r="V135" s="1"/>
      <c r="W135" s="1"/>
      <c r="X135" s="1"/>
      <c r="Y135" s="1"/>
      <c r="Z135" s="1"/>
      <c r="AA135" s="84"/>
      <c r="AB135" s="1"/>
    </row>
    <row r="136" spans="1:28" ht="15.75" customHeight="1" x14ac:dyDescent="0.25">
      <c r="A136" s="1"/>
      <c r="B136" s="1"/>
      <c r="C136" s="1"/>
      <c r="D136" s="1"/>
      <c r="E136" s="84"/>
      <c r="F136" s="84"/>
      <c r="G136" s="84"/>
      <c r="H136" s="84"/>
      <c r="I136" s="84"/>
      <c r="J136" s="84"/>
      <c r="K136" s="84"/>
      <c r="L136" s="84"/>
      <c r="M136" s="84"/>
      <c r="N136" s="84"/>
      <c r="O136" s="84"/>
      <c r="P136" s="84"/>
      <c r="Q136" s="1"/>
      <c r="R136" s="1"/>
      <c r="S136" s="1"/>
      <c r="T136" s="1"/>
      <c r="U136" s="1"/>
      <c r="V136" s="1"/>
      <c r="W136" s="1"/>
      <c r="X136" s="1"/>
      <c r="Y136" s="1"/>
      <c r="Z136" s="1"/>
      <c r="AA136" s="84"/>
      <c r="AB136" s="1"/>
    </row>
    <row r="137" spans="1:28" ht="15.75" customHeight="1" x14ac:dyDescent="0.25">
      <c r="A137" s="1"/>
      <c r="B137" s="1"/>
      <c r="C137" s="1"/>
      <c r="D137" s="1"/>
      <c r="E137" s="84"/>
      <c r="F137" s="84"/>
      <c r="G137" s="84"/>
      <c r="H137" s="84"/>
      <c r="I137" s="84"/>
      <c r="J137" s="84"/>
      <c r="K137" s="84"/>
      <c r="L137" s="84"/>
      <c r="M137" s="84"/>
      <c r="N137" s="84"/>
      <c r="O137" s="84"/>
      <c r="P137" s="84"/>
      <c r="Q137" s="1"/>
      <c r="R137" s="1"/>
      <c r="S137" s="1"/>
      <c r="T137" s="1"/>
      <c r="U137" s="1"/>
      <c r="V137" s="1"/>
      <c r="W137" s="1"/>
      <c r="X137" s="1"/>
      <c r="Y137" s="1"/>
      <c r="Z137" s="1"/>
      <c r="AA137" s="84"/>
      <c r="AB137" s="1"/>
    </row>
    <row r="138" spans="1:28" ht="15.75" customHeight="1" x14ac:dyDescent="0.25">
      <c r="A138" s="1"/>
      <c r="B138" s="1"/>
      <c r="C138" s="1"/>
      <c r="D138" s="1"/>
      <c r="E138" s="84"/>
      <c r="F138" s="84"/>
      <c r="G138" s="84"/>
      <c r="H138" s="84"/>
      <c r="I138" s="84"/>
      <c r="J138" s="84"/>
      <c r="K138" s="84"/>
      <c r="L138" s="84"/>
      <c r="M138" s="84"/>
      <c r="N138" s="84"/>
      <c r="O138" s="84"/>
      <c r="P138" s="84"/>
      <c r="Q138" s="1"/>
      <c r="R138" s="1"/>
      <c r="S138" s="1"/>
      <c r="T138" s="1"/>
      <c r="U138" s="1"/>
      <c r="V138" s="1"/>
      <c r="W138" s="1"/>
      <c r="X138" s="1"/>
      <c r="Y138" s="1"/>
      <c r="Z138" s="1"/>
      <c r="AA138" s="84"/>
      <c r="AB138" s="1"/>
    </row>
    <row r="139" spans="1:28" ht="15.75" customHeight="1" x14ac:dyDescent="0.25">
      <c r="A139" s="1"/>
      <c r="B139" s="1"/>
      <c r="C139" s="1"/>
      <c r="D139" s="1"/>
      <c r="E139" s="84"/>
      <c r="F139" s="84"/>
      <c r="G139" s="84"/>
      <c r="H139" s="84"/>
      <c r="I139" s="84"/>
      <c r="J139" s="84"/>
      <c r="K139" s="84"/>
      <c r="L139" s="84"/>
      <c r="M139" s="84"/>
      <c r="N139" s="84"/>
      <c r="O139" s="84"/>
      <c r="P139" s="84"/>
      <c r="Q139" s="1"/>
      <c r="R139" s="1"/>
      <c r="S139" s="1"/>
      <c r="T139" s="1"/>
      <c r="U139" s="1"/>
      <c r="V139" s="1"/>
      <c r="W139" s="1"/>
      <c r="X139" s="1"/>
      <c r="Y139" s="1"/>
      <c r="Z139" s="1"/>
      <c r="AA139" s="84"/>
      <c r="AB139" s="1"/>
    </row>
    <row r="140" spans="1:28" ht="15.75" customHeight="1" x14ac:dyDescent="0.25">
      <c r="A140" s="1"/>
      <c r="B140" s="1"/>
      <c r="C140" s="1"/>
      <c r="D140" s="1"/>
      <c r="E140" s="84"/>
      <c r="F140" s="84"/>
      <c r="G140" s="84"/>
      <c r="H140" s="84"/>
      <c r="I140" s="84"/>
      <c r="J140" s="84"/>
      <c r="K140" s="84"/>
      <c r="L140" s="84"/>
      <c r="M140" s="84"/>
      <c r="N140" s="84"/>
      <c r="O140" s="84"/>
      <c r="P140" s="84"/>
      <c r="Q140" s="1"/>
      <c r="R140" s="1"/>
      <c r="S140" s="1"/>
      <c r="T140" s="1"/>
      <c r="U140" s="1"/>
      <c r="V140" s="1"/>
      <c r="W140" s="1"/>
      <c r="X140" s="1"/>
      <c r="Y140" s="1"/>
      <c r="Z140" s="1"/>
      <c r="AA140" s="84"/>
      <c r="AB140" s="1"/>
    </row>
    <row r="141" spans="1:28" ht="15.75" customHeight="1" x14ac:dyDescent="0.25">
      <c r="A141" s="1"/>
      <c r="B141" s="1"/>
      <c r="C141" s="1"/>
      <c r="D141" s="1"/>
      <c r="E141" s="84"/>
      <c r="F141" s="84"/>
      <c r="G141" s="84"/>
      <c r="H141" s="84"/>
      <c r="I141" s="84"/>
      <c r="J141" s="84"/>
      <c r="K141" s="84"/>
      <c r="L141" s="84"/>
      <c r="M141" s="84"/>
      <c r="N141" s="84"/>
      <c r="O141" s="84"/>
      <c r="P141" s="84"/>
      <c r="Q141" s="1"/>
      <c r="R141" s="1"/>
      <c r="S141" s="1"/>
      <c r="T141" s="1"/>
      <c r="U141" s="1"/>
      <c r="V141" s="1"/>
      <c r="W141" s="1"/>
      <c r="X141" s="1"/>
      <c r="Y141" s="1"/>
      <c r="Z141" s="1"/>
      <c r="AA141" s="84"/>
      <c r="AB141" s="1"/>
    </row>
    <row r="142" spans="1:28" ht="15.75" customHeight="1" x14ac:dyDescent="0.25">
      <c r="A142" s="1"/>
      <c r="B142" s="1"/>
      <c r="C142" s="1"/>
      <c r="D142" s="1"/>
      <c r="E142" s="84"/>
      <c r="F142" s="84"/>
      <c r="G142" s="84"/>
      <c r="H142" s="84"/>
      <c r="I142" s="84"/>
      <c r="J142" s="84"/>
      <c r="K142" s="84"/>
      <c r="L142" s="84"/>
      <c r="M142" s="84"/>
      <c r="N142" s="84"/>
      <c r="O142" s="84"/>
      <c r="P142" s="84"/>
      <c r="Q142" s="1"/>
      <c r="R142" s="1"/>
      <c r="S142" s="1"/>
      <c r="T142" s="1"/>
      <c r="U142" s="1"/>
      <c r="V142" s="1"/>
      <c r="W142" s="1"/>
      <c r="X142" s="1"/>
      <c r="Y142" s="1"/>
      <c r="Z142" s="1"/>
      <c r="AA142" s="84"/>
      <c r="AB142" s="1"/>
    </row>
    <row r="143" spans="1:28" ht="15.75" customHeight="1" x14ac:dyDescent="0.25">
      <c r="A143" s="1"/>
      <c r="B143" s="1"/>
      <c r="C143" s="1"/>
      <c r="D143" s="1"/>
      <c r="E143" s="84"/>
      <c r="F143" s="84"/>
      <c r="G143" s="84"/>
      <c r="H143" s="84"/>
      <c r="I143" s="84"/>
      <c r="J143" s="84"/>
      <c r="K143" s="84"/>
      <c r="L143" s="84"/>
      <c r="M143" s="84"/>
      <c r="N143" s="84"/>
      <c r="O143" s="84"/>
      <c r="P143" s="84"/>
      <c r="Q143" s="1"/>
      <c r="R143" s="1"/>
      <c r="S143" s="1"/>
      <c r="T143" s="1"/>
      <c r="U143" s="1"/>
      <c r="V143" s="1"/>
      <c r="W143" s="1"/>
      <c r="X143" s="1"/>
      <c r="Y143" s="1"/>
      <c r="Z143" s="1"/>
      <c r="AA143" s="84"/>
      <c r="AB143" s="1"/>
    </row>
    <row r="144" spans="1:28" ht="15.75" customHeight="1" x14ac:dyDescent="0.25">
      <c r="A144" s="1"/>
      <c r="B144" s="1"/>
      <c r="C144" s="1"/>
      <c r="D144" s="1"/>
      <c r="E144" s="84"/>
      <c r="F144" s="84"/>
      <c r="G144" s="84"/>
      <c r="H144" s="84"/>
      <c r="I144" s="84"/>
      <c r="J144" s="84"/>
      <c r="K144" s="84"/>
      <c r="L144" s="84"/>
      <c r="M144" s="84"/>
      <c r="N144" s="84"/>
      <c r="O144" s="84"/>
      <c r="P144" s="84"/>
      <c r="Q144" s="1"/>
      <c r="R144" s="1"/>
      <c r="S144" s="1"/>
      <c r="T144" s="1"/>
      <c r="U144" s="1"/>
      <c r="V144" s="1"/>
      <c r="W144" s="1"/>
      <c r="X144" s="1"/>
      <c r="Y144" s="1"/>
      <c r="Z144" s="1"/>
      <c r="AA144" s="84"/>
      <c r="AB144" s="1"/>
    </row>
    <row r="145" spans="1:28" ht="15.75" customHeight="1" x14ac:dyDescent="0.25">
      <c r="A145" s="1"/>
      <c r="B145" s="1"/>
      <c r="C145" s="1"/>
      <c r="D145" s="1"/>
      <c r="E145" s="84"/>
      <c r="F145" s="84"/>
      <c r="G145" s="84"/>
      <c r="H145" s="84"/>
      <c r="I145" s="84"/>
      <c r="J145" s="84"/>
      <c r="K145" s="84"/>
      <c r="L145" s="84"/>
      <c r="M145" s="84"/>
      <c r="N145" s="84"/>
      <c r="O145" s="84"/>
      <c r="P145" s="84"/>
      <c r="Q145" s="1"/>
      <c r="R145" s="1"/>
      <c r="S145" s="1"/>
      <c r="T145" s="1"/>
      <c r="U145" s="1"/>
      <c r="V145" s="1"/>
      <c r="W145" s="1"/>
      <c r="X145" s="1"/>
      <c r="Y145" s="1"/>
      <c r="Z145" s="1"/>
      <c r="AA145" s="84"/>
      <c r="AB145" s="1"/>
    </row>
    <row r="146" spans="1:28" ht="15.75" customHeight="1" x14ac:dyDescent="0.25">
      <c r="A146" s="1"/>
      <c r="B146" s="1"/>
      <c r="C146" s="1"/>
      <c r="D146" s="1"/>
      <c r="E146" s="84"/>
      <c r="F146" s="84"/>
      <c r="G146" s="84"/>
      <c r="H146" s="84"/>
      <c r="I146" s="84"/>
      <c r="J146" s="84"/>
      <c r="K146" s="84"/>
      <c r="L146" s="84"/>
      <c r="M146" s="84"/>
      <c r="N146" s="84"/>
      <c r="O146" s="84"/>
      <c r="P146" s="84"/>
      <c r="Q146" s="1"/>
      <c r="R146" s="1"/>
      <c r="S146" s="1"/>
      <c r="T146" s="1"/>
      <c r="U146" s="1"/>
      <c r="V146" s="1"/>
      <c r="W146" s="1"/>
      <c r="X146" s="1"/>
      <c r="Y146" s="1"/>
      <c r="Z146" s="1"/>
      <c r="AA146" s="84"/>
      <c r="AB146" s="1"/>
    </row>
    <row r="147" spans="1:28" ht="15.75" customHeight="1" x14ac:dyDescent="0.25">
      <c r="A147" s="1"/>
      <c r="B147" s="1"/>
      <c r="C147" s="1"/>
      <c r="D147" s="1"/>
      <c r="E147" s="84"/>
      <c r="F147" s="84"/>
      <c r="G147" s="84"/>
      <c r="H147" s="84"/>
      <c r="I147" s="84"/>
      <c r="J147" s="84"/>
      <c r="K147" s="84"/>
      <c r="L147" s="84"/>
      <c r="M147" s="84"/>
      <c r="N147" s="84"/>
      <c r="O147" s="84"/>
      <c r="P147" s="84"/>
      <c r="Q147" s="1"/>
      <c r="R147" s="1"/>
      <c r="S147" s="1"/>
      <c r="T147" s="1"/>
      <c r="U147" s="1"/>
      <c r="V147" s="1"/>
      <c r="W147" s="1"/>
      <c r="X147" s="1"/>
      <c r="Y147" s="1"/>
      <c r="Z147" s="1"/>
      <c r="AA147" s="84"/>
      <c r="AB147" s="1"/>
    </row>
    <row r="148" spans="1:28" ht="15.75" customHeight="1" x14ac:dyDescent="0.25">
      <c r="A148" s="1"/>
      <c r="B148" s="1"/>
      <c r="C148" s="1"/>
      <c r="D148" s="1"/>
      <c r="E148" s="84"/>
      <c r="F148" s="84"/>
      <c r="G148" s="84"/>
      <c r="H148" s="84"/>
      <c r="I148" s="84"/>
      <c r="J148" s="84"/>
      <c r="K148" s="84"/>
      <c r="L148" s="84"/>
      <c r="M148" s="84"/>
      <c r="N148" s="84"/>
      <c r="O148" s="84"/>
      <c r="P148" s="84"/>
      <c r="Q148" s="1"/>
      <c r="R148" s="1"/>
      <c r="S148" s="1"/>
      <c r="T148" s="1"/>
      <c r="U148" s="1"/>
      <c r="V148" s="1"/>
      <c r="W148" s="1"/>
      <c r="X148" s="1"/>
      <c r="Y148" s="1"/>
      <c r="Z148" s="1"/>
      <c r="AA148" s="84"/>
      <c r="AB148" s="1"/>
    </row>
    <row r="149" spans="1:28" ht="15.75" customHeight="1" x14ac:dyDescent="0.25">
      <c r="A149" s="1"/>
      <c r="B149" s="1"/>
      <c r="C149" s="1"/>
      <c r="D149" s="1"/>
      <c r="E149" s="84"/>
      <c r="F149" s="84"/>
      <c r="G149" s="84"/>
      <c r="H149" s="84"/>
      <c r="I149" s="84"/>
      <c r="J149" s="84"/>
      <c r="K149" s="84"/>
      <c r="L149" s="84"/>
      <c r="M149" s="84"/>
      <c r="N149" s="84"/>
      <c r="O149" s="84"/>
      <c r="P149" s="84"/>
      <c r="Q149" s="1"/>
      <c r="R149" s="1"/>
      <c r="S149" s="1"/>
      <c r="T149" s="1"/>
      <c r="U149" s="1"/>
      <c r="V149" s="1"/>
      <c r="W149" s="1"/>
      <c r="X149" s="1"/>
      <c r="Y149" s="1"/>
      <c r="Z149" s="1"/>
      <c r="AA149" s="84"/>
      <c r="AB149" s="1"/>
    </row>
    <row r="150" spans="1:28" ht="15.75" customHeight="1" x14ac:dyDescent="0.25">
      <c r="A150" s="1"/>
      <c r="B150" s="1"/>
      <c r="C150" s="1"/>
      <c r="D150" s="1"/>
      <c r="E150" s="84"/>
      <c r="F150" s="84"/>
      <c r="G150" s="84"/>
      <c r="H150" s="84"/>
      <c r="I150" s="84"/>
      <c r="J150" s="84"/>
      <c r="K150" s="84"/>
      <c r="L150" s="84"/>
      <c r="M150" s="84"/>
      <c r="N150" s="84"/>
      <c r="O150" s="84"/>
      <c r="P150" s="84"/>
      <c r="Q150" s="1"/>
      <c r="R150" s="1"/>
      <c r="S150" s="1"/>
      <c r="T150" s="1"/>
      <c r="U150" s="1"/>
      <c r="V150" s="1"/>
      <c r="W150" s="1"/>
      <c r="X150" s="1"/>
      <c r="Y150" s="1"/>
      <c r="Z150" s="1"/>
      <c r="AA150" s="84"/>
      <c r="AB150" s="1"/>
    </row>
    <row r="151" spans="1:28" ht="15.75" customHeight="1" x14ac:dyDescent="0.25">
      <c r="A151" s="1"/>
      <c r="B151" s="1"/>
      <c r="C151" s="1"/>
      <c r="D151" s="1"/>
      <c r="E151" s="84"/>
      <c r="F151" s="84"/>
      <c r="G151" s="84"/>
      <c r="H151" s="84"/>
      <c r="I151" s="84"/>
      <c r="J151" s="84"/>
      <c r="K151" s="84"/>
      <c r="L151" s="84"/>
      <c r="M151" s="84"/>
      <c r="N151" s="84"/>
      <c r="O151" s="84"/>
      <c r="P151" s="84"/>
      <c r="Q151" s="1"/>
      <c r="R151" s="1"/>
      <c r="S151" s="1"/>
      <c r="T151" s="1"/>
      <c r="U151" s="1"/>
      <c r="V151" s="1"/>
      <c r="W151" s="1"/>
      <c r="X151" s="1"/>
      <c r="Y151" s="1"/>
      <c r="Z151" s="1"/>
      <c r="AA151" s="84"/>
      <c r="AB151" s="1"/>
    </row>
    <row r="152" spans="1:28" ht="15.75" customHeight="1" x14ac:dyDescent="0.25">
      <c r="A152" s="1"/>
      <c r="B152" s="1"/>
      <c r="C152" s="1"/>
      <c r="D152" s="1"/>
      <c r="E152" s="84"/>
      <c r="F152" s="84"/>
      <c r="G152" s="84"/>
      <c r="H152" s="84"/>
      <c r="I152" s="84"/>
      <c r="J152" s="84"/>
      <c r="K152" s="84"/>
      <c r="L152" s="84"/>
      <c r="M152" s="84"/>
      <c r="N152" s="84"/>
      <c r="O152" s="84"/>
      <c r="P152" s="84"/>
      <c r="Q152" s="1"/>
      <c r="R152" s="1"/>
      <c r="S152" s="1"/>
      <c r="T152" s="1"/>
      <c r="U152" s="1"/>
      <c r="V152" s="1"/>
      <c r="W152" s="1"/>
      <c r="X152" s="1"/>
      <c r="Y152" s="1"/>
      <c r="Z152" s="1"/>
      <c r="AA152" s="84"/>
      <c r="AB152" s="1"/>
    </row>
    <row r="153" spans="1:28" ht="15.75" customHeight="1" x14ac:dyDescent="0.25">
      <c r="A153" s="1"/>
      <c r="B153" s="1"/>
      <c r="C153" s="1"/>
      <c r="D153" s="1"/>
      <c r="E153" s="84"/>
      <c r="F153" s="84"/>
      <c r="G153" s="84"/>
      <c r="H153" s="84"/>
      <c r="I153" s="84"/>
      <c r="J153" s="84"/>
      <c r="K153" s="84"/>
      <c r="L153" s="84"/>
      <c r="M153" s="84"/>
      <c r="N153" s="84"/>
      <c r="O153" s="84"/>
      <c r="P153" s="84"/>
      <c r="Q153" s="1"/>
      <c r="R153" s="1"/>
      <c r="S153" s="1"/>
      <c r="T153" s="1"/>
      <c r="U153" s="1"/>
      <c r="V153" s="1"/>
      <c r="W153" s="1"/>
      <c r="X153" s="1"/>
      <c r="Y153" s="1"/>
      <c r="Z153" s="1"/>
      <c r="AA153" s="84"/>
      <c r="AB153" s="1"/>
    </row>
    <row r="154" spans="1:28" ht="15.75" customHeight="1" x14ac:dyDescent="0.25">
      <c r="A154" s="1"/>
      <c r="B154" s="1"/>
      <c r="C154" s="1"/>
      <c r="D154" s="1"/>
      <c r="E154" s="84"/>
      <c r="F154" s="84"/>
      <c r="G154" s="84"/>
      <c r="H154" s="84"/>
      <c r="I154" s="84"/>
      <c r="J154" s="84"/>
      <c r="K154" s="84"/>
      <c r="L154" s="84"/>
      <c r="M154" s="84"/>
      <c r="N154" s="84"/>
      <c r="O154" s="84"/>
      <c r="P154" s="84"/>
      <c r="Q154" s="1"/>
      <c r="R154" s="1"/>
      <c r="S154" s="1"/>
      <c r="T154" s="1"/>
      <c r="U154" s="1"/>
      <c r="V154" s="1"/>
      <c r="W154" s="1"/>
      <c r="X154" s="1"/>
      <c r="Y154" s="1"/>
      <c r="Z154" s="1"/>
      <c r="AA154" s="84"/>
      <c r="AB154" s="1"/>
    </row>
    <row r="155" spans="1:28" ht="15.75" customHeight="1" x14ac:dyDescent="0.25">
      <c r="A155" s="1"/>
      <c r="B155" s="1"/>
      <c r="C155" s="1"/>
      <c r="D155" s="1"/>
      <c r="E155" s="84"/>
      <c r="F155" s="84"/>
      <c r="G155" s="84"/>
      <c r="H155" s="84"/>
      <c r="I155" s="84"/>
      <c r="J155" s="84"/>
      <c r="K155" s="84"/>
      <c r="L155" s="84"/>
      <c r="M155" s="84"/>
      <c r="N155" s="84"/>
      <c r="O155" s="84"/>
      <c r="P155" s="84"/>
      <c r="Q155" s="1"/>
      <c r="R155" s="1"/>
      <c r="S155" s="1"/>
      <c r="T155" s="1"/>
      <c r="U155" s="1"/>
      <c r="V155" s="1"/>
      <c r="W155" s="1"/>
      <c r="X155" s="1"/>
      <c r="Y155" s="1"/>
      <c r="Z155" s="1"/>
      <c r="AA155" s="84"/>
      <c r="AB155" s="1"/>
    </row>
    <row r="156" spans="1:28" ht="15.75" customHeight="1" x14ac:dyDescent="0.25">
      <c r="A156" s="1"/>
      <c r="B156" s="1"/>
      <c r="C156" s="1"/>
      <c r="D156" s="1"/>
      <c r="E156" s="84"/>
      <c r="F156" s="84"/>
      <c r="G156" s="84"/>
      <c r="H156" s="84"/>
      <c r="I156" s="84"/>
      <c r="J156" s="84"/>
      <c r="K156" s="84"/>
      <c r="L156" s="84"/>
      <c r="M156" s="84"/>
      <c r="N156" s="84"/>
      <c r="O156" s="84"/>
      <c r="P156" s="84"/>
      <c r="Q156" s="1"/>
      <c r="R156" s="1"/>
      <c r="S156" s="1"/>
      <c r="T156" s="1"/>
      <c r="U156" s="1"/>
      <c r="V156" s="1"/>
      <c r="W156" s="1"/>
      <c r="X156" s="1"/>
      <c r="Y156" s="1"/>
      <c r="Z156" s="1"/>
      <c r="AA156" s="84"/>
      <c r="AB156" s="1"/>
    </row>
    <row r="157" spans="1:28" ht="15.75" customHeight="1" x14ac:dyDescent="0.25">
      <c r="A157" s="1"/>
      <c r="B157" s="1"/>
      <c r="C157" s="1"/>
      <c r="D157" s="1"/>
      <c r="E157" s="84"/>
      <c r="F157" s="84"/>
      <c r="G157" s="84"/>
      <c r="H157" s="84"/>
      <c r="I157" s="84"/>
      <c r="J157" s="84"/>
      <c r="K157" s="84"/>
      <c r="L157" s="84"/>
      <c r="M157" s="84"/>
      <c r="N157" s="84"/>
      <c r="O157" s="84"/>
      <c r="P157" s="84"/>
      <c r="Q157" s="1"/>
      <c r="R157" s="1"/>
      <c r="S157" s="1"/>
      <c r="T157" s="1"/>
      <c r="U157" s="1"/>
      <c r="V157" s="1"/>
      <c r="W157" s="1"/>
      <c r="X157" s="1"/>
      <c r="Y157" s="1"/>
      <c r="Z157" s="1"/>
      <c r="AA157" s="84"/>
      <c r="AB157" s="1"/>
    </row>
    <row r="158" spans="1:28" ht="15.75" customHeight="1" x14ac:dyDescent="0.25">
      <c r="A158" s="1"/>
      <c r="B158" s="1"/>
      <c r="C158" s="1"/>
      <c r="D158" s="1"/>
      <c r="E158" s="84"/>
      <c r="F158" s="84"/>
      <c r="G158" s="84"/>
      <c r="H158" s="84"/>
      <c r="I158" s="84"/>
      <c r="J158" s="84"/>
      <c r="K158" s="84"/>
      <c r="L158" s="84"/>
      <c r="M158" s="84"/>
      <c r="N158" s="84"/>
      <c r="O158" s="84"/>
      <c r="P158" s="84"/>
      <c r="Q158" s="1"/>
      <c r="R158" s="1"/>
      <c r="S158" s="1"/>
      <c r="T158" s="1"/>
      <c r="U158" s="1"/>
      <c r="V158" s="1"/>
      <c r="W158" s="1"/>
      <c r="X158" s="1"/>
      <c r="Y158" s="1"/>
      <c r="Z158" s="1"/>
      <c r="AA158" s="84"/>
      <c r="AB158" s="1"/>
    </row>
    <row r="159" spans="1:28" ht="15.75" customHeight="1" x14ac:dyDescent="0.25">
      <c r="A159" s="1"/>
      <c r="B159" s="1"/>
      <c r="C159" s="1"/>
      <c r="D159" s="1"/>
      <c r="E159" s="84"/>
      <c r="F159" s="84"/>
      <c r="G159" s="84"/>
      <c r="H159" s="84"/>
      <c r="I159" s="84"/>
      <c r="J159" s="84"/>
      <c r="K159" s="84"/>
      <c r="L159" s="84"/>
      <c r="M159" s="84"/>
      <c r="N159" s="84"/>
      <c r="O159" s="84"/>
      <c r="P159" s="84"/>
      <c r="Q159" s="1"/>
      <c r="R159" s="1"/>
      <c r="S159" s="1"/>
      <c r="T159" s="1"/>
      <c r="U159" s="1"/>
      <c r="V159" s="1"/>
      <c r="W159" s="1"/>
      <c r="X159" s="1"/>
      <c r="Y159" s="1"/>
      <c r="Z159" s="1"/>
      <c r="AA159" s="84"/>
      <c r="AB159" s="1"/>
    </row>
    <row r="160" spans="1:28" ht="15.75" customHeight="1" x14ac:dyDescent="0.25">
      <c r="A160" s="1"/>
      <c r="B160" s="1"/>
      <c r="C160" s="1"/>
      <c r="D160" s="1"/>
      <c r="E160" s="84"/>
      <c r="F160" s="84"/>
      <c r="G160" s="84"/>
      <c r="H160" s="84"/>
      <c r="I160" s="84"/>
      <c r="J160" s="84"/>
      <c r="K160" s="84"/>
      <c r="L160" s="84"/>
      <c r="M160" s="84"/>
      <c r="N160" s="84"/>
      <c r="O160" s="84"/>
      <c r="P160" s="84"/>
      <c r="Q160" s="1"/>
      <c r="R160" s="1"/>
      <c r="S160" s="1"/>
      <c r="T160" s="1"/>
      <c r="U160" s="1"/>
      <c r="V160" s="1"/>
      <c r="W160" s="1"/>
      <c r="X160" s="1"/>
      <c r="Y160" s="1"/>
      <c r="Z160" s="1"/>
      <c r="AA160" s="84"/>
      <c r="AB160" s="1"/>
    </row>
    <row r="161" spans="1:28" ht="15.75" customHeight="1" x14ac:dyDescent="0.25">
      <c r="A161" s="1"/>
      <c r="B161" s="1"/>
      <c r="C161" s="1"/>
      <c r="D161" s="1"/>
      <c r="E161" s="84"/>
      <c r="F161" s="84"/>
      <c r="G161" s="84"/>
      <c r="H161" s="84"/>
      <c r="I161" s="84"/>
      <c r="J161" s="84"/>
      <c r="K161" s="84"/>
      <c r="L161" s="84"/>
      <c r="M161" s="84"/>
      <c r="N161" s="84"/>
      <c r="O161" s="84"/>
      <c r="P161" s="84"/>
      <c r="Q161" s="1"/>
      <c r="R161" s="1"/>
      <c r="S161" s="1"/>
      <c r="T161" s="1"/>
      <c r="U161" s="1"/>
      <c r="V161" s="1"/>
      <c r="W161" s="1"/>
      <c r="X161" s="1"/>
      <c r="Y161" s="1"/>
      <c r="Z161" s="1"/>
      <c r="AA161" s="84"/>
      <c r="AB161" s="1"/>
    </row>
    <row r="162" spans="1:28" ht="15.75" customHeight="1" x14ac:dyDescent="0.25">
      <c r="A162" s="1"/>
      <c r="B162" s="1"/>
      <c r="C162" s="1"/>
      <c r="D162" s="1"/>
      <c r="E162" s="84"/>
      <c r="F162" s="84"/>
      <c r="G162" s="84"/>
      <c r="H162" s="84"/>
      <c r="I162" s="84"/>
      <c r="J162" s="84"/>
      <c r="K162" s="84"/>
      <c r="L162" s="84"/>
      <c r="M162" s="84"/>
      <c r="N162" s="84"/>
      <c r="O162" s="84"/>
      <c r="P162" s="84"/>
      <c r="Q162" s="1"/>
      <c r="R162" s="1"/>
      <c r="S162" s="1"/>
      <c r="T162" s="1"/>
      <c r="U162" s="1"/>
      <c r="V162" s="1"/>
      <c r="W162" s="1"/>
      <c r="X162" s="1"/>
      <c r="Y162" s="1"/>
      <c r="Z162" s="1"/>
      <c r="AA162" s="84"/>
      <c r="AB162" s="1"/>
    </row>
    <row r="163" spans="1:28" ht="15.75" customHeight="1" x14ac:dyDescent="0.25">
      <c r="A163" s="1"/>
      <c r="B163" s="1"/>
      <c r="C163" s="1"/>
      <c r="D163" s="1"/>
      <c r="E163" s="84"/>
      <c r="F163" s="84"/>
      <c r="G163" s="84"/>
      <c r="H163" s="84"/>
      <c r="I163" s="84"/>
      <c r="J163" s="84"/>
      <c r="K163" s="84"/>
      <c r="L163" s="84"/>
      <c r="M163" s="84"/>
      <c r="N163" s="84"/>
      <c r="O163" s="84"/>
      <c r="P163" s="84"/>
      <c r="Q163" s="1"/>
      <c r="R163" s="1"/>
      <c r="S163" s="1"/>
      <c r="T163" s="1"/>
      <c r="U163" s="1"/>
      <c r="V163" s="1"/>
      <c r="W163" s="1"/>
      <c r="X163" s="1"/>
      <c r="Y163" s="1"/>
      <c r="Z163" s="1"/>
      <c r="AA163" s="84"/>
      <c r="AB163" s="1"/>
    </row>
    <row r="164" spans="1:28" ht="15.75" customHeight="1" x14ac:dyDescent="0.25">
      <c r="A164" s="1"/>
      <c r="B164" s="1"/>
      <c r="C164" s="1"/>
      <c r="D164" s="1"/>
      <c r="E164" s="84"/>
      <c r="F164" s="84"/>
      <c r="G164" s="84"/>
      <c r="H164" s="84"/>
      <c r="I164" s="84"/>
      <c r="J164" s="84"/>
      <c r="K164" s="84"/>
      <c r="L164" s="84"/>
      <c r="M164" s="84"/>
      <c r="N164" s="84"/>
      <c r="O164" s="84"/>
      <c r="P164" s="84"/>
      <c r="Q164" s="1"/>
      <c r="R164" s="1"/>
      <c r="S164" s="1"/>
      <c r="T164" s="1"/>
      <c r="U164" s="1"/>
      <c r="V164" s="1"/>
      <c r="W164" s="1"/>
      <c r="X164" s="1"/>
      <c r="Y164" s="1"/>
      <c r="Z164" s="1"/>
      <c r="AA164" s="84"/>
      <c r="AB164" s="1"/>
    </row>
    <row r="165" spans="1:28" ht="15.75" customHeight="1" x14ac:dyDescent="0.25">
      <c r="A165" s="1"/>
      <c r="B165" s="1"/>
      <c r="C165" s="1"/>
      <c r="D165" s="1"/>
      <c r="E165" s="84"/>
      <c r="F165" s="84"/>
      <c r="G165" s="84"/>
      <c r="H165" s="84"/>
      <c r="I165" s="84"/>
      <c r="J165" s="84"/>
      <c r="K165" s="84"/>
      <c r="L165" s="84"/>
      <c r="M165" s="84"/>
      <c r="N165" s="84"/>
      <c r="O165" s="84"/>
      <c r="P165" s="84"/>
      <c r="Q165" s="1"/>
      <c r="R165" s="1"/>
      <c r="S165" s="1"/>
      <c r="T165" s="1"/>
      <c r="U165" s="1"/>
      <c r="V165" s="1"/>
      <c r="W165" s="1"/>
      <c r="X165" s="1"/>
      <c r="Y165" s="1"/>
      <c r="Z165" s="1"/>
      <c r="AA165" s="84"/>
      <c r="AB165" s="1"/>
    </row>
    <row r="166" spans="1:28" ht="15.75" customHeight="1" x14ac:dyDescent="0.25">
      <c r="A166" s="1"/>
      <c r="B166" s="1"/>
      <c r="C166" s="1"/>
      <c r="D166" s="1"/>
      <c r="E166" s="84"/>
      <c r="F166" s="84"/>
      <c r="G166" s="84"/>
      <c r="H166" s="84"/>
      <c r="I166" s="84"/>
      <c r="J166" s="84"/>
      <c r="K166" s="84"/>
      <c r="L166" s="84"/>
      <c r="M166" s="84"/>
      <c r="N166" s="84"/>
      <c r="O166" s="84"/>
      <c r="P166" s="84"/>
      <c r="Q166" s="1"/>
      <c r="R166" s="1"/>
      <c r="S166" s="1"/>
      <c r="T166" s="1"/>
      <c r="U166" s="1"/>
      <c r="V166" s="1"/>
      <c r="W166" s="1"/>
      <c r="X166" s="1"/>
      <c r="Y166" s="1"/>
      <c r="Z166" s="1"/>
      <c r="AA166" s="84"/>
      <c r="AB166" s="1"/>
    </row>
    <row r="167" spans="1:28" ht="15.75" customHeight="1" x14ac:dyDescent="0.25">
      <c r="A167" s="1"/>
      <c r="B167" s="1"/>
      <c r="C167" s="1"/>
      <c r="D167" s="1"/>
      <c r="E167" s="84"/>
      <c r="F167" s="84"/>
      <c r="G167" s="84"/>
      <c r="H167" s="84"/>
      <c r="I167" s="84"/>
      <c r="J167" s="84"/>
      <c r="K167" s="84"/>
      <c r="L167" s="84"/>
      <c r="M167" s="84"/>
      <c r="N167" s="84"/>
      <c r="O167" s="84"/>
      <c r="P167" s="84"/>
      <c r="Q167" s="1"/>
      <c r="R167" s="1"/>
      <c r="S167" s="1"/>
      <c r="T167" s="1"/>
      <c r="U167" s="1"/>
      <c r="V167" s="1"/>
      <c r="W167" s="1"/>
      <c r="X167" s="1"/>
      <c r="Y167" s="1"/>
      <c r="Z167" s="1"/>
      <c r="AA167" s="84"/>
      <c r="AB167" s="1"/>
    </row>
    <row r="168" spans="1:28" ht="15.75" customHeight="1" x14ac:dyDescent="0.25">
      <c r="A168" s="1"/>
      <c r="B168" s="1"/>
      <c r="C168" s="1"/>
      <c r="D168" s="1"/>
      <c r="E168" s="84"/>
      <c r="F168" s="84"/>
      <c r="G168" s="84"/>
      <c r="H168" s="84"/>
      <c r="I168" s="84"/>
      <c r="J168" s="84"/>
      <c r="K168" s="84"/>
      <c r="L168" s="84"/>
      <c r="M168" s="84"/>
      <c r="N168" s="84"/>
      <c r="O168" s="84"/>
      <c r="P168" s="84"/>
      <c r="Q168" s="1"/>
      <c r="R168" s="1"/>
      <c r="S168" s="1"/>
      <c r="T168" s="1"/>
      <c r="U168" s="1"/>
      <c r="V168" s="1"/>
      <c r="W168" s="1"/>
      <c r="X168" s="1"/>
      <c r="Y168" s="1"/>
      <c r="Z168" s="1"/>
      <c r="AA168" s="84"/>
      <c r="AB168" s="1"/>
    </row>
    <row r="169" spans="1:28" ht="15.75" customHeight="1" x14ac:dyDescent="0.25">
      <c r="A169" s="1"/>
      <c r="B169" s="1"/>
      <c r="C169" s="1"/>
      <c r="D169" s="1"/>
      <c r="E169" s="84"/>
      <c r="F169" s="84"/>
      <c r="G169" s="84"/>
      <c r="H169" s="84"/>
      <c r="I169" s="84"/>
      <c r="J169" s="84"/>
      <c r="K169" s="84"/>
      <c r="L169" s="84"/>
      <c r="M169" s="84"/>
      <c r="N169" s="84"/>
      <c r="O169" s="84"/>
      <c r="P169" s="84"/>
      <c r="Q169" s="1"/>
      <c r="R169" s="1"/>
      <c r="S169" s="1"/>
      <c r="T169" s="1"/>
      <c r="U169" s="1"/>
      <c r="V169" s="1"/>
      <c r="W169" s="1"/>
      <c r="X169" s="1"/>
      <c r="Y169" s="1"/>
      <c r="Z169" s="1"/>
      <c r="AA169" s="84"/>
      <c r="AB169" s="1"/>
    </row>
    <row r="170" spans="1:28" ht="15.75" customHeight="1" x14ac:dyDescent="0.25">
      <c r="A170" s="1"/>
      <c r="B170" s="1"/>
      <c r="C170" s="1"/>
      <c r="D170" s="1"/>
      <c r="E170" s="84"/>
      <c r="F170" s="84"/>
      <c r="G170" s="84"/>
      <c r="H170" s="84"/>
      <c r="I170" s="84"/>
      <c r="J170" s="84"/>
      <c r="K170" s="84"/>
      <c r="L170" s="84"/>
      <c r="M170" s="84"/>
      <c r="N170" s="84"/>
      <c r="O170" s="84"/>
      <c r="P170" s="84"/>
      <c r="Q170" s="1"/>
      <c r="R170" s="1"/>
      <c r="S170" s="1"/>
      <c r="T170" s="1"/>
      <c r="U170" s="1"/>
      <c r="V170" s="1"/>
      <c r="W170" s="1"/>
      <c r="X170" s="1"/>
      <c r="Y170" s="1"/>
      <c r="Z170" s="1"/>
      <c r="AA170" s="84"/>
      <c r="AB170" s="1"/>
    </row>
    <row r="171" spans="1:28" ht="15.75" customHeight="1" x14ac:dyDescent="0.25">
      <c r="A171" s="1"/>
      <c r="B171" s="1"/>
      <c r="C171" s="1"/>
      <c r="D171" s="1"/>
      <c r="E171" s="84"/>
      <c r="F171" s="84"/>
      <c r="G171" s="84"/>
      <c r="H171" s="84"/>
      <c r="I171" s="84"/>
      <c r="J171" s="84"/>
      <c r="K171" s="84"/>
      <c r="L171" s="84"/>
      <c r="M171" s="84"/>
      <c r="N171" s="84"/>
      <c r="O171" s="84"/>
      <c r="P171" s="84"/>
      <c r="Q171" s="1"/>
      <c r="R171" s="1"/>
      <c r="S171" s="1"/>
      <c r="T171" s="1"/>
      <c r="U171" s="1"/>
      <c r="V171" s="1"/>
      <c r="W171" s="1"/>
      <c r="X171" s="1"/>
      <c r="Y171" s="1"/>
      <c r="Z171" s="1"/>
      <c r="AA171" s="84"/>
      <c r="AB171" s="1"/>
    </row>
    <row r="172" spans="1:28" ht="15.75" customHeight="1" x14ac:dyDescent="0.25">
      <c r="A172" s="1"/>
      <c r="B172" s="1"/>
      <c r="C172" s="1"/>
      <c r="D172" s="1"/>
      <c r="E172" s="84"/>
      <c r="F172" s="84"/>
      <c r="G172" s="84"/>
      <c r="H172" s="84"/>
      <c r="I172" s="84"/>
      <c r="J172" s="84"/>
      <c r="K172" s="84"/>
      <c r="L172" s="84"/>
      <c r="M172" s="84"/>
      <c r="N172" s="84"/>
      <c r="O172" s="84"/>
      <c r="P172" s="84"/>
      <c r="Q172" s="1"/>
      <c r="R172" s="1"/>
      <c r="S172" s="1"/>
      <c r="T172" s="1"/>
      <c r="U172" s="1"/>
      <c r="V172" s="1"/>
      <c r="W172" s="1"/>
      <c r="X172" s="1"/>
      <c r="Y172" s="1"/>
      <c r="Z172" s="1"/>
      <c r="AA172" s="84"/>
      <c r="AB172" s="1"/>
    </row>
    <row r="173" spans="1:28" ht="15.75" customHeight="1" x14ac:dyDescent="0.25">
      <c r="A173" s="1"/>
      <c r="B173" s="1"/>
      <c r="C173" s="1"/>
      <c r="D173" s="1"/>
      <c r="E173" s="84"/>
      <c r="F173" s="84"/>
      <c r="G173" s="84"/>
      <c r="H173" s="84"/>
      <c r="I173" s="84"/>
      <c r="J173" s="84"/>
      <c r="K173" s="84"/>
      <c r="L173" s="84"/>
      <c r="M173" s="84"/>
      <c r="N173" s="84"/>
      <c r="O173" s="84"/>
      <c r="P173" s="84"/>
      <c r="Q173" s="1"/>
      <c r="R173" s="1"/>
      <c r="S173" s="1"/>
      <c r="T173" s="1"/>
      <c r="U173" s="1"/>
      <c r="V173" s="1"/>
      <c r="W173" s="1"/>
      <c r="X173" s="1"/>
      <c r="Y173" s="1"/>
      <c r="Z173" s="1"/>
      <c r="AA173" s="84"/>
      <c r="AB173" s="1"/>
    </row>
    <row r="174" spans="1:28" ht="15.75" customHeight="1" x14ac:dyDescent="0.25">
      <c r="A174" s="1"/>
      <c r="B174" s="1"/>
      <c r="C174" s="1"/>
      <c r="D174" s="1"/>
      <c r="E174" s="84"/>
      <c r="F174" s="84"/>
      <c r="G174" s="84"/>
      <c r="H174" s="84"/>
      <c r="I174" s="84"/>
      <c r="J174" s="84"/>
      <c r="K174" s="84"/>
      <c r="L174" s="84"/>
      <c r="M174" s="84"/>
      <c r="N174" s="84"/>
      <c r="O174" s="84"/>
      <c r="P174" s="84"/>
      <c r="Q174" s="1"/>
      <c r="R174" s="1"/>
      <c r="S174" s="1"/>
      <c r="T174" s="1"/>
      <c r="U174" s="1"/>
      <c r="V174" s="1"/>
      <c r="W174" s="1"/>
      <c r="X174" s="1"/>
      <c r="Y174" s="1"/>
      <c r="Z174" s="1"/>
      <c r="AA174" s="84"/>
      <c r="AB174" s="1"/>
    </row>
    <row r="175" spans="1:28" ht="15.75" customHeight="1" x14ac:dyDescent="0.25">
      <c r="A175" s="1"/>
      <c r="B175" s="1"/>
      <c r="C175" s="1"/>
      <c r="D175" s="1"/>
      <c r="E175" s="84"/>
      <c r="F175" s="84"/>
      <c r="G175" s="84"/>
      <c r="H175" s="84"/>
      <c r="I175" s="84"/>
      <c r="J175" s="84"/>
      <c r="K175" s="84"/>
      <c r="L175" s="84"/>
      <c r="M175" s="84"/>
      <c r="N175" s="84"/>
      <c r="O175" s="84"/>
      <c r="P175" s="84"/>
      <c r="Q175" s="1"/>
      <c r="R175" s="1"/>
      <c r="S175" s="1"/>
      <c r="T175" s="1"/>
      <c r="U175" s="1"/>
      <c r="V175" s="1"/>
      <c r="W175" s="1"/>
      <c r="X175" s="1"/>
      <c r="Y175" s="1"/>
      <c r="Z175" s="1"/>
      <c r="AA175" s="84"/>
      <c r="AB175" s="1"/>
    </row>
    <row r="176" spans="1:28" ht="15.75" customHeight="1" x14ac:dyDescent="0.25">
      <c r="A176" s="1"/>
      <c r="B176" s="1"/>
      <c r="C176" s="1"/>
      <c r="D176" s="1"/>
      <c r="E176" s="84"/>
      <c r="F176" s="84"/>
      <c r="G176" s="84"/>
      <c r="H176" s="84"/>
      <c r="I176" s="84"/>
      <c r="J176" s="84"/>
      <c r="K176" s="84"/>
      <c r="L176" s="84"/>
      <c r="M176" s="84"/>
      <c r="N176" s="84"/>
      <c r="O176" s="84"/>
      <c r="P176" s="84"/>
      <c r="Q176" s="1"/>
      <c r="R176" s="1"/>
      <c r="S176" s="1"/>
      <c r="T176" s="1"/>
      <c r="U176" s="1"/>
      <c r="V176" s="1"/>
      <c r="W176" s="1"/>
      <c r="X176" s="1"/>
      <c r="Y176" s="1"/>
      <c r="Z176" s="1"/>
      <c r="AA176" s="84"/>
      <c r="AB176" s="1"/>
    </row>
    <row r="177" spans="1:28" ht="15.75" customHeight="1" x14ac:dyDescent="0.25">
      <c r="A177" s="1"/>
      <c r="B177" s="1"/>
      <c r="C177" s="1"/>
      <c r="D177" s="1"/>
      <c r="E177" s="84"/>
      <c r="F177" s="84"/>
      <c r="G177" s="84"/>
      <c r="H177" s="84"/>
      <c r="I177" s="84"/>
      <c r="J177" s="84"/>
      <c r="K177" s="84"/>
      <c r="L177" s="84"/>
      <c r="M177" s="84"/>
      <c r="N177" s="84"/>
      <c r="O177" s="84"/>
      <c r="P177" s="84"/>
      <c r="Q177" s="1"/>
      <c r="R177" s="1"/>
      <c r="S177" s="1"/>
      <c r="T177" s="1"/>
      <c r="U177" s="1"/>
      <c r="V177" s="1"/>
      <c r="W177" s="1"/>
      <c r="X177" s="1"/>
      <c r="Y177" s="1"/>
      <c r="Z177" s="1"/>
      <c r="AA177" s="84"/>
      <c r="AB177" s="1"/>
    </row>
    <row r="178" spans="1:28" ht="15.75" customHeight="1" x14ac:dyDescent="0.25">
      <c r="A178" s="1"/>
      <c r="B178" s="1"/>
      <c r="C178" s="1"/>
      <c r="D178" s="1"/>
      <c r="E178" s="84"/>
      <c r="F178" s="84"/>
      <c r="G178" s="84"/>
      <c r="H178" s="84"/>
      <c r="I178" s="84"/>
      <c r="J178" s="84"/>
      <c r="K178" s="84"/>
      <c r="L178" s="84"/>
      <c r="M178" s="84"/>
      <c r="N178" s="84"/>
      <c r="O178" s="84"/>
      <c r="P178" s="84"/>
      <c r="Q178" s="1"/>
      <c r="R178" s="1"/>
      <c r="S178" s="1"/>
      <c r="T178" s="1"/>
      <c r="U178" s="1"/>
      <c r="V178" s="1"/>
      <c r="W178" s="1"/>
      <c r="X178" s="1"/>
      <c r="Y178" s="1"/>
      <c r="Z178" s="1"/>
      <c r="AA178" s="84"/>
      <c r="AB178" s="1"/>
    </row>
    <row r="179" spans="1:28" ht="15.75" customHeight="1" x14ac:dyDescent="0.25">
      <c r="A179" s="1"/>
      <c r="B179" s="1"/>
      <c r="C179" s="1"/>
      <c r="D179" s="1"/>
      <c r="E179" s="84"/>
      <c r="F179" s="84"/>
      <c r="G179" s="84"/>
      <c r="H179" s="84"/>
      <c r="I179" s="84"/>
      <c r="J179" s="84"/>
      <c r="K179" s="84"/>
      <c r="L179" s="84"/>
      <c r="M179" s="84"/>
      <c r="N179" s="84"/>
      <c r="O179" s="84"/>
      <c r="P179" s="84"/>
      <c r="Q179" s="1"/>
      <c r="R179" s="1"/>
      <c r="S179" s="1"/>
      <c r="T179" s="1"/>
      <c r="U179" s="1"/>
      <c r="V179" s="1"/>
      <c r="W179" s="1"/>
      <c r="X179" s="1"/>
      <c r="Y179" s="1"/>
      <c r="Z179" s="1"/>
      <c r="AA179" s="84"/>
      <c r="AB179" s="1"/>
    </row>
    <row r="180" spans="1:28" ht="15.75" customHeight="1" x14ac:dyDescent="0.25">
      <c r="A180" s="1"/>
      <c r="B180" s="1"/>
      <c r="C180" s="1"/>
      <c r="D180" s="1"/>
      <c r="E180" s="84"/>
      <c r="F180" s="84"/>
      <c r="G180" s="84"/>
      <c r="H180" s="84"/>
      <c r="I180" s="84"/>
      <c r="J180" s="84"/>
      <c r="K180" s="84"/>
      <c r="L180" s="84"/>
      <c r="M180" s="84"/>
      <c r="N180" s="84"/>
      <c r="O180" s="84"/>
      <c r="P180" s="84"/>
      <c r="Q180" s="1"/>
      <c r="R180" s="1"/>
      <c r="S180" s="1"/>
      <c r="T180" s="1"/>
      <c r="U180" s="1"/>
      <c r="V180" s="1"/>
      <c r="W180" s="1"/>
      <c r="X180" s="1"/>
      <c r="Y180" s="1"/>
      <c r="Z180" s="1"/>
      <c r="AA180" s="84"/>
      <c r="AB180" s="1"/>
    </row>
    <row r="181" spans="1:28" ht="15.75" customHeight="1" x14ac:dyDescent="0.25">
      <c r="A181" s="1"/>
      <c r="B181" s="1"/>
      <c r="C181" s="1"/>
      <c r="D181" s="1"/>
      <c r="E181" s="84"/>
      <c r="F181" s="84"/>
      <c r="G181" s="84"/>
      <c r="H181" s="84"/>
      <c r="I181" s="84"/>
      <c r="J181" s="84"/>
      <c r="K181" s="84"/>
      <c r="L181" s="84"/>
      <c r="M181" s="84"/>
      <c r="N181" s="84"/>
      <c r="O181" s="84"/>
      <c r="P181" s="84"/>
      <c r="Q181" s="1"/>
      <c r="R181" s="1"/>
      <c r="S181" s="1"/>
      <c r="T181" s="1"/>
      <c r="U181" s="1"/>
      <c r="V181" s="1"/>
      <c r="W181" s="1"/>
      <c r="X181" s="1"/>
      <c r="Y181" s="1"/>
      <c r="Z181" s="1"/>
      <c r="AA181" s="84"/>
      <c r="AB181" s="1"/>
    </row>
    <row r="182" spans="1:28" ht="15.75" customHeight="1" x14ac:dyDescent="0.25">
      <c r="A182" s="1"/>
      <c r="B182" s="1"/>
      <c r="C182" s="1"/>
      <c r="D182" s="1"/>
      <c r="E182" s="84"/>
      <c r="F182" s="84"/>
      <c r="G182" s="84"/>
      <c r="H182" s="84"/>
      <c r="I182" s="84"/>
      <c r="J182" s="84"/>
      <c r="K182" s="84"/>
      <c r="L182" s="84"/>
      <c r="M182" s="84"/>
      <c r="N182" s="84"/>
      <c r="O182" s="84"/>
      <c r="P182" s="84"/>
      <c r="Q182" s="1"/>
      <c r="R182" s="1"/>
      <c r="S182" s="1"/>
      <c r="T182" s="1"/>
      <c r="U182" s="1"/>
      <c r="V182" s="1"/>
      <c r="W182" s="1"/>
      <c r="X182" s="1"/>
      <c r="Y182" s="1"/>
      <c r="Z182" s="1"/>
      <c r="AA182" s="84"/>
      <c r="AB182" s="1"/>
    </row>
    <row r="183" spans="1:28" ht="15.75" customHeight="1" x14ac:dyDescent="0.25">
      <c r="A183" s="1"/>
      <c r="B183" s="1"/>
      <c r="C183" s="1"/>
      <c r="D183" s="1"/>
      <c r="E183" s="84"/>
      <c r="F183" s="84"/>
      <c r="G183" s="84"/>
      <c r="H183" s="84"/>
      <c r="I183" s="84"/>
      <c r="J183" s="84"/>
      <c r="K183" s="84"/>
      <c r="L183" s="84"/>
      <c r="M183" s="84"/>
      <c r="N183" s="84"/>
      <c r="O183" s="84"/>
      <c r="P183" s="84"/>
      <c r="Q183" s="1"/>
      <c r="R183" s="1"/>
      <c r="S183" s="1"/>
      <c r="T183" s="1"/>
      <c r="U183" s="1"/>
      <c r="V183" s="1"/>
      <c r="W183" s="1"/>
      <c r="X183" s="1"/>
      <c r="Y183" s="1"/>
      <c r="Z183" s="1"/>
      <c r="AA183" s="84"/>
      <c r="AB183" s="1"/>
    </row>
    <row r="184" spans="1:28" ht="15.75" customHeight="1" x14ac:dyDescent="0.25">
      <c r="A184" s="1"/>
      <c r="B184" s="1"/>
      <c r="C184" s="1"/>
      <c r="D184" s="1"/>
      <c r="E184" s="84"/>
      <c r="F184" s="84"/>
      <c r="G184" s="84"/>
      <c r="H184" s="84"/>
      <c r="I184" s="84"/>
      <c r="J184" s="84"/>
      <c r="K184" s="84"/>
      <c r="L184" s="84"/>
      <c r="M184" s="84"/>
      <c r="N184" s="84"/>
      <c r="O184" s="84"/>
      <c r="P184" s="84"/>
      <c r="Q184" s="1"/>
      <c r="R184" s="1"/>
      <c r="S184" s="1"/>
      <c r="T184" s="1"/>
      <c r="U184" s="1"/>
      <c r="V184" s="1"/>
      <c r="W184" s="1"/>
      <c r="X184" s="1"/>
      <c r="Y184" s="1"/>
      <c r="Z184" s="1"/>
      <c r="AA184" s="84"/>
      <c r="AB184" s="1"/>
    </row>
    <row r="185" spans="1:28" ht="15.75" customHeight="1" x14ac:dyDescent="0.25">
      <c r="A185" s="1"/>
      <c r="B185" s="1"/>
      <c r="C185" s="1"/>
      <c r="D185" s="1"/>
      <c r="E185" s="84"/>
      <c r="F185" s="84"/>
      <c r="G185" s="84"/>
      <c r="H185" s="84"/>
      <c r="I185" s="84"/>
      <c r="J185" s="84"/>
      <c r="K185" s="84"/>
      <c r="L185" s="84"/>
      <c r="M185" s="84"/>
      <c r="N185" s="84"/>
      <c r="O185" s="84"/>
      <c r="P185" s="84"/>
      <c r="Q185" s="1"/>
      <c r="R185" s="1"/>
      <c r="S185" s="1"/>
      <c r="T185" s="1"/>
      <c r="U185" s="1"/>
      <c r="V185" s="1"/>
      <c r="W185" s="1"/>
      <c r="X185" s="1"/>
      <c r="Y185" s="1"/>
      <c r="Z185" s="1"/>
      <c r="AA185" s="84"/>
      <c r="AB185" s="1"/>
    </row>
    <row r="186" spans="1:28" ht="15.75" customHeight="1" x14ac:dyDescent="0.25">
      <c r="A186" s="1"/>
      <c r="B186" s="1"/>
      <c r="C186" s="1"/>
      <c r="D186" s="1"/>
      <c r="E186" s="84"/>
      <c r="F186" s="84"/>
      <c r="G186" s="84"/>
      <c r="H186" s="84"/>
      <c r="I186" s="84"/>
      <c r="J186" s="84"/>
      <c r="K186" s="84"/>
      <c r="L186" s="84"/>
      <c r="M186" s="84"/>
      <c r="N186" s="84"/>
      <c r="O186" s="84"/>
      <c r="P186" s="84"/>
      <c r="Q186" s="1"/>
      <c r="R186" s="1"/>
      <c r="S186" s="1"/>
      <c r="T186" s="1"/>
      <c r="U186" s="1"/>
      <c r="V186" s="1"/>
      <c r="W186" s="1"/>
      <c r="X186" s="1"/>
      <c r="Y186" s="1"/>
      <c r="Z186" s="1"/>
      <c r="AA186" s="84"/>
      <c r="AB186" s="1"/>
    </row>
    <row r="187" spans="1:28" ht="15.75" customHeight="1" x14ac:dyDescent="0.25">
      <c r="A187" s="1"/>
      <c r="B187" s="1"/>
      <c r="C187" s="1"/>
      <c r="D187" s="1"/>
      <c r="E187" s="84"/>
      <c r="F187" s="84"/>
      <c r="G187" s="84"/>
      <c r="H187" s="84"/>
      <c r="I187" s="84"/>
      <c r="J187" s="84"/>
      <c r="K187" s="84"/>
      <c r="L187" s="84"/>
      <c r="M187" s="84"/>
      <c r="N187" s="84"/>
      <c r="O187" s="84"/>
      <c r="P187" s="84"/>
      <c r="Q187" s="1"/>
      <c r="R187" s="1"/>
      <c r="S187" s="1"/>
      <c r="T187" s="1"/>
      <c r="U187" s="1"/>
      <c r="V187" s="1"/>
      <c r="W187" s="1"/>
      <c r="X187" s="1"/>
      <c r="Y187" s="1"/>
      <c r="Z187" s="1"/>
      <c r="AA187" s="84"/>
      <c r="AB187" s="1"/>
    </row>
    <row r="188" spans="1:28" ht="15.75" customHeight="1" x14ac:dyDescent="0.25">
      <c r="A188" s="1"/>
      <c r="B188" s="1"/>
      <c r="C188" s="1"/>
      <c r="D188" s="1"/>
      <c r="E188" s="84"/>
      <c r="F188" s="84"/>
      <c r="G188" s="84"/>
      <c r="H188" s="84"/>
      <c r="I188" s="84"/>
      <c r="J188" s="84"/>
      <c r="K188" s="84"/>
      <c r="L188" s="84"/>
      <c r="M188" s="84"/>
      <c r="N188" s="84"/>
      <c r="O188" s="84"/>
      <c r="P188" s="84"/>
      <c r="Q188" s="1"/>
      <c r="R188" s="1"/>
      <c r="S188" s="1"/>
      <c r="T188" s="1"/>
      <c r="U188" s="1"/>
      <c r="V188" s="1"/>
      <c r="W188" s="1"/>
      <c r="X188" s="1"/>
      <c r="Y188" s="1"/>
      <c r="Z188" s="1"/>
      <c r="AA188" s="84"/>
      <c r="AB188" s="1"/>
    </row>
    <row r="189" spans="1:28" ht="15.75" customHeight="1" x14ac:dyDescent="0.25">
      <c r="A189" s="1"/>
      <c r="B189" s="1"/>
      <c r="C189" s="1"/>
      <c r="D189" s="1"/>
      <c r="E189" s="84"/>
      <c r="F189" s="84"/>
      <c r="G189" s="84"/>
      <c r="H189" s="84"/>
      <c r="I189" s="84"/>
      <c r="J189" s="84"/>
      <c r="K189" s="84"/>
      <c r="L189" s="84"/>
      <c r="M189" s="84"/>
      <c r="N189" s="84"/>
      <c r="O189" s="84"/>
      <c r="P189" s="84"/>
      <c r="Q189" s="1"/>
      <c r="R189" s="1"/>
      <c r="S189" s="1"/>
      <c r="T189" s="1"/>
      <c r="U189" s="1"/>
      <c r="V189" s="1"/>
      <c r="W189" s="1"/>
      <c r="X189" s="1"/>
      <c r="Y189" s="1"/>
      <c r="Z189" s="1"/>
      <c r="AA189" s="84"/>
      <c r="AB189" s="1"/>
    </row>
    <row r="190" spans="1:28" ht="15.75" customHeight="1" x14ac:dyDescent="0.25">
      <c r="A190" s="1"/>
      <c r="B190" s="1"/>
      <c r="C190" s="1"/>
      <c r="D190" s="1"/>
      <c r="E190" s="84"/>
      <c r="F190" s="84"/>
      <c r="G190" s="84"/>
      <c r="H190" s="84"/>
      <c r="I190" s="84"/>
      <c r="J190" s="84"/>
      <c r="K190" s="84"/>
      <c r="L190" s="84"/>
      <c r="M190" s="84"/>
      <c r="N190" s="84"/>
      <c r="O190" s="84"/>
      <c r="P190" s="84"/>
      <c r="Q190" s="1"/>
      <c r="R190" s="1"/>
      <c r="S190" s="1"/>
      <c r="T190" s="1"/>
      <c r="U190" s="1"/>
      <c r="V190" s="1"/>
      <c r="W190" s="1"/>
      <c r="X190" s="1"/>
      <c r="Y190" s="1"/>
      <c r="Z190" s="1"/>
      <c r="AA190" s="84"/>
      <c r="AB190" s="1"/>
    </row>
    <row r="191" spans="1:28" ht="15.75" customHeight="1" x14ac:dyDescent="0.25">
      <c r="A191" s="1"/>
      <c r="B191" s="1"/>
      <c r="C191" s="1"/>
      <c r="D191" s="1"/>
      <c r="E191" s="84"/>
      <c r="F191" s="84"/>
      <c r="G191" s="84"/>
      <c r="H191" s="84"/>
      <c r="I191" s="84"/>
      <c r="J191" s="84"/>
      <c r="K191" s="84"/>
      <c r="L191" s="84"/>
      <c r="M191" s="84"/>
      <c r="N191" s="84"/>
      <c r="O191" s="84"/>
      <c r="P191" s="84"/>
      <c r="Q191" s="1"/>
      <c r="R191" s="1"/>
      <c r="S191" s="1"/>
      <c r="T191" s="1"/>
      <c r="U191" s="1"/>
      <c r="V191" s="1"/>
      <c r="W191" s="1"/>
      <c r="X191" s="1"/>
      <c r="Y191" s="1"/>
      <c r="Z191" s="1"/>
      <c r="AA191" s="84"/>
      <c r="AB191" s="1"/>
    </row>
    <row r="192" spans="1:28" ht="15.75" customHeight="1" x14ac:dyDescent="0.25">
      <c r="A192" s="1"/>
      <c r="B192" s="1"/>
      <c r="C192" s="1"/>
      <c r="D192" s="1"/>
      <c r="E192" s="84"/>
      <c r="F192" s="84"/>
      <c r="G192" s="84"/>
      <c r="H192" s="84"/>
      <c r="I192" s="84"/>
      <c r="J192" s="84"/>
      <c r="K192" s="84"/>
      <c r="L192" s="84"/>
      <c r="M192" s="84"/>
      <c r="N192" s="84"/>
      <c r="O192" s="84"/>
      <c r="P192" s="84"/>
      <c r="Q192" s="1"/>
      <c r="R192" s="1"/>
      <c r="S192" s="1"/>
      <c r="T192" s="1"/>
      <c r="U192" s="1"/>
      <c r="V192" s="1"/>
      <c r="W192" s="1"/>
      <c r="X192" s="1"/>
      <c r="Y192" s="1"/>
      <c r="Z192" s="1"/>
      <c r="AA192" s="84"/>
      <c r="AB192" s="1"/>
    </row>
    <row r="193" spans="1:28" ht="15.75" customHeight="1" x14ac:dyDescent="0.25">
      <c r="A193" s="1"/>
      <c r="B193" s="1"/>
      <c r="C193" s="1"/>
      <c r="D193" s="1"/>
      <c r="E193" s="84"/>
      <c r="F193" s="84"/>
      <c r="G193" s="84"/>
      <c r="H193" s="84"/>
      <c r="I193" s="84"/>
      <c r="J193" s="84"/>
      <c r="K193" s="84"/>
      <c r="L193" s="84"/>
      <c r="M193" s="84"/>
      <c r="N193" s="84"/>
      <c r="O193" s="84"/>
      <c r="P193" s="84"/>
      <c r="Q193" s="1"/>
      <c r="R193" s="1"/>
      <c r="S193" s="1"/>
      <c r="T193" s="1"/>
      <c r="U193" s="1"/>
      <c r="V193" s="1"/>
      <c r="W193" s="1"/>
      <c r="X193" s="1"/>
      <c r="Y193" s="1"/>
      <c r="Z193" s="1"/>
      <c r="AA193" s="84"/>
      <c r="AB193" s="1"/>
    </row>
    <row r="194" spans="1:28" ht="15.75" customHeight="1" x14ac:dyDescent="0.25">
      <c r="A194" s="1"/>
      <c r="B194" s="1"/>
      <c r="C194" s="1"/>
      <c r="D194" s="1"/>
      <c r="E194" s="84"/>
      <c r="F194" s="84"/>
      <c r="G194" s="84"/>
      <c r="H194" s="84"/>
      <c r="I194" s="84"/>
      <c r="J194" s="84"/>
      <c r="K194" s="84"/>
      <c r="L194" s="84"/>
      <c r="M194" s="84"/>
      <c r="N194" s="84"/>
      <c r="O194" s="84"/>
      <c r="P194" s="84"/>
      <c r="Q194" s="1"/>
      <c r="R194" s="1"/>
      <c r="S194" s="1"/>
      <c r="T194" s="1"/>
      <c r="U194" s="1"/>
      <c r="V194" s="1"/>
      <c r="W194" s="1"/>
      <c r="X194" s="1"/>
      <c r="Y194" s="1"/>
      <c r="Z194" s="1"/>
      <c r="AA194" s="84"/>
      <c r="AB194" s="1"/>
    </row>
    <row r="195" spans="1:28" ht="15.75" customHeight="1" x14ac:dyDescent="0.25">
      <c r="A195" s="1"/>
      <c r="B195" s="1"/>
      <c r="C195" s="1"/>
      <c r="D195" s="1"/>
      <c r="E195" s="84"/>
      <c r="F195" s="84"/>
      <c r="G195" s="84"/>
      <c r="H195" s="84"/>
      <c r="I195" s="84"/>
      <c r="J195" s="84"/>
      <c r="K195" s="84"/>
      <c r="L195" s="84"/>
      <c r="M195" s="84"/>
      <c r="N195" s="84"/>
      <c r="O195" s="84"/>
      <c r="P195" s="84"/>
      <c r="Q195" s="1"/>
      <c r="R195" s="1"/>
      <c r="S195" s="1"/>
      <c r="T195" s="1"/>
      <c r="U195" s="1"/>
      <c r="V195" s="1"/>
      <c r="W195" s="1"/>
      <c r="X195" s="1"/>
      <c r="Y195" s="1"/>
      <c r="Z195" s="1"/>
      <c r="AA195" s="84"/>
      <c r="AB195" s="1"/>
    </row>
    <row r="196" spans="1:28" ht="15.75" customHeight="1" x14ac:dyDescent="0.25">
      <c r="A196" s="1"/>
      <c r="B196" s="1"/>
      <c r="C196" s="1"/>
      <c r="D196" s="1"/>
      <c r="E196" s="84"/>
      <c r="F196" s="84"/>
      <c r="G196" s="84"/>
      <c r="H196" s="84"/>
      <c r="I196" s="84"/>
      <c r="J196" s="84"/>
      <c r="K196" s="84"/>
      <c r="L196" s="84"/>
      <c r="M196" s="84"/>
      <c r="N196" s="84"/>
      <c r="O196" s="84"/>
      <c r="P196" s="84"/>
      <c r="Q196" s="1"/>
      <c r="R196" s="1"/>
      <c r="S196" s="1"/>
      <c r="T196" s="1"/>
      <c r="U196" s="1"/>
      <c r="V196" s="1"/>
      <c r="W196" s="1"/>
      <c r="X196" s="1"/>
      <c r="Y196" s="1"/>
      <c r="Z196" s="1"/>
      <c r="AA196" s="84"/>
      <c r="AB196" s="1"/>
    </row>
    <row r="197" spans="1:28" ht="15.75" customHeight="1" x14ac:dyDescent="0.25">
      <c r="A197" s="1"/>
      <c r="B197" s="1"/>
      <c r="C197" s="1"/>
      <c r="D197" s="1"/>
      <c r="E197" s="84"/>
      <c r="F197" s="84"/>
      <c r="G197" s="84"/>
      <c r="H197" s="84"/>
      <c r="I197" s="84"/>
      <c r="J197" s="84"/>
      <c r="K197" s="84"/>
      <c r="L197" s="84"/>
      <c r="M197" s="84"/>
      <c r="N197" s="84"/>
      <c r="O197" s="84"/>
      <c r="P197" s="84"/>
      <c r="Q197" s="1"/>
      <c r="R197" s="1"/>
      <c r="S197" s="1"/>
      <c r="T197" s="1"/>
      <c r="U197" s="1"/>
      <c r="V197" s="1"/>
      <c r="W197" s="1"/>
      <c r="X197" s="1"/>
      <c r="Y197" s="1"/>
      <c r="Z197" s="1"/>
      <c r="AA197" s="84"/>
      <c r="AB197" s="1"/>
    </row>
    <row r="198" spans="1:28" ht="15.75" customHeight="1" x14ac:dyDescent="0.25">
      <c r="A198" s="1"/>
      <c r="B198" s="1"/>
      <c r="C198" s="1"/>
      <c r="D198" s="1"/>
      <c r="E198" s="84"/>
      <c r="F198" s="84"/>
      <c r="G198" s="84"/>
      <c r="H198" s="84"/>
      <c r="I198" s="84"/>
      <c r="J198" s="84"/>
      <c r="K198" s="84"/>
      <c r="L198" s="84"/>
      <c r="M198" s="84"/>
      <c r="N198" s="84"/>
      <c r="O198" s="84"/>
      <c r="P198" s="84"/>
      <c r="Q198" s="1"/>
      <c r="R198" s="1"/>
      <c r="S198" s="1"/>
      <c r="T198" s="1"/>
      <c r="U198" s="1"/>
      <c r="V198" s="1"/>
      <c r="W198" s="1"/>
      <c r="X198" s="1"/>
      <c r="Y198" s="1"/>
      <c r="Z198" s="1"/>
      <c r="AA198" s="84"/>
      <c r="AB198" s="1"/>
    </row>
    <row r="199" spans="1:28" ht="15.75" customHeight="1" x14ac:dyDescent="0.25">
      <c r="A199" s="1"/>
      <c r="B199" s="1"/>
      <c r="C199" s="1"/>
      <c r="D199" s="1"/>
      <c r="E199" s="84"/>
      <c r="F199" s="84"/>
      <c r="G199" s="84"/>
      <c r="H199" s="84"/>
      <c r="I199" s="84"/>
      <c r="J199" s="84"/>
      <c r="K199" s="84"/>
      <c r="L199" s="84"/>
      <c r="M199" s="84"/>
      <c r="N199" s="84"/>
      <c r="O199" s="84"/>
      <c r="P199" s="84"/>
      <c r="Q199" s="1"/>
      <c r="R199" s="1"/>
      <c r="S199" s="1"/>
      <c r="T199" s="1"/>
      <c r="U199" s="1"/>
      <c r="V199" s="1"/>
      <c r="W199" s="1"/>
      <c r="X199" s="1"/>
      <c r="Y199" s="1"/>
      <c r="Z199" s="1"/>
      <c r="AA199" s="84"/>
      <c r="AB199" s="1"/>
    </row>
    <row r="200" spans="1:28" ht="15.75" customHeight="1" x14ac:dyDescent="0.25">
      <c r="A200" s="1"/>
      <c r="B200" s="1"/>
      <c r="C200" s="1"/>
      <c r="D200" s="1"/>
      <c r="E200" s="84"/>
      <c r="F200" s="84"/>
      <c r="G200" s="84"/>
      <c r="H200" s="84"/>
      <c r="I200" s="84"/>
      <c r="J200" s="84"/>
      <c r="K200" s="84"/>
      <c r="L200" s="84"/>
      <c r="M200" s="84"/>
      <c r="N200" s="84"/>
      <c r="O200" s="84"/>
      <c r="P200" s="84"/>
      <c r="Q200" s="1"/>
      <c r="R200" s="1"/>
      <c r="S200" s="1"/>
      <c r="T200" s="1"/>
      <c r="U200" s="1"/>
      <c r="V200" s="1"/>
      <c r="W200" s="1"/>
      <c r="X200" s="1"/>
      <c r="Y200" s="1"/>
      <c r="Z200" s="1"/>
      <c r="AA200" s="84"/>
      <c r="AB200" s="1"/>
    </row>
    <row r="201" spans="1:28" ht="15.75" customHeight="1" x14ac:dyDescent="0.25">
      <c r="A201" s="1"/>
      <c r="B201" s="1"/>
      <c r="C201" s="1"/>
      <c r="D201" s="1"/>
      <c r="E201" s="84"/>
      <c r="F201" s="84"/>
      <c r="G201" s="84"/>
      <c r="H201" s="84"/>
      <c r="I201" s="84"/>
      <c r="J201" s="84"/>
      <c r="K201" s="84"/>
      <c r="L201" s="84"/>
      <c r="M201" s="84"/>
      <c r="N201" s="84"/>
      <c r="O201" s="84"/>
      <c r="P201" s="84"/>
      <c r="Q201" s="1"/>
      <c r="R201" s="1"/>
      <c r="S201" s="1"/>
      <c r="T201" s="1"/>
      <c r="U201" s="1"/>
      <c r="V201" s="1"/>
      <c r="W201" s="1"/>
      <c r="X201" s="1"/>
      <c r="Y201" s="1"/>
      <c r="Z201" s="1"/>
      <c r="AA201" s="84"/>
      <c r="AB201" s="1"/>
    </row>
    <row r="202" spans="1:28" ht="15.75" customHeight="1" x14ac:dyDescent="0.25">
      <c r="A202" s="1"/>
      <c r="B202" s="1"/>
      <c r="C202" s="1"/>
      <c r="D202" s="1"/>
      <c r="E202" s="84"/>
      <c r="F202" s="84"/>
      <c r="G202" s="84"/>
      <c r="H202" s="84"/>
      <c r="I202" s="84"/>
      <c r="J202" s="84"/>
      <c r="K202" s="84"/>
      <c r="L202" s="84"/>
      <c r="M202" s="84"/>
      <c r="N202" s="84"/>
      <c r="O202" s="84"/>
      <c r="P202" s="84"/>
      <c r="Q202" s="1"/>
      <c r="R202" s="1"/>
      <c r="S202" s="1"/>
      <c r="T202" s="1"/>
      <c r="U202" s="1"/>
      <c r="V202" s="1"/>
      <c r="W202" s="1"/>
      <c r="X202" s="1"/>
      <c r="Y202" s="1"/>
      <c r="Z202" s="1"/>
      <c r="AA202" s="84"/>
      <c r="AB202" s="1"/>
    </row>
    <row r="203" spans="1:28" ht="15.75" customHeight="1" x14ac:dyDescent="0.25">
      <c r="A203" s="1"/>
      <c r="B203" s="1"/>
      <c r="C203" s="1"/>
      <c r="D203" s="1"/>
      <c r="E203" s="84"/>
      <c r="F203" s="84"/>
      <c r="G203" s="84"/>
      <c r="H203" s="84"/>
      <c r="I203" s="84"/>
      <c r="J203" s="84"/>
      <c r="K203" s="84"/>
      <c r="L203" s="84"/>
      <c r="M203" s="84"/>
      <c r="N203" s="84"/>
      <c r="O203" s="84"/>
      <c r="P203" s="84"/>
      <c r="Q203" s="1"/>
      <c r="R203" s="1"/>
      <c r="S203" s="1"/>
      <c r="T203" s="1"/>
      <c r="U203" s="1"/>
      <c r="V203" s="1"/>
      <c r="W203" s="1"/>
      <c r="X203" s="1"/>
      <c r="Y203" s="1"/>
      <c r="Z203" s="1"/>
      <c r="AA203" s="84"/>
      <c r="AB203" s="1"/>
    </row>
    <row r="204" spans="1:28" ht="15.75" customHeight="1" x14ac:dyDescent="0.25">
      <c r="A204" s="1"/>
      <c r="B204" s="1"/>
      <c r="C204" s="1"/>
      <c r="D204" s="1"/>
      <c r="E204" s="84"/>
      <c r="F204" s="84"/>
      <c r="G204" s="84"/>
      <c r="H204" s="84"/>
      <c r="I204" s="84"/>
      <c r="J204" s="84"/>
      <c r="K204" s="84"/>
      <c r="L204" s="84"/>
      <c r="M204" s="84"/>
      <c r="N204" s="84"/>
      <c r="O204" s="84"/>
      <c r="P204" s="84"/>
      <c r="Q204" s="1"/>
      <c r="R204" s="1"/>
      <c r="S204" s="1"/>
      <c r="T204" s="1"/>
      <c r="U204" s="1"/>
      <c r="V204" s="1"/>
      <c r="W204" s="1"/>
      <c r="X204" s="1"/>
      <c r="Y204" s="1"/>
      <c r="Z204" s="1"/>
      <c r="AA204" s="84"/>
      <c r="AB204" s="1"/>
    </row>
    <row r="205" spans="1:28" ht="15.75" customHeight="1" x14ac:dyDescent="0.25">
      <c r="A205" s="1"/>
      <c r="B205" s="1"/>
      <c r="C205" s="1"/>
      <c r="D205" s="1"/>
      <c r="E205" s="84"/>
      <c r="F205" s="84"/>
      <c r="G205" s="84"/>
      <c r="H205" s="84"/>
      <c r="I205" s="84"/>
      <c r="J205" s="84"/>
      <c r="K205" s="84"/>
      <c r="L205" s="84"/>
      <c r="M205" s="84"/>
      <c r="N205" s="84"/>
      <c r="O205" s="84"/>
      <c r="P205" s="84"/>
      <c r="Q205" s="1"/>
      <c r="R205" s="1"/>
      <c r="S205" s="1"/>
      <c r="T205" s="1"/>
      <c r="U205" s="1"/>
      <c r="V205" s="1"/>
      <c r="W205" s="1"/>
      <c r="X205" s="1"/>
      <c r="Y205" s="1"/>
      <c r="Z205" s="1"/>
      <c r="AA205" s="84"/>
      <c r="AB205" s="1"/>
    </row>
    <row r="206" spans="1:28" ht="15.75" customHeight="1" x14ac:dyDescent="0.25">
      <c r="A206" s="1"/>
      <c r="B206" s="1"/>
      <c r="C206" s="1"/>
      <c r="D206" s="1"/>
      <c r="E206" s="84"/>
      <c r="F206" s="84"/>
      <c r="G206" s="84"/>
      <c r="H206" s="84"/>
      <c r="I206" s="84"/>
      <c r="J206" s="84"/>
      <c r="K206" s="84"/>
      <c r="L206" s="84"/>
      <c r="M206" s="84"/>
      <c r="N206" s="84"/>
      <c r="O206" s="84"/>
      <c r="P206" s="84"/>
      <c r="Q206" s="1"/>
      <c r="R206" s="1"/>
      <c r="S206" s="1"/>
      <c r="T206" s="1"/>
      <c r="U206" s="1"/>
      <c r="V206" s="1"/>
      <c r="W206" s="1"/>
      <c r="X206" s="1"/>
      <c r="Y206" s="1"/>
      <c r="Z206" s="1"/>
      <c r="AA206" s="84"/>
      <c r="AB206" s="1"/>
    </row>
    <row r="207" spans="1:28" ht="15.75" customHeight="1" x14ac:dyDescent="0.25">
      <c r="A207" s="1"/>
      <c r="B207" s="1"/>
      <c r="C207" s="1"/>
      <c r="D207" s="1"/>
      <c r="E207" s="84"/>
      <c r="F207" s="84"/>
      <c r="G207" s="84"/>
      <c r="H207" s="84"/>
      <c r="I207" s="84"/>
      <c r="J207" s="84"/>
      <c r="K207" s="84"/>
      <c r="L207" s="84"/>
      <c r="M207" s="84"/>
      <c r="N207" s="84"/>
      <c r="O207" s="84"/>
      <c r="P207" s="84"/>
      <c r="Q207" s="1"/>
      <c r="R207" s="1"/>
      <c r="S207" s="1"/>
      <c r="T207" s="1"/>
      <c r="U207" s="1"/>
      <c r="V207" s="1"/>
      <c r="W207" s="1"/>
      <c r="X207" s="1"/>
      <c r="Y207" s="1"/>
      <c r="Z207" s="1"/>
      <c r="AA207" s="84"/>
      <c r="AB207" s="1"/>
    </row>
    <row r="208" spans="1:28" ht="15.75" customHeight="1" x14ac:dyDescent="0.25">
      <c r="A208" s="1"/>
      <c r="B208" s="1"/>
      <c r="C208" s="1"/>
      <c r="D208" s="1"/>
      <c r="E208" s="84"/>
      <c r="F208" s="84"/>
      <c r="G208" s="84"/>
      <c r="H208" s="84"/>
      <c r="I208" s="84"/>
      <c r="J208" s="84"/>
      <c r="K208" s="84"/>
      <c r="L208" s="84"/>
      <c r="M208" s="84"/>
      <c r="N208" s="84"/>
      <c r="O208" s="84"/>
      <c r="P208" s="84"/>
      <c r="Q208" s="1"/>
      <c r="R208" s="1"/>
      <c r="S208" s="1"/>
      <c r="T208" s="1"/>
      <c r="U208" s="1"/>
      <c r="V208" s="1"/>
      <c r="W208" s="1"/>
      <c r="X208" s="1"/>
      <c r="Y208" s="1"/>
      <c r="Z208" s="1"/>
      <c r="AA208" s="84"/>
      <c r="AB208" s="1"/>
    </row>
    <row r="209" spans="1:28" ht="15.75" customHeight="1" x14ac:dyDescent="0.25">
      <c r="A209" s="1"/>
      <c r="B209" s="1"/>
      <c r="C209" s="1"/>
      <c r="D209" s="1"/>
      <c r="E209" s="84"/>
      <c r="F209" s="84"/>
      <c r="G209" s="84"/>
      <c r="H209" s="84"/>
      <c r="I209" s="84"/>
      <c r="J209" s="84"/>
      <c r="K209" s="84"/>
      <c r="L209" s="84"/>
      <c r="M209" s="84"/>
      <c r="N209" s="84"/>
      <c r="O209" s="84"/>
      <c r="P209" s="84"/>
      <c r="Q209" s="1"/>
      <c r="R209" s="1"/>
      <c r="S209" s="1"/>
      <c r="T209" s="1"/>
      <c r="U209" s="1"/>
      <c r="V209" s="1"/>
      <c r="W209" s="1"/>
      <c r="X209" s="1"/>
      <c r="Y209" s="1"/>
      <c r="Z209" s="1"/>
      <c r="AA209" s="84"/>
      <c r="AB209" s="1"/>
    </row>
    <row r="210" spans="1:28" ht="15.75" customHeight="1" x14ac:dyDescent="0.25">
      <c r="A210" s="1"/>
      <c r="B210" s="1"/>
      <c r="C210" s="1"/>
      <c r="D210" s="1"/>
      <c r="E210" s="84"/>
      <c r="F210" s="84"/>
      <c r="G210" s="84"/>
      <c r="H210" s="84"/>
      <c r="I210" s="84"/>
      <c r="J210" s="84"/>
      <c r="K210" s="84"/>
      <c r="L210" s="84"/>
      <c r="M210" s="84"/>
      <c r="N210" s="84"/>
      <c r="O210" s="84"/>
      <c r="P210" s="84"/>
      <c r="Q210" s="1"/>
      <c r="R210" s="1"/>
      <c r="S210" s="1"/>
      <c r="T210" s="1"/>
      <c r="U210" s="1"/>
      <c r="V210" s="1"/>
      <c r="W210" s="1"/>
      <c r="X210" s="1"/>
      <c r="Y210" s="1"/>
      <c r="Z210" s="1"/>
      <c r="AA210" s="84"/>
      <c r="AB210" s="1"/>
    </row>
    <row r="211" spans="1:28" ht="15.75" customHeight="1" x14ac:dyDescent="0.25">
      <c r="A211" s="1"/>
      <c r="B211" s="1"/>
      <c r="C211" s="1"/>
      <c r="D211" s="1"/>
      <c r="E211" s="84"/>
      <c r="F211" s="84"/>
      <c r="G211" s="84"/>
      <c r="H211" s="84"/>
      <c r="I211" s="84"/>
      <c r="J211" s="84"/>
      <c r="K211" s="84"/>
      <c r="L211" s="84"/>
      <c r="M211" s="84"/>
      <c r="N211" s="84"/>
      <c r="O211" s="84"/>
      <c r="P211" s="84"/>
      <c r="Q211" s="1"/>
      <c r="R211" s="1"/>
      <c r="S211" s="1"/>
      <c r="T211" s="1"/>
      <c r="U211" s="1"/>
      <c r="V211" s="1"/>
      <c r="W211" s="1"/>
      <c r="X211" s="1"/>
      <c r="Y211" s="1"/>
      <c r="Z211" s="1"/>
      <c r="AA211" s="84"/>
      <c r="AB211" s="1"/>
    </row>
    <row r="212" spans="1:28" ht="15.75" customHeight="1" x14ac:dyDescent="0.25">
      <c r="A212" s="1"/>
      <c r="B212" s="1"/>
      <c r="C212" s="1"/>
      <c r="D212" s="1"/>
      <c r="E212" s="84"/>
      <c r="F212" s="84"/>
      <c r="G212" s="84"/>
      <c r="H212" s="84"/>
      <c r="I212" s="84"/>
      <c r="J212" s="84"/>
      <c r="K212" s="84"/>
      <c r="L212" s="84"/>
      <c r="M212" s="84"/>
      <c r="N212" s="84"/>
      <c r="O212" s="84"/>
      <c r="P212" s="84"/>
      <c r="Q212" s="1"/>
      <c r="R212" s="1"/>
      <c r="S212" s="1"/>
      <c r="T212" s="1"/>
      <c r="U212" s="1"/>
      <c r="V212" s="1"/>
      <c r="W212" s="1"/>
      <c r="X212" s="1"/>
      <c r="Y212" s="1"/>
      <c r="Z212" s="1"/>
      <c r="AA212" s="84"/>
      <c r="AB212" s="1"/>
    </row>
    <row r="213" spans="1:28" ht="15.75" customHeight="1" x14ac:dyDescent="0.25">
      <c r="A213" s="1"/>
      <c r="B213" s="1"/>
      <c r="C213" s="1"/>
      <c r="D213" s="1"/>
      <c r="E213" s="84"/>
      <c r="F213" s="84"/>
      <c r="G213" s="84"/>
      <c r="H213" s="84"/>
      <c r="I213" s="84"/>
      <c r="J213" s="84"/>
      <c r="K213" s="84"/>
      <c r="L213" s="84"/>
      <c r="M213" s="84"/>
      <c r="N213" s="84"/>
      <c r="O213" s="84"/>
      <c r="P213" s="84"/>
      <c r="Q213" s="1"/>
      <c r="R213" s="1"/>
      <c r="S213" s="1"/>
      <c r="T213" s="1"/>
      <c r="U213" s="1"/>
      <c r="V213" s="1"/>
      <c r="W213" s="1"/>
      <c r="X213" s="1"/>
      <c r="Y213" s="1"/>
      <c r="Z213" s="1"/>
      <c r="AA213" s="84"/>
      <c r="AB213" s="1"/>
    </row>
    <row r="214" spans="1:28" ht="15.75" customHeight="1" x14ac:dyDescent="0.25">
      <c r="A214" s="1"/>
      <c r="B214" s="1"/>
      <c r="C214" s="1"/>
      <c r="D214" s="1"/>
      <c r="E214" s="84"/>
      <c r="F214" s="84"/>
      <c r="G214" s="84"/>
      <c r="H214" s="84"/>
      <c r="I214" s="84"/>
      <c r="J214" s="84"/>
      <c r="K214" s="84"/>
      <c r="L214" s="84"/>
      <c r="M214" s="84"/>
      <c r="N214" s="84"/>
      <c r="O214" s="84"/>
      <c r="P214" s="84"/>
      <c r="Q214" s="1"/>
      <c r="R214" s="1"/>
      <c r="S214" s="1"/>
      <c r="T214" s="1"/>
      <c r="U214" s="1"/>
      <c r="V214" s="1"/>
      <c r="W214" s="1"/>
      <c r="X214" s="1"/>
      <c r="Y214" s="1"/>
      <c r="Z214" s="1"/>
      <c r="AA214" s="84"/>
      <c r="AB214" s="1"/>
    </row>
    <row r="215" spans="1:28" ht="15.75" customHeight="1" x14ac:dyDescent="0.25">
      <c r="A215" s="1"/>
      <c r="B215" s="1"/>
      <c r="C215" s="1"/>
      <c r="D215" s="1"/>
      <c r="E215" s="84"/>
      <c r="F215" s="84"/>
      <c r="G215" s="84"/>
      <c r="H215" s="84"/>
      <c r="I215" s="84"/>
      <c r="J215" s="84"/>
      <c r="K215" s="84"/>
      <c r="L215" s="84"/>
      <c r="M215" s="84"/>
      <c r="N215" s="84"/>
      <c r="O215" s="84"/>
      <c r="P215" s="84"/>
      <c r="Q215" s="1"/>
      <c r="R215" s="1"/>
      <c r="S215" s="1"/>
      <c r="T215" s="1"/>
      <c r="U215" s="1"/>
      <c r="V215" s="1"/>
      <c r="W215" s="1"/>
      <c r="X215" s="1"/>
      <c r="Y215" s="1"/>
      <c r="Z215" s="1"/>
      <c r="AA215" s="84"/>
      <c r="AB215" s="1"/>
    </row>
    <row r="216" spans="1:28" ht="15.75" customHeight="1" x14ac:dyDescent="0.25">
      <c r="A216" s="1"/>
      <c r="B216" s="1"/>
      <c r="C216" s="1"/>
      <c r="D216" s="1"/>
      <c r="E216" s="84"/>
      <c r="F216" s="84"/>
      <c r="G216" s="84"/>
      <c r="H216" s="84"/>
      <c r="I216" s="84"/>
      <c r="J216" s="84"/>
      <c r="K216" s="84"/>
      <c r="L216" s="84"/>
      <c r="M216" s="84"/>
      <c r="N216" s="84"/>
      <c r="O216" s="84"/>
      <c r="P216" s="84"/>
      <c r="Q216" s="1"/>
      <c r="R216" s="1"/>
      <c r="S216" s="1"/>
      <c r="T216" s="1"/>
      <c r="U216" s="1"/>
      <c r="V216" s="1"/>
      <c r="W216" s="1"/>
      <c r="X216" s="1"/>
      <c r="Y216" s="1"/>
      <c r="Z216" s="1"/>
      <c r="AA216" s="84"/>
      <c r="AB216" s="1"/>
    </row>
    <row r="217" spans="1:28" ht="15.75" customHeight="1" x14ac:dyDescent="0.25">
      <c r="A217" s="1"/>
      <c r="B217" s="1"/>
      <c r="C217" s="1"/>
      <c r="D217" s="1"/>
      <c r="E217" s="84"/>
      <c r="F217" s="84"/>
      <c r="G217" s="84"/>
      <c r="H217" s="84"/>
      <c r="I217" s="84"/>
      <c r="J217" s="84"/>
      <c r="K217" s="84"/>
      <c r="L217" s="84"/>
      <c r="M217" s="84"/>
      <c r="N217" s="84"/>
      <c r="O217" s="84"/>
      <c r="P217" s="84"/>
      <c r="Q217" s="1"/>
      <c r="R217" s="1"/>
      <c r="S217" s="1"/>
      <c r="T217" s="1"/>
      <c r="U217" s="1"/>
      <c r="V217" s="1"/>
      <c r="W217" s="1"/>
      <c r="X217" s="1"/>
      <c r="Y217" s="1"/>
      <c r="Z217" s="1"/>
      <c r="AA217" s="84"/>
      <c r="AB217" s="1"/>
    </row>
    <row r="218" spans="1:28" ht="15.75" customHeight="1" x14ac:dyDescent="0.25">
      <c r="A218" s="1"/>
      <c r="B218" s="1"/>
      <c r="C218" s="1"/>
      <c r="D218" s="1"/>
      <c r="E218" s="84"/>
      <c r="F218" s="84"/>
      <c r="G218" s="84"/>
      <c r="H218" s="84"/>
      <c r="I218" s="84"/>
      <c r="J218" s="84"/>
      <c r="K218" s="84"/>
      <c r="L218" s="84"/>
      <c r="M218" s="84"/>
      <c r="N218" s="84"/>
      <c r="O218" s="84"/>
      <c r="P218" s="84"/>
      <c r="Q218" s="1"/>
      <c r="R218" s="1"/>
      <c r="S218" s="1"/>
      <c r="T218" s="1"/>
      <c r="U218" s="1"/>
      <c r="V218" s="1"/>
      <c r="W218" s="1"/>
      <c r="X218" s="1"/>
      <c r="Y218" s="1"/>
      <c r="Z218" s="1"/>
      <c r="AA218" s="84"/>
      <c r="AB218" s="1"/>
    </row>
    <row r="219" spans="1:28" ht="15.75" customHeight="1" x14ac:dyDescent="0.25">
      <c r="A219" s="1"/>
      <c r="B219" s="1"/>
      <c r="C219" s="1"/>
      <c r="D219" s="1"/>
      <c r="E219" s="84"/>
      <c r="F219" s="84"/>
      <c r="G219" s="84"/>
      <c r="H219" s="84"/>
      <c r="I219" s="84"/>
      <c r="J219" s="84"/>
      <c r="K219" s="84"/>
      <c r="L219" s="84"/>
      <c r="M219" s="84"/>
      <c r="N219" s="84"/>
      <c r="O219" s="84"/>
      <c r="P219" s="84"/>
      <c r="Q219" s="1"/>
      <c r="R219" s="1"/>
      <c r="S219" s="1"/>
      <c r="T219" s="1"/>
      <c r="U219" s="1"/>
      <c r="V219" s="1"/>
      <c r="W219" s="1"/>
      <c r="X219" s="1"/>
      <c r="Y219" s="1"/>
      <c r="Z219" s="1"/>
      <c r="AA219" s="84"/>
      <c r="AB219" s="1"/>
    </row>
    <row r="220" spans="1:28" ht="15.75" customHeight="1" x14ac:dyDescent="0.25">
      <c r="A220" s="1"/>
      <c r="B220" s="1"/>
      <c r="C220" s="1"/>
      <c r="D220" s="1"/>
      <c r="E220" s="84"/>
      <c r="F220" s="84"/>
      <c r="G220" s="84"/>
      <c r="H220" s="84"/>
      <c r="I220" s="84"/>
      <c r="J220" s="84"/>
      <c r="K220" s="84"/>
      <c r="L220" s="84"/>
      <c r="M220" s="84"/>
      <c r="N220" s="84"/>
      <c r="O220" s="84"/>
      <c r="P220" s="84"/>
      <c r="Q220" s="1"/>
      <c r="R220" s="1"/>
      <c r="S220" s="1"/>
      <c r="T220" s="1"/>
      <c r="U220" s="1"/>
      <c r="V220" s="1"/>
      <c r="W220" s="1"/>
      <c r="X220" s="1"/>
      <c r="Y220" s="1"/>
      <c r="Z220" s="1"/>
      <c r="AA220" s="84"/>
      <c r="AB220" s="1"/>
    </row>
    <row r="221" spans="1:28" ht="15.75" customHeight="1" x14ac:dyDescent="0.25">
      <c r="A221" s="1"/>
      <c r="B221" s="1"/>
      <c r="C221" s="1"/>
      <c r="D221" s="1"/>
      <c r="E221" s="84"/>
      <c r="F221" s="84"/>
      <c r="G221" s="84"/>
      <c r="H221" s="84"/>
      <c r="I221" s="84"/>
      <c r="J221" s="84"/>
      <c r="K221" s="84"/>
      <c r="L221" s="84"/>
      <c r="M221" s="84"/>
      <c r="N221" s="84"/>
      <c r="O221" s="84"/>
      <c r="P221" s="84"/>
      <c r="Q221" s="1"/>
      <c r="R221" s="1"/>
      <c r="S221" s="1"/>
      <c r="T221" s="1"/>
      <c r="U221" s="1"/>
      <c r="V221" s="1"/>
      <c r="W221" s="1"/>
      <c r="X221" s="1"/>
      <c r="Y221" s="1"/>
      <c r="Z221" s="1"/>
      <c r="AA221" s="84"/>
      <c r="AB221" s="1"/>
    </row>
    <row r="222" spans="1:28" ht="15.75" customHeight="1" x14ac:dyDescent="0.25">
      <c r="A222" s="1"/>
      <c r="B222" s="1"/>
      <c r="C222" s="1"/>
      <c r="D222" s="1"/>
      <c r="E222" s="84"/>
      <c r="F222" s="84"/>
      <c r="G222" s="84"/>
      <c r="H222" s="84"/>
      <c r="I222" s="84"/>
      <c r="J222" s="84"/>
      <c r="K222" s="84"/>
      <c r="L222" s="84"/>
      <c r="M222" s="84"/>
      <c r="N222" s="84"/>
      <c r="O222" s="84"/>
      <c r="P222" s="84"/>
      <c r="Q222" s="1"/>
      <c r="R222" s="1"/>
      <c r="S222" s="1"/>
      <c r="T222" s="1"/>
      <c r="U222" s="1"/>
      <c r="V222" s="1"/>
      <c r="W222" s="1"/>
      <c r="X222" s="1"/>
      <c r="Y222" s="1"/>
      <c r="Z222" s="1"/>
      <c r="AA222" s="84"/>
      <c r="AB222" s="1"/>
    </row>
    <row r="223" spans="1:28" ht="15.75" customHeight="1" x14ac:dyDescent="0.25">
      <c r="A223" s="1"/>
      <c r="B223" s="1"/>
      <c r="C223" s="1"/>
      <c r="D223" s="1"/>
      <c r="E223" s="84"/>
      <c r="F223" s="84"/>
      <c r="G223" s="84"/>
      <c r="H223" s="84"/>
      <c r="I223" s="84"/>
      <c r="J223" s="84"/>
      <c r="K223" s="84"/>
      <c r="L223" s="84"/>
      <c r="M223" s="84"/>
      <c r="N223" s="84"/>
      <c r="O223" s="84"/>
      <c r="P223" s="84"/>
      <c r="Q223" s="1"/>
      <c r="R223" s="1"/>
      <c r="S223" s="1"/>
      <c r="T223" s="1"/>
      <c r="U223" s="1"/>
      <c r="V223" s="1"/>
      <c r="W223" s="1"/>
      <c r="X223" s="1"/>
      <c r="Y223" s="1"/>
      <c r="Z223" s="1"/>
      <c r="AA223" s="84"/>
      <c r="AB223" s="1"/>
    </row>
    <row r="224" spans="1:28" ht="15.75" customHeight="1" x14ac:dyDescent="0.25">
      <c r="A224" s="1"/>
      <c r="B224" s="1"/>
      <c r="C224" s="1"/>
      <c r="D224" s="1"/>
      <c r="E224" s="84"/>
      <c r="F224" s="84"/>
      <c r="G224" s="84"/>
      <c r="H224" s="84"/>
      <c r="I224" s="84"/>
      <c r="J224" s="84"/>
      <c r="K224" s="84"/>
      <c r="L224" s="84"/>
      <c r="M224" s="84"/>
      <c r="N224" s="84"/>
      <c r="O224" s="84"/>
      <c r="P224" s="84"/>
      <c r="Q224" s="1"/>
      <c r="R224" s="1"/>
      <c r="S224" s="1"/>
      <c r="T224" s="1"/>
      <c r="U224" s="1"/>
      <c r="V224" s="1"/>
      <c r="W224" s="1"/>
      <c r="X224" s="1"/>
      <c r="Y224" s="1"/>
      <c r="Z224" s="1"/>
      <c r="AA224" s="84"/>
      <c r="AB224" s="1"/>
    </row>
    <row r="225" spans="1:28" ht="15.75" customHeight="1" x14ac:dyDescent="0.25">
      <c r="A225" s="1"/>
      <c r="B225" s="1"/>
      <c r="C225" s="1"/>
      <c r="D225" s="1"/>
      <c r="E225" s="84"/>
      <c r="F225" s="84"/>
      <c r="G225" s="84"/>
      <c r="H225" s="84"/>
      <c r="I225" s="84"/>
      <c r="J225" s="84"/>
      <c r="K225" s="84"/>
      <c r="L225" s="84"/>
      <c r="M225" s="84"/>
      <c r="N225" s="84"/>
      <c r="O225" s="84"/>
      <c r="P225" s="84"/>
      <c r="Q225" s="1"/>
      <c r="R225" s="1"/>
      <c r="S225" s="1"/>
      <c r="T225" s="1"/>
      <c r="U225" s="1"/>
      <c r="V225" s="1"/>
      <c r="W225" s="1"/>
      <c r="X225" s="1"/>
      <c r="Y225" s="1"/>
      <c r="Z225" s="1"/>
      <c r="AA225" s="84"/>
      <c r="AB225" s="1"/>
    </row>
    <row r="226" spans="1:28" ht="15.75" customHeight="1" x14ac:dyDescent="0.25">
      <c r="A226" s="1"/>
      <c r="B226" s="1"/>
      <c r="C226" s="1"/>
      <c r="D226" s="1"/>
      <c r="E226" s="84"/>
      <c r="F226" s="84"/>
      <c r="G226" s="84"/>
      <c r="H226" s="84"/>
      <c r="I226" s="84"/>
      <c r="J226" s="84"/>
      <c r="K226" s="84"/>
      <c r="L226" s="84"/>
      <c r="M226" s="84"/>
      <c r="N226" s="84"/>
      <c r="O226" s="84"/>
      <c r="P226" s="84"/>
      <c r="Q226" s="1"/>
      <c r="R226" s="1"/>
      <c r="S226" s="1"/>
      <c r="T226" s="1"/>
      <c r="U226" s="1"/>
      <c r="V226" s="1"/>
      <c r="W226" s="1"/>
      <c r="X226" s="1"/>
      <c r="Y226" s="1"/>
      <c r="Z226" s="1"/>
      <c r="AA226" s="84"/>
      <c r="AB226" s="1"/>
    </row>
    <row r="227" spans="1:28" ht="15.75" customHeight="1" x14ac:dyDescent="0.25">
      <c r="A227" s="1"/>
      <c r="B227" s="1"/>
      <c r="C227" s="1"/>
      <c r="D227" s="1"/>
      <c r="E227" s="84"/>
      <c r="F227" s="84"/>
      <c r="G227" s="84"/>
      <c r="H227" s="84"/>
      <c r="I227" s="84"/>
      <c r="J227" s="84"/>
      <c r="K227" s="84"/>
      <c r="L227" s="84"/>
      <c r="M227" s="84"/>
      <c r="N227" s="84"/>
      <c r="O227" s="84"/>
      <c r="P227" s="84"/>
      <c r="Q227" s="1"/>
      <c r="R227" s="1"/>
      <c r="S227" s="1"/>
      <c r="T227" s="1"/>
      <c r="U227" s="1"/>
      <c r="V227" s="1"/>
      <c r="W227" s="1"/>
      <c r="X227" s="1"/>
      <c r="Y227" s="1"/>
      <c r="Z227" s="1"/>
      <c r="AA227" s="84"/>
      <c r="AB227" s="1"/>
    </row>
    <row r="228" spans="1:28" ht="15.75" customHeight="1" x14ac:dyDescent="0.25">
      <c r="A228" s="1"/>
      <c r="B228" s="1"/>
      <c r="C228" s="1"/>
      <c r="D228" s="1"/>
      <c r="E228" s="84"/>
      <c r="F228" s="84"/>
      <c r="G228" s="84"/>
      <c r="H228" s="84"/>
      <c r="I228" s="84"/>
      <c r="J228" s="84"/>
      <c r="K228" s="84"/>
      <c r="L228" s="84"/>
      <c r="M228" s="84"/>
      <c r="N228" s="84"/>
      <c r="O228" s="84"/>
      <c r="P228" s="84"/>
      <c r="Q228" s="1"/>
      <c r="R228" s="1"/>
      <c r="S228" s="1"/>
      <c r="T228" s="1"/>
      <c r="U228" s="1"/>
      <c r="V228" s="1"/>
      <c r="W228" s="1"/>
      <c r="X228" s="1"/>
      <c r="Y228" s="1"/>
      <c r="Z228" s="1"/>
      <c r="AA228" s="84"/>
      <c r="AB228" s="1"/>
    </row>
    <row r="229" spans="1:28" ht="15.75" customHeight="1" x14ac:dyDescent="0.25">
      <c r="A229" s="1"/>
      <c r="B229" s="1"/>
      <c r="C229" s="1"/>
      <c r="D229" s="1"/>
      <c r="E229" s="84"/>
      <c r="F229" s="84"/>
      <c r="G229" s="84"/>
      <c r="H229" s="84"/>
      <c r="I229" s="84"/>
      <c r="J229" s="84"/>
      <c r="K229" s="84"/>
      <c r="L229" s="84"/>
      <c r="M229" s="84"/>
      <c r="N229" s="84"/>
      <c r="O229" s="84"/>
      <c r="P229" s="84"/>
      <c r="Q229" s="1"/>
      <c r="R229" s="1"/>
      <c r="S229" s="1"/>
      <c r="T229" s="1"/>
      <c r="U229" s="1"/>
      <c r="V229" s="1"/>
      <c r="W229" s="1"/>
      <c r="X229" s="1"/>
      <c r="Y229" s="1"/>
      <c r="Z229" s="1"/>
      <c r="AA229" s="84"/>
      <c r="AB229" s="1"/>
    </row>
    <row r="230" spans="1:28" ht="15.75" customHeight="1" x14ac:dyDescent="0.25">
      <c r="A230" s="1"/>
      <c r="B230" s="1"/>
      <c r="C230" s="1"/>
      <c r="D230" s="1"/>
      <c r="E230" s="84"/>
      <c r="F230" s="84"/>
      <c r="G230" s="84"/>
      <c r="H230" s="84"/>
      <c r="I230" s="84"/>
      <c r="J230" s="84"/>
      <c r="K230" s="84"/>
      <c r="L230" s="84"/>
      <c r="M230" s="84"/>
      <c r="N230" s="84"/>
      <c r="O230" s="84"/>
      <c r="P230" s="84"/>
      <c r="Q230" s="1"/>
      <c r="R230" s="1"/>
      <c r="S230" s="1"/>
      <c r="T230" s="1"/>
      <c r="U230" s="1"/>
      <c r="V230" s="1"/>
      <c r="W230" s="1"/>
      <c r="X230" s="1"/>
      <c r="Y230" s="1"/>
      <c r="Z230" s="1"/>
      <c r="AA230" s="84"/>
      <c r="AB230" s="1"/>
    </row>
    <row r="231" spans="1:28" ht="15.75" customHeight="1" x14ac:dyDescent="0.25">
      <c r="A231" s="1"/>
      <c r="B231" s="1"/>
      <c r="C231" s="1"/>
      <c r="D231" s="1"/>
      <c r="E231" s="84"/>
      <c r="F231" s="84"/>
      <c r="G231" s="84"/>
      <c r="H231" s="84"/>
      <c r="I231" s="84"/>
      <c r="J231" s="84"/>
      <c r="K231" s="84"/>
      <c r="L231" s="84"/>
      <c r="M231" s="84"/>
      <c r="N231" s="84"/>
      <c r="O231" s="84"/>
      <c r="P231" s="84"/>
      <c r="Q231" s="1"/>
      <c r="R231" s="1"/>
      <c r="S231" s="1"/>
      <c r="T231" s="1"/>
      <c r="U231" s="1"/>
      <c r="V231" s="1"/>
      <c r="W231" s="1"/>
      <c r="X231" s="1"/>
      <c r="Y231" s="1"/>
      <c r="Z231" s="1"/>
      <c r="AA231" s="84"/>
      <c r="AB231" s="1"/>
    </row>
    <row r="232" spans="1:28" ht="15.75" customHeight="1" x14ac:dyDescent="0.25">
      <c r="A232" s="1"/>
      <c r="B232" s="1"/>
      <c r="C232" s="1"/>
      <c r="D232" s="1"/>
      <c r="E232" s="84"/>
      <c r="F232" s="84"/>
      <c r="G232" s="84"/>
      <c r="H232" s="84"/>
      <c r="I232" s="84"/>
      <c r="J232" s="84"/>
      <c r="K232" s="84"/>
      <c r="L232" s="84"/>
      <c r="M232" s="84"/>
      <c r="N232" s="84"/>
      <c r="O232" s="84"/>
      <c r="P232" s="84"/>
      <c r="Q232" s="1"/>
      <c r="R232" s="1"/>
      <c r="S232" s="1"/>
      <c r="T232" s="1"/>
      <c r="U232" s="1"/>
      <c r="V232" s="1"/>
      <c r="W232" s="1"/>
      <c r="X232" s="1"/>
      <c r="Y232" s="1"/>
      <c r="Z232" s="1"/>
      <c r="AA232" s="84"/>
      <c r="AB232" s="1"/>
    </row>
    <row r="233" spans="1:28" ht="15.75" customHeight="1" x14ac:dyDescent="0.25">
      <c r="A233" s="1"/>
      <c r="B233" s="1"/>
      <c r="C233" s="1"/>
      <c r="D233" s="1"/>
      <c r="E233" s="84"/>
      <c r="F233" s="84"/>
      <c r="G233" s="84"/>
      <c r="H233" s="84"/>
      <c r="I233" s="84"/>
      <c r="J233" s="84"/>
      <c r="K233" s="84"/>
      <c r="L233" s="84"/>
      <c r="M233" s="84"/>
      <c r="N233" s="84"/>
      <c r="O233" s="84"/>
      <c r="P233" s="84"/>
      <c r="Q233" s="1"/>
      <c r="R233" s="1"/>
      <c r="S233" s="1"/>
      <c r="T233" s="1"/>
      <c r="U233" s="1"/>
      <c r="V233" s="1"/>
      <c r="W233" s="1"/>
      <c r="X233" s="1"/>
      <c r="Y233" s="1"/>
      <c r="Z233" s="1"/>
      <c r="AA233" s="84"/>
      <c r="AB233" s="1"/>
    </row>
    <row r="234" spans="1:28" ht="15.75" customHeight="1" x14ac:dyDescent="0.25">
      <c r="A234" s="1"/>
      <c r="B234" s="1"/>
      <c r="C234" s="1"/>
      <c r="D234" s="1"/>
      <c r="E234" s="84"/>
      <c r="F234" s="84"/>
      <c r="G234" s="84"/>
      <c r="H234" s="84"/>
      <c r="I234" s="84"/>
      <c r="J234" s="84"/>
      <c r="K234" s="84"/>
      <c r="L234" s="84"/>
      <c r="M234" s="84"/>
      <c r="N234" s="84"/>
      <c r="O234" s="84"/>
      <c r="P234" s="84"/>
      <c r="Q234" s="1"/>
      <c r="R234" s="1"/>
      <c r="S234" s="1"/>
      <c r="T234" s="1"/>
      <c r="U234" s="1"/>
      <c r="V234" s="1"/>
      <c r="W234" s="1"/>
      <c r="X234" s="1"/>
      <c r="Y234" s="1"/>
      <c r="Z234" s="1"/>
      <c r="AA234" s="84"/>
      <c r="AB234" s="1"/>
    </row>
    <row r="235" spans="1:28" ht="15.75" customHeight="1" x14ac:dyDescent="0.25">
      <c r="A235" s="1"/>
      <c r="B235" s="1"/>
      <c r="C235" s="1"/>
      <c r="D235" s="1"/>
      <c r="E235" s="84"/>
      <c r="F235" s="84"/>
      <c r="G235" s="84"/>
      <c r="H235" s="84"/>
      <c r="I235" s="84"/>
      <c r="J235" s="84"/>
      <c r="K235" s="84"/>
      <c r="L235" s="84"/>
      <c r="M235" s="84"/>
      <c r="N235" s="84"/>
      <c r="O235" s="84"/>
      <c r="P235" s="84"/>
      <c r="Q235" s="1"/>
      <c r="R235" s="1"/>
      <c r="S235" s="1"/>
      <c r="T235" s="1"/>
      <c r="U235" s="1"/>
      <c r="V235" s="1"/>
      <c r="W235" s="1"/>
      <c r="X235" s="1"/>
      <c r="Y235" s="1"/>
      <c r="Z235" s="1"/>
      <c r="AA235" s="84"/>
      <c r="AB235" s="1"/>
    </row>
    <row r="236" spans="1:28" ht="15.75" customHeight="1" x14ac:dyDescent="0.25">
      <c r="A236" s="1"/>
      <c r="B236" s="1"/>
      <c r="C236" s="1"/>
      <c r="D236" s="1"/>
      <c r="E236" s="84"/>
      <c r="F236" s="84"/>
      <c r="G236" s="84"/>
      <c r="H236" s="84"/>
      <c r="I236" s="84"/>
      <c r="J236" s="84"/>
      <c r="K236" s="84"/>
      <c r="L236" s="84"/>
      <c r="M236" s="84"/>
      <c r="N236" s="84"/>
      <c r="O236" s="84"/>
      <c r="P236" s="84"/>
      <c r="Q236" s="1"/>
      <c r="R236" s="1"/>
      <c r="S236" s="1"/>
      <c r="T236" s="1"/>
      <c r="U236" s="1"/>
      <c r="V236" s="1"/>
      <c r="W236" s="1"/>
      <c r="X236" s="1"/>
      <c r="Y236" s="1"/>
      <c r="Z236" s="1"/>
      <c r="AA236" s="84"/>
      <c r="AB236" s="1"/>
    </row>
    <row r="237" spans="1:28" ht="15.75" customHeight="1" x14ac:dyDescent="0.25">
      <c r="A237" s="1"/>
      <c r="B237" s="1"/>
      <c r="C237" s="1"/>
      <c r="D237" s="1"/>
      <c r="E237" s="84"/>
      <c r="F237" s="84"/>
      <c r="G237" s="84"/>
      <c r="H237" s="84"/>
      <c r="I237" s="84"/>
      <c r="J237" s="84"/>
      <c r="K237" s="84"/>
      <c r="L237" s="84"/>
      <c r="M237" s="84"/>
      <c r="N237" s="84"/>
      <c r="O237" s="84"/>
      <c r="P237" s="84"/>
      <c r="Q237" s="1"/>
      <c r="R237" s="1"/>
      <c r="S237" s="1"/>
      <c r="T237" s="1"/>
      <c r="U237" s="1"/>
      <c r="V237" s="1"/>
      <c r="W237" s="1"/>
      <c r="X237" s="1"/>
      <c r="Y237" s="1"/>
      <c r="Z237" s="1"/>
      <c r="AA237" s="84"/>
      <c r="AB237" s="1"/>
    </row>
    <row r="238" spans="1:28" ht="15.75" customHeight="1" x14ac:dyDescent="0.25">
      <c r="A238" s="1"/>
      <c r="B238" s="1"/>
      <c r="C238" s="1"/>
      <c r="D238" s="1"/>
      <c r="E238" s="84"/>
      <c r="F238" s="84"/>
      <c r="G238" s="84"/>
      <c r="H238" s="84"/>
      <c r="I238" s="84"/>
      <c r="J238" s="84"/>
      <c r="K238" s="84"/>
      <c r="L238" s="84"/>
      <c r="M238" s="84"/>
      <c r="N238" s="84"/>
      <c r="O238" s="84"/>
      <c r="P238" s="84"/>
      <c r="Q238" s="1"/>
      <c r="R238" s="1"/>
      <c r="S238" s="1"/>
      <c r="T238" s="1"/>
      <c r="U238" s="1"/>
      <c r="V238" s="1"/>
      <c r="W238" s="1"/>
      <c r="X238" s="1"/>
      <c r="Y238" s="1"/>
      <c r="Z238" s="1"/>
      <c r="AA238" s="84"/>
      <c r="AB238" s="1"/>
    </row>
    <row r="239" spans="1:28" ht="15.75" customHeight="1" x14ac:dyDescent="0.25">
      <c r="A239" s="1"/>
      <c r="B239" s="1"/>
      <c r="C239" s="1"/>
      <c r="D239" s="1"/>
      <c r="E239" s="84"/>
      <c r="F239" s="84"/>
      <c r="G239" s="84"/>
      <c r="H239" s="84"/>
      <c r="I239" s="84"/>
      <c r="J239" s="84"/>
      <c r="K239" s="84"/>
      <c r="L239" s="84"/>
      <c r="M239" s="84"/>
      <c r="N239" s="84"/>
      <c r="O239" s="84"/>
      <c r="P239" s="84"/>
      <c r="Q239" s="1"/>
      <c r="R239" s="1"/>
      <c r="S239" s="1"/>
      <c r="T239" s="1"/>
      <c r="U239" s="1"/>
      <c r="V239" s="1"/>
      <c r="W239" s="1"/>
      <c r="X239" s="1"/>
      <c r="Y239" s="1"/>
      <c r="Z239" s="1"/>
      <c r="AA239" s="84"/>
      <c r="AB239" s="1"/>
    </row>
    <row r="240" spans="1:28" ht="15.75" customHeight="1" x14ac:dyDescent="0.25">
      <c r="A240" s="1"/>
      <c r="B240" s="1"/>
      <c r="C240" s="1"/>
      <c r="D240" s="1"/>
      <c r="E240" s="84"/>
      <c r="F240" s="84"/>
      <c r="G240" s="84"/>
      <c r="H240" s="84"/>
      <c r="I240" s="84"/>
      <c r="J240" s="84"/>
      <c r="K240" s="84"/>
      <c r="L240" s="84"/>
      <c r="M240" s="84"/>
      <c r="N240" s="84"/>
      <c r="O240" s="84"/>
      <c r="P240" s="84"/>
      <c r="Q240" s="1"/>
      <c r="R240" s="1"/>
      <c r="S240" s="1"/>
      <c r="T240" s="1"/>
      <c r="U240" s="1"/>
      <c r="V240" s="1"/>
      <c r="W240" s="1"/>
      <c r="X240" s="1"/>
      <c r="Y240" s="1"/>
      <c r="Z240" s="1"/>
      <c r="AA240" s="84"/>
      <c r="AB240" s="1"/>
    </row>
    <row r="241" spans="1:28" ht="15.75" customHeight="1" x14ac:dyDescent="0.25">
      <c r="A241" s="1"/>
      <c r="B241" s="1"/>
      <c r="C241" s="1"/>
      <c r="D241" s="1"/>
      <c r="E241" s="84"/>
      <c r="F241" s="84"/>
      <c r="G241" s="84"/>
      <c r="H241" s="84"/>
      <c r="I241" s="84"/>
      <c r="J241" s="84"/>
      <c r="K241" s="84"/>
      <c r="L241" s="84"/>
      <c r="M241" s="84"/>
      <c r="N241" s="84"/>
      <c r="O241" s="84"/>
      <c r="P241" s="84"/>
      <c r="Q241" s="1"/>
      <c r="R241" s="1"/>
      <c r="S241" s="1"/>
      <c r="T241" s="1"/>
      <c r="U241" s="1"/>
      <c r="V241" s="1"/>
      <c r="W241" s="1"/>
      <c r="X241" s="1"/>
      <c r="Y241" s="1"/>
      <c r="Z241" s="1"/>
      <c r="AA241" s="84"/>
      <c r="AB241" s="1"/>
    </row>
    <row r="242" spans="1:28" ht="15.75" customHeight="1" x14ac:dyDescent="0.25">
      <c r="A242" s="1"/>
      <c r="B242" s="1"/>
      <c r="C242" s="1"/>
      <c r="D242" s="1"/>
      <c r="E242" s="84"/>
      <c r="F242" s="84"/>
      <c r="G242" s="84"/>
      <c r="H242" s="84"/>
      <c r="I242" s="84"/>
      <c r="J242" s="84"/>
      <c r="K242" s="84"/>
      <c r="L242" s="84"/>
      <c r="M242" s="84"/>
      <c r="N242" s="84"/>
      <c r="O242" s="84"/>
      <c r="P242" s="84"/>
      <c r="Q242" s="1"/>
      <c r="R242" s="1"/>
      <c r="S242" s="1"/>
      <c r="T242" s="1"/>
      <c r="U242" s="1"/>
      <c r="V242" s="1"/>
      <c r="W242" s="1"/>
      <c r="X242" s="1"/>
      <c r="Y242" s="1"/>
      <c r="Z242" s="1"/>
      <c r="AA242" s="84"/>
      <c r="AB242" s="1"/>
    </row>
    <row r="243" spans="1:28" ht="15.75" customHeight="1" x14ac:dyDescent="0.25">
      <c r="A243" s="1"/>
      <c r="B243" s="1"/>
      <c r="C243" s="1"/>
      <c r="D243" s="1"/>
      <c r="E243" s="84"/>
      <c r="F243" s="84"/>
      <c r="G243" s="84"/>
      <c r="H243" s="84"/>
      <c r="I243" s="84"/>
      <c r="J243" s="84"/>
      <c r="K243" s="84"/>
      <c r="L243" s="84"/>
      <c r="M243" s="84"/>
      <c r="N243" s="84"/>
      <c r="O243" s="84"/>
      <c r="P243" s="84"/>
      <c r="Q243" s="1"/>
      <c r="R243" s="1"/>
      <c r="S243" s="1"/>
      <c r="T243" s="1"/>
      <c r="U243" s="1"/>
      <c r="V243" s="1"/>
      <c r="W243" s="1"/>
      <c r="X243" s="1"/>
      <c r="Y243" s="1"/>
      <c r="Z243" s="1"/>
      <c r="AA243" s="84"/>
      <c r="AB243" s="1"/>
    </row>
    <row r="244" spans="1:28" ht="15.75" customHeight="1" x14ac:dyDescent="0.25">
      <c r="A244" s="1"/>
      <c r="B244" s="1"/>
      <c r="C244" s="1"/>
      <c r="D244" s="1"/>
      <c r="E244" s="84"/>
      <c r="F244" s="84"/>
      <c r="G244" s="84"/>
      <c r="H244" s="84"/>
      <c r="I244" s="84"/>
      <c r="J244" s="84"/>
      <c r="K244" s="84"/>
      <c r="L244" s="84"/>
      <c r="M244" s="84"/>
      <c r="N244" s="84"/>
      <c r="O244" s="84"/>
      <c r="P244" s="84"/>
      <c r="Q244" s="1"/>
      <c r="R244" s="1"/>
      <c r="S244" s="1"/>
      <c r="T244" s="1"/>
      <c r="U244" s="1"/>
      <c r="V244" s="1"/>
      <c r="W244" s="1"/>
      <c r="X244" s="1"/>
      <c r="Y244" s="1"/>
      <c r="Z244" s="1"/>
      <c r="AA244" s="84"/>
      <c r="AB244" s="1"/>
    </row>
    <row r="245" spans="1:28" ht="15.75" customHeight="1" x14ac:dyDescent="0.25">
      <c r="A245" s="1"/>
      <c r="B245" s="1"/>
      <c r="C245" s="1"/>
      <c r="D245" s="1"/>
      <c r="E245" s="84"/>
      <c r="F245" s="84"/>
      <c r="G245" s="84"/>
      <c r="H245" s="84"/>
      <c r="I245" s="84"/>
      <c r="J245" s="84"/>
      <c r="K245" s="84"/>
      <c r="L245" s="84"/>
      <c r="M245" s="84"/>
      <c r="N245" s="84"/>
      <c r="O245" s="84"/>
      <c r="P245" s="84"/>
      <c r="Q245" s="1"/>
      <c r="R245" s="1"/>
      <c r="S245" s="1"/>
      <c r="T245" s="1"/>
      <c r="U245" s="1"/>
      <c r="V245" s="1"/>
      <c r="W245" s="1"/>
      <c r="X245" s="1"/>
      <c r="Y245" s="1"/>
      <c r="Z245" s="1"/>
      <c r="AA245" s="84"/>
      <c r="AB245" s="1"/>
    </row>
    <row r="246" spans="1:28" ht="15.75" customHeight="1" x14ac:dyDescent="0.25">
      <c r="A246" s="1"/>
      <c r="B246" s="1"/>
      <c r="C246" s="1"/>
      <c r="D246" s="1"/>
      <c r="E246" s="84"/>
      <c r="F246" s="84"/>
      <c r="G246" s="84"/>
      <c r="H246" s="84"/>
      <c r="I246" s="84"/>
      <c r="J246" s="84"/>
      <c r="K246" s="84"/>
      <c r="L246" s="84"/>
      <c r="M246" s="84"/>
      <c r="N246" s="84"/>
      <c r="O246" s="84"/>
      <c r="P246" s="84"/>
      <c r="Q246" s="1"/>
      <c r="R246" s="1"/>
      <c r="S246" s="1"/>
      <c r="T246" s="1"/>
      <c r="U246" s="1"/>
      <c r="V246" s="1"/>
      <c r="W246" s="1"/>
      <c r="X246" s="1"/>
      <c r="Y246" s="1"/>
      <c r="Z246" s="1"/>
      <c r="AA246" s="84"/>
      <c r="AB246" s="1"/>
    </row>
    <row r="247" spans="1:28" ht="15.75" customHeight="1" x14ac:dyDescent="0.25">
      <c r="A247" s="1"/>
      <c r="B247" s="1"/>
      <c r="C247" s="1"/>
      <c r="D247" s="1"/>
      <c r="E247" s="84"/>
      <c r="F247" s="84"/>
      <c r="G247" s="84"/>
      <c r="H247" s="84"/>
      <c r="I247" s="84"/>
      <c r="J247" s="84"/>
      <c r="K247" s="84"/>
      <c r="L247" s="84"/>
      <c r="M247" s="84"/>
      <c r="N247" s="84"/>
      <c r="O247" s="84"/>
      <c r="P247" s="84"/>
      <c r="Q247" s="1"/>
      <c r="R247" s="1"/>
      <c r="S247" s="1"/>
      <c r="T247" s="1"/>
      <c r="U247" s="1"/>
      <c r="V247" s="1"/>
      <c r="W247" s="1"/>
      <c r="X247" s="1"/>
      <c r="Y247" s="1"/>
      <c r="Z247" s="1"/>
      <c r="AA247" s="84"/>
      <c r="AB247" s="1"/>
    </row>
    <row r="248" spans="1:28" ht="15.75" customHeight="1" x14ac:dyDescent="0.25">
      <c r="A248" s="1"/>
      <c r="B248" s="1"/>
      <c r="C248" s="1"/>
      <c r="D248" s="1"/>
      <c r="E248" s="84"/>
      <c r="F248" s="84"/>
      <c r="G248" s="84"/>
      <c r="H248" s="84"/>
      <c r="I248" s="84"/>
      <c r="J248" s="84"/>
      <c r="K248" s="84"/>
      <c r="L248" s="84"/>
      <c r="M248" s="84"/>
      <c r="N248" s="84"/>
      <c r="O248" s="84"/>
      <c r="P248" s="84"/>
      <c r="Q248" s="1"/>
      <c r="R248" s="1"/>
      <c r="S248" s="1"/>
      <c r="T248" s="1"/>
      <c r="U248" s="1"/>
      <c r="V248" s="1"/>
      <c r="W248" s="1"/>
      <c r="X248" s="1"/>
      <c r="Y248" s="1"/>
      <c r="Z248" s="1"/>
      <c r="AA248" s="84"/>
      <c r="AB248" s="1"/>
    </row>
    <row r="249" spans="1:28" ht="15.75" customHeight="1" x14ac:dyDescent="0.2"/>
    <row r="250" spans="1:28" ht="15.75" customHeight="1" x14ac:dyDescent="0.2"/>
    <row r="251" spans="1:28" ht="15.75" customHeight="1" x14ac:dyDescent="0.2"/>
    <row r="252" spans="1:28" ht="15.75" customHeight="1" x14ac:dyDescent="0.2"/>
    <row r="253" spans="1:28" ht="15.75" customHeight="1" x14ac:dyDescent="0.2"/>
    <row r="254" spans="1:28" ht="15.75" customHeight="1" x14ac:dyDescent="0.2"/>
    <row r="255" spans="1:28" ht="15.75" customHeight="1" x14ac:dyDescent="0.2"/>
    <row r="256" spans="1:28"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paperSize="9" orientation="portrait"/>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7F7F7F"/>
  </sheetPr>
  <dimension ref="A1:BS1000"/>
  <sheetViews>
    <sheetView showGridLines="0" zoomScale="77" zoomScaleNormal="77" workbookViewId="0">
      <pane xSplit="3" ySplit="4" topLeftCell="AG5" activePane="bottomRight" state="frozen"/>
      <selection pane="topRight" activeCell="D1" sqref="D1"/>
      <selection pane="bottomLeft" activeCell="A5" sqref="A5"/>
      <selection pane="bottomRight" activeCell="AW1" sqref="AW1:AW1048576"/>
    </sheetView>
  </sheetViews>
  <sheetFormatPr defaultColWidth="12.625" defaultRowHeight="15" customHeight="1" x14ac:dyDescent="0.2"/>
  <cols>
    <col min="1" max="1" width="11.75" customWidth="1"/>
    <col min="2" max="2" width="28.125" customWidth="1"/>
    <col min="3" max="3" width="11.25" customWidth="1"/>
    <col min="4" max="53" width="10" customWidth="1"/>
    <col min="54" max="54" width="8.125" customWidth="1"/>
    <col min="55" max="59" width="8.25" customWidth="1"/>
    <col min="60" max="67" width="8.125" customWidth="1"/>
    <col min="68" max="68" width="10.25" customWidth="1"/>
    <col min="69" max="69" width="10.125" customWidth="1"/>
    <col min="70" max="70" width="11.625" customWidth="1"/>
    <col min="71" max="71" width="8" customWidth="1"/>
  </cols>
  <sheetData>
    <row r="1" spans="1:71" ht="14.25" x14ac:dyDescent="0.2">
      <c r="A1" s="122"/>
      <c r="B1" s="122"/>
      <c r="C1" s="122"/>
      <c r="D1" s="122"/>
      <c r="E1" s="122"/>
      <c r="F1" s="122"/>
      <c r="G1" s="122"/>
      <c r="H1" s="122"/>
      <c r="I1" s="122"/>
      <c r="J1" s="122"/>
      <c r="K1" s="122"/>
      <c r="L1" s="122"/>
      <c r="M1" s="122"/>
      <c r="N1" s="122"/>
      <c r="O1" s="122"/>
      <c r="P1" s="122"/>
      <c r="Q1" s="122"/>
      <c r="R1" s="122"/>
      <c r="S1" s="122"/>
      <c r="T1" s="122"/>
      <c r="U1" s="122"/>
      <c r="V1" s="122"/>
      <c r="W1" s="244"/>
      <c r="X1" s="244"/>
      <c r="Y1" s="122"/>
      <c r="Z1" s="122"/>
      <c r="AA1" s="122"/>
      <c r="AB1" s="122"/>
      <c r="AC1" s="122"/>
      <c r="AD1" s="122"/>
      <c r="AE1" s="122"/>
      <c r="AF1" s="122"/>
      <c r="AG1" s="122"/>
      <c r="AH1" s="122"/>
      <c r="AI1" s="122"/>
      <c r="AJ1" s="122"/>
      <c r="AK1" s="122"/>
      <c r="AL1" s="122"/>
      <c r="AM1" s="122"/>
      <c r="AN1" s="122"/>
      <c r="AO1" s="122"/>
      <c r="AP1" s="122"/>
      <c r="AQ1" s="122"/>
      <c r="AR1" s="122"/>
      <c r="AS1" s="122"/>
      <c r="AT1" s="122"/>
      <c r="AU1" s="122"/>
      <c r="AV1" s="122"/>
      <c r="AW1" s="122"/>
      <c r="AX1" s="122"/>
      <c r="AY1" s="122"/>
      <c r="AZ1" s="122"/>
      <c r="BA1" s="122"/>
      <c r="BB1" s="122"/>
      <c r="BC1" s="122"/>
      <c r="BD1" s="122"/>
      <c r="BE1" s="122"/>
      <c r="BF1" s="122"/>
      <c r="BG1" s="122"/>
      <c r="BH1" s="122"/>
      <c r="BI1" s="122"/>
      <c r="BJ1" s="122"/>
      <c r="BK1" s="122"/>
      <c r="BL1" s="122"/>
      <c r="BM1" s="122"/>
      <c r="BN1" s="122"/>
      <c r="BO1" s="122"/>
      <c r="BP1" s="122"/>
      <c r="BQ1" s="122"/>
      <c r="BR1" s="122"/>
      <c r="BS1" s="122"/>
    </row>
    <row r="2" spans="1:71" ht="121.5" customHeight="1" x14ac:dyDescent="0.2">
      <c r="A2" s="55" t="s">
        <v>19</v>
      </c>
      <c r="B2" s="55" t="s">
        <v>20</v>
      </c>
      <c r="C2" s="61" t="s">
        <v>21</v>
      </c>
      <c r="D2" s="123" t="s">
        <v>154</v>
      </c>
      <c r="E2" s="123" t="s">
        <v>155</v>
      </c>
      <c r="F2" s="123" t="s">
        <v>158</v>
      </c>
      <c r="G2" s="123" t="s">
        <v>159</v>
      </c>
      <c r="H2" s="123" t="s">
        <v>157</v>
      </c>
      <c r="I2" s="123" t="s">
        <v>263</v>
      </c>
      <c r="J2" s="123" t="s">
        <v>161</v>
      </c>
      <c r="K2" s="123" t="s">
        <v>264</v>
      </c>
      <c r="L2" s="123" t="s">
        <v>265</v>
      </c>
      <c r="M2" s="124" t="s">
        <v>184</v>
      </c>
      <c r="N2" s="124" t="s">
        <v>185</v>
      </c>
      <c r="O2" s="124" t="s">
        <v>186</v>
      </c>
      <c r="P2" s="124" t="s">
        <v>187</v>
      </c>
      <c r="Q2" s="124" t="s">
        <v>188</v>
      </c>
      <c r="R2" s="124" t="s">
        <v>266</v>
      </c>
      <c r="S2" s="124" t="s">
        <v>267</v>
      </c>
      <c r="T2" s="124" t="s">
        <v>268</v>
      </c>
      <c r="U2" s="124" t="s">
        <v>197</v>
      </c>
      <c r="V2" s="124" t="s">
        <v>269</v>
      </c>
      <c r="W2" s="124" t="s">
        <v>283</v>
      </c>
      <c r="X2" s="124" t="s">
        <v>284</v>
      </c>
      <c r="Y2" s="124" t="s">
        <v>202</v>
      </c>
      <c r="Z2" s="124" t="s">
        <v>203</v>
      </c>
      <c r="AA2" s="124" t="s">
        <v>270</v>
      </c>
      <c r="AB2" s="123" t="s">
        <v>210</v>
      </c>
      <c r="AC2" s="123" t="s">
        <v>211</v>
      </c>
      <c r="AD2" s="123" t="s">
        <v>208</v>
      </c>
      <c r="AE2" s="123" t="s">
        <v>271</v>
      </c>
      <c r="AF2" s="125" t="s">
        <v>272</v>
      </c>
      <c r="AG2" s="125" t="s">
        <v>217</v>
      </c>
      <c r="AH2" s="125" t="s">
        <v>218</v>
      </c>
      <c r="AI2" s="125" t="s">
        <v>221</v>
      </c>
      <c r="AJ2" s="125" t="s">
        <v>273</v>
      </c>
      <c r="AK2" s="125" t="s">
        <v>274</v>
      </c>
      <c r="AL2" s="125" t="s">
        <v>222</v>
      </c>
      <c r="AM2" s="125" t="s">
        <v>223</v>
      </c>
      <c r="AN2" s="125" t="s">
        <v>275</v>
      </c>
      <c r="AO2" s="125" t="s">
        <v>276</v>
      </c>
      <c r="AP2" s="126" t="s">
        <v>228</v>
      </c>
      <c r="AQ2" s="126" t="s">
        <v>229</v>
      </c>
      <c r="AR2" s="125" t="s">
        <v>230</v>
      </c>
      <c r="AS2" s="125" t="s">
        <v>231</v>
      </c>
      <c r="AT2" s="125" t="s">
        <v>232</v>
      </c>
      <c r="AU2" s="125" t="s">
        <v>277</v>
      </c>
      <c r="AV2" s="125" t="s">
        <v>278</v>
      </c>
      <c r="AW2" s="125" t="s">
        <v>279</v>
      </c>
      <c r="AX2" s="125" t="s">
        <v>280</v>
      </c>
      <c r="AY2" s="125" t="s">
        <v>237</v>
      </c>
      <c r="AZ2" s="125" t="s">
        <v>238</v>
      </c>
      <c r="BA2" s="125" t="s">
        <v>239</v>
      </c>
      <c r="BB2" s="127" t="s">
        <v>281</v>
      </c>
      <c r="BC2" s="128" t="s">
        <v>244</v>
      </c>
      <c r="BD2" s="128" t="s">
        <v>245</v>
      </c>
      <c r="BE2" s="128" t="s">
        <v>246</v>
      </c>
      <c r="BF2" s="128" t="s">
        <v>247</v>
      </c>
      <c r="BG2" s="128" t="s">
        <v>248</v>
      </c>
      <c r="BH2" s="127" t="s">
        <v>282</v>
      </c>
      <c r="BI2" s="127" t="s">
        <v>285</v>
      </c>
      <c r="BJ2" s="127" t="s">
        <v>256</v>
      </c>
      <c r="BK2" s="127" t="s">
        <v>257</v>
      </c>
      <c r="BL2" s="128" t="s">
        <v>254</v>
      </c>
      <c r="BM2" s="127" t="s">
        <v>255</v>
      </c>
      <c r="BN2" s="127" t="s">
        <v>260</v>
      </c>
      <c r="BO2" s="127" t="s">
        <v>259</v>
      </c>
      <c r="BP2" s="129" t="s">
        <v>286</v>
      </c>
      <c r="BQ2" s="129" t="s">
        <v>287</v>
      </c>
      <c r="BR2" s="129" t="s">
        <v>288</v>
      </c>
      <c r="BS2" s="130" t="s">
        <v>289</v>
      </c>
    </row>
    <row r="3" spans="1:71" ht="24" customHeight="1" x14ac:dyDescent="0.25">
      <c r="A3" s="88" t="s">
        <v>290</v>
      </c>
      <c r="B3" s="1"/>
      <c r="C3" s="1"/>
      <c r="D3" s="241">
        <v>2015</v>
      </c>
      <c r="E3" s="241">
        <v>2015</v>
      </c>
      <c r="F3" s="241" t="s">
        <v>291</v>
      </c>
      <c r="G3" s="241" t="s">
        <v>291</v>
      </c>
      <c r="H3" s="241">
        <v>2015</v>
      </c>
      <c r="I3" s="241" t="s">
        <v>292</v>
      </c>
      <c r="J3" s="241" t="s">
        <v>293</v>
      </c>
      <c r="K3" s="241" t="s">
        <v>767</v>
      </c>
      <c r="L3" s="241" t="s">
        <v>767</v>
      </c>
      <c r="M3" s="241" t="s">
        <v>294</v>
      </c>
      <c r="N3" s="241" t="s">
        <v>294</v>
      </c>
      <c r="O3" s="241" t="s">
        <v>294</v>
      </c>
      <c r="P3" s="241">
        <v>2020</v>
      </c>
      <c r="Q3" s="241">
        <v>2020</v>
      </c>
      <c r="R3" s="241" t="s">
        <v>294</v>
      </c>
      <c r="S3" s="241">
        <v>2019</v>
      </c>
      <c r="T3" s="241">
        <v>2019</v>
      </c>
      <c r="U3" s="241" t="s">
        <v>295</v>
      </c>
      <c r="V3" s="241" t="s">
        <v>296</v>
      </c>
      <c r="W3" s="245">
        <v>2018</v>
      </c>
      <c r="X3" s="245">
        <v>2018</v>
      </c>
      <c r="Y3" s="241" t="s">
        <v>297</v>
      </c>
      <c r="Z3" s="241">
        <v>2019</v>
      </c>
      <c r="AA3" s="241" t="s">
        <v>298</v>
      </c>
      <c r="AB3" s="241" t="s">
        <v>293</v>
      </c>
      <c r="AC3" s="241" t="s">
        <v>293</v>
      </c>
      <c r="AD3" s="241">
        <v>2021</v>
      </c>
      <c r="AE3" s="241">
        <v>2021</v>
      </c>
      <c r="AF3" s="241">
        <v>2019</v>
      </c>
      <c r="AG3" s="241" t="s">
        <v>299</v>
      </c>
      <c r="AH3" s="241" t="s">
        <v>300</v>
      </c>
      <c r="AI3" s="241">
        <v>2020</v>
      </c>
      <c r="AJ3" s="241">
        <v>2019</v>
      </c>
      <c r="AK3" s="241" t="s">
        <v>301</v>
      </c>
      <c r="AL3" s="241" t="s">
        <v>294</v>
      </c>
      <c r="AM3" s="241" t="s">
        <v>303</v>
      </c>
      <c r="AN3" s="241" t="s">
        <v>304</v>
      </c>
      <c r="AO3" s="241">
        <v>2020</v>
      </c>
      <c r="AP3" s="241" t="s">
        <v>294</v>
      </c>
      <c r="AQ3" s="241" t="s">
        <v>294</v>
      </c>
      <c r="AR3" s="241" t="s">
        <v>294</v>
      </c>
      <c r="AS3" s="241" t="s">
        <v>294</v>
      </c>
      <c r="AT3" s="241">
        <v>2020</v>
      </c>
      <c r="AU3" s="241" t="s">
        <v>305</v>
      </c>
      <c r="AV3" s="241" t="s">
        <v>305</v>
      </c>
      <c r="AW3" s="241" t="s">
        <v>305</v>
      </c>
      <c r="AX3" s="241" t="s">
        <v>304</v>
      </c>
      <c r="AY3" s="241" t="s">
        <v>304</v>
      </c>
      <c r="AZ3" s="241" t="s">
        <v>302</v>
      </c>
      <c r="BA3" s="241" t="s">
        <v>306</v>
      </c>
      <c r="BB3" s="241">
        <v>2019</v>
      </c>
      <c r="BC3" s="241" t="s">
        <v>307</v>
      </c>
      <c r="BD3" s="241" t="s">
        <v>307</v>
      </c>
      <c r="BE3" s="241" t="s">
        <v>304</v>
      </c>
      <c r="BF3" s="241">
        <v>2018</v>
      </c>
      <c r="BG3" s="241" t="s">
        <v>304</v>
      </c>
      <c r="BH3" s="241">
        <v>2020</v>
      </c>
      <c r="BI3" s="241">
        <v>2021</v>
      </c>
      <c r="BJ3" s="241" t="s">
        <v>294</v>
      </c>
      <c r="BK3" s="241" t="s">
        <v>297</v>
      </c>
      <c r="BL3" s="241" t="s">
        <v>294</v>
      </c>
      <c r="BM3" s="241" t="s">
        <v>294</v>
      </c>
      <c r="BN3" s="241" t="s">
        <v>294</v>
      </c>
      <c r="BO3" s="241">
        <v>2019</v>
      </c>
      <c r="BP3" s="241">
        <v>2020</v>
      </c>
      <c r="BQ3" s="241" t="s">
        <v>294</v>
      </c>
      <c r="BR3" s="241">
        <v>2015</v>
      </c>
      <c r="BS3" s="241" t="s">
        <v>296</v>
      </c>
    </row>
    <row r="4" spans="1:71" ht="25.5" x14ac:dyDescent="0.25">
      <c r="A4" s="131" t="s">
        <v>308</v>
      </c>
      <c r="B4" s="1"/>
      <c r="C4" s="1"/>
      <c r="D4" s="132" t="s">
        <v>309</v>
      </c>
      <c r="E4" s="132" t="s">
        <v>309</v>
      </c>
      <c r="F4" s="132" t="s">
        <v>310</v>
      </c>
      <c r="G4" s="132" t="s">
        <v>310</v>
      </c>
      <c r="H4" s="132" t="s">
        <v>309</v>
      </c>
      <c r="I4" s="132" t="s">
        <v>311</v>
      </c>
      <c r="J4" s="132" t="s">
        <v>309</v>
      </c>
      <c r="K4" s="132" t="s">
        <v>309</v>
      </c>
      <c r="L4" s="132" t="s">
        <v>312</v>
      </c>
      <c r="M4" s="132" t="s">
        <v>313</v>
      </c>
      <c r="N4" s="132" t="s">
        <v>313</v>
      </c>
      <c r="O4" s="132" t="s">
        <v>313</v>
      </c>
      <c r="P4" s="132" t="s">
        <v>311</v>
      </c>
      <c r="Q4" s="132" t="s">
        <v>311</v>
      </c>
      <c r="R4" s="132" t="s">
        <v>314</v>
      </c>
      <c r="S4" s="132" t="s">
        <v>311</v>
      </c>
      <c r="T4" s="132" t="s">
        <v>311</v>
      </c>
      <c r="U4" s="132" t="s">
        <v>310</v>
      </c>
      <c r="V4" s="132" t="s">
        <v>311</v>
      </c>
      <c r="W4" s="246" t="s">
        <v>311</v>
      </c>
      <c r="X4" s="246" t="s">
        <v>311</v>
      </c>
      <c r="Y4" s="132" t="s">
        <v>310</v>
      </c>
      <c r="Z4" s="132" t="s">
        <v>311</v>
      </c>
      <c r="AA4" s="132" t="s">
        <v>311</v>
      </c>
      <c r="AB4" s="132" t="s">
        <v>309</v>
      </c>
      <c r="AC4" s="132" t="s">
        <v>311</v>
      </c>
      <c r="AD4" s="132" t="s">
        <v>311</v>
      </c>
      <c r="AE4" s="132" t="s">
        <v>311</v>
      </c>
      <c r="AF4" s="133" t="s">
        <v>315</v>
      </c>
      <c r="AG4" s="133" t="s">
        <v>315</v>
      </c>
      <c r="AH4" s="133" t="s">
        <v>311</v>
      </c>
      <c r="AI4" s="133" t="s">
        <v>316</v>
      </c>
      <c r="AJ4" s="133" t="s">
        <v>315</v>
      </c>
      <c r="AK4" s="133" t="s">
        <v>315</v>
      </c>
      <c r="AL4" s="133" t="s">
        <v>311</v>
      </c>
      <c r="AM4" s="133" t="s">
        <v>311</v>
      </c>
      <c r="AN4" s="133" t="s">
        <v>311</v>
      </c>
      <c r="AO4" s="133" t="s">
        <v>311</v>
      </c>
      <c r="AP4" s="133" t="s">
        <v>311</v>
      </c>
      <c r="AQ4" s="133" t="s">
        <v>313</v>
      </c>
      <c r="AR4" s="133" t="s">
        <v>313</v>
      </c>
      <c r="AS4" s="133" t="s">
        <v>318</v>
      </c>
      <c r="AT4" s="133" t="s">
        <v>311</v>
      </c>
      <c r="AU4" s="133" t="s">
        <v>310</v>
      </c>
      <c r="AV4" s="133" t="s">
        <v>310</v>
      </c>
      <c r="AW4" s="133" t="s">
        <v>319</v>
      </c>
      <c r="AX4" s="133" t="s">
        <v>315</v>
      </c>
      <c r="AY4" s="133" t="s">
        <v>311</v>
      </c>
      <c r="AZ4" s="133" t="s">
        <v>311</v>
      </c>
      <c r="BA4" s="133" t="s">
        <v>311</v>
      </c>
      <c r="BB4" s="134" t="s">
        <v>315</v>
      </c>
      <c r="BC4" s="134" t="s">
        <v>311</v>
      </c>
      <c r="BD4" s="134" t="s">
        <v>311</v>
      </c>
      <c r="BE4" s="134" t="s">
        <v>310</v>
      </c>
      <c r="BF4" s="134" t="s">
        <v>320</v>
      </c>
      <c r="BG4" s="134" t="s">
        <v>311</v>
      </c>
      <c r="BH4" s="134" t="s">
        <v>310</v>
      </c>
      <c r="BI4" s="134" t="s">
        <v>321</v>
      </c>
      <c r="BJ4" s="134" t="s">
        <v>311</v>
      </c>
      <c r="BK4" s="134" t="s">
        <v>311</v>
      </c>
      <c r="BL4" s="134" t="s">
        <v>313</v>
      </c>
      <c r="BM4" s="134" t="s">
        <v>313</v>
      </c>
      <c r="BN4" s="134" t="s">
        <v>313</v>
      </c>
      <c r="BO4" s="134" t="s">
        <v>311</v>
      </c>
      <c r="BP4" s="135" t="s">
        <v>322</v>
      </c>
      <c r="BQ4" s="135" t="s">
        <v>310</v>
      </c>
      <c r="BR4" s="135" t="s">
        <v>310</v>
      </c>
      <c r="BS4" s="136" t="s">
        <v>319</v>
      </c>
    </row>
    <row r="5" spans="1:71" ht="14.25" x14ac:dyDescent="0.2">
      <c r="A5" s="42" t="s">
        <v>63</v>
      </c>
      <c r="B5" s="55" t="s">
        <v>64</v>
      </c>
      <c r="C5" s="61" t="s">
        <v>65</v>
      </c>
      <c r="D5" s="75">
        <v>277</v>
      </c>
      <c r="E5" s="75">
        <v>259</v>
      </c>
      <c r="F5" s="75">
        <v>3559.5718000000002</v>
      </c>
      <c r="G5" s="75">
        <v>2801.6514000000002</v>
      </c>
      <c r="H5" s="75">
        <v>1332.3258302500001</v>
      </c>
      <c r="I5" s="137">
        <v>0.1</v>
      </c>
      <c r="J5" s="75">
        <v>300</v>
      </c>
      <c r="K5" s="137">
        <v>16.545454545454547</v>
      </c>
      <c r="L5" s="75">
        <v>32.200000000000003</v>
      </c>
      <c r="M5" s="138">
        <v>0</v>
      </c>
      <c r="N5" s="138">
        <v>0.06</v>
      </c>
      <c r="O5" s="138">
        <v>7.0000000000000001E-3</v>
      </c>
      <c r="P5" s="138">
        <v>2.0081473406391646</v>
      </c>
      <c r="Q5" s="138">
        <v>3.9343294837012203E-2</v>
      </c>
      <c r="R5" s="75">
        <v>69</v>
      </c>
      <c r="S5" s="137">
        <v>1.0714135492436767</v>
      </c>
      <c r="T5" s="75">
        <v>61.228999999999999</v>
      </c>
      <c r="U5" s="139">
        <v>3.6837087262619179</v>
      </c>
      <c r="V5" s="140">
        <v>0.93400000000000005</v>
      </c>
      <c r="W5" s="140">
        <v>0.93400000000000005</v>
      </c>
      <c r="X5" s="140">
        <v>0.90400000000000003</v>
      </c>
      <c r="Y5" s="75">
        <v>400</v>
      </c>
      <c r="Z5" s="75">
        <v>60</v>
      </c>
      <c r="AA5" s="137">
        <v>5.1204604429795975</v>
      </c>
      <c r="AB5" s="137">
        <v>0</v>
      </c>
      <c r="AC5" s="137">
        <v>0</v>
      </c>
      <c r="AD5" s="137">
        <v>0.13640075099999999</v>
      </c>
      <c r="AE5" s="137">
        <v>1.3082294E-2</v>
      </c>
      <c r="AF5" s="140">
        <v>0.79500000000000004</v>
      </c>
      <c r="AG5" s="140">
        <v>3.0000000000000001E-3</v>
      </c>
      <c r="AH5" s="75">
        <v>23</v>
      </c>
      <c r="AI5" s="137">
        <v>5.2</v>
      </c>
      <c r="AJ5" s="137">
        <v>0.18099999999999999</v>
      </c>
      <c r="AK5" s="139">
        <v>33.200000000000003</v>
      </c>
      <c r="AL5" s="143">
        <v>7.1</v>
      </c>
      <c r="AM5" s="143">
        <v>11.4</v>
      </c>
      <c r="AN5" s="138">
        <v>0.25369339993077894</v>
      </c>
      <c r="AO5" s="144" t="s">
        <v>323</v>
      </c>
      <c r="AP5" s="138">
        <v>0.06</v>
      </c>
      <c r="AQ5" s="138">
        <v>8.196519757710876E-3</v>
      </c>
      <c r="AR5" s="138">
        <v>0.02</v>
      </c>
      <c r="AS5" s="143">
        <v>9.6</v>
      </c>
      <c r="AT5" s="144">
        <v>9.6</v>
      </c>
      <c r="AU5" s="141">
        <v>0</v>
      </c>
      <c r="AV5" s="141">
        <v>0</v>
      </c>
      <c r="AW5" s="144" t="s">
        <v>323</v>
      </c>
      <c r="AX5" s="141">
        <v>137</v>
      </c>
      <c r="AY5" s="138">
        <v>0.12048884043834988</v>
      </c>
      <c r="AZ5" s="141">
        <v>29.182069293378031</v>
      </c>
      <c r="BA5" s="138">
        <v>4.87</v>
      </c>
      <c r="BB5" s="145">
        <v>-6.1330899696214303E-2</v>
      </c>
      <c r="BC5" s="141">
        <v>5</v>
      </c>
      <c r="BD5" s="141">
        <v>1.64</v>
      </c>
      <c r="BE5" s="141">
        <v>2</v>
      </c>
      <c r="BF5" s="138">
        <v>0.47</v>
      </c>
      <c r="BG5" s="141">
        <v>7</v>
      </c>
      <c r="BH5" s="144">
        <v>200</v>
      </c>
      <c r="BI5" s="144">
        <v>1318.798575</v>
      </c>
      <c r="BJ5" s="138">
        <v>100</v>
      </c>
      <c r="BK5" s="138">
        <v>98</v>
      </c>
      <c r="BL5" s="138">
        <v>1.2</v>
      </c>
      <c r="BM5" s="138">
        <v>6.14</v>
      </c>
      <c r="BN5" s="138">
        <v>3.22</v>
      </c>
      <c r="BO5" s="138" t="s">
        <v>323</v>
      </c>
      <c r="BP5" s="144">
        <v>1798</v>
      </c>
      <c r="BQ5" s="144">
        <v>122003</v>
      </c>
      <c r="BR5" s="141">
        <v>131766.77714266255</v>
      </c>
      <c r="BS5" s="141">
        <v>541.38510092592594</v>
      </c>
    </row>
    <row r="6" spans="1:71" ht="14.25" x14ac:dyDescent="0.2">
      <c r="A6" s="42" t="s">
        <v>63</v>
      </c>
      <c r="B6" s="55" t="s">
        <v>66</v>
      </c>
      <c r="C6" s="61" t="s">
        <v>67</v>
      </c>
      <c r="D6" s="75">
        <v>265</v>
      </c>
      <c r="E6" s="75">
        <v>153</v>
      </c>
      <c r="F6" s="75">
        <v>4882.3842999999997</v>
      </c>
      <c r="G6" s="75">
        <v>4050.3544999999999</v>
      </c>
      <c r="H6" s="75">
        <v>384.09916349999997</v>
      </c>
      <c r="I6" s="137">
        <v>0.1</v>
      </c>
      <c r="J6" s="75">
        <v>0</v>
      </c>
      <c r="K6" s="137">
        <v>17.545454545454547</v>
      </c>
      <c r="L6" s="75">
        <v>100.2</v>
      </c>
      <c r="M6" s="138">
        <v>0</v>
      </c>
      <c r="N6" s="138">
        <v>0</v>
      </c>
      <c r="O6" s="138">
        <v>0</v>
      </c>
      <c r="P6" s="138">
        <v>1.0081393441915465</v>
      </c>
      <c r="Q6" s="138">
        <v>1.8125793003443903E-2</v>
      </c>
      <c r="R6" s="75">
        <v>45</v>
      </c>
      <c r="S6" s="137">
        <v>1.0714135492436767</v>
      </c>
      <c r="T6" s="75">
        <v>61.228999999999999</v>
      </c>
      <c r="U6" s="139">
        <v>4.6268555777229228</v>
      </c>
      <c r="V6" s="140">
        <v>0.93400000000000005</v>
      </c>
      <c r="W6" s="140">
        <v>0.93400000000000005</v>
      </c>
      <c r="X6" s="140">
        <v>0.90400000000000003</v>
      </c>
      <c r="Y6" s="75">
        <v>400</v>
      </c>
      <c r="Z6" s="75">
        <v>60</v>
      </c>
      <c r="AA6" s="137">
        <v>5.1204604429795975</v>
      </c>
      <c r="AB6" s="137">
        <v>0</v>
      </c>
      <c r="AC6" s="137">
        <v>0</v>
      </c>
      <c r="AD6" s="137">
        <v>0.13640075099999999</v>
      </c>
      <c r="AE6" s="137">
        <v>1.3082294E-2</v>
      </c>
      <c r="AF6" s="140">
        <v>0.79500000000000004</v>
      </c>
      <c r="AG6" s="140">
        <v>3.0000000000000001E-3</v>
      </c>
      <c r="AH6" s="75">
        <v>23</v>
      </c>
      <c r="AI6" s="137">
        <v>5.2</v>
      </c>
      <c r="AJ6" s="137">
        <v>0.18099999999999999</v>
      </c>
      <c r="AK6" s="139">
        <v>33.200000000000003</v>
      </c>
      <c r="AL6" s="143">
        <v>10.1</v>
      </c>
      <c r="AM6" s="143">
        <v>11.4</v>
      </c>
      <c r="AN6" s="138">
        <v>0.25369339993077894</v>
      </c>
      <c r="AO6" s="144" t="s">
        <v>323</v>
      </c>
      <c r="AP6" s="138">
        <v>0.03</v>
      </c>
      <c r="AQ6" s="138">
        <v>0</v>
      </c>
      <c r="AR6" s="138">
        <v>0.11</v>
      </c>
      <c r="AS6" s="143">
        <v>15.5</v>
      </c>
      <c r="AT6" s="144">
        <v>9.6</v>
      </c>
      <c r="AU6" s="141">
        <v>3</v>
      </c>
      <c r="AV6" s="141">
        <v>3</v>
      </c>
      <c r="AW6" s="144" t="s">
        <v>323</v>
      </c>
      <c r="AX6" s="141">
        <v>137</v>
      </c>
      <c r="AY6" s="138">
        <v>4.4882916008527757E-2</v>
      </c>
      <c r="AZ6" s="141">
        <v>20.47869356189095</v>
      </c>
      <c r="BA6" s="138">
        <v>4.87</v>
      </c>
      <c r="BB6" s="145">
        <v>-6.1330899696214303E-2</v>
      </c>
      <c r="BC6" s="141">
        <v>5</v>
      </c>
      <c r="BD6" s="141">
        <v>1.64</v>
      </c>
      <c r="BE6" s="141">
        <v>2</v>
      </c>
      <c r="BF6" s="138">
        <v>0.47</v>
      </c>
      <c r="BG6" s="141">
        <v>7</v>
      </c>
      <c r="BH6" s="144">
        <v>170</v>
      </c>
      <c r="BI6" s="144">
        <v>1744.691869</v>
      </c>
      <c r="BJ6" s="138">
        <v>100</v>
      </c>
      <c r="BK6" s="138">
        <v>100</v>
      </c>
      <c r="BL6" s="138">
        <v>0.8</v>
      </c>
      <c r="BM6" s="138">
        <v>7.21</v>
      </c>
      <c r="BN6" s="138">
        <v>4.5</v>
      </c>
      <c r="BO6" s="138" t="s">
        <v>323</v>
      </c>
      <c r="BP6" s="144">
        <v>2586</v>
      </c>
      <c r="BQ6" s="144">
        <v>115857</v>
      </c>
      <c r="BR6" s="141">
        <v>126047.00955665205</v>
      </c>
      <c r="BS6" s="141">
        <v>478.18001388888888</v>
      </c>
    </row>
    <row r="7" spans="1:71" ht="14.25" x14ac:dyDescent="0.2">
      <c r="A7" s="42" t="s">
        <v>63</v>
      </c>
      <c r="B7" s="55" t="s">
        <v>68</v>
      </c>
      <c r="C7" s="61" t="s">
        <v>69</v>
      </c>
      <c r="D7" s="75">
        <v>589</v>
      </c>
      <c r="E7" s="75">
        <v>586</v>
      </c>
      <c r="F7" s="75">
        <v>977.90967000000001</v>
      </c>
      <c r="G7" s="75">
        <v>1395.7420999999999</v>
      </c>
      <c r="H7" s="75">
        <v>987.06813699999998</v>
      </c>
      <c r="I7" s="137">
        <v>0.1</v>
      </c>
      <c r="J7" s="75">
        <v>50</v>
      </c>
      <c r="K7" s="137">
        <v>17.636363636363637</v>
      </c>
      <c r="L7" s="75">
        <v>16.600000000000001</v>
      </c>
      <c r="M7" s="138">
        <v>0</v>
      </c>
      <c r="N7" s="138">
        <v>0.06</v>
      </c>
      <c r="O7" s="138">
        <v>4.0000000000000001E-3</v>
      </c>
      <c r="P7" s="138">
        <v>1.6374437988696133</v>
      </c>
      <c r="Q7" s="138">
        <v>4.368810135639515E-2</v>
      </c>
      <c r="R7" s="75">
        <v>379</v>
      </c>
      <c r="S7" s="137">
        <v>1.0714135492436767</v>
      </c>
      <c r="T7" s="75">
        <v>61.228999999999999</v>
      </c>
      <c r="U7" s="139">
        <v>3.9297224306076517</v>
      </c>
      <c r="V7" s="140">
        <v>0.93400000000000005</v>
      </c>
      <c r="W7" s="140">
        <v>0.93400000000000005</v>
      </c>
      <c r="X7" s="140">
        <v>0.90400000000000003</v>
      </c>
      <c r="Y7" s="75">
        <v>400</v>
      </c>
      <c r="Z7" s="75">
        <v>60</v>
      </c>
      <c r="AA7" s="137">
        <v>5.1204604429795975</v>
      </c>
      <c r="AB7" s="137">
        <v>0</v>
      </c>
      <c r="AC7" s="137">
        <v>0</v>
      </c>
      <c r="AD7" s="137">
        <v>0.13640075099999999</v>
      </c>
      <c r="AE7" s="137">
        <v>1.3082294E-2</v>
      </c>
      <c r="AF7" s="140">
        <v>0.79500000000000004</v>
      </c>
      <c r="AG7" s="140">
        <v>3.0000000000000001E-3</v>
      </c>
      <c r="AH7" s="75">
        <v>23</v>
      </c>
      <c r="AI7" s="137">
        <v>5.2</v>
      </c>
      <c r="AJ7" s="137">
        <v>0.18099999999999999</v>
      </c>
      <c r="AK7" s="139">
        <v>33.200000000000003</v>
      </c>
      <c r="AL7" s="143">
        <v>14.7</v>
      </c>
      <c r="AM7" s="143">
        <v>11.4</v>
      </c>
      <c r="AN7" s="138">
        <v>0.25369339993077894</v>
      </c>
      <c r="AO7" s="144" t="s">
        <v>323</v>
      </c>
      <c r="AP7" s="138">
        <v>7.0000000000000007E-2</v>
      </c>
      <c r="AQ7" s="138">
        <v>3.0960071827366639E-2</v>
      </c>
      <c r="AR7" s="138">
        <v>0.08</v>
      </c>
      <c r="AS7" s="143">
        <v>9.6999999999999993</v>
      </c>
      <c r="AT7" s="144">
        <v>9.6</v>
      </c>
      <c r="AU7" s="141">
        <v>84510</v>
      </c>
      <c r="AV7" s="141">
        <v>84</v>
      </c>
      <c r="AW7" s="138">
        <v>461.4</v>
      </c>
      <c r="AX7" s="141">
        <v>137</v>
      </c>
      <c r="AY7" s="138">
        <v>0.17131239744476207</v>
      </c>
      <c r="AZ7" s="141">
        <v>21.075896896080799</v>
      </c>
      <c r="BA7" s="138">
        <v>4.87</v>
      </c>
      <c r="BB7" s="145">
        <v>-6.1330899696214303E-2</v>
      </c>
      <c r="BC7" s="141">
        <v>5</v>
      </c>
      <c r="BD7" s="141">
        <v>1.64</v>
      </c>
      <c r="BE7" s="141">
        <v>2</v>
      </c>
      <c r="BF7" s="138">
        <v>0.47</v>
      </c>
      <c r="BG7" s="141">
        <v>7</v>
      </c>
      <c r="BH7" s="144">
        <v>240</v>
      </c>
      <c r="BI7" s="144">
        <v>1029.380083</v>
      </c>
      <c r="BJ7" s="138">
        <v>98</v>
      </c>
      <c r="BK7" s="138">
        <v>98</v>
      </c>
      <c r="BL7" s="138">
        <v>1.35</v>
      </c>
      <c r="BM7" s="138">
        <v>3.78</v>
      </c>
      <c r="BN7" s="138">
        <v>1.61</v>
      </c>
      <c r="BO7" s="138" t="s">
        <v>323</v>
      </c>
      <c r="BP7" s="144">
        <v>766</v>
      </c>
      <c r="BQ7" s="144">
        <v>290697</v>
      </c>
      <c r="BR7" s="141">
        <v>283048.62899339106</v>
      </c>
      <c r="BS7" s="141">
        <v>1510.9043509259261</v>
      </c>
    </row>
    <row r="8" spans="1:71" ht="14.25" x14ac:dyDescent="0.2">
      <c r="A8" s="42" t="s">
        <v>63</v>
      </c>
      <c r="B8" s="55" t="s">
        <v>70</v>
      </c>
      <c r="C8" s="61" t="s">
        <v>71</v>
      </c>
      <c r="D8" s="75">
        <v>602</v>
      </c>
      <c r="E8" s="75">
        <v>518</v>
      </c>
      <c r="F8" s="75">
        <v>4435.2377999999999</v>
      </c>
      <c r="G8" s="75">
        <v>5776.2236000000003</v>
      </c>
      <c r="H8" s="75">
        <v>1697.3672664999999</v>
      </c>
      <c r="I8" s="137">
        <v>0.2</v>
      </c>
      <c r="J8" s="75">
        <v>372</v>
      </c>
      <c r="K8" s="137">
        <v>32.18181818181818</v>
      </c>
      <c r="L8" s="75">
        <v>23.7</v>
      </c>
      <c r="M8" s="138">
        <v>0</v>
      </c>
      <c r="N8" s="138">
        <v>0.08</v>
      </c>
      <c r="O8" s="138">
        <v>7.0000000000000001E-3</v>
      </c>
      <c r="P8" s="138">
        <v>1.2826114324222251</v>
      </c>
      <c r="Q8" s="138">
        <v>4.3321460044284159E-2</v>
      </c>
      <c r="R8" s="75">
        <v>85</v>
      </c>
      <c r="S8" s="137">
        <v>1.0714135492436767</v>
      </c>
      <c r="T8" s="75">
        <v>61.228999999999999</v>
      </c>
      <c r="U8" s="139">
        <v>4.0332539291386018</v>
      </c>
      <c r="V8" s="140">
        <v>0.93400000000000005</v>
      </c>
      <c r="W8" s="140">
        <v>0.93400000000000005</v>
      </c>
      <c r="X8" s="140">
        <v>0.90400000000000003</v>
      </c>
      <c r="Y8" s="75">
        <v>400</v>
      </c>
      <c r="Z8" s="75">
        <v>60</v>
      </c>
      <c r="AA8" s="137">
        <v>5.1204604429795975</v>
      </c>
      <c r="AB8" s="137">
        <v>0</v>
      </c>
      <c r="AC8" s="137">
        <v>0</v>
      </c>
      <c r="AD8" s="137">
        <v>0.13640075099999999</v>
      </c>
      <c r="AE8" s="137">
        <v>1.3082294E-2</v>
      </c>
      <c r="AF8" s="140">
        <v>0.79500000000000004</v>
      </c>
      <c r="AG8" s="140">
        <v>3.0000000000000001E-3</v>
      </c>
      <c r="AH8" s="75">
        <v>23</v>
      </c>
      <c r="AI8" s="137">
        <v>5.2</v>
      </c>
      <c r="AJ8" s="137">
        <v>0.18099999999999999</v>
      </c>
      <c r="AK8" s="139">
        <v>33.200000000000003</v>
      </c>
      <c r="AL8" s="143">
        <v>5.4</v>
      </c>
      <c r="AM8" s="143">
        <v>11.4</v>
      </c>
      <c r="AN8" s="138">
        <v>0.25369339993077894</v>
      </c>
      <c r="AO8" s="144" t="s">
        <v>323</v>
      </c>
      <c r="AP8" s="138">
        <v>0.06</v>
      </c>
      <c r="AQ8" s="138">
        <v>4.0729577819412457E-2</v>
      </c>
      <c r="AR8" s="138">
        <v>0.01</v>
      </c>
      <c r="AS8" s="143">
        <v>11.9</v>
      </c>
      <c r="AT8" s="144">
        <v>9.6</v>
      </c>
      <c r="AU8" s="141">
        <v>0</v>
      </c>
      <c r="AV8" s="141">
        <v>102</v>
      </c>
      <c r="AW8" s="144" t="s">
        <v>323</v>
      </c>
      <c r="AX8" s="141">
        <v>137</v>
      </c>
      <c r="AY8" s="138">
        <v>8.0718617860290151E-2</v>
      </c>
      <c r="AZ8" s="141">
        <v>23.557617541858896</v>
      </c>
      <c r="BA8" s="138">
        <v>4.87</v>
      </c>
      <c r="BB8" s="145">
        <v>-6.1330899696214303E-2</v>
      </c>
      <c r="BC8" s="141">
        <v>5</v>
      </c>
      <c r="BD8" s="141">
        <v>1.64</v>
      </c>
      <c r="BE8" s="141">
        <v>2</v>
      </c>
      <c r="BF8" s="138">
        <v>0.47</v>
      </c>
      <c r="BG8" s="141">
        <v>7</v>
      </c>
      <c r="BH8" s="144">
        <v>220</v>
      </c>
      <c r="BI8" s="144">
        <v>2523.7873970000001</v>
      </c>
      <c r="BJ8" s="138">
        <v>99</v>
      </c>
      <c r="BK8" s="138">
        <v>99</v>
      </c>
      <c r="BL8" s="138">
        <v>1.0900000000000001</v>
      </c>
      <c r="BM8" s="138">
        <v>4.75</v>
      </c>
      <c r="BN8" s="138">
        <v>3.92</v>
      </c>
      <c r="BO8" s="138" t="s">
        <v>323</v>
      </c>
      <c r="BP8" s="144">
        <v>3199</v>
      </c>
      <c r="BQ8" s="144">
        <v>270074</v>
      </c>
      <c r="BR8" s="141">
        <v>286721.31018656772</v>
      </c>
      <c r="BS8" s="141">
        <v>1019.7873546296296</v>
      </c>
    </row>
    <row r="9" spans="1:71" ht="14.25" x14ac:dyDescent="0.2">
      <c r="A9" s="42" t="s">
        <v>63</v>
      </c>
      <c r="B9" s="55" t="s">
        <v>72</v>
      </c>
      <c r="C9" s="61" t="s">
        <v>73</v>
      </c>
      <c r="D9" s="75">
        <v>630</v>
      </c>
      <c r="E9" s="75">
        <v>630</v>
      </c>
      <c r="F9" s="75">
        <v>2442.1662999999999</v>
      </c>
      <c r="G9" s="75">
        <v>1094.7221999999999</v>
      </c>
      <c r="H9" s="75">
        <v>3025.2196600000007</v>
      </c>
      <c r="I9" s="137">
        <v>0.15</v>
      </c>
      <c r="J9" s="75">
        <v>11</v>
      </c>
      <c r="K9" s="137">
        <v>34.090909090909093</v>
      </c>
      <c r="L9" s="75">
        <v>16.68</v>
      </c>
      <c r="M9" s="138">
        <v>0</v>
      </c>
      <c r="N9" s="138">
        <v>0.1</v>
      </c>
      <c r="O9" s="138">
        <v>3.0000000000000001E-3</v>
      </c>
      <c r="P9" s="138">
        <v>1.725488031625898</v>
      </c>
      <c r="Q9" s="138">
        <v>3.7600598849904618E-2</v>
      </c>
      <c r="R9" s="75">
        <v>155</v>
      </c>
      <c r="S9" s="137">
        <v>1.0714135492436767</v>
      </c>
      <c r="T9" s="75">
        <v>61.228999999999999</v>
      </c>
      <c r="U9" s="139">
        <v>3.7800521480615057</v>
      </c>
      <c r="V9" s="140">
        <v>0.93400000000000005</v>
      </c>
      <c r="W9" s="140">
        <v>0.93400000000000005</v>
      </c>
      <c r="X9" s="140">
        <v>0.90400000000000003</v>
      </c>
      <c r="Y9" s="75">
        <v>400</v>
      </c>
      <c r="Z9" s="75">
        <v>60</v>
      </c>
      <c r="AA9" s="137">
        <v>5.1204604429795975</v>
      </c>
      <c r="AB9" s="137">
        <v>0</v>
      </c>
      <c r="AC9" s="137">
        <v>0</v>
      </c>
      <c r="AD9" s="137">
        <v>0.13640075099999999</v>
      </c>
      <c r="AE9" s="137">
        <v>1.3082294E-2</v>
      </c>
      <c r="AF9" s="140">
        <v>0.79500000000000004</v>
      </c>
      <c r="AG9" s="140">
        <v>3.0000000000000001E-3</v>
      </c>
      <c r="AH9" s="75">
        <v>23</v>
      </c>
      <c r="AI9" s="137">
        <v>5.2</v>
      </c>
      <c r="AJ9" s="137">
        <v>0.18099999999999999</v>
      </c>
      <c r="AK9" s="139">
        <v>33.200000000000003</v>
      </c>
      <c r="AL9" s="143">
        <v>9.5</v>
      </c>
      <c r="AM9" s="143">
        <v>11.4</v>
      </c>
      <c r="AN9" s="138">
        <v>0.25369339993077894</v>
      </c>
      <c r="AO9" s="144" t="s">
        <v>323</v>
      </c>
      <c r="AP9" s="138">
        <v>0.05</v>
      </c>
      <c r="AQ9" s="138">
        <v>6.899192449523783E-3</v>
      </c>
      <c r="AR9" s="138">
        <v>0.05</v>
      </c>
      <c r="AS9" s="143">
        <v>10.8</v>
      </c>
      <c r="AT9" s="144">
        <v>9.6</v>
      </c>
      <c r="AU9" s="141">
        <v>4</v>
      </c>
      <c r="AV9" s="141">
        <v>160</v>
      </c>
      <c r="AW9" s="144" t="s">
        <v>323</v>
      </c>
      <c r="AX9" s="141">
        <v>137</v>
      </c>
      <c r="AY9" s="138">
        <v>0.12142578711161857</v>
      </c>
      <c r="AZ9" s="141">
        <v>26.124137169744284</v>
      </c>
      <c r="BA9" s="138">
        <v>4.87</v>
      </c>
      <c r="BB9" s="145">
        <v>-6.1330899696214303E-2</v>
      </c>
      <c r="BC9" s="141">
        <v>5</v>
      </c>
      <c r="BD9" s="141">
        <v>1.64</v>
      </c>
      <c r="BE9" s="141">
        <v>2</v>
      </c>
      <c r="BF9" s="138">
        <v>0.47</v>
      </c>
      <c r="BG9" s="141">
        <v>7</v>
      </c>
      <c r="BH9" s="144">
        <v>230</v>
      </c>
      <c r="BI9" s="144">
        <v>2141.2917430000002</v>
      </c>
      <c r="BJ9" s="138">
        <v>98</v>
      </c>
      <c r="BK9" s="138">
        <v>95</v>
      </c>
      <c r="BL9" s="138">
        <v>1.05</v>
      </c>
      <c r="BM9" s="138">
        <v>3.63</v>
      </c>
      <c r="BN9" s="138">
        <v>2.12</v>
      </c>
      <c r="BO9" s="138" t="s">
        <v>323</v>
      </c>
      <c r="BP9" s="144">
        <v>1890</v>
      </c>
      <c r="BQ9" s="144">
        <v>289889</v>
      </c>
      <c r="BR9" s="141">
        <v>299600.84733032482</v>
      </c>
      <c r="BS9" s="141">
        <v>1644.9230620370372</v>
      </c>
    </row>
    <row r="10" spans="1:71" ht="14.25" x14ac:dyDescent="0.2">
      <c r="A10" s="42" t="s">
        <v>63</v>
      </c>
      <c r="B10" s="55" t="s">
        <v>74</v>
      </c>
      <c r="C10" s="61" t="s">
        <v>75</v>
      </c>
      <c r="D10" s="75">
        <v>138</v>
      </c>
      <c r="E10" s="75">
        <v>136</v>
      </c>
      <c r="F10" s="75">
        <v>2576.5504999999998</v>
      </c>
      <c r="G10" s="75">
        <v>1310.6016</v>
      </c>
      <c r="H10" s="75">
        <v>688.26356024999995</v>
      </c>
      <c r="I10" s="137">
        <v>0.15</v>
      </c>
      <c r="J10" s="75">
        <v>0</v>
      </c>
      <c r="K10" s="137">
        <v>11.363636363636363</v>
      </c>
      <c r="L10" s="75">
        <v>8.8000000000000007</v>
      </c>
      <c r="M10" s="138">
        <v>1.4E-2</v>
      </c>
      <c r="N10" s="138">
        <v>0.24</v>
      </c>
      <c r="O10" s="138">
        <v>0</v>
      </c>
      <c r="P10" s="138">
        <v>3.3579764571159125</v>
      </c>
      <c r="Q10" s="138">
        <v>4.8837170138596515E-2</v>
      </c>
      <c r="R10" s="75">
        <v>21</v>
      </c>
      <c r="S10" s="137">
        <v>1.0714135492436767</v>
      </c>
      <c r="T10" s="75">
        <v>61.228999999999999</v>
      </c>
      <c r="U10" s="139">
        <v>3.3817823084511676</v>
      </c>
      <c r="V10" s="140">
        <v>0.93400000000000005</v>
      </c>
      <c r="W10" s="140">
        <v>0.93400000000000005</v>
      </c>
      <c r="X10" s="140">
        <v>0.90400000000000003</v>
      </c>
      <c r="Y10" s="75">
        <v>400</v>
      </c>
      <c r="Z10" s="75">
        <v>60</v>
      </c>
      <c r="AA10" s="137">
        <v>5.1204604429795975</v>
      </c>
      <c r="AB10" s="137">
        <v>0</v>
      </c>
      <c r="AC10" s="137">
        <v>0</v>
      </c>
      <c r="AD10" s="137">
        <v>0.13640075099999999</v>
      </c>
      <c r="AE10" s="137">
        <v>1.3082294E-2</v>
      </c>
      <c r="AF10" s="140">
        <v>0.79500000000000004</v>
      </c>
      <c r="AG10" s="140">
        <v>3.0000000000000001E-3</v>
      </c>
      <c r="AH10" s="75">
        <v>23</v>
      </c>
      <c r="AI10" s="137">
        <v>5.2</v>
      </c>
      <c r="AJ10" s="137">
        <v>0.18099999999999999</v>
      </c>
      <c r="AK10" s="139">
        <v>33.200000000000003</v>
      </c>
      <c r="AL10" s="143">
        <v>7.7</v>
      </c>
      <c r="AM10" s="143">
        <v>11.4</v>
      </c>
      <c r="AN10" s="138">
        <v>0.25369339993077894</v>
      </c>
      <c r="AO10" s="144" t="s">
        <v>323</v>
      </c>
      <c r="AP10" s="138">
        <v>0.06</v>
      </c>
      <c r="AQ10" s="138">
        <v>3.3680806992135534E-2</v>
      </c>
      <c r="AR10" s="138">
        <v>0.04</v>
      </c>
      <c r="AS10" s="143">
        <v>5.9</v>
      </c>
      <c r="AT10" s="144">
        <v>9.6</v>
      </c>
      <c r="AU10" s="141">
        <v>0</v>
      </c>
      <c r="AV10" s="141">
        <v>70</v>
      </c>
      <c r="AW10" s="144" t="s">
        <v>323</v>
      </c>
      <c r="AX10" s="141">
        <v>137</v>
      </c>
      <c r="AY10" s="138">
        <v>0.10441050167562015</v>
      </c>
      <c r="AZ10" s="141">
        <v>43.606540812717867</v>
      </c>
      <c r="BA10" s="138">
        <v>4.87</v>
      </c>
      <c r="BB10" s="145">
        <v>-6.1330899696214303E-2</v>
      </c>
      <c r="BC10" s="141">
        <v>5</v>
      </c>
      <c r="BD10" s="141">
        <v>1.64</v>
      </c>
      <c r="BE10" s="141">
        <v>2</v>
      </c>
      <c r="BF10" s="138">
        <v>0.47</v>
      </c>
      <c r="BG10" s="141">
        <v>7</v>
      </c>
      <c r="BH10" s="144">
        <v>150</v>
      </c>
      <c r="BI10" s="144">
        <v>1495.4763740000001</v>
      </c>
      <c r="BJ10" s="138">
        <v>100</v>
      </c>
      <c r="BK10" s="138">
        <v>98</v>
      </c>
      <c r="BL10" s="138">
        <v>1.88</v>
      </c>
      <c r="BM10" s="138">
        <v>10.43</v>
      </c>
      <c r="BN10" s="138">
        <v>5.88</v>
      </c>
      <c r="BO10" s="138" t="s">
        <v>323</v>
      </c>
      <c r="BP10" s="144">
        <v>2884</v>
      </c>
      <c r="BQ10" s="144">
        <v>59381</v>
      </c>
      <c r="BR10" s="141">
        <v>65584.569333175663</v>
      </c>
      <c r="BS10" s="141">
        <v>325.66598888888888</v>
      </c>
    </row>
    <row r="11" spans="1:71" ht="14.25" x14ac:dyDescent="0.2">
      <c r="A11" s="42" t="s">
        <v>63</v>
      </c>
      <c r="B11" s="55" t="s">
        <v>76</v>
      </c>
      <c r="C11" s="61" t="s">
        <v>77</v>
      </c>
      <c r="D11" s="75">
        <v>452</v>
      </c>
      <c r="E11" s="75">
        <v>0</v>
      </c>
      <c r="F11" s="75">
        <v>3077.3508000000002</v>
      </c>
      <c r="G11" s="75">
        <v>2291.6172000000001</v>
      </c>
      <c r="H11" s="75">
        <v>426.03955450000001</v>
      </c>
      <c r="I11" s="137">
        <v>0.2</v>
      </c>
      <c r="J11" s="75">
        <v>4</v>
      </c>
      <c r="K11" s="137">
        <v>9.9090909090909083</v>
      </c>
      <c r="L11" s="75">
        <v>9</v>
      </c>
      <c r="M11" s="138">
        <v>0</v>
      </c>
      <c r="N11" s="138">
        <v>7.0000000000000007E-2</v>
      </c>
      <c r="O11" s="138">
        <v>0</v>
      </c>
      <c r="P11" s="138">
        <v>1.6159663332210454</v>
      </c>
      <c r="Q11" s="138">
        <v>3.2709892545561954E-2</v>
      </c>
      <c r="R11" s="75">
        <v>56</v>
      </c>
      <c r="S11" s="137">
        <v>1.0714135492436767</v>
      </c>
      <c r="T11" s="75">
        <v>61.228999999999999</v>
      </c>
      <c r="U11" s="139">
        <v>3.6507619949809711</v>
      </c>
      <c r="V11" s="140">
        <v>0.93400000000000005</v>
      </c>
      <c r="W11" s="140">
        <v>0.93400000000000005</v>
      </c>
      <c r="X11" s="140">
        <v>0.90400000000000003</v>
      </c>
      <c r="Y11" s="75">
        <v>400</v>
      </c>
      <c r="Z11" s="75">
        <v>60</v>
      </c>
      <c r="AA11" s="137">
        <v>5.1204604429795975</v>
      </c>
      <c r="AB11" s="137">
        <v>0</v>
      </c>
      <c r="AC11" s="137">
        <v>0</v>
      </c>
      <c r="AD11" s="137">
        <v>0.13640075099999999</v>
      </c>
      <c r="AE11" s="137">
        <v>1.3082294E-2</v>
      </c>
      <c r="AF11" s="140">
        <v>0.79500000000000004</v>
      </c>
      <c r="AG11" s="140">
        <v>3.0000000000000001E-3</v>
      </c>
      <c r="AH11" s="75">
        <v>23</v>
      </c>
      <c r="AI11" s="137">
        <v>5.2</v>
      </c>
      <c r="AJ11" s="137">
        <v>0.18099999999999999</v>
      </c>
      <c r="AK11" s="139">
        <v>33.200000000000003</v>
      </c>
      <c r="AL11" s="143">
        <v>7.5</v>
      </c>
      <c r="AM11" s="143">
        <v>11.4</v>
      </c>
      <c r="AN11" s="138">
        <v>0.25369339993077894</v>
      </c>
      <c r="AO11" s="144" t="s">
        <v>323</v>
      </c>
      <c r="AP11" s="138">
        <v>0.04</v>
      </c>
      <c r="AQ11" s="138">
        <v>1.4646220542788933E-2</v>
      </c>
      <c r="AR11" s="138">
        <v>0.05</v>
      </c>
      <c r="AS11" s="143">
        <v>4.5999999999999996</v>
      </c>
      <c r="AT11" s="144">
        <v>9.6</v>
      </c>
      <c r="AU11" s="141">
        <v>1</v>
      </c>
      <c r="AV11" s="141">
        <v>103</v>
      </c>
      <c r="AW11" s="144" t="s">
        <v>323</v>
      </c>
      <c r="AX11" s="141">
        <v>137</v>
      </c>
      <c r="AY11" s="138">
        <v>4.8332527791203478E-2</v>
      </c>
      <c r="AZ11" s="141">
        <v>30.438751946726818</v>
      </c>
      <c r="BA11" s="138">
        <v>4.87</v>
      </c>
      <c r="BB11" s="145">
        <v>-6.1330899696214303E-2</v>
      </c>
      <c r="BC11" s="141">
        <v>5</v>
      </c>
      <c r="BD11" s="141">
        <v>1.64</v>
      </c>
      <c r="BE11" s="141">
        <v>2</v>
      </c>
      <c r="BF11" s="138">
        <v>0.47</v>
      </c>
      <c r="BG11" s="141">
        <v>7</v>
      </c>
      <c r="BH11" s="144">
        <v>230</v>
      </c>
      <c r="BI11" s="144">
        <v>2131.458478</v>
      </c>
      <c r="BJ11" s="138">
        <v>100</v>
      </c>
      <c r="BK11" s="138">
        <v>97</v>
      </c>
      <c r="BL11" s="138">
        <v>1.1100000000000001</v>
      </c>
      <c r="BM11" s="138">
        <v>5.2</v>
      </c>
      <c r="BN11" s="138">
        <v>3.72</v>
      </c>
      <c r="BO11" s="138" t="s">
        <v>323</v>
      </c>
      <c r="BP11" s="144">
        <v>3711</v>
      </c>
      <c r="BQ11" s="144">
        <v>204831</v>
      </c>
      <c r="BR11" s="141">
        <v>214608.53748291545</v>
      </c>
      <c r="BS11" s="141">
        <v>810.91834629629602</v>
      </c>
    </row>
    <row r="12" spans="1:71" ht="14.25" x14ac:dyDescent="0.2">
      <c r="A12" s="42" t="s">
        <v>63</v>
      </c>
      <c r="B12" s="55" t="s">
        <v>78</v>
      </c>
      <c r="C12" s="61" t="s">
        <v>79</v>
      </c>
      <c r="D12" s="75">
        <v>169</v>
      </c>
      <c r="E12" s="75">
        <v>0</v>
      </c>
      <c r="F12" s="75">
        <v>1906.2181</v>
      </c>
      <c r="G12" s="75">
        <v>1270.1674</v>
      </c>
      <c r="H12" s="75">
        <v>233.75621849999999</v>
      </c>
      <c r="I12" s="137">
        <v>0.1</v>
      </c>
      <c r="J12" s="75">
        <v>0</v>
      </c>
      <c r="K12" s="137">
        <v>10.727272727272727</v>
      </c>
      <c r="L12" s="75">
        <v>25.509999999999998</v>
      </c>
      <c r="M12" s="138">
        <v>0</v>
      </c>
      <c r="N12" s="138">
        <v>0.18</v>
      </c>
      <c r="O12" s="138">
        <v>0</v>
      </c>
      <c r="P12" s="138">
        <v>1.8653550405684889</v>
      </c>
      <c r="Q12" s="138">
        <v>3.4469958105743229E-2</v>
      </c>
      <c r="R12" s="75">
        <v>32</v>
      </c>
      <c r="S12" s="137">
        <v>1.0714135492436767</v>
      </c>
      <c r="T12" s="75">
        <v>61.228999999999999</v>
      </c>
      <c r="U12" s="139">
        <v>4.9788041574214645</v>
      </c>
      <c r="V12" s="140">
        <v>0.93400000000000005</v>
      </c>
      <c r="W12" s="140">
        <v>0.93400000000000005</v>
      </c>
      <c r="X12" s="140">
        <v>0.90400000000000003</v>
      </c>
      <c r="Y12" s="75">
        <v>400</v>
      </c>
      <c r="Z12" s="75">
        <v>60</v>
      </c>
      <c r="AA12" s="137">
        <v>5.1204604429795975</v>
      </c>
      <c r="AB12" s="137">
        <v>0</v>
      </c>
      <c r="AC12" s="137">
        <v>0</v>
      </c>
      <c r="AD12" s="137">
        <v>0.13640075099999999</v>
      </c>
      <c r="AE12" s="137">
        <v>1.3082294E-2</v>
      </c>
      <c r="AF12" s="140">
        <v>0.79500000000000004</v>
      </c>
      <c r="AG12" s="140">
        <v>3.0000000000000001E-3</v>
      </c>
      <c r="AH12" s="75">
        <v>23</v>
      </c>
      <c r="AI12" s="137">
        <v>5.2</v>
      </c>
      <c r="AJ12" s="137">
        <v>0.18099999999999999</v>
      </c>
      <c r="AK12" s="139">
        <v>33.200000000000003</v>
      </c>
      <c r="AL12" s="143">
        <v>7.2</v>
      </c>
      <c r="AM12" s="143">
        <v>11.4</v>
      </c>
      <c r="AN12" s="138">
        <v>0.25369339993077894</v>
      </c>
      <c r="AO12" s="144" t="s">
        <v>323</v>
      </c>
      <c r="AP12" s="138">
        <v>0.03</v>
      </c>
      <c r="AQ12" s="138">
        <v>0</v>
      </c>
      <c r="AR12" s="138">
        <v>0.2</v>
      </c>
      <c r="AS12" s="143">
        <v>13.6</v>
      </c>
      <c r="AT12" s="144">
        <v>9.6</v>
      </c>
      <c r="AU12" s="141">
        <v>1</v>
      </c>
      <c r="AV12" s="141">
        <v>57</v>
      </c>
      <c r="AW12" s="144" t="s">
        <v>323</v>
      </c>
      <c r="AX12" s="141">
        <v>137</v>
      </c>
      <c r="AY12" s="138">
        <v>2.6515352389033249E-2</v>
      </c>
      <c r="AZ12" s="141">
        <v>21.075727846423078</v>
      </c>
      <c r="BA12" s="138">
        <v>4.87</v>
      </c>
      <c r="BB12" s="145">
        <v>-6.1330899696214303E-2</v>
      </c>
      <c r="BC12" s="141">
        <v>5</v>
      </c>
      <c r="BD12" s="141">
        <v>1.64</v>
      </c>
      <c r="BE12" s="141">
        <v>2</v>
      </c>
      <c r="BF12" s="138">
        <v>0.47</v>
      </c>
      <c r="BG12" s="141">
        <v>7</v>
      </c>
      <c r="BH12" s="144">
        <v>150</v>
      </c>
      <c r="BI12" s="144">
        <v>1586.5720269999999</v>
      </c>
      <c r="BJ12" s="138">
        <v>99</v>
      </c>
      <c r="BK12" s="138">
        <v>98</v>
      </c>
      <c r="BL12" s="138">
        <v>1.2</v>
      </c>
      <c r="BM12" s="138">
        <v>7.88</v>
      </c>
      <c r="BN12" s="138">
        <v>4.8499999999999996</v>
      </c>
      <c r="BO12" s="138" t="s">
        <v>323</v>
      </c>
      <c r="BP12" s="144">
        <v>2374</v>
      </c>
      <c r="BQ12" s="144">
        <v>75428</v>
      </c>
      <c r="BR12" s="141">
        <v>80672.595713867107</v>
      </c>
      <c r="BS12" s="141">
        <v>257.95978981481483</v>
      </c>
    </row>
    <row r="13" spans="1:71" ht="14.25" x14ac:dyDescent="0.2">
      <c r="A13" s="42" t="s">
        <v>63</v>
      </c>
      <c r="B13" s="55" t="s">
        <v>80</v>
      </c>
      <c r="C13" s="61" t="s">
        <v>81</v>
      </c>
      <c r="D13" s="75">
        <v>283</v>
      </c>
      <c r="E13" s="75">
        <v>253</v>
      </c>
      <c r="F13" s="75">
        <v>3147.3337000000001</v>
      </c>
      <c r="G13" s="75">
        <v>4600.6283999999996</v>
      </c>
      <c r="H13" s="75">
        <v>1611.6035895</v>
      </c>
      <c r="I13" s="137">
        <v>0.1</v>
      </c>
      <c r="J13" s="75">
        <v>0</v>
      </c>
      <c r="K13" s="137">
        <v>10.727272727272727</v>
      </c>
      <c r="L13" s="75">
        <v>434.5</v>
      </c>
      <c r="M13" s="138">
        <v>0</v>
      </c>
      <c r="N13" s="138">
        <v>0.01</v>
      </c>
      <c r="O13" s="138">
        <v>0</v>
      </c>
      <c r="P13" s="138">
        <v>2.317848410757946</v>
      </c>
      <c r="Q13" s="138">
        <v>3.9934800325998367E-2</v>
      </c>
      <c r="R13" s="75">
        <v>77</v>
      </c>
      <c r="S13" s="137">
        <v>1.0714135492436767</v>
      </c>
      <c r="T13" s="75">
        <v>61.228999999999999</v>
      </c>
      <c r="U13" s="139">
        <v>4.1345080034743766</v>
      </c>
      <c r="V13" s="140">
        <v>0.93400000000000005</v>
      </c>
      <c r="W13" s="140">
        <v>0.93400000000000005</v>
      </c>
      <c r="X13" s="140">
        <v>0.90400000000000003</v>
      </c>
      <c r="Y13" s="75">
        <v>400</v>
      </c>
      <c r="Z13" s="75">
        <v>60</v>
      </c>
      <c r="AA13" s="137">
        <v>5.1204604429795975</v>
      </c>
      <c r="AB13" s="137">
        <v>0</v>
      </c>
      <c r="AC13" s="137">
        <v>0</v>
      </c>
      <c r="AD13" s="137">
        <v>0.13640075099999999</v>
      </c>
      <c r="AE13" s="137">
        <v>1.3082294E-2</v>
      </c>
      <c r="AF13" s="140">
        <v>0.79500000000000004</v>
      </c>
      <c r="AG13" s="140">
        <v>3.0000000000000001E-3</v>
      </c>
      <c r="AH13" s="75">
        <v>23</v>
      </c>
      <c r="AI13" s="137">
        <v>5.2</v>
      </c>
      <c r="AJ13" s="137">
        <v>0.18099999999999999</v>
      </c>
      <c r="AK13" s="139">
        <v>33.200000000000003</v>
      </c>
      <c r="AL13" s="143">
        <v>17.7</v>
      </c>
      <c r="AM13" s="143">
        <v>11.4</v>
      </c>
      <c r="AN13" s="138">
        <v>0.25369339993077894</v>
      </c>
      <c r="AO13" s="144" t="s">
        <v>323</v>
      </c>
      <c r="AP13" s="138">
        <v>0.11</v>
      </c>
      <c r="AQ13" s="138">
        <v>4.8899755501222497E-2</v>
      </c>
      <c r="AR13" s="138">
        <v>0.16</v>
      </c>
      <c r="AS13" s="143">
        <v>7.1</v>
      </c>
      <c r="AT13" s="144">
        <v>9.6</v>
      </c>
      <c r="AU13" s="141">
        <v>14800</v>
      </c>
      <c r="AV13" s="141">
        <v>140</v>
      </c>
      <c r="AW13" s="138">
        <v>82.100000000000009</v>
      </c>
      <c r="AX13" s="141">
        <v>137</v>
      </c>
      <c r="AY13" s="138">
        <v>0.10268948655256724</v>
      </c>
      <c r="AZ13" s="141">
        <v>24.019559902200488</v>
      </c>
      <c r="BA13" s="138">
        <v>4.87</v>
      </c>
      <c r="BB13" s="145">
        <v>-6.1330899696214303E-2</v>
      </c>
      <c r="BC13" s="141">
        <v>5</v>
      </c>
      <c r="BD13" s="141">
        <v>1.64</v>
      </c>
      <c r="BE13" s="141">
        <v>2</v>
      </c>
      <c r="BF13" s="138">
        <v>0.47</v>
      </c>
      <c r="BG13" s="141">
        <v>7</v>
      </c>
      <c r="BH13" s="144">
        <v>180</v>
      </c>
      <c r="BI13" s="144">
        <v>1763.4590920000001</v>
      </c>
      <c r="BJ13" s="138">
        <v>97</v>
      </c>
      <c r="BK13" s="138">
        <v>92</v>
      </c>
      <c r="BL13" s="138">
        <v>1.28</v>
      </c>
      <c r="BM13" s="138">
        <v>5.36</v>
      </c>
      <c r="BN13" s="138">
        <v>2.68</v>
      </c>
      <c r="BO13" s="138" t="s">
        <v>323</v>
      </c>
      <c r="BP13" s="144">
        <v>1620</v>
      </c>
      <c r="BQ13" s="144">
        <v>122700</v>
      </c>
      <c r="BR13" s="141">
        <v>135496.2979778396</v>
      </c>
      <c r="BS13" s="141">
        <v>470.67857777777778</v>
      </c>
    </row>
    <row r="14" spans="1:71" ht="14.25" x14ac:dyDescent="0.2">
      <c r="A14" s="42" t="s">
        <v>63</v>
      </c>
      <c r="B14" s="55" t="s">
        <v>82</v>
      </c>
      <c r="C14" s="61" t="s">
        <v>83</v>
      </c>
      <c r="D14" s="75">
        <v>448</v>
      </c>
      <c r="E14" s="75">
        <v>5</v>
      </c>
      <c r="F14" s="75">
        <v>2039.5992000000001</v>
      </c>
      <c r="G14" s="75">
        <v>4286.1630999999998</v>
      </c>
      <c r="H14" s="75">
        <v>2162.033234</v>
      </c>
      <c r="I14" s="137">
        <v>0.1</v>
      </c>
      <c r="J14" s="75">
        <v>62</v>
      </c>
      <c r="K14" s="137">
        <v>35.909090909090907</v>
      </c>
      <c r="L14" s="75">
        <v>30.700000000000003</v>
      </c>
      <c r="M14" s="138">
        <v>5.0000000000000001E-3</v>
      </c>
      <c r="N14" s="138">
        <v>0.05</v>
      </c>
      <c r="O14" s="138">
        <v>0</v>
      </c>
      <c r="P14" s="138">
        <v>1.7624383146589868</v>
      </c>
      <c r="Q14" s="138">
        <v>3.4498792542261021E-2</v>
      </c>
      <c r="R14" s="75">
        <v>57</v>
      </c>
      <c r="S14" s="137">
        <v>1.0714135492436767</v>
      </c>
      <c r="T14" s="75">
        <v>61.228999999999999</v>
      </c>
      <c r="U14" s="139">
        <v>3.9268588436311527</v>
      </c>
      <c r="V14" s="140">
        <v>0.93400000000000005</v>
      </c>
      <c r="W14" s="140">
        <v>0.93400000000000005</v>
      </c>
      <c r="X14" s="140">
        <v>0.90400000000000003</v>
      </c>
      <c r="Y14" s="75">
        <v>400</v>
      </c>
      <c r="Z14" s="75">
        <v>60</v>
      </c>
      <c r="AA14" s="137">
        <v>5.1204604429795975</v>
      </c>
      <c r="AB14" s="137">
        <v>9.5238095238095233E-2</v>
      </c>
      <c r="AC14" s="137">
        <v>1.8499352522661709E-2</v>
      </c>
      <c r="AD14" s="137">
        <v>0.13640075099999999</v>
      </c>
      <c r="AE14" s="137">
        <v>1.3082294E-2</v>
      </c>
      <c r="AF14" s="140">
        <v>0.79500000000000004</v>
      </c>
      <c r="AG14" s="140">
        <v>3.0000000000000001E-3</v>
      </c>
      <c r="AH14" s="75">
        <v>23</v>
      </c>
      <c r="AI14" s="137">
        <v>5.2</v>
      </c>
      <c r="AJ14" s="137">
        <v>0.18099999999999999</v>
      </c>
      <c r="AK14" s="139">
        <v>33.200000000000003</v>
      </c>
      <c r="AL14" s="143">
        <v>9.4</v>
      </c>
      <c r="AM14" s="143">
        <v>11.4</v>
      </c>
      <c r="AN14" s="138">
        <v>0.25369339993077894</v>
      </c>
      <c r="AO14" s="144" t="s">
        <v>323</v>
      </c>
      <c r="AP14" s="138">
        <v>7.0000000000000007E-2</v>
      </c>
      <c r="AQ14" s="138">
        <v>4.4998425055123067E-2</v>
      </c>
      <c r="AR14" s="138">
        <v>0.1</v>
      </c>
      <c r="AS14" s="143">
        <v>10.8</v>
      </c>
      <c r="AT14" s="144">
        <v>9.6</v>
      </c>
      <c r="AU14" s="141">
        <v>30</v>
      </c>
      <c r="AV14" s="141">
        <v>158</v>
      </c>
      <c r="AW14" s="144" t="s">
        <v>323</v>
      </c>
      <c r="AX14" s="141">
        <v>137</v>
      </c>
      <c r="AY14" s="138">
        <v>9.1996780112696061E-2</v>
      </c>
      <c r="AZ14" s="141">
        <v>24.739634112806051</v>
      </c>
      <c r="BA14" s="138">
        <v>4.87</v>
      </c>
      <c r="BB14" s="145">
        <v>-6.1330899696214303E-2</v>
      </c>
      <c r="BC14" s="141">
        <v>5</v>
      </c>
      <c r="BD14" s="141">
        <v>1.64</v>
      </c>
      <c r="BE14" s="141">
        <v>2</v>
      </c>
      <c r="BF14" s="138">
        <v>0.47</v>
      </c>
      <c r="BG14" s="141">
        <v>7</v>
      </c>
      <c r="BH14" s="144">
        <v>230</v>
      </c>
      <c r="BI14" s="144">
        <v>2232.3868950000001</v>
      </c>
      <c r="BJ14" s="138">
        <v>97</v>
      </c>
      <c r="BK14" s="138">
        <v>93</v>
      </c>
      <c r="BL14" s="138">
        <v>1.1000000000000001</v>
      </c>
      <c r="BM14" s="138">
        <v>5.15</v>
      </c>
      <c r="BN14" s="138">
        <v>2.95</v>
      </c>
      <c r="BO14" s="138" t="s">
        <v>323</v>
      </c>
      <c r="BP14" s="144">
        <v>3562</v>
      </c>
      <c r="BQ14" s="144">
        <v>200007</v>
      </c>
      <c r="BR14" s="141">
        <v>213227.12351207196</v>
      </c>
      <c r="BS14" s="141">
        <v>774.94811851851853</v>
      </c>
    </row>
    <row r="15" spans="1:71" ht="14.25" x14ac:dyDescent="0.2">
      <c r="A15" s="42" t="s">
        <v>63</v>
      </c>
      <c r="B15" s="55" t="s">
        <v>84</v>
      </c>
      <c r="C15" s="61" t="s">
        <v>85</v>
      </c>
      <c r="D15" s="75">
        <v>1847</v>
      </c>
      <c r="E15" s="75">
        <v>1721</v>
      </c>
      <c r="F15" s="75">
        <v>3530.4749000000002</v>
      </c>
      <c r="G15" s="75">
        <v>3173.4937</v>
      </c>
      <c r="H15" s="75">
        <v>367.48179249999998</v>
      </c>
      <c r="I15" s="137">
        <v>0.1</v>
      </c>
      <c r="J15" s="75">
        <v>0</v>
      </c>
      <c r="K15" s="137">
        <v>32.090909090909093</v>
      </c>
      <c r="L15" s="75">
        <v>15.7</v>
      </c>
      <c r="M15" s="138">
        <v>1E-3</v>
      </c>
      <c r="N15" s="138">
        <v>0.45</v>
      </c>
      <c r="O15" s="138">
        <v>0</v>
      </c>
      <c r="P15" s="138">
        <v>2.9848835643800364</v>
      </c>
      <c r="Q15" s="138">
        <v>5.5067173122805312E-2</v>
      </c>
      <c r="R15" s="75">
        <v>545</v>
      </c>
      <c r="S15" s="137">
        <v>1.0714135492436767</v>
      </c>
      <c r="T15" s="75">
        <v>61.228999999999999</v>
      </c>
      <c r="U15" s="139">
        <v>3.7746893761020903</v>
      </c>
      <c r="V15" s="140">
        <v>0.93400000000000005</v>
      </c>
      <c r="W15" s="140">
        <v>0.93400000000000005</v>
      </c>
      <c r="X15" s="140">
        <v>0.90400000000000003</v>
      </c>
      <c r="Y15" s="75">
        <v>400</v>
      </c>
      <c r="Z15" s="75">
        <v>60</v>
      </c>
      <c r="AA15" s="137">
        <v>5.1204604429795975</v>
      </c>
      <c r="AB15" s="137">
        <v>9.5238095238095233E-2</v>
      </c>
      <c r="AC15" s="137">
        <v>1.136657080490771</v>
      </c>
      <c r="AD15" s="137">
        <v>0.13640075099999999</v>
      </c>
      <c r="AE15" s="137">
        <v>1.3082294E-2</v>
      </c>
      <c r="AF15" s="140">
        <v>0.79500000000000004</v>
      </c>
      <c r="AG15" s="140">
        <v>3.0000000000000001E-3</v>
      </c>
      <c r="AH15" s="75">
        <v>23</v>
      </c>
      <c r="AI15" s="137">
        <v>5.2</v>
      </c>
      <c r="AJ15" s="137">
        <v>0.18099999999999999</v>
      </c>
      <c r="AK15" s="139">
        <v>33.200000000000003</v>
      </c>
      <c r="AL15" s="143">
        <v>15</v>
      </c>
      <c r="AM15" s="143">
        <v>11.4</v>
      </c>
      <c r="AN15" s="138">
        <v>0.25369339993077894</v>
      </c>
      <c r="AO15" s="144" t="s">
        <v>323</v>
      </c>
      <c r="AP15" s="138">
        <v>0.11</v>
      </c>
      <c r="AQ15" s="138">
        <v>5.738462930633019E-2</v>
      </c>
      <c r="AR15" s="138">
        <v>0.1</v>
      </c>
      <c r="AS15" s="143">
        <v>10.199999999999999</v>
      </c>
      <c r="AT15" s="144">
        <v>9.6</v>
      </c>
      <c r="AU15" s="141">
        <v>103232</v>
      </c>
      <c r="AV15" s="141">
        <v>107</v>
      </c>
      <c r="AW15" s="138">
        <v>440.7</v>
      </c>
      <c r="AX15" s="141">
        <v>137</v>
      </c>
      <c r="AY15" s="138">
        <v>4.0831370852581095E-2</v>
      </c>
      <c r="AZ15" s="141">
        <v>17.953884829048981</v>
      </c>
      <c r="BA15" s="138">
        <v>4.87</v>
      </c>
      <c r="BB15" s="145">
        <v>-6.1330899696214303E-2</v>
      </c>
      <c r="BC15" s="141">
        <v>5</v>
      </c>
      <c r="BD15" s="141">
        <v>1.64</v>
      </c>
      <c r="BE15" s="141">
        <v>2</v>
      </c>
      <c r="BF15" s="138">
        <v>0.47</v>
      </c>
      <c r="BG15" s="141">
        <v>7</v>
      </c>
      <c r="BH15" s="144">
        <v>320</v>
      </c>
      <c r="BI15" s="144">
        <v>1974.9171180000001</v>
      </c>
      <c r="BJ15" s="138">
        <v>98</v>
      </c>
      <c r="BK15" s="138">
        <v>89</v>
      </c>
      <c r="BL15" s="138">
        <v>1.42</v>
      </c>
      <c r="BM15" s="138">
        <v>3.09</v>
      </c>
      <c r="BN15" s="138">
        <v>3.19</v>
      </c>
      <c r="BO15" s="138" t="s">
        <v>323</v>
      </c>
      <c r="BP15" s="144">
        <v>1652</v>
      </c>
      <c r="BQ15" s="144">
        <v>906166</v>
      </c>
      <c r="BR15" s="141">
        <v>877885.70182993123</v>
      </c>
      <c r="BS15" s="141">
        <v>6452.1115037036998</v>
      </c>
    </row>
    <row r="16" spans="1:71" ht="14.25" x14ac:dyDescent="0.2">
      <c r="A16" s="146" t="s">
        <v>63</v>
      </c>
      <c r="B16" s="55" t="s">
        <v>86</v>
      </c>
      <c r="C16" s="61" t="s">
        <v>87</v>
      </c>
      <c r="D16" s="75">
        <v>361</v>
      </c>
      <c r="E16" s="75">
        <v>361</v>
      </c>
      <c r="F16" s="75">
        <v>3933.4938999999999</v>
      </c>
      <c r="G16" s="75">
        <v>1838.8737000000001</v>
      </c>
      <c r="H16" s="75">
        <v>663.066779</v>
      </c>
      <c r="I16" s="137">
        <v>0.2</v>
      </c>
      <c r="J16" s="75">
        <v>42</v>
      </c>
      <c r="K16" s="137">
        <v>24.727272727272727</v>
      </c>
      <c r="L16" s="75">
        <v>3</v>
      </c>
      <c r="M16" s="138">
        <v>6.0000000000000001E-3</v>
      </c>
      <c r="N16" s="138">
        <v>0.18</v>
      </c>
      <c r="O16" s="138">
        <v>0</v>
      </c>
      <c r="P16" s="138">
        <v>1.7525751368289557</v>
      </c>
      <c r="Q16" s="138">
        <v>2.5936629931929578E-2</v>
      </c>
      <c r="R16" s="75">
        <v>70</v>
      </c>
      <c r="S16" s="137">
        <v>1.0714135492436767</v>
      </c>
      <c r="T16" s="75">
        <v>61.228999999999999</v>
      </c>
      <c r="U16" s="139">
        <v>3.4250701516846216</v>
      </c>
      <c r="V16" s="140">
        <v>0.93400000000000005</v>
      </c>
      <c r="W16" s="140">
        <v>0.93400000000000005</v>
      </c>
      <c r="X16" s="140">
        <v>0.90400000000000003</v>
      </c>
      <c r="Y16" s="75">
        <v>400</v>
      </c>
      <c r="Z16" s="75">
        <v>60</v>
      </c>
      <c r="AA16" s="137">
        <v>5.1204604429795975</v>
      </c>
      <c r="AB16" s="137">
        <v>4.7619047619047616E-2</v>
      </c>
      <c r="AC16" s="137">
        <v>1.0586379564052889E-2</v>
      </c>
      <c r="AD16" s="137">
        <v>0.13640075099999999</v>
      </c>
      <c r="AE16" s="137">
        <v>1.3082294E-2</v>
      </c>
      <c r="AF16" s="140">
        <v>0.79500000000000004</v>
      </c>
      <c r="AG16" s="140">
        <v>3.0000000000000001E-3</v>
      </c>
      <c r="AH16" s="75">
        <v>23</v>
      </c>
      <c r="AI16" s="137">
        <v>5.2</v>
      </c>
      <c r="AJ16" s="137">
        <v>0.18099999999999999</v>
      </c>
      <c r="AK16" s="139">
        <v>33.200000000000003</v>
      </c>
      <c r="AL16" s="143">
        <v>15.2</v>
      </c>
      <c r="AM16" s="143">
        <v>11.4</v>
      </c>
      <c r="AN16" s="138">
        <v>0.25369339993077894</v>
      </c>
      <c r="AO16" s="144" t="s">
        <v>323</v>
      </c>
      <c r="AP16" s="138">
        <v>7.0000000000000007E-2</v>
      </c>
      <c r="AQ16" s="138">
        <v>5.2931897820264456E-3</v>
      </c>
      <c r="AR16" s="138">
        <v>0.05</v>
      </c>
      <c r="AS16" s="143">
        <v>7.7</v>
      </c>
      <c r="AT16" s="144">
        <v>9.6</v>
      </c>
      <c r="AU16" s="141">
        <v>317</v>
      </c>
      <c r="AV16" s="141">
        <v>139</v>
      </c>
      <c r="AW16" s="144" t="s">
        <v>323</v>
      </c>
      <c r="AX16" s="141">
        <v>137</v>
      </c>
      <c r="AY16" s="138">
        <v>0.14132816718010607</v>
      </c>
      <c r="AZ16" s="141">
        <v>31.670742422798824</v>
      </c>
      <c r="BA16" s="138">
        <v>4.87</v>
      </c>
      <c r="BB16" s="333">
        <v>-6.1330899696214303E-2</v>
      </c>
      <c r="BC16" s="141">
        <v>5</v>
      </c>
      <c r="BD16" s="141">
        <v>1.64</v>
      </c>
      <c r="BE16" s="141">
        <v>2</v>
      </c>
      <c r="BF16" s="138">
        <v>0.47</v>
      </c>
      <c r="BG16" s="141">
        <v>7</v>
      </c>
      <c r="BH16" s="144">
        <v>160</v>
      </c>
      <c r="BI16" s="144">
        <v>1915.490352</v>
      </c>
      <c r="BJ16" s="138">
        <v>99</v>
      </c>
      <c r="BK16" s="138">
        <v>96</v>
      </c>
      <c r="BL16" s="138">
        <v>1.35</v>
      </c>
      <c r="BM16" s="138">
        <v>4.5999999999999996</v>
      </c>
      <c r="BN16" s="138">
        <v>3.18</v>
      </c>
      <c r="BO16" s="334" t="s">
        <v>323</v>
      </c>
      <c r="BP16" s="144">
        <v>2706</v>
      </c>
      <c r="BQ16" s="144">
        <v>188922</v>
      </c>
      <c r="BR16" s="141">
        <v>180017.0161057252</v>
      </c>
      <c r="BS16" s="141">
        <v>858.04364629629629</v>
      </c>
    </row>
    <row r="17" spans="1:71" ht="14.25" x14ac:dyDescent="0.2">
      <c r="A17" s="147" t="s">
        <v>88</v>
      </c>
      <c r="B17" s="148" t="s">
        <v>89</v>
      </c>
      <c r="C17" s="149" t="s">
        <v>90</v>
      </c>
      <c r="D17" s="150">
        <v>9</v>
      </c>
      <c r="E17" s="150">
        <v>0</v>
      </c>
      <c r="F17" s="150">
        <v>411.32852000000003</v>
      </c>
      <c r="G17" s="150">
        <v>24.979493999999999</v>
      </c>
      <c r="H17" s="150">
        <v>12.162991965000002</v>
      </c>
      <c r="I17" s="151">
        <v>0</v>
      </c>
      <c r="J17" s="150" t="s">
        <v>323</v>
      </c>
      <c r="K17" s="151">
        <v>46.857142857142854</v>
      </c>
      <c r="L17" s="150">
        <v>0</v>
      </c>
      <c r="M17" s="152">
        <v>0</v>
      </c>
      <c r="N17" s="153">
        <v>0.22</v>
      </c>
      <c r="O17" s="153">
        <v>0</v>
      </c>
      <c r="P17" s="153">
        <v>6.9285083848190636</v>
      </c>
      <c r="Q17" s="153">
        <v>0.24271844660194172</v>
      </c>
      <c r="R17" s="150">
        <v>13.691842900302115</v>
      </c>
      <c r="S17" s="151">
        <v>0.47107131450891893</v>
      </c>
      <c r="T17" s="150">
        <v>67.150000000000006</v>
      </c>
      <c r="U17" s="154">
        <v>3.0438175270108041</v>
      </c>
      <c r="V17" s="155">
        <v>0.99199999999999999</v>
      </c>
      <c r="W17" s="155">
        <v>0.8909999999999999</v>
      </c>
      <c r="X17" s="155">
        <v>0.98799999999999999</v>
      </c>
      <c r="Y17" s="150">
        <v>213</v>
      </c>
      <c r="Z17" s="150">
        <v>60</v>
      </c>
      <c r="AA17" s="151">
        <v>5.8763828275652088</v>
      </c>
      <c r="AB17" s="151">
        <v>0</v>
      </c>
      <c r="AC17" s="151">
        <v>0</v>
      </c>
      <c r="AD17" s="151">
        <v>4.0040847999999997E-2</v>
      </c>
      <c r="AE17" s="151">
        <v>1.8926993999999999E-2</v>
      </c>
      <c r="AF17" s="155">
        <v>0.82899999999999996</v>
      </c>
      <c r="AG17" s="155">
        <v>5.0000000000000001E-3</v>
      </c>
      <c r="AH17" s="150">
        <v>21.6</v>
      </c>
      <c r="AI17" s="151">
        <v>5.3</v>
      </c>
      <c r="AJ17" s="151">
        <v>0.109</v>
      </c>
      <c r="AK17" s="154">
        <v>38.5</v>
      </c>
      <c r="AL17" s="158">
        <v>17.899999999999999</v>
      </c>
      <c r="AM17" s="158">
        <v>12.3430562341994</v>
      </c>
      <c r="AN17" s="153">
        <v>1.1634786038256755</v>
      </c>
      <c r="AO17" s="159">
        <v>0</v>
      </c>
      <c r="AP17" s="153">
        <v>0.1</v>
      </c>
      <c r="AQ17" s="152">
        <v>0.04</v>
      </c>
      <c r="AR17" s="157">
        <v>2.2065313327449251E-2</v>
      </c>
      <c r="AS17" s="158">
        <v>2.8</v>
      </c>
      <c r="AT17" s="152">
        <v>8.1</v>
      </c>
      <c r="AU17" s="152" t="s">
        <v>323</v>
      </c>
      <c r="AV17" s="152" t="s">
        <v>323</v>
      </c>
      <c r="AW17" s="153">
        <v>0.48000399999999999</v>
      </c>
      <c r="AX17" s="156">
        <v>143</v>
      </c>
      <c r="AY17" s="153">
        <v>0.3855102445275192</v>
      </c>
      <c r="AZ17" s="156">
        <v>18.380406001765227</v>
      </c>
      <c r="BA17" s="153">
        <v>11.1</v>
      </c>
      <c r="BB17" s="145">
        <v>0.156257584691048</v>
      </c>
      <c r="BC17" s="156">
        <v>25</v>
      </c>
      <c r="BD17" s="156">
        <v>4.76</v>
      </c>
      <c r="BE17" s="156">
        <v>8</v>
      </c>
      <c r="BF17" s="153" t="s">
        <v>323</v>
      </c>
      <c r="BG17" s="156">
        <v>98.9</v>
      </c>
      <c r="BH17" s="152">
        <v>36</v>
      </c>
      <c r="BI17" s="152">
        <v>518.45668899999998</v>
      </c>
      <c r="BJ17" s="152">
        <v>100</v>
      </c>
      <c r="BK17" s="153">
        <v>93.48</v>
      </c>
      <c r="BL17" s="153">
        <v>0.88</v>
      </c>
      <c r="BM17" s="153">
        <v>3.75</v>
      </c>
      <c r="BN17" s="153" t="s">
        <v>323</v>
      </c>
      <c r="BO17" s="138" t="s">
        <v>323</v>
      </c>
      <c r="BP17" s="152">
        <v>331</v>
      </c>
      <c r="BQ17" s="152">
        <v>4532</v>
      </c>
      <c r="BR17" s="156">
        <v>4448.7486432939768</v>
      </c>
      <c r="BS17" s="156">
        <v>4420.5357142857138</v>
      </c>
    </row>
    <row r="18" spans="1:71" ht="14.25" x14ac:dyDescent="0.2">
      <c r="A18" s="160" t="s">
        <v>88</v>
      </c>
      <c r="B18" s="55" t="s">
        <v>91</v>
      </c>
      <c r="C18" s="61" t="s">
        <v>92</v>
      </c>
      <c r="D18" s="75">
        <v>73</v>
      </c>
      <c r="E18" s="75">
        <v>0</v>
      </c>
      <c r="F18" s="75">
        <v>504.49930000000001</v>
      </c>
      <c r="G18" s="75">
        <v>999.27319</v>
      </c>
      <c r="H18" s="75">
        <v>3.8954604774999999</v>
      </c>
      <c r="I18" s="137">
        <v>0.25</v>
      </c>
      <c r="J18" s="75" t="s">
        <v>323</v>
      </c>
      <c r="K18" s="137">
        <v>256</v>
      </c>
      <c r="L18" s="75">
        <v>6729</v>
      </c>
      <c r="M18" s="144">
        <v>0</v>
      </c>
      <c r="N18" s="138">
        <v>0.18</v>
      </c>
      <c r="O18" s="138">
        <v>0</v>
      </c>
      <c r="P18" s="138">
        <v>5.0298476973012232</v>
      </c>
      <c r="Q18" s="138">
        <v>0.13391742515377808</v>
      </c>
      <c r="R18" s="75">
        <v>87.414682539682545</v>
      </c>
      <c r="S18" s="137">
        <v>0.47107131450891893</v>
      </c>
      <c r="T18" s="75">
        <v>67.150000000000006</v>
      </c>
      <c r="U18" s="139">
        <v>3.0493871926898253</v>
      </c>
      <c r="V18" s="140">
        <v>0.997</v>
      </c>
      <c r="W18" s="140">
        <v>0.97900000000000009</v>
      </c>
      <c r="X18" s="140">
        <v>0.98499999999999999</v>
      </c>
      <c r="Y18" s="75">
        <v>213</v>
      </c>
      <c r="Z18" s="75">
        <v>60</v>
      </c>
      <c r="AA18" s="137">
        <v>5.8763828275652088</v>
      </c>
      <c r="AB18" s="137">
        <v>0</v>
      </c>
      <c r="AC18" s="137">
        <v>0</v>
      </c>
      <c r="AD18" s="137">
        <v>4.0040847999999997E-2</v>
      </c>
      <c r="AE18" s="137">
        <v>1.8926993999999999E-2</v>
      </c>
      <c r="AF18" s="140">
        <v>0.82899999999999996</v>
      </c>
      <c r="AG18" s="140">
        <v>5.0000000000000001E-3</v>
      </c>
      <c r="AH18" s="75">
        <v>21.6</v>
      </c>
      <c r="AI18" s="137">
        <v>5.3</v>
      </c>
      <c r="AJ18" s="137">
        <v>0.109</v>
      </c>
      <c r="AK18" s="139">
        <v>38.5</v>
      </c>
      <c r="AL18" s="143">
        <v>17.899999999999999</v>
      </c>
      <c r="AM18" s="143">
        <v>5.6277224021644736</v>
      </c>
      <c r="AN18" s="138">
        <v>0.22593226788432266</v>
      </c>
      <c r="AO18" s="145">
        <v>0.12128995433789953</v>
      </c>
      <c r="AP18" s="138">
        <v>0.1</v>
      </c>
      <c r="AQ18" s="144">
        <v>0.04</v>
      </c>
      <c r="AR18" s="142">
        <v>9.0791474680527503E-3</v>
      </c>
      <c r="AS18" s="143">
        <v>2.8</v>
      </c>
      <c r="AT18" s="144">
        <v>8.1</v>
      </c>
      <c r="AU18" s="144" t="s">
        <v>323</v>
      </c>
      <c r="AV18" s="144" t="s">
        <v>323</v>
      </c>
      <c r="AW18" s="144" t="s">
        <v>323</v>
      </c>
      <c r="AX18" s="141">
        <v>143</v>
      </c>
      <c r="AY18" s="138">
        <v>0.10621216191731694</v>
      </c>
      <c r="AZ18" s="141">
        <v>17.908618380734048</v>
      </c>
      <c r="BA18" s="138">
        <v>11.1</v>
      </c>
      <c r="BB18" s="145">
        <v>0.156257584691048</v>
      </c>
      <c r="BC18" s="141">
        <v>25</v>
      </c>
      <c r="BD18" s="141">
        <v>4.76</v>
      </c>
      <c r="BE18" s="141">
        <v>8</v>
      </c>
      <c r="BF18" s="138" t="s">
        <v>323</v>
      </c>
      <c r="BG18" s="141">
        <v>98.9</v>
      </c>
      <c r="BH18" s="144">
        <v>81</v>
      </c>
      <c r="BI18" s="144">
        <v>888.804711</v>
      </c>
      <c r="BJ18" s="138">
        <v>85.27</v>
      </c>
      <c r="BK18" s="138">
        <v>69.069999999999993</v>
      </c>
      <c r="BL18" s="138">
        <v>2.2000000000000002</v>
      </c>
      <c r="BM18" s="138">
        <v>3.84</v>
      </c>
      <c r="BN18" s="138">
        <v>3.7905440679120233</v>
      </c>
      <c r="BO18" s="138" t="s">
        <v>323</v>
      </c>
      <c r="BP18" s="144">
        <v>504</v>
      </c>
      <c r="BQ18" s="144">
        <v>44057</v>
      </c>
      <c r="BR18" s="141">
        <v>43723.974278764799</v>
      </c>
      <c r="BS18" s="141">
        <v>4420.5357142857138</v>
      </c>
    </row>
    <row r="19" spans="1:71" ht="14.25" x14ac:dyDescent="0.2">
      <c r="A19" s="160" t="s">
        <v>88</v>
      </c>
      <c r="B19" s="55" t="s">
        <v>93</v>
      </c>
      <c r="C19" s="61" t="s">
        <v>94</v>
      </c>
      <c r="D19" s="75">
        <v>68</v>
      </c>
      <c r="E19" s="75">
        <v>0</v>
      </c>
      <c r="F19" s="75">
        <v>140.60793000000001</v>
      </c>
      <c r="G19" s="75">
        <v>110.40089</v>
      </c>
      <c r="H19" s="75">
        <v>573.65924199999995</v>
      </c>
      <c r="I19" s="137">
        <v>0</v>
      </c>
      <c r="J19" s="75" t="s">
        <v>323</v>
      </c>
      <c r="K19" s="137">
        <v>422</v>
      </c>
      <c r="L19" s="75">
        <v>0</v>
      </c>
      <c r="M19" s="144">
        <v>0</v>
      </c>
      <c r="N19" s="138">
        <v>0.49</v>
      </c>
      <c r="O19" s="138">
        <v>0</v>
      </c>
      <c r="P19" s="138">
        <v>8.9531315121433703</v>
      </c>
      <c r="Q19" s="138">
        <v>0.19323305421892167</v>
      </c>
      <c r="R19" s="75">
        <v>52.891783567134269</v>
      </c>
      <c r="S19" s="137">
        <v>0.47107131450891893</v>
      </c>
      <c r="T19" s="75">
        <v>67.150000000000006</v>
      </c>
      <c r="U19" s="139">
        <v>3.4791069233920524</v>
      </c>
      <c r="V19" s="140">
        <v>0.99199999999999999</v>
      </c>
      <c r="W19" s="140">
        <v>0.8909999999999999</v>
      </c>
      <c r="X19" s="140">
        <v>0.98799999999999999</v>
      </c>
      <c r="Y19" s="75">
        <v>213</v>
      </c>
      <c r="Z19" s="75">
        <v>60</v>
      </c>
      <c r="AA19" s="137">
        <v>5.8763828275652088</v>
      </c>
      <c r="AB19" s="137">
        <v>0</v>
      </c>
      <c r="AC19" s="137">
        <v>0</v>
      </c>
      <c r="AD19" s="137">
        <v>4.0040847999999997E-2</v>
      </c>
      <c r="AE19" s="137">
        <v>1.8926993999999999E-2</v>
      </c>
      <c r="AF19" s="140">
        <v>0.82899999999999996</v>
      </c>
      <c r="AG19" s="140">
        <v>5.0000000000000001E-3</v>
      </c>
      <c r="AH19" s="75">
        <v>21.6</v>
      </c>
      <c r="AI19" s="137">
        <v>5.3</v>
      </c>
      <c r="AJ19" s="137">
        <v>0.109</v>
      </c>
      <c r="AK19" s="139">
        <v>38.5</v>
      </c>
      <c r="AL19" s="143">
        <v>17.899999999999999</v>
      </c>
      <c r="AM19" s="143">
        <v>16.55961461260538</v>
      </c>
      <c r="AN19" s="138">
        <v>0.28260229614365617</v>
      </c>
      <c r="AO19" s="145">
        <v>0.23844568737120989</v>
      </c>
      <c r="AP19" s="138">
        <v>0.1</v>
      </c>
      <c r="AQ19" s="144">
        <v>0.04</v>
      </c>
      <c r="AR19" s="142">
        <v>7.5777668321145757E-3</v>
      </c>
      <c r="AS19" s="143">
        <v>2.8</v>
      </c>
      <c r="AT19" s="144">
        <v>8.1</v>
      </c>
      <c r="AU19" s="144" t="s">
        <v>323</v>
      </c>
      <c r="AV19" s="144" t="s">
        <v>323</v>
      </c>
      <c r="AW19" s="144" t="s">
        <v>323</v>
      </c>
      <c r="AX19" s="141">
        <v>143</v>
      </c>
      <c r="AY19" s="138">
        <v>0.3855102445275192</v>
      </c>
      <c r="AZ19" s="141">
        <v>19.812071382563559</v>
      </c>
      <c r="BA19" s="138">
        <v>11.1</v>
      </c>
      <c r="BB19" s="145">
        <v>0.156257584691048</v>
      </c>
      <c r="BC19" s="141">
        <v>25</v>
      </c>
      <c r="BD19" s="141">
        <v>4.76</v>
      </c>
      <c r="BE19" s="141">
        <v>8</v>
      </c>
      <c r="BF19" s="138" t="s">
        <v>323</v>
      </c>
      <c r="BG19" s="141">
        <v>98.9</v>
      </c>
      <c r="BH19" s="144">
        <v>48</v>
      </c>
      <c r="BI19" s="144">
        <v>1186.47693</v>
      </c>
      <c r="BJ19" s="138">
        <v>93.23</v>
      </c>
      <c r="BK19" s="138">
        <v>81.52</v>
      </c>
      <c r="BL19" s="138">
        <v>3.16</v>
      </c>
      <c r="BM19" s="138">
        <v>7.52</v>
      </c>
      <c r="BN19" s="138">
        <v>7.0473231538665555</v>
      </c>
      <c r="BO19" s="138" t="s">
        <v>323</v>
      </c>
      <c r="BP19" s="144">
        <v>499</v>
      </c>
      <c r="BQ19" s="144">
        <v>26393</v>
      </c>
      <c r="BR19" s="141">
        <v>28215.742016419768</v>
      </c>
      <c r="BS19" s="141">
        <v>4420.5357142857138</v>
      </c>
    </row>
    <row r="20" spans="1:71" ht="14.25" x14ac:dyDescent="0.2">
      <c r="A20" s="160" t="s">
        <v>88</v>
      </c>
      <c r="B20" s="55" t="s">
        <v>95</v>
      </c>
      <c r="C20" s="61" t="s">
        <v>96</v>
      </c>
      <c r="D20" s="75">
        <v>84</v>
      </c>
      <c r="E20" s="75">
        <v>0</v>
      </c>
      <c r="F20" s="75">
        <v>1527.8597</v>
      </c>
      <c r="G20" s="75">
        <v>5.8465999999999996</v>
      </c>
      <c r="H20" s="75">
        <v>633.26980099999992</v>
      </c>
      <c r="I20" s="137">
        <v>0.05</v>
      </c>
      <c r="J20" s="75" t="s">
        <v>323</v>
      </c>
      <c r="K20" s="137">
        <v>110.85714285714286</v>
      </c>
      <c r="L20" s="75">
        <v>0</v>
      </c>
      <c r="M20" s="144">
        <v>0</v>
      </c>
      <c r="N20" s="138">
        <v>0.33</v>
      </c>
      <c r="O20" s="138">
        <v>0</v>
      </c>
      <c r="P20" s="138">
        <v>5.7778204697180726</v>
      </c>
      <c r="Q20" s="138">
        <v>0.17290235819605207</v>
      </c>
      <c r="R20" s="75">
        <v>45.067099567099568</v>
      </c>
      <c r="S20" s="137">
        <v>0.47107131450891893</v>
      </c>
      <c r="T20" s="75">
        <v>67.150000000000006</v>
      </c>
      <c r="U20" s="139">
        <v>3.5201804005503745</v>
      </c>
      <c r="V20" s="140">
        <v>0.99199999999999999</v>
      </c>
      <c r="W20" s="140">
        <v>0.8909999999999999</v>
      </c>
      <c r="X20" s="140">
        <v>0.98799999999999999</v>
      </c>
      <c r="Y20" s="75">
        <v>213</v>
      </c>
      <c r="Z20" s="75">
        <v>60</v>
      </c>
      <c r="AA20" s="137">
        <v>5.8763828275652088</v>
      </c>
      <c r="AB20" s="137">
        <v>0.14285714285714285</v>
      </c>
      <c r="AC20" s="137">
        <v>9.1254022381249689E-2</v>
      </c>
      <c r="AD20" s="137">
        <v>4.0040847999999997E-2</v>
      </c>
      <c r="AE20" s="137">
        <v>1.8926993999999999E-2</v>
      </c>
      <c r="AF20" s="140">
        <v>0.82899999999999996</v>
      </c>
      <c r="AG20" s="140">
        <v>5.0000000000000001E-3</v>
      </c>
      <c r="AH20" s="75">
        <v>21.6</v>
      </c>
      <c r="AI20" s="137">
        <v>5.3</v>
      </c>
      <c r="AJ20" s="137">
        <v>0.109</v>
      </c>
      <c r="AK20" s="139">
        <v>38.5</v>
      </c>
      <c r="AL20" s="143">
        <v>17.899999999999999</v>
      </c>
      <c r="AM20" s="143">
        <v>10.089306363107573</v>
      </c>
      <c r="AN20" s="138">
        <v>0</v>
      </c>
      <c r="AO20" s="145">
        <v>0</v>
      </c>
      <c r="AP20" s="138">
        <v>0.1</v>
      </c>
      <c r="AQ20" s="144">
        <v>0.04</v>
      </c>
      <c r="AR20" s="142">
        <v>4.8028432832236678E-3</v>
      </c>
      <c r="AS20" s="143">
        <v>2.8</v>
      </c>
      <c r="AT20" s="144">
        <v>8.1</v>
      </c>
      <c r="AU20" s="144" t="s">
        <v>323</v>
      </c>
      <c r="AV20" s="144" t="s">
        <v>323</v>
      </c>
      <c r="AW20" s="144" t="s">
        <v>323</v>
      </c>
      <c r="AX20" s="141">
        <v>143</v>
      </c>
      <c r="AY20" s="138">
        <v>0.13548964321839296</v>
      </c>
      <c r="AZ20" s="141">
        <v>18.697468901589744</v>
      </c>
      <c r="BA20" s="138">
        <v>11.1</v>
      </c>
      <c r="BB20" s="145">
        <v>0.156257584691048</v>
      </c>
      <c r="BC20" s="141">
        <v>25</v>
      </c>
      <c r="BD20" s="141">
        <v>4.76</v>
      </c>
      <c r="BE20" s="141">
        <v>8</v>
      </c>
      <c r="BF20" s="138" t="s">
        <v>323</v>
      </c>
      <c r="BG20" s="141">
        <v>98.9</v>
      </c>
      <c r="BH20" s="144">
        <v>72</v>
      </c>
      <c r="BI20" s="144">
        <v>2351.691644</v>
      </c>
      <c r="BJ20" s="138">
        <v>89.43</v>
      </c>
      <c r="BK20" s="138">
        <v>85.31</v>
      </c>
      <c r="BL20" s="138">
        <v>2.2599999999999998</v>
      </c>
      <c r="BM20" s="138">
        <v>4.59</v>
      </c>
      <c r="BN20" s="138">
        <v>3.5541040295855146</v>
      </c>
      <c r="BO20" s="138" t="s">
        <v>323</v>
      </c>
      <c r="BP20" s="144">
        <v>924</v>
      </c>
      <c r="BQ20" s="144">
        <v>41642</v>
      </c>
      <c r="BR20" s="141">
        <v>40068.315292142332</v>
      </c>
      <c r="BS20" s="141">
        <v>4420.5357142857138</v>
      </c>
    </row>
    <row r="21" spans="1:71" ht="15.75" customHeight="1" x14ac:dyDescent="0.2">
      <c r="A21" s="160" t="s">
        <v>88</v>
      </c>
      <c r="B21" s="55" t="s">
        <v>97</v>
      </c>
      <c r="C21" s="61" t="s">
        <v>98</v>
      </c>
      <c r="D21" s="75">
        <v>39</v>
      </c>
      <c r="E21" s="75">
        <v>0</v>
      </c>
      <c r="F21" s="75">
        <v>157.54211000000001</v>
      </c>
      <c r="G21" s="75">
        <v>1586.4591</v>
      </c>
      <c r="H21" s="75">
        <v>0</v>
      </c>
      <c r="I21" s="137">
        <v>0.15</v>
      </c>
      <c r="J21" s="75" t="s">
        <v>323</v>
      </c>
      <c r="K21" s="137">
        <v>90.714285714285708</v>
      </c>
      <c r="L21" s="75">
        <v>0</v>
      </c>
      <c r="M21" s="144">
        <v>0</v>
      </c>
      <c r="N21" s="138">
        <v>0.68</v>
      </c>
      <c r="O21" s="138">
        <v>0</v>
      </c>
      <c r="P21" s="138">
        <v>8.9292893196944654</v>
      </c>
      <c r="Q21" s="138">
        <v>7.5936927681243577E-2</v>
      </c>
      <c r="R21" s="75">
        <v>183.5</v>
      </c>
      <c r="S21" s="137">
        <v>0.47107131450891893</v>
      </c>
      <c r="T21" s="75">
        <v>67.150000000000006</v>
      </c>
      <c r="U21" s="139">
        <v>2.7290542459528542</v>
      </c>
      <c r="V21" s="140">
        <v>0.997</v>
      </c>
      <c r="W21" s="140">
        <v>0.97900000000000009</v>
      </c>
      <c r="X21" s="140">
        <v>0.98499999999999999</v>
      </c>
      <c r="Y21" s="75">
        <v>213</v>
      </c>
      <c r="Z21" s="75">
        <v>60</v>
      </c>
      <c r="AA21" s="137">
        <v>5.8763828275652088</v>
      </c>
      <c r="AB21" s="137">
        <v>0</v>
      </c>
      <c r="AC21" s="137">
        <v>0</v>
      </c>
      <c r="AD21" s="137">
        <v>4.0040847999999997E-2</v>
      </c>
      <c r="AE21" s="137">
        <v>1.8926993999999999E-2</v>
      </c>
      <c r="AF21" s="140">
        <v>0.82899999999999996</v>
      </c>
      <c r="AG21" s="140">
        <v>5.0000000000000001E-3</v>
      </c>
      <c r="AH21" s="75">
        <v>21.6</v>
      </c>
      <c r="AI21" s="137">
        <v>5.3</v>
      </c>
      <c r="AJ21" s="137">
        <v>0.109</v>
      </c>
      <c r="AK21" s="139">
        <v>38.5</v>
      </c>
      <c r="AL21" s="143">
        <v>17.899999999999999</v>
      </c>
      <c r="AM21" s="143">
        <v>1.294507391219621</v>
      </c>
      <c r="AN21" s="138">
        <v>0.32781767093349984</v>
      </c>
      <c r="AO21" s="145">
        <v>0.11447601207201581</v>
      </c>
      <c r="AP21" s="138">
        <v>0.1</v>
      </c>
      <c r="AQ21" s="144">
        <v>0.04</v>
      </c>
      <c r="AR21" s="142">
        <v>4.4668780988966813E-3</v>
      </c>
      <c r="AS21" s="143">
        <v>2.8</v>
      </c>
      <c r="AT21" s="144">
        <v>8.1</v>
      </c>
      <c r="AU21" s="144" t="s">
        <v>323</v>
      </c>
      <c r="AV21" s="144" t="s">
        <v>323</v>
      </c>
      <c r="AW21" s="144" t="s">
        <v>323</v>
      </c>
      <c r="AX21" s="141">
        <v>143</v>
      </c>
      <c r="AY21" s="138">
        <v>0.34145327245773671</v>
      </c>
      <c r="AZ21" s="141">
        <v>14.749631482556842</v>
      </c>
      <c r="BA21" s="138">
        <v>11.1</v>
      </c>
      <c r="BB21" s="145">
        <v>0.156257584691048</v>
      </c>
      <c r="BC21" s="141">
        <v>25</v>
      </c>
      <c r="BD21" s="141">
        <v>4.76</v>
      </c>
      <c r="BE21" s="141">
        <v>8</v>
      </c>
      <c r="BF21" s="138" t="s">
        <v>323</v>
      </c>
      <c r="BG21" s="141">
        <v>98.9</v>
      </c>
      <c r="BH21" s="144">
        <v>320</v>
      </c>
      <c r="BI21" s="144">
        <v>274.09197499999999</v>
      </c>
      <c r="BJ21" s="138">
        <v>91.32</v>
      </c>
      <c r="BK21" s="138">
        <v>64.709999999999994</v>
      </c>
      <c r="BL21" s="138">
        <v>1.1200000000000001</v>
      </c>
      <c r="BM21" s="138">
        <v>2.0099999999999998</v>
      </c>
      <c r="BN21" s="138" t="s">
        <v>323</v>
      </c>
      <c r="BO21" s="138" t="s">
        <v>323</v>
      </c>
      <c r="BP21" s="144">
        <v>122</v>
      </c>
      <c r="BQ21" s="144">
        <v>22387</v>
      </c>
      <c r="BR21" s="141">
        <v>20791.246721664909</v>
      </c>
      <c r="BS21" s="141">
        <v>4420.5357142857138</v>
      </c>
    </row>
    <row r="22" spans="1:71" ht="15.75" customHeight="1" x14ac:dyDescent="0.2">
      <c r="A22" s="160" t="s">
        <v>88</v>
      </c>
      <c r="B22" s="55" t="s">
        <v>99</v>
      </c>
      <c r="C22" s="61" t="s">
        <v>100</v>
      </c>
      <c r="D22" s="75">
        <v>33</v>
      </c>
      <c r="E22" s="75">
        <v>0</v>
      </c>
      <c r="F22" s="75">
        <v>178.28082000000001</v>
      </c>
      <c r="G22" s="75">
        <v>864.81841999999995</v>
      </c>
      <c r="H22" s="75">
        <v>4.381111035</v>
      </c>
      <c r="I22" s="137">
        <v>0</v>
      </c>
      <c r="J22" s="75" t="s">
        <v>323</v>
      </c>
      <c r="K22" s="137">
        <v>113.85714285714286</v>
      </c>
      <c r="L22" s="75">
        <v>0</v>
      </c>
      <c r="M22" s="144">
        <v>0</v>
      </c>
      <c r="N22" s="138">
        <v>3.23</v>
      </c>
      <c r="O22" s="138">
        <v>0</v>
      </c>
      <c r="P22" s="138">
        <v>9.3779077495679921</v>
      </c>
      <c r="Q22" s="138">
        <v>0.17280340289778012</v>
      </c>
      <c r="R22" s="75">
        <v>16.755011135857462</v>
      </c>
      <c r="S22" s="137">
        <v>0.47107131450891893</v>
      </c>
      <c r="T22" s="75">
        <v>67.150000000000006</v>
      </c>
      <c r="U22" s="139">
        <v>2.9238195541513079</v>
      </c>
      <c r="V22" s="140">
        <v>0.997</v>
      </c>
      <c r="W22" s="140">
        <v>0.98299999999999998</v>
      </c>
      <c r="X22" s="140">
        <v>0.99400000000000011</v>
      </c>
      <c r="Y22" s="75">
        <v>213</v>
      </c>
      <c r="Z22" s="75">
        <v>60</v>
      </c>
      <c r="AA22" s="137">
        <v>5.8763828275652088</v>
      </c>
      <c r="AB22" s="137">
        <v>0</v>
      </c>
      <c r="AC22" s="137">
        <v>0</v>
      </c>
      <c r="AD22" s="137">
        <v>4.0040847999999997E-2</v>
      </c>
      <c r="AE22" s="137">
        <v>1.8926993999999999E-2</v>
      </c>
      <c r="AF22" s="140">
        <v>0.82899999999999996</v>
      </c>
      <c r="AG22" s="140">
        <v>5.0000000000000001E-3</v>
      </c>
      <c r="AH22" s="75">
        <v>21.6</v>
      </c>
      <c r="AI22" s="137">
        <v>5.3</v>
      </c>
      <c r="AJ22" s="137">
        <v>0.109</v>
      </c>
      <c r="AK22" s="139">
        <v>38.5</v>
      </c>
      <c r="AL22" s="143">
        <v>17.899999999999999</v>
      </c>
      <c r="AM22" s="143">
        <v>8.3699177989395928</v>
      </c>
      <c r="AN22" s="138">
        <v>0.31218106501771026</v>
      </c>
      <c r="AO22" s="145">
        <v>6.0034820195713516E-3</v>
      </c>
      <c r="AP22" s="138">
        <v>0.1</v>
      </c>
      <c r="AQ22" s="144">
        <v>0.04</v>
      </c>
      <c r="AR22" s="142">
        <v>0</v>
      </c>
      <c r="AS22" s="143">
        <v>2.8</v>
      </c>
      <c r="AT22" s="144">
        <v>8.1</v>
      </c>
      <c r="AU22" s="144" t="s">
        <v>323</v>
      </c>
      <c r="AV22" s="144" t="s">
        <v>323</v>
      </c>
      <c r="AW22" s="144" t="s">
        <v>323</v>
      </c>
      <c r="AX22" s="141">
        <v>143</v>
      </c>
      <c r="AY22" s="138">
        <v>1.3027109414691972E-2</v>
      </c>
      <c r="AZ22" s="141">
        <v>28.672072311577828</v>
      </c>
      <c r="BA22" s="138">
        <v>11.1</v>
      </c>
      <c r="BB22" s="145">
        <v>0.156257584691048</v>
      </c>
      <c r="BC22" s="141">
        <v>25</v>
      </c>
      <c r="BD22" s="141">
        <v>4.76</v>
      </c>
      <c r="BE22" s="141">
        <v>8</v>
      </c>
      <c r="BF22" s="138" t="s">
        <v>323</v>
      </c>
      <c r="BG22" s="141">
        <v>98.9</v>
      </c>
      <c r="BH22" s="144">
        <v>72</v>
      </c>
      <c r="BI22" s="144">
        <v>909.58407599999998</v>
      </c>
      <c r="BJ22" s="138">
        <v>88.96</v>
      </c>
      <c r="BK22" s="138">
        <v>67.569999999999993</v>
      </c>
      <c r="BL22" s="138">
        <v>3.99</v>
      </c>
      <c r="BM22" s="138">
        <v>8.91</v>
      </c>
      <c r="BN22" s="138">
        <v>6.1145819486906818</v>
      </c>
      <c r="BO22" s="138" t="s">
        <v>323</v>
      </c>
      <c r="BP22" s="144">
        <v>898</v>
      </c>
      <c r="BQ22" s="144">
        <v>15046</v>
      </c>
      <c r="BR22" s="141">
        <v>16046.898389689624</v>
      </c>
      <c r="BS22" s="141">
        <v>4420.5357142857138</v>
      </c>
    </row>
    <row r="23" spans="1:71" ht="15.75" customHeight="1" x14ac:dyDescent="0.2">
      <c r="A23" s="160" t="s">
        <v>88</v>
      </c>
      <c r="B23" s="55" t="s">
        <v>101</v>
      </c>
      <c r="C23" s="61" t="s">
        <v>102</v>
      </c>
      <c r="D23" s="75">
        <v>41</v>
      </c>
      <c r="E23" s="75">
        <v>0</v>
      </c>
      <c r="F23" s="75">
        <v>118.91766</v>
      </c>
      <c r="G23" s="75">
        <v>292.76297</v>
      </c>
      <c r="H23" s="75">
        <v>215.4399669</v>
      </c>
      <c r="I23" s="137">
        <v>0.1</v>
      </c>
      <c r="J23" s="75" t="s">
        <v>323</v>
      </c>
      <c r="K23" s="137">
        <v>292</v>
      </c>
      <c r="L23" s="75">
        <v>2500</v>
      </c>
      <c r="M23" s="144">
        <v>0</v>
      </c>
      <c r="N23" s="138">
        <v>0.88</v>
      </c>
      <c r="O23" s="138">
        <v>0</v>
      </c>
      <c r="P23" s="138">
        <v>5.7745939738612124</v>
      </c>
      <c r="Q23" s="138">
        <v>2.1873462022201563E-2</v>
      </c>
      <c r="R23" s="75">
        <v>38.498947368421049</v>
      </c>
      <c r="S23" s="137">
        <v>0.47107131450891893</v>
      </c>
      <c r="T23" s="75">
        <v>67.150000000000006</v>
      </c>
      <c r="U23" s="139">
        <v>3.3726492605440934</v>
      </c>
      <c r="V23" s="140">
        <v>0.997</v>
      </c>
      <c r="W23" s="140">
        <v>0.98299999999999998</v>
      </c>
      <c r="X23" s="140">
        <v>0.99400000000000011</v>
      </c>
      <c r="Y23" s="75">
        <v>5</v>
      </c>
      <c r="Z23" s="75">
        <v>60</v>
      </c>
      <c r="AA23" s="137">
        <v>5.8763828275652088</v>
      </c>
      <c r="AB23" s="137">
        <v>0</v>
      </c>
      <c r="AC23" s="137">
        <v>0</v>
      </c>
      <c r="AD23" s="137">
        <v>4.0040847999999997E-2</v>
      </c>
      <c r="AE23" s="137">
        <v>1.8926993999999999E-2</v>
      </c>
      <c r="AF23" s="140">
        <v>0.82899999999999996</v>
      </c>
      <c r="AG23" s="140">
        <v>5.0000000000000001E-3</v>
      </c>
      <c r="AH23" s="75">
        <v>21.6</v>
      </c>
      <c r="AI23" s="137">
        <v>5.3</v>
      </c>
      <c r="AJ23" s="137">
        <v>0.109</v>
      </c>
      <c r="AK23" s="139">
        <v>38.5</v>
      </c>
      <c r="AL23" s="143">
        <v>17.899999999999999</v>
      </c>
      <c r="AM23" s="143">
        <v>5.2408490504041527</v>
      </c>
      <c r="AN23" s="138">
        <v>0.48181030749242099</v>
      </c>
      <c r="AO23" s="145">
        <v>2.1654395842355997E-2</v>
      </c>
      <c r="AP23" s="138">
        <v>0.1</v>
      </c>
      <c r="AQ23" s="144">
        <v>0.04</v>
      </c>
      <c r="AR23" s="142">
        <v>1.0936731011100782E-2</v>
      </c>
      <c r="AS23" s="143">
        <v>2.8</v>
      </c>
      <c r="AT23" s="144">
        <v>8.1</v>
      </c>
      <c r="AU23" s="144" t="s">
        <v>323</v>
      </c>
      <c r="AV23" s="144" t="s">
        <v>323</v>
      </c>
      <c r="AW23" s="144" t="s">
        <v>323</v>
      </c>
      <c r="AX23" s="141">
        <v>143</v>
      </c>
      <c r="AY23" s="138">
        <v>7.6668638145933263E-2</v>
      </c>
      <c r="AZ23" s="141">
        <v>18.302619347077158</v>
      </c>
      <c r="BA23" s="138">
        <v>11.1</v>
      </c>
      <c r="BB23" s="145">
        <v>0.156257584691048</v>
      </c>
      <c r="BC23" s="141">
        <v>25</v>
      </c>
      <c r="BD23" s="141">
        <v>4.76</v>
      </c>
      <c r="BE23" s="141">
        <v>8</v>
      </c>
      <c r="BF23" s="138" t="s">
        <v>323</v>
      </c>
      <c r="BG23" s="141">
        <v>98.9</v>
      </c>
      <c r="BH23" s="144">
        <v>60</v>
      </c>
      <c r="BI23" s="144">
        <v>759.34167300000001</v>
      </c>
      <c r="BJ23" s="138">
        <v>93.62</v>
      </c>
      <c r="BK23" s="138">
        <v>86.78</v>
      </c>
      <c r="BL23" s="138">
        <v>0.87</v>
      </c>
      <c r="BM23" s="138">
        <v>1.26</v>
      </c>
      <c r="BN23" s="138" t="s">
        <v>323</v>
      </c>
      <c r="BO23" s="138" t="s">
        <v>323</v>
      </c>
      <c r="BP23" s="144">
        <v>475</v>
      </c>
      <c r="BQ23" s="144">
        <v>18287</v>
      </c>
      <c r="BR23" s="141">
        <v>19817.013810839504</v>
      </c>
      <c r="BS23" s="141">
        <v>4420.5357142857138</v>
      </c>
    </row>
    <row r="24" spans="1:71" ht="15.75" customHeight="1" x14ac:dyDescent="0.2">
      <c r="A24" s="160" t="s">
        <v>88</v>
      </c>
      <c r="B24" s="55" t="s">
        <v>103</v>
      </c>
      <c r="C24" s="61" t="s">
        <v>104</v>
      </c>
      <c r="D24" s="75">
        <v>54</v>
      </c>
      <c r="E24" s="75">
        <v>0</v>
      </c>
      <c r="F24" s="75">
        <v>388.03644000000003</v>
      </c>
      <c r="G24" s="75">
        <v>1655.0038999999999</v>
      </c>
      <c r="H24" s="75">
        <v>0</v>
      </c>
      <c r="I24" s="137">
        <v>0.25</v>
      </c>
      <c r="J24" s="75" t="s">
        <v>323</v>
      </c>
      <c r="K24" s="137">
        <v>151.28571428571428</v>
      </c>
      <c r="L24" s="75">
        <v>0</v>
      </c>
      <c r="M24" s="144">
        <v>0</v>
      </c>
      <c r="N24" s="138">
        <v>0.2</v>
      </c>
      <c r="O24" s="138">
        <v>0</v>
      </c>
      <c r="P24" s="138">
        <v>4.8031496062992129</v>
      </c>
      <c r="Q24" s="138">
        <v>8.8582677165354326E-2</v>
      </c>
      <c r="R24" s="75">
        <v>130.25641025641025</v>
      </c>
      <c r="S24" s="137">
        <v>0.47107131450891893</v>
      </c>
      <c r="T24" s="75">
        <v>67.150000000000006</v>
      </c>
      <c r="U24" s="139">
        <v>2.7830477908025246</v>
      </c>
      <c r="V24" s="140">
        <v>0.997</v>
      </c>
      <c r="W24" s="140">
        <v>0.97900000000000009</v>
      </c>
      <c r="X24" s="140">
        <v>0.98499999999999999</v>
      </c>
      <c r="Y24" s="75">
        <v>213</v>
      </c>
      <c r="Z24" s="75">
        <v>60</v>
      </c>
      <c r="AA24" s="137">
        <v>5.8763828275652088</v>
      </c>
      <c r="AB24" s="137">
        <v>0</v>
      </c>
      <c r="AC24" s="137">
        <v>0</v>
      </c>
      <c r="AD24" s="137">
        <v>4.0040847999999997E-2</v>
      </c>
      <c r="AE24" s="137">
        <v>1.8926993999999999E-2</v>
      </c>
      <c r="AF24" s="140">
        <v>0.82899999999999996</v>
      </c>
      <c r="AG24" s="140">
        <v>5.0000000000000001E-3</v>
      </c>
      <c r="AH24" s="75">
        <v>21.6</v>
      </c>
      <c r="AI24" s="137">
        <v>5.3</v>
      </c>
      <c r="AJ24" s="137">
        <v>0.109</v>
      </c>
      <c r="AK24" s="139">
        <v>38.5</v>
      </c>
      <c r="AL24" s="143">
        <v>17.899999999999999</v>
      </c>
      <c r="AM24" s="143">
        <v>1.9675404765167679</v>
      </c>
      <c r="AN24" s="138">
        <v>0.21384136858475894</v>
      </c>
      <c r="AO24" s="145">
        <v>3.2400207361327114E-3</v>
      </c>
      <c r="AP24" s="138">
        <v>0.1</v>
      </c>
      <c r="AQ24" s="144">
        <v>0.04</v>
      </c>
      <c r="AR24" s="142">
        <v>1.6404199475065617E-2</v>
      </c>
      <c r="AS24" s="143">
        <v>2.8</v>
      </c>
      <c r="AT24" s="144">
        <v>8.1</v>
      </c>
      <c r="AU24" s="144" t="s">
        <v>323</v>
      </c>
      <c r="AV24" s="141">
        <v>2</v>
      </c>
      <c r="AW24" s="138">
        <v>9.4903000000000001E-2</v>
      </c>
      <c r="AX24" s="141">
        <v>143</v>
      </c>
      <c r="AY24" s="138">
        <v>0.58079967631838259</v>
      </c>
      <c r="AZ24" s="141">
        <v>23.300524934383201</v>
      </c>
      <c r="BA24" s="138">
        <v>11.1</v>
      </c>
      <c r="BB24" s="145">
        <v>0.156257584691048</v>
      </c>
      <c r="BC24" s="141">
        <v>25</v>
      </c>
      <c r="BD24" s="141">
        <v>4.76</v>
      </c>
      <c r="BE24" s="141">
        <v>8</v>
      </c>
      <c r="BF24" s="138" t="s">
        <v>323</v>
      </c>
      <c r="BG24" s="141">
        <v>98.9</v>
      </c>
      <c r="BH24" s="144">
        <v>130</v>
      </c>
      <c r="BI24" s="144">
        <v>507.02427799999998</v>
      </c>
      <c r="BJ24" s="138">
        <v>90.78</v>
      </c>
      <c r="BK24" s="138">
        <v>86.49</v>
      </c>
      <c r="BL24" s="138">
        <v>0.75</v>
      </c>
      <c r="BM24" s="138">
        <v>1.54</v>
      </c>
      <c r="BN24" s="138" t="s">
        <v>323</v>
      </c>
      <c r="BO24" s="138" t="s">
        <v>323</v>
      </c>
      <c r="BP24" s="144">
        <v>234</v>
      </c>
      <c r="BQ24" s="144">
        <v>30480</v>
      </c>
      <c r="BR24" s="141">
        <v>30273.598256153986</v>
      </c>
      <c r="BS24" s="141">
        <v>4420.5357142857138</v>
      </c>
    </row>
    <row r="25" spans="1:71" ht="15.75" customHeight="1" x14ac:dyDescent="0.2">
      <c r="A25" s="160" t="s">
        <v>88</v>
      </c>
      <c r="B25" s="55" t="s">
        <v>105</v>
      </c>
      <c r="C25" s="61" t="s">
        <v>106</v>
      </c>
      <c r="D25" s="75">
        <v>16</v>
      </c>
      <c r="E25" s="75">
        <v>0</v>
      </c>
      <c r="F25" s="75">
        <v>602.97284000000002</v>
      </c>
      <c r="G25" s="75">
        <v>168.87383</v>
      </c>
      <c r="H25" s="75">
        <v>0</v>
      </c>
      <c r="I25" s="137">
        <v>0.05</v>
      </c>
      <c r="J25" s="75" t="s">
        <v>323</v>
      </c>
      <c r="K25" s="137">
        <v>97.857142857142861</v>
      </c>
      <c r="L25" s="75">
        <v>0</v>
      </c>
      <c r="M25" s="144">
        <v>0</v>
      </c>
      <c r="N25" s="138">
        <v>0.42</v>
      </c>
      <c r="O25" s="138">
        <v>0</v>
      </c>
      <c r="P25" s="138">
        <v>3.9119461581604038</v>
      </c>
      <c r="Q25" s="138">
        <v>5.6085249579360626E-2</v>
      </c>
      <c r="R25" s="75">
        <v>7.8719646799116996</v>
      </c>
      <c r="S25" s="137">
        <v>0.47107131450891893</v>
      </c>
      <c r="T25" s="75">
        <v>67.150000000000006</v>
      </c>
      <c r="U25" s="139">
        <v>2.9548660084626235</v>
      </c>
      <c r="V25" s="140">
        <v>0.99199999999999999</v>
      </c>
      <c r="W25" s="140">
        <v>0.8909999999999999</v>
      </c>
      <c r="X25" s="140">
        <v>0.98799999999999999</v>
      </c>
      <c r="Y25" s="75">
        <v>213</v>
      </c>
      <c r="Z25" s="75">
        <v>60</v>
      </c>
      <c r="AA25" s="137">
        <v>5.8763828275652088</v>
      </c>
      <c r="AB25" s="137">
        <v>0</v>
      </c>
      <c r="AC25" s="137">
        <v>0</v>
      </c>
      <c r="AD25" s="137">
        <v>4.0040847999999997E-2</v>
      </c>
      <c r="AE25" s="137">
        <v>1.8926993999999999E-2</v>
      </c>
      <c r="AF25" s="140">
        <v>0.82899999999999996</v>
      </c>
      <c r="AG25" s="140">
        <v>5.0000000000000001E-3</v>
      </c>
      <c r="AH25" s="75">
        <v>21.6</v>
      </c>
      <c r="AI25" s="137">
        <v>5.3</v>
      </c>
      <c r="AJ25" s="137">
        <v>0.109</v>
      </c>
      <c r="AK25" s="139">
        <v>38.5</v>
      </c>
      <c r="AL25" s="143">
        <v>17.899999999999999</v>
      </c>
      <c r="AM25" s="143">
        <v>10.418637334126105</v>
      </c>
      <c r="AN25" s="138">
        <v>0.63245823389021483</v>
      </c>
      <c r="AO25" s="145">
        <v>3.5799522673031027E-2</v>
      </c>
      <c r="AP25" s="138">
        <v>0.1</v>
      </c>
      <c r="AQ25" s="144">
        <v>0.04</v>
      </c>
      <c r="AR25" s="142">
        <v>0</v>
      </c>
      <c r="AS25" s="143">
        <v>2.8</v>
      </c>
      <c r="AT25" s="144">
        <v>8.1</v>
      </c>
      <c r="AU25" s="143" t="s">
        <v>323</v>
      </c>
      <c r="AV25" s="144" t="s">
        <v>323</v>
      </c>
      <c r="AW25" s="138">
        <v>1.1674E-2</v>
      </c>
      <c r="AX25" s="141">
        <v>143</v>
      </c>
      <c r="AY25" s="138">
        <v>0.17164095353151262</v>
      </c>
      <c r="AZ25" s="141">
        <v>21.088053841839596</v>
      </c>
      <c r="BA25" s="138">
        <v>11.1</v>
      </c>
      <c r="BB25" s="145">
        <v>0.156257584691048</v>
      </c>
      <c r="BC25" s="141">
        <v>25</v>
      </c>
      <c r="BD25" s="141">
        <v>4.76</v>
      </c>
      <c r="BE25" s="141">
        <v>8</v>
      </c>
      <c r="BF25" s="138" t="s">
        <v>323</v>
      </c>
      <c r="BG25" s="141">
        <v>98.9</v>
      </c>
      <c r="BH25" s="144">
        <v>55</v>
      </c>
      <c r="BI25" s="144">
        <v>905.47084400000006</v>
      </c>
      <c r="BJ25" s="138">
        <v>92.54</v>
      </c>
      <c r="BK25" s="138">
        <v>96.15</v>
      </c>
      <c r="BL25" s="138">
        <v>1.26</v>
      </c>
      <c r="BM25" s="138">
        <v>3.08</v>
      </c>
      <c r="BN25" s="138" t="s">
        <v>323</v>
      </c>
      <c r="BO25" s="138" t="s">
        <v>323</v>
      </c>
      <c r="BP25" s="144">
        <v>906</v>
      </c>
      <c r="BQ25" s="144">
        <v>7132</v>
      </c>
      <c r="BR25" s="141">
        <v>7803.1981120635755</v>
      </c>
      <c r="BS25" s="141">
        <v>4420.5357142857138</v>
      </c>
    </row>
    <row r="26" spans="1:71" ht="15.75" customHeight="1" x14ac:dyDescent="0.2">
      <c r="A26" s="160" t="s">
        <v>88</v>
      </c>
      <c r="B26" s="55" t="s">
        <v>107</v>
      </c>
      <c r="C26" s="61" t="s">
        <v>108</v>
      </c>
      <c r="D26" s="75">
        <v>39</v>
      </c>
      <c r="E26" s="75">
        <v>0</v>
      </c>
      <c r="F26" s="75">
        <v>156.75699</v>
      </c>
      <c r="G26" s="75">
        <v>1706.3831</v>
      </c>
      <c r="H26" s="75">
        <v>0</v>
      </c>
      <c r="I26" s="137">
        <v>0</v>
      </c>
      <c r="J26" s="75" t="s">
        <v>323</v>
      </c>
      <c r="K26" s="137">
        <v>111.14285714285714</v>
      </c>
      <c r="L26" s="75">
        <v>0</v>
      </c>
      <c r="M26" s="144">
        <v>0</v>
      </c>
      <c r="N26" s="138">
        <v>0.4</v>
      </c>
      <c r="O26" s="138">
        <v>0</v>
      </c>
      <c r="P26" s="138">
        <v>6.0193919185714915</v>
      </c>
      <c r="Q26" s="138">
        <v>8.7746237880050898E-2</v>
      </c>
      <c r="R26" s="75">
        <v>67.836309523809518</v>
      </c>
      <c r="S26" s="137">
        <v>0.47107131450891893</v>
      </c>
      <c r="T26" s="75">
        <v>67.150000000000006</v>
      </c>
      <c r="U26" s="139">
        <v>2.9722514466070491</v>
      </c>
      <c r="V26" s="140">
        <v>0.997</v>
      </c>
      <c r="W26" s="140">
        <v>0.97900000000000009</v>
      </c>
      <c r="X26" s="140">
        <v>0.98499999999999999</v>
      </c>
      <c r="Y26" s="75">
        <v>213</v>
      </c>
      <c r="Z26" s="75">
        <v>60</v>
      </c>
      <c r="AA26" s="137">
        <v>5.8763828275652088</v>
      </c>
      <c r="AB26" s="137">
        <v>0</v>
      </c>
      <c r="AC26" s="137">
        <v>0</v>
      </c>
      <c r="AD26" s="137">
        <v>4.0040847999999997E-2</v>
      </c>
      <c r="AE26" s="137">
        <v>1.8926993999999999E-2</v>
      </c>
      <c r="AF26" s="140">
        <v>0.82899999999999996</v>
      </c>
      <c r="AG26" s="140">
        <v>5.0000000000000001E-3</v>
      </c>
      <c r="AH26" s="75">
        <v>21.6</v>
      </c>
      <c r="AI26" s="137">
        <v>5.3</v>
      </c>
      <c r="AJ26" s="137">
        <v>0.109</v>
      </c>
      <c r="AK26" s="139">
        <v>38.5</v>
      </c>
      <c r="AL26" s="143">
        <v>17.899999999999999</v>
      </c>
      <c r="AM26" s="143">
        <v>1.8516069303002247</v>
      </c>
      <c r="AN26" s="138">
        <v>0.28317331091544623</v>
      </c>
      <c r="AO26" s="145">
        <v>1.7698331932215389E-2</v>
      </c>
      <c r="AP26" s="138">
        <v>0.1</v>
      </c>
      <c r="AQ26" s="144">
        <v>0.04</v>
      </c>
      <c r="AR26" s="142">
        <v>1.3161935682007634E-2</v>
      </c>
      <c r="AS26" s="143">
        <v>2.8</v>
      </c>
      <c r="AT26" s="144">
        <v>8.1</v>
      </c>
      <c r="AU26" s="143" t="s">
        <v>323</v>
      </c>
      <c r="AV26" s="144" t="s">
        <v>323</v>
      </c>
      <c r="AW26" s="143" t="s">
        <v>323</v>
      </c>
      <c r="AX26" s="141">
        <v>143</v>
      </c>
      <c r="AY26" s="138">
        <v>0.34145327245773671</v>
      </c>
      <c r="AZ26" s="141">
        <v>21.927784846224718</v>
      </c>
      <c r="BA26" s="138">
        <v>11.1</v>
      </c>
      <c r="BB26" s="145">
        <v>0.156257584691048</v>
      </c>
      <c r="BC26" s="141">
        <v>25</v>
      </c>
      <c r="BD26" s="141">
        <v>4.76</v>
      </c>
      <c r="BE26" s="141">
        <v>8</v>
      </c>
      <c r="BF26" s="138" t="s">
        <v>323</v>
      </c>
      <c r="BG26" s="141">
        <v>98.9</v>
      </c>
      <c r="BH26" s="144">
        <v>55</v>
      </c>
      <c r="BI26" s="144">
        <v>484.21207700000002</v>
      </c>
      <c r="BJ26" s="138">
        <v>88.5</v>
      </c>
      <c r="BK26" s="138">
        <v>76.95</v>
      </c>
      <c r="BL26" s="138">
        <v>4.91</v>
      </c>
      <c r="BM26" s="138">
        <v>11.98</v>
      </c>
      <c r="BN26" s="138">
        <v>22.375290659412979</v>
      </c>
      <c r="BO26" s="138" t="s">
        <v>323</v>
      </c>
      <c r="BP26" s="144">
        <v>336</v>
      </c>
      <c r="BQ26" s="144">
        <v>22793</v>
      </c>
      <c r="BR26" s="141">
        <v>22761.68229830265</v>
      </c>
      <c r="BS26" s="141">
        <v>4420.5357142857138</v>
      </c>
    </row>
    <row r="27" spans="1:71" ht="15.75" customHeight="1" x14ac:dyDescent="0.2">
      <c r="A27" s="160" t="s">
        <v>88</v>
      </c>
      <c r="B27" s="55" t="s">
        <v>109</v>
      </c>
      <c r="C27" s="61" t="s">
        <v>110</v>
      </c>
      <c r="D27" s="75">
        <v>17</v>
      </c>
      <c r="E27" s="75">
        <v>0</v>
      </c>
      <c r="F27" s="75">
        <v>206.48122000000001</v>
      </c>
      <c r="G27" s="75">
        <v>1.864733</v>
      </c>
      <c r="H27" s="75">
        <v>135.16976025</v>
      </c>
      <c r="I27" s="137">
        <v>0.05</v>
      </c>
      <c r="J27" s="75" t="s">
        <v>323</v>
      </c>
      <c r="K27" s="137">
        <v>55</v>
      </c>
      <c r="L27" s="75">
        <v>50</v>
      </c>
      <c r="M27" s="144">
        <v>0</v>
      </c>
      <c r="N27" s="138">
        <v>0.13</v>
      </c>
      <c r="O27" s="138">
        <v>0</v>
      </c>
      <c r="P27" s="138">
        <v>4.9898853674983146</v>
      </c>
      <c r="Q27" s="138">
        <v>0.13486176668914363</v>
      </c>
      <c r="R27" s="75">
        <v>20.654596100278553</v>
      </c>
      <c r="S27" s="137">
        <v>0.47107131450891893</v>
      </c>
      <c r="T27" s="75">
        <v>67.150000000000006</v>
      </c>
      <c r="U27" s="139">
        <v>3.1070270270270268</v>
      </c>
      <c r="V27" s="140">
        <v>0.99199999999999999</v>
      </c>
      <c r="W27" s="140">
        <v>0.8909999999999999</v>
      </c>
      <c r="X27" s="140">
        <v>0.98799999999999999</v>
      </c>
      <c r="Y27" s="75">
        <v>213</v>
      </c>
      <c r="Z27" s="75">
        <v>60</v>
      </c>
      <c r="AA27" s="137">
        <v>5.8763828275652088</v>
      </c>
      <c r="AB27" s="137">
        <v>0</v>
      </c>
      <c r="AC27" s="137">
        <v>0</v>
      </c>
      <c r="AD27" s="137">
        <v>4.0040847999999997E-2</v>
      </c>
      <c r="AE27" s="137">
        <v>1.8926993999999999E-2</v>
      </c>
      <c r="AF27" s="140">
        <v>0.82899999999999996</v>
      </c>
      <c r="AG27" s="140">
        <v>5.0000000000000001E-3</v>
      </c>
      <c r="AH27" s="75">
        <v>21.6</v>
      </c>
      <c r="AI27" s="137">
        <v>5.3</v>
      </c>
      <c r="AJ27" s="137">
        <v>0.109</v>
      </c>
      <c r="AK27" s="139">
        <v>38.5</v>
      </c>
      <c r="AL27" s="143">
        <v>17.899999999999999</v>
      </c>
      <c r="AM27" s="143">
        <v>11.939027066097035</v>
      </c>
      <c r="AN27" s="138">
        <v>0</v>
      </c>
      <c r="AO27" s="145">
        <v>0</v>
      </c>
      <c r="AP27" s="138">
        <v>0.1</v>
      </c>
      <c r="AQ27" s="144">
        <v>0.04</v>
      </c>
      <c r="AR27" s="142">
        <v>0</v>
      </c>
      <c r="AS27" s="143">
        <v>2.8</v>
      </c>
      <c r="AT27" s="144">
        <v>8.1</v>
      </c>
      <c r="AU27" s="143" t="s">
        <v>323</v>
      </c>
      <c r="AV27" s="144" t="s">
        <v>323</v>
      </c>
      <c r="AW27" s="143" t="s">
        <v>323</v>
      </c>
      <c r="AX27" s="141">
        <v>143</v>
      </c>
      <c r="AY27" s="138">
        <v>0.17164095353151262</v>
      </c>
      <c r="AZ27" s="141">
        <v>24.261631827376938</v>
      </c>
      <c r="BA27" s="138">
        <v>11.1</v>
      </c>
      <c r="BB27" s="145">
        <v>0.156257584691048</v>
      </c>
      <c r="BC27" s="141">
        <v>25</v>
      </c>
      <c r="BD27" s="141">
        <v>4.76</v>
      </c>
      <c r="BE27" s="141">
        <v>8</v>
      </c>
      <c r="BF27" s="138" t="s">
        <v>323</v>
      </c>
      <c r="BG27" s="141">
        <v>98.9</v>
      </c>
      <c r="BH27" s="144">
        <v>48</v>
      </c>
      <c r="BI27" s="144">
        <v>495.34011199999998</v>
      </c>
      <c r="BJ27" s="138">
        <v>100</v>
      </c>
      <c r="BK27" s="138">
        <v>85.92</v>
      </c>
      <c r="BL27" s="138">
        <v>1.48</v>
      </c>
      <c r="BM27" s="138">
        <v>4.59</v>
      </c>
      <c r="BN27" s="138">
        <v>2.0229265003371544</v>
      </c>
      <c r="BO27" s="138" t="s">
        <v>323</v>
      </c>
      <c r="BP27" s="144">
        <v>359</v>
      </c>
      <c r="BQ27" s="144">
        <v>7415</v>
      </c>
      <c r="BR27" s="141">
        <v>8096.2573126330972</v>
      </c>
      <c r="BS27" s="141">
        <v>4420.5357142857138</v>
      </c>
    </row>
    <row r="28" spans="1:71" ht="15.75" customHeight="1" x14ac:dyDescent="0.2">
      <c r="A28" s="160" t="s">
        <v>88</v>
      </c>
      <c r="B28" s="55" t="s">
        <v>111</v>
      </c>
      <c r="C28" s="61" t="s">
        <v>112</v>
      </c>
      <c r="D28" s="75">
        <v>151</v>
      </c>
      <c r="E28" s="75">
        <v>0</v>
      </c>
      <c r="F28" s="75">
        <v>1881.1090999999999</v>
      </c>
      <c r="G28" s="75">
        <v>11.499008</v>
      </c>
      <c r="H28" s="75">
        <v>1.2433527540000002</v>
      </c>
      <c r="I28" s="137">
        <v>0.1</v>
      </c>
      <c r="J28" s="75" t="s">
        <v>323</v>
      </c>
      <c r="K28" s="137">
        <v>320.85714285714283</v>
      </c>
      <c r="L28" s="75">
        <v>0</v>
      </c>
      <c r="M28" s="144">
        <v>0</v>
      </c>
      <c r="N28" s="138">
        <v>0.28999999999999998</v>
      </c>
      <c r="O28" s="138">
        <v>0</v>
      </c>
      <c r="P28" s="138">
        <v>9.6790619180633151</v>
      </c>
      <c r="Q28" s="138">
        <v>0.11202281191806331</v>
      </c>
      <c r="R28" s="75">
        <v>32.935313847628173</v>
      </c>
      <c r="S28" s="137">
        <v>0.47107131450891893</v>
      </c>
      <c r="T28" s="75">
        <v>67.150000000000006</v>
      </c>
      <c r="U28" s="139">
        <v>3.3634970749373201</v>
      </c>
      <c r="V28" s="140">
        <v>0.997</v>
      </c>
      <c r="W28" s="140">
        <v>0.98299999999999998</v>
      </c>
      <c r="X28" s="140">
        <v>0.99400000000000011</v>
      </c>
      <c r="Y28" s="75">
        <v>213</v>
      </c>
      <c r="Z28" s="75">
        <v>60</v>
      </c>
      <c r="AA28" s="137">
        <v>5.8763828275652088</v>
      </c>
      <c r="AB28" s="137">
        <v>4.7619047619047616E-2</v>
      </c>
      <c r="AC28" s="137">
        <v>0</v>
      </c>
      <c r="AD28" s="137">
        <v>4.0040847999999997E-2</v>
      </c>
      <c r="AE28" s="137">
        <v>1.8926993999999999E-2</v>
      </c>
      <c r="AF28" s="140">
        <v>0.82899999999999996</v>
      </c>
      <c r="AG28" s="140">
        <v>5.0000000000000001E-3</v>
      </c>
      <c r="AH28" s="75">
        <v>21.6</v>
      </c>
      <c r="AI28" s="137">
        <v>5.3</v>
      </c>
      <c r="AJ28" s="137">
        <v>0.109</v>
      </c>
      <c r="AK28" s="139">
        <v>38.5</v>
      </c>
      <c r="AL28" s="143">
        <v>17.899999999999999</v>
      </c>
      <c r="AM28" s="143">
        <v>9.3535632553558656</v>
      </c>
      <c r="AN28" s="138">
        <v>0.13389837527435364</v>
      </c>
      <c r="AO28" s="145">
        <v>5.6596220476788653E-2</v>
      </c>
      <c r="AP28" s="138">
        <v>0.1</v>
      </c>
      <c r="AQ28" s="144">
        <v>0.04</v>
      </c>
      <c r="AR28" s="142">
        <v>5.8193668528864059E-3</v>
      </c>
      <c r="AS28" s="143">
        <v>2.8</v>
      </c>
      <c r="AT28" s="144">
        <v>8.1</v>
      </c>
      <c r="AU28" s="143" t="s">
        <v>323</v>
      </c>
      <c r="AV28" s="144" t="s">
        <v>323</v>
      </c>
      <c r="AW28" s="143" t="s">
        <v>323</v>
      </c>
      <c r="AX28" s="141">
        <v>143</v>
      </c>
      <c r="AY28" s="138">
        <v>0.36323123616347414</v>
      </c>
      <c r="AZ28" s="141">
        <v>23.910323556797021</v>
      </c>
      <c r="BA28" s="138">
        <v>11.1</v>
      </c>
      <c r="BB28" s="145">
        <v>0.156257584691048</v>
      </c>
      <c r="BC28" s="141">
        <v>25</v>
      </c>
      <c r="BD28" s="141">
        <v>4.76</v>
      </c>
      <c r="BE28" s="141">
        <v>8</v>
      </c>
      <c r="BF28" s="138" t="s">
        <v>323</v>
      </c>
      <c r="BG28" s="141">
        <v>98.9</v>
      </c>
      <c r="BH28" s="144">
        <v>155</v>
      </c>
      <c r="BI28" s="144">
        <v>2010.087526</v>
      </c>
      <c r="BJ28" s="138">
        <v>94.84</v>
      </c>
      <c r="BK28" s="138">
        <v>76.13</v>
      </c>
      <c r="BL28" s="138">
        <v>2.1800000000000002</v>
      </c>
      <c r="BM28" s="138">
        <v>4.71</v>
      </c>
      <c r="BN28" s="138">
        <v>5.3974627560521418</v>
      </c>
      <c r="BO28" s="138" t="s">
        <v>323</v>
      </c>
      <c r="BP28" s="144">
        <v>2087</v>
      </c>
      <c r="BQ28" s="144">
        <v>68736</v>
      </c>
      <c r="BR28" s="141">
        <v>72116.628022391349</v>
      </c>
      <c r="BS28" s="141">
        <v>4420.5357142857138</v>
      </c>
    </row>
    <row r="29" spans="1:71" ht="15.75" customHeight="1" x14ac:dyDescent="0.2">
      <c r="A29" s="160" t="s">
        <v>88</v>
      </c>
      <c r="B29" s="55" t="s">
        <v>113</v>
      </c>
      <c r="C29" s="61" t="s">
        <v>114</v>
      </c>
      <c r="D29" s="75">
        <v>8</v>
      </c>
      <c r="E29" s="75">
        <v>0</v>
      </c>
      <c r="F29" s="75">
        <v>48.536320000000003</v>
      </c>
      <c r="G29" s="75">
        <v>37.856323000000003</v>
      </c>
      <c r="H29" s="75">
        <v>2.8256998499999999</v>
      </c>
      <c r="I29" s="137">
        <v>0</v>
      </c>
      <c r="J29" s="75" t="s">
        <v>323</v>
      </c>
      <c r="K29" s="137">
        <v>35.428571428571431</v>
      </c>
      <c r="L29" s="75">
        <v>0</v>
      </c>
      <c r="M29" s="144">
        <v>0</v>
      </c>
      <c r="N29" s="138">
        <v>0.12</v>
      </c>
      <c r="O29" s="138">
        <v>0</v>
      </c>
      <c r="P29" s="138">
        <v>2.4254857004947508</v>
      </c>
      <c r="Q29" s="138">
        <v>0.13273802341016047</v>
      </c>
      <c r="R29" s="75">
        <v>25.420245398773005</v>
      </c>
      <c r="S29" s="137">
        <v>0.47107131450891893</v>
      </c>
      <c r="T29" s="75">
        <v>67.150000000000006</v>
      </c>
      <c r="U29" s="139">
        <v>3.6400999722299363</v>
      </c>
      <c r="V29" s="140">
        <v>0.99199999999999999</v>
      </c>
      <c r="W29" s="140">
        <v>0.8909999999999999</v>
      </c>
      <c r="X29" s="140">
        <v>0.98799999999999999</v>
      </c>
      <c r="Y29" s="75">
        <v>213</v>
      </c>
      <c r="Z29" s="75">
        <v>60</v>
      </c>
      <c r="AA29" s="137">
        <v>5.8763828275652088</v>
      </c>
      <c r="AB29" s="137">
        <v>0</v>
      </c>
      <c r="AC29" s="137">
        <v>0</v>
      </c>
      <c r="AD29" s="137">
        <v>4.0040847999999997E-2</v>
      </c>
      <c r="AE29" s="137">
        <v>1.8926993999999999E-2</v>
      </c>
      <c r="AF29" s="140">
        <v>0.82899999999999996</v>
      </c>
      <c r="AG29" s="140">
        <v>5.0000000000000001E-3</v>
      </c>
      <c r="AH29" s="75">
        <v>21.6</v>
      </c>
      <c r="AI29" s="137">
        <v>5.3</v>
      </c>
      <c r="AJ29" s="137">
        <v>0.109</v>
      </c>
      <c r="AK29" s="139">
        <v>38.5</v>
      </c>
      <c r="AL29" s="143">
        <v>17.899999999999999</v>
      </c>
      <c r="AM29" s="143">
        <v>19.956202317038709</v>
      </c>
      <c r="AN29" s="138">
        <v>0.42722001830942935</v>
      </c>
      <c r="AO29" s="145">
        <v>7.628928898382667E-3</v>
      </c>
      <c r="AP29" s="138">
        <v>0.1</v>
      </c>
      <c r="AQ29" s="144">
        <v>0.04</v>
      </c>
      <c r="AR29" s="142">
        <v>2.4134186074574637E-2</v>
      </c>
      <c r="AS29" s="143">
        <v>2.8</v>
      </c>
      <c r="AT29" s="144">
        <v>8.1</v>
      </c>
      <c r="AU29" s="143" t="s">
        <v>323</v>
      </c>
      <c r="AV29" s="144" t="s">
        <v>323</v>
      </c>
      <c r="AW29" s="138">
        <v>3.6101329999999998</v>
      </c>
      <c r="AX29" s="141">
        <v>143</v>
      </c>
      <c r="AY29" s="138">
        <v>4.8089253654783282E-2</v>
      </c>
      <c r="AZ29" s="141">
        <v>13.985760830216002</v>
      </c>
      <c r="BA29" s="138">
        <v>11.1</v>
      </c>
      <c r="BB29" s="145">
        <v>0.156257584691048</v>
      </c>
      <c r="BC29" s="141">
        <v>25</v>
      </c>
      <c r="BD29" s="141">
        <v>4.76</v>
      </c>
      <c r="BE29" s="141">
        <v>8</v>
      </c>
      <c r="BF29" s="138" t="s">
        <v>323</v>
      </c>
      <c r="BG29" s="141">
        <v>98.9</v>
      </c>
      <c r="BH29" s="144">
        <v>30</v>
      </c>
      <c r="BI29" s="144">
        <v>396.37261699999999</v>
      </c>
      <c r="BJ29" s="138">
        <v>96.88</v>
      </c>
      <c r="BK29" s="138">
        <v>84.96</v>
      </c>
      <c r="BL29" s="138">
        <v>1.79</v>
      </c>
      <c r="BM29" s="138">
        <v>4.07</v>
      </c>
      <c r="BN29" s="138">
        <v>2.8961023289489565</v>
      </c>
      <c r="BO29" s="138" t="s">
        <v>323</v>
      </c>
      <c r="BP29" s="144">
        <v>326</v>
      </c>
      <c r="BQ29" s="144">
        <v>8287</v>
      </c>
      <c r="BR29" s="141">
        <v>8366.7925373781472</v>
      </c>
      <c r="BS29" s="141">
        <v>4420.5357142857138</v>
      </c>
    </row>
    <row r="30" spans="1:71" ht="15.75" customHeight="1" x14ac:dyDescent="0.2">
      <c r="A30" s="160" t="s">
        <v>88</v>
      </c>
      <c r="B30" s="55" t="s">
        <v>115</v>
      </c>
      <c r="C30" s="61" t="s">
        <v>116</v>
      </c>
      <c r="D30" s="75">
        <v>60</v>
      </c>
      <c r="E30" s="75">
        <v>0</v>
      </c>
      <c r="F30" s="75">
        <v>942.19257000000005</v>
      </c>
      <c r="G30" s="75">
        <v>0</v>
      </c>
      <c r="H30" s="75">
        <v>389.31696569999997</v>
      </c>
      <c r="I30" s="137">
        <v>0</v>
      </c>
      <c r="J30" s="75">
        <v>35</v>
      </c>
      <c r="K30" s="137">
        <v>149.14285714285714</v>
      </c>
      <c r="L30" s="75">
        <v>9.1</v>
      </c>
      <c r="M30" s="144">
        <v>0</v>
      </c>
      <c r="N30" s="138">
        <v>0.37</v>
      </c>
      <c r="O30" s="138">
        <v>0</v>
      </c>
      <c r="P30" s="138">
        <v>6.1982226238891398</v>
      </c>
      <c r="Q30" s="138">
        <v>0.10920319325199578</v>
      </c>
      <c r="R30" s="75">
        <v>19.773641102010423</v>
      </c>
      <c r="S30" s="137">
        <v>0.47107131450891893</v>
      </c>
      <c r="T30" s="75">
        <v>67.150000000000006</v>
      </c>
      <c r="U30" s="139">
        <v>2.8969605721275995</v>
      </c>
      <c r="V30" s="140">
        <v>0.99199999999999999</v>
      </c>
      <c r="W30" s="140">
        <v>0.8909999999999999</v>
      </c>
      <c r="X30" s="140">
        <v>0.98799999999999999</v>
      </c>
      <c r="Y30" s="75">
        <v>213</v>
      </c>
      <c r="Z30" s="75">
        <v>60</v>
      </c>
      <c r="AA30" s="137">
        <v>5.8763828275652088</v>
      </c>
      <c r="AB30" s="137">
        <v>0</v>
      </c>
      <c r="AC30" s="137">
        <v>0</v>
      </c>
      <c r="AD30" s="137">
        <v>4.0040847999999997E-2</v>
      </c>
      <c r="AE30" s="137">
        <v>1.8926993999999999E-2</v>
      </c>
      <c r="AF30" s="140">
        <v>0.82899999999999996</v>
      </c>
      <c r="AG30" s="140">
        <v>5.0000000000000001E-3</v>
      </c>
      <c r="AH30" s="75">
        <v>21.6</v>
      </c>
      <c r="AI30" s="137">
        <v>5.3</v>
      </c>
      <c r="AJ30" s="137">
        <v>0.109</v>
      </c>
      <c r="AK30" s="139">
        <v>38.5</v>
      </c>
      <c r="AL30" s="143">
        <v>17.899999999999999</v>
      </c>
      <c r="AM30" s="143">
        <v>9.3531268501937816</v>
      </c>
      <c r="AN30" s="138">
        <v>0.17540440459949327</v>
      </c>
      <c r="AO30" s="145">
        <v>6.4964594296108621E-3</v>
      </c>
      <c r="AP30" s="138">
        <v>0.1</v>
      </c>
      <c r="AQ30" s="144">
        <v>0.04</v>
      </c>
      <c r="AR30" s="142">
        <v>0</v>
      </c>
      <c r="AS30" s="143">
        <v>2.8</v>
      </c>
      <c r="AT30" s="144">
        <v>8.1</v>
      </c>
      <c r="AU30" s="143" t="s">
        <v>323</v>
      </c>
      <c r="AV30" s="144" t="s">
        <v>323</v>
      </c>
      <c r="AW30" s="138" t="s">
        <v>323</v>
      </c>
      <c r="AX30" s="141">
        <v>143</v>
      </c>
      <c r="AY30" s="138">
        <v>0.18899095124359302</v>
      </c>
      <c r="AZ30" s="141">
        <v>26.638047898779938</v>
      </c>
      <c r="BA30" s="138">
        <v>11.1</v>
      </c>
      <c r="BB30" s="145">
        <v>0.156257584691048</v>
      </c>
      <c r="BC30" s="141">
        <v>25</v>
      </c>
      <c r="BD30" s="141">
        <v>4.76</v>
      </c>
      <c r="BE30" s="141">
        <v>8</v>
      </c>
      <c r="BF30" s="138" t="s">
        <v>323</v>
      </c>
      <c r="BG30" s="141">
        <v>98.9</v>
      </c>
      <c r="BH30" s="144">
        <v>10</v>
      </c>
      <c r="BI30" s="144">
        <v>2111.7335400000002</v>
      </c>
      <c r="BJ30" s="138">
        <v>95.88</v>
      </c>
      <c r="BK30" s="138">
        <v>94.09</v>
      </c>
      <c r="BL30" s="138">
        <v>2.6</v>
      </c>
      <c r="BM30" s="138">
        <v>5.12</v>
      </c>
      <c r="BN30" s="138">
        <v>4.4057840036150022</v>
      </c>
      <c r="BO30" s="138" t="s">
        <v>323</v>
      </c>
      <c r="BP30" s="144">
        <v>1343</v>
      </c>
      <c r="BQ30" s="144">
        <v>26556</v>
      </c>
      <c r="BR30" s="141">
        <v>28735.897364400327</v>
      </c>
      <c r="BS30" s="141">
        <v>4420.5357142857138</v>
      </c>
    </row>
    <row r="31" spans="1:71" ht="15.75" customHeight="1" x14ac:dyDescent="0.2">
      <c r="A31" s="160" t="s">
        <v>88</v>
      </c>
      <c r="B31" s="55" t="s">
        <v>117</v>
      </c>
      <c r="C31" s="61" t="s">
        <v>118</v>
      </c>
      <c r="D31" s="75">
        <v>6</v>
      </c>
      <c r="E31" s="75">
        <v>0</v>
      </c>
      <c r="F31" s="75">
        <v>104.2449</v>
      </c>
      <c r="G31" s="75">
        <v>113.45677000000001</v>
      </c>
      <c r="H31" s="75">
        <v>1.7651468204999998</v>
      </c>
      <c r="I31" s="137">
        <v>0</v>
      </c>
      <c r="J31" s="75" t="s">
        <v>323</v>
      </c>
      <c r="K31" s="137">
        <v>6.1428571428571432</v>
      </c>
      <c r="L31" s="75">
        <v>0</v>
      </c>
      <c r="M31" s="144">
        <v>0</v>
      </c>
      <c r="N31" s="138">
        <v>0</v>
      </c>
      <c r="O31" s="138">
        <v>0</v>
      </c>
      <c r="P31" s="138">
        <v>3.3320266562132494</v>
      </c>
      <c r="Q31" s="138">
        <v>0.19600156801254409</v>
      </c>
      <c r="R31" s="75">
        <v>2.9906213364595544</v>
      </c>
      <c r="S31" s="137">
        <v>0.47107131450891893</v>
      </c>
      <c r="T31" s="75">
        <v>67.150000000000006</v>
      </c>
      <c r="U31" s="139">
        <v>2.8548812664907652</v>
      </c>
      <c r="V31" s="140">
        <v>0.99199999999999999</v>
      </c>
      <c r="W31" s="140">
        <v>0.8909999999999999</v>
      </c>
      <c r="X31" s="140">
        <v>0.98799999999999999</v>
      </c>
      <c r="Y31" s="75">
        <v>213</v>
      </c>
      <c r="Z31" s="75">
        <v>60</v>
      </c>
      <c r="AA31" s="137">
        <v>5.8763828275652088</v>
      </c>
      <c r="AB31" s="137">
        <v>0</v>
      </c>
      <c r="AC31" s="137">
        <v>0</v>
      </c>
      <c r="AD31" s="137">
        <v>4.0040847999999997E-2</v>
      </c>
      <c r="AE31" s="137">
        <v>1.8926993999999999E-2</v>
      </c>
      <c r="AF31" s="140">
        <v>0.82899999999999996</v>
      </c>
      <c r="AG31" s="140">
        <v>5.0000000000000001E-3</v>
      </c>
      <c r="AH31" s="75">
        <v>21.6</v>
      </c>
      <c r="AI31" s="137">
        <v>5.3</v>
      </c>
      <c r="AJ31" s="137">
        <v>0.109</v>
      </c>
      <c r="AK31" s="139">
        <v>38.5</v>
      </c>
      <c r="AL31" s="143">
        <v>17.899999999999999</v>
      </c>
      <c r="AM31" s="143">
        <v>6.2497674937688332</v>
      </c>
      <c r="AN31" s="138">
        <v>0</v>
      </c>
      <c r="AO31" s="145">
        <v>0</v>
      </c>
      <c r="AP31" s="138">
        <v>0.1</v>
      </c>
      <c r="AQ31" s="144">
        <v>0.04</v>
      </c>
      <c r="AR31" s="142">
        <v>0</v>
      </c>
      <c r="AS31" s="143">
        <v>2.8</v>
      </c>
      <c r="AT31" s="144">
        <v>8.1</v>
      </c>
      <c r="AU31" s="143" t="s">
        <v>323</v>
      </c>
      <c r="AV31" s="144" t="s">
        <v>323</v>
      </c>
      <c r="AW31" s="143" t="s">
        <v>323</v>
      </c>
      <c r="AX31" s="141">
        <v>143</v>
      </c>
      <c r="AY31" s="138">
        <v>0</v>
      </c>
      <c r="AZ31" s="141">
        <v>25.323402587220698</v>
      </c>
      <c r="BA31" s="138">
        <v>11.1</v>
      </c>
      <c r="BB31" s="145">
        <v>0.156257584691048</v>
      </c>
      <c r="BC31" s="141">
        <v>25</v>
      </c>
      <c r="BD31" s="141">
        <v>4.76</v>
      </c>
      <c r="BE31" s="141">
        <v>8</v>
      </c>
      <c r="BF31" s="138" t="s">
        <v>323</v>
      </c>
      <c r="BG31" s="141">
        <v>98.9</v>
      </c>
      <c r="BH31" s="144">
        <v>6</v>
      </c>
      <c r="BI31" s="144">
        <v>660.27090899999996</v>
      </c>
      <c r="BJ31" s="138">
        <v>100</v>
      </c>
      <c r="BK31" s="138">
        <v>76.19</v>
      </c>
      <c r="BL31" s="138">
        <v>0.39</v>
      </c>
      <c r="BM31" s="138">
        <v>3.92</v>
      </c>
      <c r="BN31" s="138">
        <v>1.9600156801254411</v>
      </c>
      <c r="BO31" s="138" t="s">
        <v>323</v>
      </c>
      <c r="BP31" s="144">
        <v>853</v>
      </c>
      <c r="BQ31" s="144">
        <v>2551</v>
      </c>
      <c r="BR31" s="141">
        <v>2871.7119427677244</v>
      </c>
      <c r="BS31" s="141">
        <v>4420.5357142857138</v>
      </c>
    </row>
    <row r="32" spans="1:71" ht="15.75" customHeight="1" x14ac:dyDescent="0.2">
      <c r="A32" s="160" t="s">
        <v>88</v>
      </c>
      <c r="B32" s="55" t="s">
        <v>119</v>
      </c>
      <c r="C32" s="61" t="s">
        <v>120</v>
      </c>
      <c r="D32" s="75">
        <v>392</v>
      </c>
      <c r="E32" s="75">
        <v>0</v>
      </c>
      <c r="F32" s="75">
        <v>4561.5239000000001</v>
      </c>
      <c r="G32" s="75">
        <v>2570.3595999999998</v>
      </c>
      <c r="H32" s="75">
        <v>1544.8210785000001</v>
      </c>
      <c r="I32" s="137">
        <v>0.15</v>
      </c>
      <c r="J32" s="75" t="s">
        <v>323</v>
      </c>
      <c r="K32" s="137">
        <v>1275.2857142857142</v>
      </c>
      <c r="L32" s="75">
        <v>0</v>
      </c>
      <c r="M32" s="144">
        <v>0</v>
      </c>
      <c r="N32" s="138">
        <v>1.66</v>
      </c>
      <c r="O32" s="138">
        <v>5.0000000000000001E-3</v>
      </c>
      <c r="P32" s="138">
        <v>10.047877031624038</v>
      </c>
      <c r="Q32" s="138">
        <v>7.8220150350678253E-2</v>
      </c>
      <c r="R32" s="75">
        <v>137.14038876889848</v>
      </c>
      <c r="S32" s="137">
        <v>0.47107131450891893</v>
      </c>
      <c r="T32" s="75">
        <v>67.150000000000006</v>
      </c>
      <c r="U32" s="139">
        <v>3.2708322338909706</v>
      </c>
      <c r="V32" s="140">
        <v>0.997</v>
      </c>
      <c r="W32" s="140">
        <v>0.98299999999999998</v>
      </c>
      <c r="X32" s="140">
        <v>0.99400000000000011</v>
      </c>
      <c r="Y32" s="75">
        <v>213</v>
      </c>
      <c r="Z32" s="75">
        <v>60</v>
      </c>
      <c r="AA32" s="137">
        <v>5.8763828275652088</v>
      </c>
      <c r="AB32" s="137">
        <v>0.14285714285714285</v>
      </c>
      <c r="AC32" s="137">
        <v>0.54596615009869387</v>
      </c>
      <c r="AD32" s="137">
        <v>4.0040847999999997E-2</v>
      </c>
      <c r="AE32" s="137">
        <v>1.8926993999999999E-2</v>
      </c>
      <c r="AF32" s="140">
        <v>0.82899999999999996</v>
      </c>
      <c r="AG32" s="140">
        <v>5.0000000000000001E-3</v>
      </c>
      <c r="AH32" s="75">
        <v>21.6</v>
      </c>
      <c r="AI32" s="137">
        <v>5.3</v>
      </c>
      <c r="AJ32" s="137">
        <v>0.109</v>
      </c>
      <c r="AK32" s="139">
        <v>38.5</v>
      </c>
      <c r="AL32" s="143">
        <v>17.899999999999999</v>
      </c>
      <c r="AM32" s="143">
        <v>5.8773693739885591</v>
      </c>
      <c r="AN32" s="138">
        <v>0.11186584703421051</v>
      </c>
      <c r="AO32" s="145">
        <v>0.11025239731737094</v>
      </c>
      <c r="AP32" s="138">
        <v>0.1</v>
      </c>
      <c r="AQ32" s="144">
        <v>0.04</v>
      </c>
      <c r="AR32" s="142">
        <v>5.2496745201797484E-3</v>
      </c>
      <c r="AS32" s="143">
        <v>2.8</v>
      </c>
      <c r="AT32" s="144">
        <v>8.1</v>
      </c>
      <c r="AU32" s="143" t="s">
        <v>323</v>
      </c>
      <c r="AV32" s="144" t="s">
        <v>323</v>
      </c>
      <c r="AW32" s="138">
        <v>0.21347099999999999</v>
      </c>
      <c r="AX32" s="141">
        <v>143</v>
      </c>
      <c r="AY32" s="138">
        <v>0.21230231850154621</v>
      </c>
      <c r="AZ32" s="141">
        <v>17.938137835454203</v>
      </c>
      <c r="BA32" s="138">
        <v>11.1</v>
      </c>
      <c r="BB32" s="145">
        <v>0.156257584691048</v>
      </c>
      <c r="BC32" s="141">
        <v>25</v>
      </c>
      <c r="BD32" s="141">
        <v>4.76</v>
      </c>
      <c r="BE32" s="141">
        <v>8</v>
      </c>
      <c r="BF32" s="138" t="s">
        <v>323</v>
      </c>
      <c r="BG32" s="141">
        <v>98.9</v>
      </c>
      <c r="BH32" s="144">
        <v>460</v>
      </c>
      <c r="BI32" s="144">
        <v>2145.6605749999999</v>
      </c>
      <c r="BJ32" s="138">
        <v>90.03</v>
      </c>
      <c r="BK32" s="138">
        <v>77.680000000000007</v>
      </c>
      <c r="BL32" s="138">
        <v>4.21</v>
      </c>
      <c r="BM32" s="138">
        <v>7.56</v>
      </c>
      <c r="BN32" s="138">
        <v>3.7377682583679812</v>
      </c>
      <c r="BO32" s="138" t="s">
        <v>323</v>
      </c>
      <c r="BP32" s="144">
        <v>1389</v>
      </c>
      <c r="BQ32" s="144">
        <v>190488</v>
      </c>
      <c r="BR32" s="141">
        <v>186333.31238133321</v>
      </c>
      <c r="BS32" s="141">
        <v>4420.5357142857138</v>
      </c>
    </row>
    <row r="33" spans="1:71" ht="15.75" customHeight="1" x14ac:dyDescent="0.2">
      <c r="A33" s="160" t="s">
        <v>88</v>
      </c>
      <c r="B33" s="55" t="s">
        <v>121</v>
      </c>
      <c r="C33" s="61" t="s">
        <v>122</v>
      </c>
      <c r="D33" s="75">
        <v>48</v>
      </c>
      <c r="E33" s="75">
        <v>0</v>
      </c>
      <c r="F33" s="75">
        <v>999.80871999999999</v>
      </c>
      <c r="G33" s="75">
        <v>0</v>
      </c>
      <c r="H33" s="75">
        <v>0</v>
      </c>
      <c r="I33" s="137">
        <v>0</v>
      </c>
      <c r="J33" s="75" t="s">
        <v>323</v>
      </c>
      <c r="K33" s="137">
        <v>42.285714285714285</v>
      </c>
      <c r="L33" s="75">
        <v>5</v>
      </c>
      <c r="M33" s="144">
        <v>0</v>
      </c>
      <c r="N33" s="138">
        <v>0.04</v>
      </c>
      <c r="O33" s="138">
        <v>0</v>
      </c>
      <c r="P33" s="138">
        <v>6.1134801148725089</v>
      </c>
      <c r="Q33" s="138">
        <v>0.15664433034548778</v>
      </c>
      <c r="R33" s="75">
        <v>53.322505800464036</v>
      </c>
      <c r="S33" s="137">
        <v>0.47107131450891893</v>
      </c>
      <c r="T33" s="75">
        <v>67.150000000000006</v>
      </c>
      <c r="U33" s="139">
        <v>4.2097158570119158</v>
      </c>
      <c r="V33" s="140">
        <v>0.99199999999999999</v>
      </c>
      <c r="W33" s="140">
        <v>0.8909999999999999</v>
      </c>
      <c r="X33" s="140">
        <v>0.98799999999999999</v>
      </c>
      <c r="Y33" s="75">
        <v>213</v>
      </c>
      <c r="Z33" s="75">
        <v>60</v>
      </c>
      <c r="AA33" s="137">
        <v>5.8763828275652088</v>
      </c>
      <c r="AB33" s="137">
        <v>0</v>
      </c>
      <c r="AC33" s="137">
        <v>0</v>
      </c>
      <c r="AD33" s="137">
        <v>4.0040847999999997E-2</v>
      </c>
      <c r="AE33" s="137">
        <v>1.8926993999999999E-2</v>
      </c>
      <c r="AF33" s="140">
        <v>0.82899999999999996</v>
      </c>
      <c r="AG33" s="140">
        <v>5.0000000000000001E-3</v>
      </c>
      <c r="AH33" s="75">
        <v>21.6</v>
      </c>
      <c r="AI33" s="137">
        <v>5.3</v>
      </c>
      <c r="AJ33" s="137">
        <v>0.109</v>
      </c>
      <c r="AK33" s="139">
        <v>38.5</v>
      </c>
      <c r="AL33" s="143">
        <v>17.899999999999999</v>
      </c>
      <c r="AM33" s="143">
        <v>26.696232903410223</v>
      </c>
      <c r="AN33" s="138">
        <v>0.23515067061487546</v>
      </c>
      <c r="AO33" s="145">
        <v>3.0482494338965337E-2</v>
      </c>
      <c r="AP33" s="138">
        <v>0.1</v>
      </c>
      <c r="AQ33" s="144">
        <v>0.04</v>
      </c>
      <c r="AR33" s="142">
        <v>4.351231398485771E-3</v>
      </c>
      <c r="AS33" s="143">
        <v>2.8</v>
      </c>
      <c r="AT33" s="144">
        <v>8.1</v>
      </c>
      <c r="AU33" s="143" t="s">
        <v>323</v>
      </c>
      <c r="AV33" s="144" t="s">
        <v>323</v>
      </c>
      <c r="AW33" s="138">
        <v>5.6410000000000002E-3</v>
      </c>
      <c r="AX33" s="141">
        <v>143</v>
      </c>
      <c r="AY33" s="138">
        <v>0.15158470986686529</v>
      </c>
      <c r="AZ33" s="141">
        <v>11.413279958228179</v>
      </c>
      <c r="BA33" s="138">
        <v>11.1</v>
      </c>
      <c r="BB33" s="145">
        <v>0.156257584691048</v>
      </c>
      <c r="BC33" s="141">
        <v>25</v>
      </c>
      <c r="BD33" s="141">
        <v>4.76</v>
      </c>
      <c r="BE33" s="141">
        <v>8</v>
      </c>
      <c r="BF33" s="138" t="s">
        <v>323</v>
      </c>
      <c r="BG33" s="141">
        <v>98.9</v>
      </c>
      <c r="BH33" s="144">
        <v>20</v>
      </c>
      <c r="BI33" s="144">
        <v>565.76450899999998</v>
      </c>
      <c r="BJ33" s="138">
        <v>91.87</v>
      </c>
      <c r="BK33" s="138">
        <v>88.5</v>
      </c>
      <c r="BL33" s="138">
        <v>1.22</v>
      </c>
      <c r="BM33" s="138">
        <v>2.44</v>
      </c>
      <c r="BN33" s="138">
        <v>1.9145418153337395</v>
      </c>
      <c r="BO33" s="138" t="s">
        <v>323</v>
      </c>
      <c r="BP33" s="144">
        <v>431</v>
      </c>
      <c r="BQ33" s="144">
        <v>22982</v>
      </c>
      <c r="BR33" s="141">
        <v>23068.359782516956</v>
      </c>
      <c r="BS33" s="141">
        <v>4420.5357142857138</v>
      </c>
    </row>
    <row r="34" spans="1:71" ht="15.75" customHeight="1" x14ac:dyDescent="0.2">
      <c r="A34" s="160" t="s">
        <v>88</v>
      </c>
      <c r="B34" s="55" t="s">
        <v>123</v>
      </c>
      <c r="C34" s="61" t="s">
        <v>124</v>
      </c>
      <c r="D34" s="75">
        <v>3</v>
      </c>
      <c r="E34" s="75">
        <v>0</v>
      </c>
      <c r="F34" s="75">
        <v>30.701473</v>
      </c>
      <c r="G34" s="75">
        <v>171.3201</v>
      </c>
      <c r="H34" s="75">
        <v>0</v>
      </c>
      <c r="I34" s="137">
        <v>0</v>
      </c>
      <c r="J34" s="75" t="s">
        <v>323</v>
      </c>
      <c r="K34" s="137">
        <v>30.714285714285715</v>
      </c>
      <c r="L34" s="75">
        <v>0</v>
      </c>
      <c r="M34" s="144">
        <v>0</v>
      </c>
      <c r="N34" s="138">
        <v>0</v>
      </c>
      <c r="O34" s="138">
        <v>0</v>
      </c>
      <c r="P34" s="138">
        <v>2.161100196463654</v>
      </c>
      <c r="Q34" s="138">
        <v>6.548788474132286E-2</v>
      </c>
      <c r="R34" s="75">
        <v>2.7464028776978417</v>
      </c>
      <c r="S34" s="137">
        <v>0.47107131450891893</v>
      </c>
      <c r="T34" s="75">
        <v>67.150000000000006</v>
      </c>
      <c r="U34" s="139">
        <v>3</v>
      </c>
      <c r="V34" s="140">
        <v>0.99199999999999999</v>
      </c>
      <c r="W34" s="140">
        <v>0.8909999999999999</v>
      </c>
      <c r="X34" s="140">
        <v>0.98799999999999999</v>
      </c>
      <c r="Y34" s="75">
        <v>213</v>
      </c>
      <c r="Z34" s="75">
        <v>60</v>
      </c>
      <c r="AA34" s="137">
        <v>5.8763828275652088</v>
      </c>
      <c r="AB34" s="137">
        <v>0</v>
      </c>
      <c r="AC34" s="137">
        <v>0</v>
      </c>
      <c r="AD34" s="137">
        <v>4.0040847999999997E-2</v>
      </c>
      <c r="AE34" s="137">
        <v>1.8926993999999999E-2</v>
      </c>
      <c r="AF34" s="140">
        <v>0.82899999999999996</v>
      </c>
      <c r="AG34" s="140">
        <v>5.0000000000000001E-3</v>
      </c>
      <c r="AH34" s="75">
        <v>21.6</v>
      </c>
      <c r="AI34" s="137">
        <v>5.3</v>
      </c>
      <c r="AJ34" s="137">
        <v>0.109</v>
      </c>
      <c r="AK34" s="139">
        <v>38.5</v>
      </c>
      <c r="AL34" s="143">
        <v>17.899999999999999</v>
      </c>
      <c r="AM34" s="143">
        <v>9.147609147609149</v>
      </c>
      <c r="AN34" s="138">
        <v>0</v>
      </c>
      <c r="AO34" s="145">
        <v>0</v>
      </c>
      <c r="AP34" s="138">
        <v>0.1</v>
      </c>
      <c r="AQ34" s="144">
        <v>0.04</v>
      </c>
      <c r="AR34" s="142">
        <v>0</v>
      </c>
      <c r="AS34" s="143">
        <v>2.8</v>
      </c>
      <c r="AT34" s="144">
        <v>8.1</v>
      </c>
      <c r="AU34" s="143" t="s">
        <v>323</v>
      </c>
      <c r="AV34" s="144" t="s">
        <v>323</v>
      </c>
      <c r="AW34" s="143" t="s">
        <v>323</v>
      </c>
      <c r="AX34" s="141">
        <v>143</v>
      </c>
      <c r="AY34" s="138">
        <v>0</v>
      </c>
      <c r="AZ34" s="141">
        <v>21.741977734119189</v>
      </c>
      <c r="BA34" s="138">
        <v>11.1</v>
      </c>
      <c r="BB34" s="145">
        <v>0.156257584691048</v>
      </c>
      <c r="BC34" s="141">
        <v>25</v>
      </c>
      <c r="BD34" s="141">
        <v>4.76</v>
      </c>
      <c r="BE34" s="141">
        <v>8</v>
      </c>
      <c r="BF34" s="138" t="s">
        <v>323</v>
      </c>
      <c r="BG34" s="141">
        <v>98.9</v>
      </c>
      <c r="BH34" s="144">
        <v>0</v>
      </c>
      <c r="BI34" s="144">
        <v>576.62713900000006</v>
      </c>
      <c r="BJ34" s="138">
        <v>100</v>
      </c>
      <c r="BK34" s="138">
        <v>92.86</v>
      </c>
      <c r="BL34" s="138">
        <v>1.31</v>
      </c>
      <c r="BM34" s="138">
        <v>4.58</v>
      </c>
      <c r="BN34" s="138" t="s">
        <v>323</v>
      </c>
      <c r="BO34" s="138" t="s">
        <v>323</v>
      </c>
      <c r="BP34" s="144">
        <v>556</v>
      </c>
      <c r="BQ34" s="144">
        <v>1527</v>
      </c>
      <c r="BR34" s="141">
        <v>1760.210654664319</v>
      </c>
      <c r="BS34" s="141">
        <v>4420.5357142857138</v>
      </c>
    </row>
    <row r="35" spans="1:71" ht="15.75" customHeight="1" x14ac:dyDescent="0.2">
      <c r="A35" s="160" t="s">
        <v>88</v>
      </c>
      <c r="B35" s="55" t="s">
        <v>125</v>
      </c>
      <c r="C35" s="61" t="s">
        <v>126</v>
      </c>
      <c r="D35" s="75">
        <v>25</v>
      </c>
      <c r="E35" s="75">
        <v>0</v>
      </c>
      <c r="F35" s="75">
        <v>317.83963</v>
      </c>
      <c r="G35" s="75">
        <v>293.20958999999999</v>
      </c>
      <c r="H35" s="75">
        <v>0</v>
      </c>
      <c r="I35" s="137">
        <v>0.05</v>
      </c>
      <c r="J35" s="75" t="s">
        <v>323</v>
      </c>
      <c r="K35" s="137">
        <v>59.285714285714285</v>
      </c>
      <c r="L35" s="75">
        <v>0</v>
      </c>
      <c r="M35" s="144">
        <v>0</v>
      </c>
      <c r="N35" s="138">
        <v>0.33</v>
      </c>
      <c r="O35" s="138">
        <v>0</v>
      </c>
      <c r="P35" s="138">
        <v>6.0703715882933249</v>
      </c>
      <c r="Q35" s="138">
        <v>7.2344623479118714E-2</v>
      </c>
      <c r="R35" s="75">
        <v>323.51063829787233</v>
      </c>
      <c r="S35" s="137">
        <v>0.47107131450891893</v>
      </c>
      <c r="T35" s="75">
        <v>67.150000000000006</v>
      </c>
      <c r="U35" s="139">
        <v>2.9025651634257343</v>
      </c>
      <c r="V35" s="140">
        <v>0.997</v>
      </c>
      <c r="W35" s="140">
        <v>0.97900000000000009</v>
      </c>
      <c r="X35" s="140">
        <v>0.98499999999999999</v>
      </c>
      <c r="Y35" s="75">
        <v>213</v>
      </c>
      <c r="Z35" s="75">
        <v>60</v>
      </c>
      <c r="AA35" s="137">
        <v>5.8763828275652088</v>
      </c>
      <c r="AB35" s="137">
        <v>0</v>
      </c>
      <c r="AC35" s="137">
        <v>0</v>
      </c>
      <c r="AD35" s="137">
        <v>4.0040847999999997E-2</v>
      </c>
      <c r="AE35" s="137">
        <v>1.8926993999999999E-2</v>
      </c>
      <c r="AF35" s="140">
        <v>0.82899999999999996</v>
      </c>
      <c r="AG35" s="140">
        <v>5.0000000000000001E-3</v>
      </c>
      <c r="AH35" s="75">
        <v>21.6</v>
      </c>
      <c r="AI35" s="137">
        <v>5.3</v>
      </c>
      <c r="AJ35" s="137">
        <v>0.109</v>
      </c>
      <c r="AK35" s="139">
        <v>38.5</v>
      </c>
      <c r="AL35" s="143">
        <v>17.899999999999999</v>
      </c>
      <c r="AM35" s="143">
        <v>1.90306433563622</v>
      </c>
      <c r="AN35" s="138">
        <v>0.52027653053951961</v>
      </c>
      <c r="AO35" s="145">
        <v>0.12116028793386073</v>
      </c>
      <c r="AP35" s="138">
        <v>0.1</v>
      </c>
      <c r="AQ35" s="144">
        <v>0.04</v>
      </c>
      <c r="AR35" s="142">
        <v>0</v>
      </c>
      <c r="AS35" s="143">
        <v>2.8</v>
      </c>
      <c r="AT35" s="144">
        <v>8.1</v>
      </c>
      <c r="AU35" s="143" t="s">
        <v>323</v>
      </c>
      <c r="AV35" s="144" t="s">
        <v>323</v>
      </c>
      <c r="AW35" s="143" t="s">
        <v>323</v>
      </c>
      <c r="AX35" s="141">
        <v>143</v>
      </c>
      <c r="AY35" s="138">
        <v>0.34145327245773671</v>
      </c>
      <c r="AZ35" s="141">
        <v>19.88161788885235</v>
      </c>
      <c r="BA35" s="138">
        <v>11.1</v>
      </c>
      <c r="BB35" s="145">
        <v>0.156257584691048</v>
      </c>
      <c r="BC35" s="141">
        <v>25</v>
      </c>
      <c r="BD35" s="141">
        <v>4.76</v>
      </c>
      <c r="BE35" s="141">
        <v>8</v>
      </c>
      <c r="BF35" s="138" t="s">
        <v>323</v>
      </c>
      <c r="BG35" s="141">
        <v>98.9</v>
      </c>
      <c r="BH35" s="144">
        <v>30</v>
      </c>
      <c r="BI35" s="144">
        <v>165.37227799999999</v>
      </c>
      <c r="BJ35" s="138">
        <v>88.58</v>
      </c>
      <c r="BK35" s="138">
        <v>58.23</v>
      </c>
      <c r="BL35" s="138">
        <v>0.99</v>
      </c>
      <c r="BM35" s="138">
        <v>1.58</v>
      </c>
      <c r="BN35" s="138" t="s">
        <v>323</v>
      </c>
      <c r="BO35" s="138" t="s">
        <v>323</v>
      </c>
      <c r="BP35" s="144">
        <v>47</v>
      </c>
      <c r="BQ35" s="144">
        <v>15205</v>
      </c>
      <c r="BR35" s="141">
        <v>14445.081500310451</v>
      </c>
      <c r="BS35" s="141">
        <v>4420.5357142857138</v>
      </c>
    </row>
    <row r="36" spans="1:71" ht="15.75" customHeight="1" x14ac:dyDescent="0.2">
      <c r="A36" s="160" t="s">
        <v>88</v>
      </c>
      <c r="B36" s="55" t="s">
        <v>127</v>
      </c>
      <c r="C36" s="61" t="s">
        <v>128</v>
      </c>
      <c r="D36" s="75">
        <v>32</v>
      </c>
      <c r="E36" s="75">
        <v>0</v>
      </c>
      <c r="F36" s="75">
        <v>306.04700000000003</v>
      </c>
      <c r="G36" s="75">
        <v>382.83440999999999</v>
      </c>
      <c r="H36" s="75">
        <v>47.457632745000012</v>
      </c>
      <c r="I36" s="137">
        <v>0.05</v>
      </c>
      <c r="J36" s="75" t="s">
        <v>323</v>
      </c>
      <c r="K36" s="137">
        <v>126.14285714285714</v>
      </c>
      <c r="L36" s="75">
        <v>0</v>
      </c>
      <c r="M36" s="144">
        <v>0</v>
      </c>
      <c r="N36" s="138">
        <v>0.3</v>
      </c>
      <c r="O36" s="138">
        <v>0</v>
      </c>
      <c r="P36" s="138">
        <v>5.2712639109697932</v>
      </c>
      <c r="Q36" s="138">
        <v>0.17885532591414946</v>
      </c>
      <c r="R36" s="75">
        <v>77.11877394636015</v>
      </c>
      <c r="S36" s="137">
        <v>0.47107131450891893</v>
      </c>
      <c r="T36" s="75">
        <v>67.150000000000006</v>
      </c>
      <c r="U36" s="139">
        <v>3.6619485294117649</v>
      </c>
      <c r="V36" s="140">
        <v>0.997</v>
      </c>
      <c r="W36" s="140">
        <v>0.97900000000000009</v>
      </c>
      <c r="X36" s="140">
        <v>0.98499999999999999</v>
      </c>
      <c r="Y36" s="75">
        <v>213</v>
      </c>
      <c r="Z36" s="75">
        <v>60</v>
      </c>
      <c r="AA36" s="137">
        <v>5.8763828275652088</v>
      </c>
      <c r="AB36" s="137">
        <v>0</v>
      </c>
      <c r="AC36" s="137">
        <v>0</v>
      </c>
      <c r="AD36" s="137">
        <v>4.0040847999999997E-2</v>
      </c>
      <c r="AE36" s="137">
        <v>1.8926993999999999E-2</v>
      </c>
      <c r="AF36" s="140">
        <v>0.82899999999999996</v>
      </c>
      <c r="AG36" s="140">
        <v>5.0000000000000001E-3</v>
      </c>
      <c r="AH36" s="75">
        <v>21.6</v>
      </c>
      <c r="AI36" s="137">
        <v>5.3</v>
      </c>
      <c r="AJ36" s="137">
        <v>0.109</v>
      </c>
      <c r="AK36" s="139">
        <v>38.5</v>
      </c>
      <c r="AL36" s="143">
        <v>17.899999999999999</v>
      </c>
      <c r="AM36" s="143">
        <v>5.7318108055799541</v>
      </c>
      <c r="AN36" s="138">
        <v>0.28613021434666935</v>
      </c>
      <c r="AO36" s="145">
        <v>0.10541639475929923</v>
      </c>
      <c r="AP36" s="138">
        <v>0.1</v>
      </c>
      <c r="AQ36" s="144">
        <v>0.04</v>
      </c>
      <c r="AR36" s="142">
        <v>4.9682034976152624E-3</v>
      </c>
      <c r="AS36" s="143">
        <v>2.8</v>
      </c>
      <c r="AT36" s="144">
        <v>8.1</v>
      </c>
      <c r="AU36" s="143" t="s">
        <v>323</v>
      </c>
      <c r="AV36" s="144" t="s">
        <v>323</v>
      </c>
      <c r="AW36" s="143" t="s">
        <v>323</v>
      </c>
      <c r="AX36" s="141">
        <v>143</v>
      </c>
      <c r="AY36" s="138">
        <v>0.10621216191731694</v>
      </c>
      <c r="AZ36" s="141">
        <v>16.062201907790143</v>
      </c>
      <c r="BA36" s="138">
        <v>11.1</v>
      </c>
      <c r="BB36" s="145">
        <v>0.156257584691048</v>
      </c>
      <c r="BC36" s="141">
        <v>25</v>
      </c>
      <c r="BD36" s="141">
        <v>4.76</v>
      </c>
      <c r="BE36" s="141">
        <v>8</v>
      </c>
      <c r="BF36" s="138" t="s">
        <v>323</v>
      </c>
      <c r="BG36" s="141">
        <v>98.9</v>
      </c>
      <c r="BH36" s="144">
        <v>12</v>
      </c>
      <c r="BI36" s="144">
        <v>670.33894999999995</v>
      </c>
      <c r="BJ36" s="138">
        <v>91.43</v>
      </c>
      <c r="BK36" s="138">
        <v>78.040000000000006</v>
      </c>
      <c r="BL36" s="138">
        <v>1.24</v>
      </c>
      <c r="BM36" s="138">
        <v>1.74</v>
      </c>
      <c r="BN36" s="138">
        <v>0.39745627980922099</v>
      </c>
      <c r="BO36" s="138" t="s">
        <v>323</v>
      </c>
      <c r="BP36" s="144">
        <v>261</v>
      </c>
      <c r="BQ36" s="144">
        <v>20128</v>
      </c>
      <c r="BR36" s="141">
        <v>20030.560368813574</v>
      </c>
      <c r="BS36" s="141">
        <v>4420.5357142857138</v>
      </c>
    </row>
    <row r="37" spans="1:71" ht="15.75" customHeight="1" x14ac:dyDescent="0.2">
      <c r="A37" s="160" t="s">
        <v>88</v>
      </c>
      <c r="B37" s="55" t="s">
        <v>129</v>
      </c>
      <c r="C37" s="61" t="s">
        <v>130</v>
      </c>
      <c r="D37" s="75">
        <v>6</v>
      </c>
      <c r="E37" s="75">
        <v>0</v>
      </c>
      <c r="F37" s="75">
        <v>23.356043</v>
      </c>
      <c r="G37" s="75">
        <v>0</v>
      </c>
      <c r="H37" s="75">
        <v>0.39021138449999998</v>
      </c>
      <c r="I37" s="137">
        <v>0.05</v>
      </c>
      <c r="J37" s="75" t="s">
        <v>323</v>
      </c>
      <c r="K37" s="137">
        <v>31.428571428571427</v>
      </c>
      <c r="L37" s="75">
        <v>3</v>
      </c>
      <c r="M37" s="144">
        <v>0</v>
      </c>
      <c r="N37" s="138">
        <v>0</v>
      </c>
      <c r="O37" s="138">
        <v>0</v>
      </c>
      <c r="P37" s="138">
        <v>7.1405175237471337</v>
      </c>
      <c r="Q37" s="138">
        <v>0.19652800524074679</v>
      </c>
      <c r="R37" s="75">
        <v>6.8299776286353469</v>
      </c>
      <c r="S37" s="137">
        <v>0.47107131450891893</v>
      </c>
      <c r="T37" s="75">
        <v>67.150000000000006</v>
      </c>
      <c r="U37" s="139">
        <v>2.8506389776357826</v>
      </c>
      <c r="V37" s="140">
        <v>0.99199999999999999</v>
      </c>
      <c r="W37" s="140">
        <v>0.8909999999999999</v>
      </c>
      <c r="X37" s="140">
        <v>0.98799999999999999</v>
      </c>
      <c r="Y37" s="75">
        <v>213</v>
      </c>
      <c r="Z37" s="75">
        <v>60</v>
      </c>
      <c r="AA37" s="137">
        <v>5.8763828275652088</v>
      </c>
      <c r="AB37" s="137">
        <v>0</v>
      </c>
      <c r="AC37" s="137">
        <v>0</v>
      </c>
      <c r="AD37" s="137">
        <v>4.0040847999999997E-2</v>
      </c>
      <c r="AE37" s="137">
        <v>1.8926993999999999E-2</v>
      </c>
      <c r="AF37" s="140">
        <v>0.82899999999999996</v>
      </c>
      <c r="AG37" s="140">
        <v>5.0000000000000001E-3</v>
      </c>
      <c r="AH37" s="75">
        <v>21.6</v>
      </c>
      <c r="AI37" s="137">
        <v>5.3</v>
      </c>
      <c r="AJ37" s="137">
        <v>0.109</v>
      </c>
      <c r="AK37" s="139">
        <v>38.5</v>
      </c>
      <c r="AL37" s="143">
        <v>17.899999999999999</v>
      </c>
      <c r="AM37" s="143">
        <v>7.9787234042553195</v>
      </c>
      <c r="AN37" s="138">
        <v>1.4569907537125246</v>
      </c>
      <c r="AO37" s="145">
        <v>2.801905295601009E-2</v>
      </c>
      <c r="AP37" s="138">
        <v>0.1</v>
      </c>
      <c r="AQ37" s="144">
        <v>0.04</v>
      </c>
      <c r="AR37" s="142">
        <v>0</v>
      </c>
      <c r="AS37" s="143">
        <v>2.8</v>
      </c>
      <c r="AT37" s="144">
        <v>8.1</v>
      </c>
      <c r="AU37" s="143" t="s">
        <v>323</v>
      </c>
      <c r="AV37" s="144" t="s">
        <v>323</v>
      </c>
      <c r="AW37" s="143" t="s">
        <v>323</v>
      </c>
      <c r="AX37" s="141">
        <v>143</v>
      </c>
      <c r="AY37" s="138">
        <v>0.18899095124359302</v>
      </c>
      <c r="AZ37" s="141">
        <v>23.878152636750738</v>
      </c>
      <c r="BA37" s="138">
        <v>11.1</v>
      </c>
      <c r="BB37" s="145">
        <v>0.156257584691048</v>
      </c>
      <c r="BC37" s="141">
        <v>25</v>
      </c>
      <c r="BD37" s="141">
        <v>4.76</v>
      </c>
      <c r="BE37" s="141">
        <v>8</v>
      </c>
      <c r="BF37" s="138" t="s">
        <v>323</v>
      </c>
      <c r="BG37" s="141">
        <v>98.9</v>
      </c>
      <c r="BH37" s="144">
        <v>0</v>
      </c>
      <c r="BI37" s="144">
        <v>392.171671</v>
      </c>
      <c r="BJ37" s="138">
        <v>91.74</v>
      </c>
      <c r="BK37" s="138">
        <v>80.77</v>
      </c>
      <c r="BL37" s="138">
        <v>0.98</v>
      </c>
      <c r="BM37" s="138">
        <v>1.64</v>
      </c>
      <c r="BN37" s="138" t="s">
        <v>323</v>
      </c>
      <c r="BO37" s="138" t="s">
        <v>323</v>
      </c>
      <c r="BP37" s="144">
        <v>447</v>
      </c>
      <c r="BQ37" s="144">
        <v>3053</v>
      </c>
      <c r="BR37" s="141">
        <v>3336.6595402378589</v>
      </c>
      <c r="BS37" s="141">
        <v>4420.5357142857138</v>
      </c>
    </row>
    <row r="38" spans="1:71" ht="15.75" customHeight="1" x14ac:dyDescent="0.2">
      <c r="A38" s="160" t="s">
        <v>88</v>
      </c>
      <c r="B38" s="55" t="s">
        <v>131</v>
      </c>
      <c r="C38" s="61" t="s">
        <v>132</v>
      </c>
      <c r="D38" s="75">
        <v>18</v>
      </c>
      <c r="E38" s="75">
        <v>0</v>
      </c>
      <c r="F38" s="75">
        <v>514.89111000000003</v>
      </c>
      <c r="G38" s="75">
        <v>229.30405999999999</v>
      </c>
      <c r="H38" s="75">
        <v>0</v>
      </c>
      <c r="I38" s="137" t="s">
        <v>323</v>
      </c>
      <c r="J38" s="75" t="s">
        <v>323</v>
      </c>
      <c r="K38" s="137">
        <v>5.1428571428571432</v>
      </c>
      <c r="L38" s="75">
        <v>0</v>
      </c>
      <c r="M38" s="144">
        <v>0</v>
      </c>
      <c r="N38" s="138">
        <v>0</v>
      </c>
      <c r="O38" s="138">
        <v>0</v>
      </c>
      <c r="P38" s="138">
        <v>1.1264080100125156</v>
      </c>
      <c r="Q38" s="138">
        <v>0.10012515644555695</v>
      </c>
      <c r="R38" s="75">
        <v>25.445859872611464</v>
      </c>
      <c r="S38" s="137">
        <v>0.47107131450891893</v>
      </c>
      <c r="T38" s="75">
        <v>67.150000000000006</v>
      </c>
      <c r="U38" s="139" t="s">
        <v>323</v>
      </c>
      <c r="V38" s="140">
        <v>0.99199999999999999</v>
      </c>
      <c r="W38" s="140">
        <v>0.8909999999999999</v>
      </c>
      <c r="X38" s="140">
        <v>0.98799999999999999</v>
      </c>
      <c r="Y38" s="75">
        <v>213</v>
      </c>
      <c r="Z38" s="75">
        <v>60</v>
      </c>
      <c r="AA38" s="137">
        <v>5.8763828275652088</v>
      </c>
      <c r="AB38" s="137">
        <v>0</v>
      </c>
      <c r="AC38" s="137">
        <v>0</v>
      </c>
      <c r="AD38" s="137">
        <v>4.0040847999999997E-2</v>
      </c>
      <c r="AE38" s="137">
        <v>1.8926993999999999E-2</v>
      </c>
      <c r="AF38" s="140">
        <v>0.82899999999999996</v>
      </c>
      <c r="AG38" s="140">
        <v>5.0000000000000001E-3</v>
      </c>
      <c r="AH38" s="75">
        <v>21.6</v>
      </c>
      <c r="AI38" s="137">
        <v>5.3</v>
      </c>
      <c r="AJ38" s="137">
        <v>0.109</v>
      </c>
      <c r="AK38" s="139">
        <v>38.5</v>
      </c>
      <c r="AL38" s="143">
        <v>17.899999999999999</v>
      </c>
      <c r="AM38" s="143">
        <v>15.364531030327374</v>
      </c>
      <c r="AN38" s="138">
        <v>0</v>
      </c>
      <c r="AO38" s="145">
        <v>0</v>
      </c>
      <c r="AP38" s="138">
        <v>0.1</v>
      </c>
      <c r="AQ38" s="144">
        <v>0.04</v>
      </c>
      <c r="AR38" s="142">
        <v>0</v>
      </c>
      <c r="AS38" s="143">
        <v>2.8</v>
      </c>
      <c r="AT38" s="144">
        <v>8.1</v>
      </c>
      <c r="AU38" s="143" t="s">
        <v>323</v>
      </c>
      <c r="AV38" s="144" t="s">
        <v>323</v>
      </c>
      <c r="AW38" s="143" t="s">
        <v>323</v>
      </c>
      <c r="AX38" s="141">
        <v>143</v>
      </c>
      <c r="AY38" s="138">
        <v>4.8089253654783282E-2</v>
      </c>
      <c r="AZ38" s="141">
        <v>9.386733416770964</v>
      </c>
      <c r="BA38" s="138">
        <v>11.1</v>
      </c>
      <c r="BB38" s="145">
        <v>0.156257584691048</v>
      </c>
      <c r="BC38" s="141">
        <v>25</v>
      </c>
      <c r="BD38" s="141">
        <v>4.76</v>
      </c>
      <c r="BE38" s="141">
        <v>8</v>
      </c>
      <c r="BF38" s="138" t="s">
        <v>323</v>
      </c>
      <c r="BG38" s="141">
        <v>98.9</v>
      </c>
      <c r="BH38" s="144">
        <v>0</v>
      </c>
      <c r="BI38" s="144">
        <v>123.754756</v>
      </c>
      <c r="BJ38" s="138">
        <v>100</v>
      </c>
      <c r="BK38" s="138">
        <v>83.33</v>
      </c>
      <c r="BL38" s="138">
        <v>1.79</v>
      </c>
      <c r="BM38" s="138">
        <v>4.07</v>
      </c>
      <c r="BN38" s="138" t="s">
        <v>323</v>
      </c>
      <c r="BO38" s="138" t="s">
        <v>323</v>
      </c>
      <c r="BP38" s="144">
        <v>157</v>
      </c>
      <c r="BQ38" s="144">
        <v>3995</v>
      </c>
      <c r="BR38" s="141">
        <v>4593.7304720943794</v>
      </c>
      <c r="BS38" s="141">
        <v>4420.5357142857138</v>
      </c>
    </row>
    <row r="39" spans="1:71" ht="15.75" customHeight="1" x14ac:dyDescent="0.2">
      <c r="A39" s="160" t="s">
        <v>88</v>
      </c>
      <c r="B39" s="55" t="s">
        <v>133</v>
      </c>
      <c r="C39" s="61" t="s">
        <v>134</v>
      </c>
      <c r="D39" s="75">
        <v>1</v>
      </c>
      <c r="E39" s="75">
        <v>0</v>
      </c>
      <c r="F39" s="75">
        <v>0</v>
      </c>
      <c r="G39" s="75">
        <v>0</v>
      </c>
      <c r="H39" s="75">
        <v>0</v>
      </c>
      <c r="I39" s="137" t="s">
        <v>323</v>
      </c>
      <c r="J39" s="75" t="s">
        <v>323</v>
      </c>
      <c r="K39" s="137">
        <v>7</v>
      </c>
      <c r="L39" s="75">
        <v>31</v>
      </c>
      <c r="M39" s="144">
        <v>0</v>
      </c>
      <c r="N39" s="138">
        <v>0</v>
      </c>
      <c r="O39" s="138">
        <v>0</v>
      </c>
      <c r="P39" s="138">
        <v>2.1925643469971399</v>
      </c>
      <c r="Q39" s="138">
        <v>3.8131553860819824E-2</v>
      </c>
      <c r="R39" s="75">
        <v>30.143678160919539</v>
      </c>
      <c r="S39" s="137">
        <v>0.47107131450891893</v>
      </c>
      <c r="T39" s="75">
        <v>67.150000000000006</v>
      </c>
      <c r="U39" s="139" t="s">
        <v>323</v>
      </c>
      <c r="V39" s="140">
        <v>0.99199999999999999</v>
      </c>
      <c r="W39" s="140">
        <v>0.8909999999999999</v>
      </c>
      <c r="X39" s="140">
        <v>0.98799999999999999</v>
      </c>
      <c r="Y39" s="75">
        <v>213</v>
      </c>
      <c r="Z39" s="75">
        <v>60</v>
      </c>
      <c r="AA39" s="137">
        <v>5.8763828275652088</v>
      </c>
      <c r="AB39" s="137">
        <v>0</v>
      </c>
      <c r="AC39" s="137">
        <v>0</v>
      </c>
      <c r="AD39" s="137">
        <v>4.0040847999999997E-2</v>
      </c>
      <c r="AE39" s="137">
        <v>1.8926993999999999E-2</v>
      </c>
      <c r="AF39" s="140">
        <v>0.82899999999999996</v>
      </c>
      <c r="AG39" s="140">
        <v>5.0000000000000001E-3</v>
      </c>
      <c r="AH39" s="75">
        <v>21.6</v>
      </c>
      <c r="AI39" s="137">
        <v>5.3</v>
      </c>
      <c r="AJ39" s="137">
        <v>0.109</v>
      </c>
      <c r="AK39" s="139">
        <v>38.5</v>
      </c>
      <c r="AL39" s="143">
        <v>17.899999999999999</v>
      </c>
      <c r="AM39" s="143">
        <v>9.3216445907664056</v>
      </c>
      <c r="AN39" s="138">
        <v>0</v>
      </c>
      <c r="AO39" s="145">
        <v>0</v>
      </c>
      <c r="AP39" s="138">
        <v>0.1</v>
      </c>
      <c r="AQ39" s="144">
        <v>0.04</v>
      </c>
      <c r="AR39" s="142">
        <v>0</v>
      </c>
      <c r="AS39" s="143">
        <v>2.8</v>
      </c>
      <c r="AT39" s="144">
        <v>8.1</v>
      </c>
      <c r="AU39" s="143" t="s">
        <v>323</v>
      </c>
      <c r="AV39" s="144" t="s">
        <v>323</v>
      </c>
      <c r="AW39" s="143" t="s">
        <v>323</v>
      </c>
      <c r="AX39" s="141">
        <v>143</v>
      </c>
      <c r="AY39" s="138">
        <v>0.3855102445275192</v>
      </c>
      <c r="AZ39" s="141">
        <v>9.9523355576739743</v>
      </c>
      <c r="BA39" s="138">
        <v>11.1</v>
      </c>
      <c r="BB39" s="145">
        <v>0.156257584691048</v>
      </c>
      <c r="BC39" s="141">
        <v>25</v>
      </c>
      <c r="BD39" s="141">
        <v>4.76</v>
      </c>
      <c r="BE39" s="141">
        <v>8</v>
      </c>
      <c r="BF39" s="138" t="s">
        <v>323</v>
      </c>
      <c r="BG39" s="141">
        <v>98.9</v>
      </c>
      <c r="BH39" s="144">
        <v>0</v>
      </c>
      <c r="BI39" s="144">
        <v>441.96400599999998</v>
      </c>
      <c r="BJ39" s="138">
        <v>97.96</v>
      </c>
      <c r="BK39" s="138">
        <v>83.33</v>
      </c>
      <c r="BL39" s="138">
        <v>3.16</v>
      </c>
      <c r="BM39" s="138">
        <v>7.52</v>
      </c>
      <c r="BN39" s="138" t="s">
        <v>323</v>
      </c>
      <c r="BO39" s="138" t="s">
        <v>323</v>
      </c>
      <c r="BP39" s="144">
        <v>174</v>
      </c>
      <c r="BQ39" s="144">
        <v>5245</v>
      </c>
      <c r="BR39" s="141">
        <v>5213.0838659703732</v>
      </c>
      <c r="BS39" s="141">
        <v>4420.5357142857138</v>
      </c>
    </row>
    <row r="40" spans="1:71" ht="15.75" customHeight="1" x14ac:dyDescent="0.2">
      <c r="A40" s="161" t="s">
        <v>88</v>
      </c>
      <c r="B40" s="162" t="s">
        <v>135</v>
      </c>
      <c r="C40" s="163" t="s">
        <v>136</v>
      </c>
      <c r="D40" s="75">
        <v>25</v>
      </c>
      <c r="E40" s="75">
        <v>0</v>
      </c>
      <c r="F40" s="75">
        <v>4.9801460000000004</v>
      </c>
      <c r="G40" s="75">
        <v>144.35489000000001</v>
      </c>
      <c r="H40" s="75">
        <v>1.2540038805</v>
      </c>
      <c r="I40" s="137" t="s">
        <v>323</v>
      </c>
      <c r="J40" s="75" t="s">
        <v>323</v>
      </c>
      <c r="K40" s="137">
        <v>0</v>
      </c>
      <c r="L40" s="75">
        <v>0</v>
      </c>
      <c r="M40" s="144">
        <v>0</v>
      </c>
      <c r="N40" s="138">
        <v>0</v>
      </c>
      <c r="O40" s="138">
        <v>0</v>
      </c>
      <c r="P40" s="138">
        <v>3.8340463314230364</v>
      </c>
      <c r="Q40" s="138">
        <v>4.0358382436031966E-2</v>
      </c>
      <c r="R40" s="75" t="s">
        <v>323</v>
      </c>
      <c r="S40" s="137">
        <v>0.47107131450891893</v>
      </c>
      <c r="T40" s="75">
        <v>67.150000000000006</v>
      </c>
      <c r="U40" s="139" t="s">
        <v>323</v>
      </c>
      <c r="V40" s="140">
        <v>0.997</v>
      </c>
      <c r="W40" s="140">
        <v>0.98299999999999998</v>
      </c>
      <c r="X40" s="140">
        <v>0.99400000000000011</v>
      </c>
      <c r="Y40" s="75">
        <v>213</v>
      </c>
      <c r="Z40" s="75">
        <v>60</v>
      </c>
      <c r="AA40" s="137">
        <v>5.8763828275652088</v>
      </c>
      <c r="AB40" s="137">
        <v>4.7619047619047616E-2</v>
      </c>
      <c r="AC40" s="137">
        <v>0.25829364759060458</v>
      </c>
      <c r="AD40" s="137">
        <v>4.0040847999999997E-2</v>
      </c>
      <c r="AE40" s="137">
        <v>1.8926993999999999E-2</v>
      </c>
      <c r="AF40" s="140">
        <v>0.82899999999999996</v>
      </c>
      <c r="AG40" s="140">
        <v>5.0000000000000001E-3</v>
      </c>
      <c r="AH40" s="75">
        <v>21.6</v>
      </c>
      <c r="AI40" s="137">
        <v>5.3</v>
      </c>
      <c r="AJ40" s="137">
        <v>0.109</v>
      </c>
      <c r="AK40" s="139">
        <v>38.5</v>
      </c>
      <c r="AL40" s="143">
        <v>17.899999999999999</v>
      </c>
      <c r="AM40" s="143" t="s">
        <v>323</v>
      </c>
      <c r="AN40" s="138">
        <v>0.61285239012432147</v>
      </c>
      <c r="AO40" s="145">
        <v>0</v>
      </c>
      <c r="AP40" s="138">
        <v>0.1</v>
      </c>
      <c r="AQ40" s="144">
        <v>0.04</v>
      </c>
      <c r="AR40" s="142">
        <v>1.6143352974412786E-2</v>
      </c>
      <c r="AS40" s="143">
        <v>2.8</v>
      </c>
      <c r="AT40" s="144">
        <v>8.1</v>
      </c>
      <c r="AU40" s="144" t="s">
        <v>323</v>
      </c>
      <c r="AV40" s="144" t="s">
        <v>323</v>
      </c>
      <c r="AW40" s="138">
        <v>3.8725000000000002E-2</v>
      </c>
      <c r="AX40" s="141">
        <v>143</v>
      </c>
      <c r="AY40" s="138">
        <v>0</v>
      </c>
      <c r="AZ40" s="141">
        <v>9.9443054322382771</v>
      </c>
      <c r="BA40" s="138">
        <v>11.1</v>
      </c>
      <c r="BB40" s="333">
        <v>0.156257584691048</v>
      </c>
      <c r="BC40" s="141">
        <v>25</v>
      </c>
      <c r="BD40" s="141">
        <v>4.76</v>
      </c>
      <c r="BE40" s="141">
        <v>8</v>
      </c>
      <c r="BF40" s="138" t="s">
        <v>323</v>
      </c>
      <c r="BG40" s="141">
        <v>98.9</v>
      </c>
      <c r="BH40" s="144">
        <v>20</v>
      </c>
      <c r="BI40" s="144">
        <v>453.24908499999998</v>
      </c>
      <c r="BJ40" s="138">
        <v>89.47</v>
      </c>
      <c r="BK40" s="138">
        <v>84.04</v>
      </c>
      <c r="BL40" s="138">
        <v>4.21</v>
      </c>
      <c r="BM40" s="138">
        <v>7.56</v>
      </c>
      <c r="BN40" s="138" t="s">
        <v>323</v>
      </c>
      <c r="BO40" s="138" t="s">
        <v>323</v>
      </c>
      <c r="BP40" s="144">
        <v>237</v>
      </c>
      <c r="BQ40" s="144">
        <v>12389</v>
      </c>
      <c r="BR40" s="141">
        <v>11473.701389273163</v>
      </c>
      <c r="BS40" s="141">
        <v>4420.5357142857138</v>
      </c>
    </row>
    <row r="41" spans="1:71" ht="15.75" customHeight="1" x14ac:dyDescent="0.2">
      <c r="A41" s="160" t="s">
        <v>137</v>
      </c>
      <c r="B41" s="55" t="s">
        <v>138</v>
      </c>
      <c r="C41" s="61" t="s">
        <v>139</v>
      </c>
      <c r="D41" s="150">
        <v>374</v>
      </c>
      <c r="E41" s="150">
        <v>0</v>
      </c>
      <c r="F41" s="150">
        <v>1910.04187</v>
      </c>
      <c r="G41" s="150">
        <v>153.27070000000001</v>
      </c>
      <c r="H41" s="150">
        <v>462.99827550000003</v>
      </c>
      <c r="I41" s="151">
        <v>0.3</v>
      </c>
      <c r="J41" s="150" t="s">
        <v>323</v>
      </c>
      <c r="K41" s="150" t="s">
        <v>323</v>
      </c>
      <c r="L41" s="150" t="s">
        <v>323</v>
      </c>
      <c r="M41" s="152">
        <v>0.28999999999999998</v>
      </c>
      <c r="N41" s="153">
        <v>6.8</v>
      </c>
      <c r="O41" s="153">
        <v>0.39</v>
      </c>
      <c r="P41" s="153">
        <v>6.3971035415683843</v>
      </c>
      <c r="Q41" s="153">
        <v>0.10173980754693387</v>
      </c>
      <c r="R41" s="150">
        <v>49.3</v>
      </c>
      <c r="S41" s="151">
        <v>0.44585284707178896</v>
      </c>
      <c r="T41" s="150">
        <v>58.207999999999998</v>
      </c>
      <c r="U41" s="154">
        <v>3.1</v>
      </c>
      <c r="V41" s="155">
        <v>0.997</v>
      </c>
      <c r="W41" s="155">
        <v>0.98</v>
      </c>
      <c r="X41" s="155">
        <v>0.93100000000000005</v>
      </c>
      <c r="Y41" s="150">
        <v>250</v>
      </c>
      <c r="Z41" s="150">
        <v>60</v>
      </c>
      <c r="AA41" s="151">
        <v>4.1270626682930196</v>
      </c>
      <c r="AB41" s="151">
        <v>0</v>
      </c>
      <c r="AC41" s="151">
        <v>0</v>
      </c>
      <c r="AD41" s="151">
        <v>0.12596744408925101</v>
      </c>
      <c r="AE41" s="151">
        <v>9.3274095003533907E-3</v>
      </c>
      <c r="AF41" s="155">
        <v>0.77400000000000002</v>
      </c>
      <c r="AG41" s="155">
        <v>1.6E-2</v>
      </c>
      <c r="AH41" s="150">
        <v>23.6</v>
      </c>
      <c r="AI41" s="151">
        <v>2.6</v>
      </c>
      <c r="AJ41" s="151">
        <v>0.14299999999999999</v>
      </c>
      <c r="AK41" s="154">
        <v>33</v>
      </c>
      <c r="AL41" s="158">
        <v>12.9</v>
      </c>
      <c r="AM41" s="158">
        <v>6.1049568316291447</v>
      </c>
      <c r="AN41" s="153">
        <v>0</v>
      </c>
      <c r="AO41" s="159">
        <v>1.1367576262227249E-3</v>
      </c>
      <c r="AP41" s="153">
        <v>0.16</v>
      </c>
      <c r="AQ41" s="152">
        <v>0.02</v>
      </c>
      <c r="AR41" s="153">
        <v>0.06</v>
      </c>
      <c r="AS41" s="158">
        <v>4.8</v>
      </c>
      <c r="AT41" s="152">
        <v>4.0999999999999996</v>
      </c>
      <c r="AU41" s="152" t="s">
        <v>323</v>
      </c>
      <c r="AV41" s="152" t="s">
        <v>323</v>
      </c>
      <c r="AW41" s="152" t="s">
        <v>323</v>
      </c>
      <c r="AX41" s="156">
        <v>124</v>
      </c>
      <c r="AY41" s="153">
        <v>7.4331092474242008E-2</v>
      </c>
      <c r="AZ41" s="156">
        <v>15.82447477001249</v>
      </c>
      <c r="BA41" s="153" t="s">
        <v>323</v>
      </c>
      <c r="BB41" s="145">
        <v>-2.4857537355274001E-3</v>
      </c>
      <c r="BC41" s="156" t="s">
        <v>323</v>
      </c>
      <c r="BD41" s="156" t="s">
        <v>323</v>
      </c>
      <c r="BE41" s="156" t="s">
        <v>323</v>
      </c>
      <c r="BF41" s="156" t="s">
        <v>323</v>
      </c>
      <c r="BG41" s="156" t="s">
        <v>323</v>
      </c>
      <c r="BH41" s="152">
        <v>241</v>
      </c>
      <c r="BI41" s="152">
        <v>1866.624828</v>
      </c>
      <c r="BJ41" s="153">
        <v>96.3</v>
      </c>
      <c r="BK41" s="153">
        <v>95.2</v>
      </c>
      <c r="BL41" s="153">
        <v>2.62</v>
      </c>
      <c r="BM41" s="153">
        <v>3.37</v>
      </c>
      <c r="BN41" s="153">
        <v>3.1</v>
      </c>
      <c r="BO41" s="153">
        <v>18.75</v>
      </c>
      <c r="BP41" s="152">
        <v>2888</v>
      </c>
      <c r="BQ41" s="152">
        <v>175939</v>
      </c>
      <c r="BR41" s="156">
        <v>178221.67856330238</v>
      </c>
      <c r="BS41" s="156">
        <v>1018.56232939035</v>
      </c>
    </row>
    <row r="42" spans="1:71" ht="15.75" customHeight="1" x14ac:dyDescent="0.2">
      <c r="A42" s="160" t="s">
        <v>137</v>
      </c>
      <c r="B42" s="55" t="s">
        <v>140</v>
      </c>
      <c r="C42" s="61" t="s">
        <v>141</v>
      </c>
      <c r="D42" s="75">
        <v>367</v>
      </c>
      <c r="E42" s="75">
        <v>0</v>
      </c>
      <c r="F42" s="75">
        <v>1396.1290779999999</v>
      </c>
      <c r="G42" s="75">
        <v>1365.606567</v>
      </c>
      <c r="H42" s="75">
        <v>228.75905370000001</v>
      </c>
      <c r="I42" s="137">
        <v>0.45</v>
      </c>
      <c r="J42" s="75" t="s">
        <v>323</v>
      </c>
      <c r="K42" s="75" t="s">
        <v>323</v>
      </c>
      <c r="L42" s="75" t="s">
        <v>323</v>
      </c>
      <c r="M42" s="144">
        <v>1.34</v>
      </c>
      <c r="N42" s="138">
        <v>8.16</v>
      </c>
      <c r="O42" s="138">
        <v>0.22</v>
      </c>
      <c r="P42" s="138">
        <v>5.4848082445208668</v>
      </c>
      <c r="Q42" s="138">
        <v>0.12144324514510765</v>
      </c>
      <c r="R42" s="75">
        <v>76.2</v>
      </c>
      <c r="S42" s="137">
        <v>0.44585284707178896</v>
      </c>
      <c r="T42" s="75">
        <v>58.207999999999998</v>
      </c>
      <c r="U42" s="139">
        <v>3.7</v>
      </c>
      <c r="V42" s="140">
        <v>0.997</v>
      </c>
      <c r="W42" s="140">
        <v>0.98</v>
      </c>
      <c r="X42" s="140">
        <v>0.93100000000000005</v>
      </c>
      <c r="Y42" s="75">
        <v>250</v>
      </c>
      <c r="Z42" s="75">
        <v>60</v>
      </c>
      <c r="AA42" s="137">
        <v>4.9950844731862274</v>
      </c>
      <c r="AB42" s="137">
        <v>0</v>
      </c>
      <c r="AC42" s="137">
        <v>0</v>
      </c>
      <c r="AD42" s="137">
        <v>0.12596744408925101</v>
      </c>
      <c r="AE42" s="137">
        <v>9.3274095003533907E-3</v>
      </c>
      <c r="AF42" s="140">
        <v>0.77400000000000002</v>
      </c>
      <c r="AG42" s="140">
        <v>5.0000000000000001E-3</v>
      </c>
      <c r="AH42" s="75">
        <v>23.6</v>
      </c>
      <c r="AI42" s="137">
        <v>2.6</v>
      </c>
      <c r="AJ42" s="137">
        <v>0.14299999999999999</v>
      </c>
      <c r="AK42" s="139">
        <v>33</v>
      </c>
      <c r="AL42" s="143">
        <v>35.700000000000003</v>
      </c>
      <c r="AM42" s="143">
        <v>17.925930970297479</v>
      </c>
      <c r="AN42" s="138">
        <v>7.3773933966654178E-3</v>
      </c>
      <c r="AO42" s="145">
        <v>2.3834655589226737E-2</v>
      </c>
      <c r="AP42" s="138">
        <v>0.09</v>
      </c>
      <c r="AQ42" s="144">
        <v>0.02</v>
      </c>
      <c r="AR42" s="138">
        <v>0.09</v>
      </c>
      <c r="AS42" s="143">
        <v>2.5</v>
      </c>
      <c r="AT42" s="144">
        <v>4.0999999999999996</v>
      </c>
      <c r="AU42" s="144" t="s">
        <v>323</v>
      </c>
      <c r="AV42" s="144" t="s">
        <v>323</v>
      </c>
      <c r="AW42" s="144" t="s">
        <v>323</v>
      </c>
      <c r="AX42" s="141">
        <v>124</v>
      </c>
      <c r="AY42" s="138">
        <v>7.4331092474242008E-2</v>
      </c>
      <c r="AZ42" s="141">
        <v>15.82447477001249</v>
      </c>
      <c r="BA42" s="138" t="s">
        <v>323</v>
      </c>
      <c r="BB42" s="145">
        <v>-2.4857537355274001E-3</v>
      </c>
      <c r="BC42" s="141" t="s">
        <v>323</v>
      </c>
      <c r="BD42" s="141" t="s">
        <v>323</v>
      </c>
      <c r="BE42" s="141" t="s">
        <v>323</v>
      </c>
      <c r="BF42" s="141" t="s">
        <v>323</v>
      </c>
      <c r="BG42" s="141" t="s">
        <v>323</v>
      </c>
      <c r="BH42" s="144">
        <v>145</v>
      </c>
      <c r="BI42" s="144">
        <v>2087.9307560000002</v>
      </c>
      <c r="BJ42" s="138">
        <v>90.4</v>
      </c>
      <c r="BK42" s="138">
        <v>95.3</v>
      </c>
      <c r="BL42" s="138">
        <v>2.11</v>
      </c>
      <c r="BM42" s="138">
        <v>3.5</v>
      </c>
      <c r="BN42" s="138">
        <v>2.0099999999999998</v>
      </c>
      <c r="BO42" s="138">
        <v>22.22</v>
      </c>
      <c r="BP42" s="144">
        <v>2308</v>
      </c>
      <c r="BQ42" s="144">
        <v>176214</v>
      </c>
      <c r="BR42" s="141">
        <v>174140.18817693833</v>
      </c>
      <c r="BS42" s="141">
        <v>601.18289353958141</v>
      </c>
    </row>
    <row r="43" spans="1:71" ht="15.75" customHeight="1" x14ac:dyDescent="0.2">
      <c r="A43" s="160" t="s">
        <v>137</v>
      </c>
      <c r="B43" s="55" t="s">
        <v>142</v>
      </c>
      <c r="C43" s="61" t="s">
        <v>143</v>
      </c>
      <c r="D43" s="75">
        <v>487</v>
      </c>
      <c r="E43" s="75">
        <v>0</v>
      </c>
      <c r="F43" s="75">
        <v>597.11950100000001</v>
      </c>
      <c r="G43" s="75">
        <v>0</v>
      </c>
      <c r="H43" s="75">
        <v>248.86030339999999</v>
      </c>
      <c r="I43" s="137">
        <v>0.35</v>
      </c>
      <c r="J43" s="75" t="s">
        <v>323</v>
      </c>
      <c r="K43" s="75" t="s">
        <v>323</v>
      </c>
      <c r="L43" s="75" t="s">
        <v>323</v>
      </c>
      <c r="M43" s="144">
        <v>0.05</v>
      </c>
      <c r="N43" s="138">
        <v>14.27</v>
      </c>
      <c r="O43" s="138">
        <v>0.03</v>
      </c>
      <c r="P43" s="138">
        <v>6.8656287174660449</v>
      </c>
      <c r="Q43" s="138">
        <v>0.16514808859606694</v>
      </c>
      <c r="R43" s="75">
        <v>48.2</v>
      </c>
      <c r="S43" s="137">
        <v>0.44585284707178896</v>
      </c>
      <c r="T43" s="75">
        <v>58.207999999999998</v>
      </c>
      <c r="U43" s="139">
        <v>3.3</v>
      </c>
      <c r="V43" s="140">
        <v>0.997</v>
      </c>
      <c r="W43" s="140">
        <v>0.98</v>
      </c>
      <c r="X43" s="140">
        <v>0.93100000000000005</v>
      </c>
      <c r="Y43" s="75">
        <v>250</v>
      </c>
      <c r="Z43" s="75">
        <v>60</v>
      </c>
      <c r="AA43" s="137">
        <v>4.5781772814840611</v>
      </c>
      <c r="AB43" s="137">
        <v>0</v>
      </c>
      <c r="AC43" s="137">
        <v>0</v>
      </c>
      <c r="AD43" s="137">
        <v>0.12596744408925101</v>
      </c>
      <c r="AE43" s="137">
        <v>9.3274095003533907E-3</v>
      </c>
      <c r="AF43" s="140">
        <v>0.77400000000000002</v>
      </c>
      <c r="AG43" s="140">
        <v>4.0000000000000001E-3</v>
      </c>
      <c r="AH43" s="75">
        <v>23.6</v>
      </c>
      <c r="AI43" s="137">
        <v>2.6</v>
      </c>
      <c r="AJ43" s="137">
        <v>0.14299999999999999</v>
      </c>
      <c r="AK43" s="139">
        <v>33</v>
      </c>
      <c r="AL43" s="143">
        <v>16.3</v>
      </c>
      <c r="AM43" s="143">
        <v>7.5013834965205612</v>
      </c>
      <c r="AN43" s="138">
        <v>0</v>
      </c>
      <c r="AO43" s="145">
        <v>1.3943901939509612E-2</v>
      </c>
      <c r="AP43" s="138">
        <v>0.11</v>
      </c>
      <c r="AQ43" s="144">
        <v>0.03</v>
      </c>
      <c r="AR43" s="138">
        <v>0.04</v>
      </c>
      <c r="AS43" s="143">
        <v>3.8</v>
      </c>
      <c r="AT43" s="144">
        <v>4.0999999999999996</v>
      </c>
      <c r="AU43" s="144" t="s">
        <v>323</v>
      </c>
      <c r="AV43" s="144" t="s">
        <v>323</v>
      </c>
      <c r="AW43" s="144" t="s">
        <v>323</v>
      </c>
      <c r="AX43" s="141">
        <v>124</v>
      </c>
      <c r="AY43" s="138">
        <v>7.4331092474242008E-2</v>
      </c>
      <c r="AZ43" s="141">
        <v>15.82447477001249</v>
      </c>
      <c r="BA43" s="138" t="s">
        <v>323</v>
      </c>
      <c r="BB43" s="145">
        <v>-2.4857537355274001E-3</v>
      </c>
      <c r="BC43" s="141" t="s">
        <v>323</v>
      </c>
      <c r="BD43" s="141" t="s">
        <v>323</v>
      </c>
      <c r="BE43" s="141" t="s">
        <v>323</v>
      </c>
      <c r="BF43" s="141" t="s">
        <v>323</v>
      </c>
      <c r="BG43" s="141" t="s">
        <v>323</v>
      </c>
      <c r="BH43" s="144">
        <v>288</v>
      </c>
      <c r="BI43" s="144">
        <v>3041.6645749999998</v>
      </c>
      <c r="BJ43" s="138">
        <v>93.3</v>
      </c>
      <c r="BK43" s="138">
        <v>97</v>
      </c>
      <c r="BL43" s="138">
        <v>3.16</v>
      </c>
      <c r="BM43" s="138">
        <v>6.08</v>
      </c>
      <c r="BN43" s="138">
        <v>5.53</v>
      </c>
      <c r="BO43" s="138">
        <v>26.47</v>
      </c>
      <c r="BP43" s="144">
        <v>4717</v>
      </c>
      <c r="BQ43" s="144">
        <v>229491</v>
      </c>
      <c r="BR43" s="141">
        <v>231749.6090040761</v>
      </c>
      <c r="BS43" s="141">
        <v>1422.1292083712465</v>
      </c>
    </row>
    <row r="44" spans="1:71" ht="15.75" customHeight="1" x14ac:dyDescent="0.2">
      <c r="A44" s="160" t="s">
        <v>137</v>
      </c>
      <c r="B44" s="55" t="s">
        <v>144</v>
      </c>
      <c r="C44" s="61" t="s">
        <v>145</v>
      </c>
      <c r="D44" s="75">
        <v>685</v>
      </c>
      <c r="E44" s="75">
        <v>264</v>
      </c>
      <c r="F44" s="75">
        <v>4911.8678890000001</v>
      </c>
      <c r="G44" s="75">
        <v>875.05210799999998</v>
      </c>
      <c r="H44" s="75">
        <v>632.75726200000008</v>
      </c>
      <c r="I44" s="137">
        <v>0</v>
      </c>
      <c r="J44" s="75" t="s">
        <v>323</v>
      </c>
      <c r="K44" s="75" t="s">
        <v>323</v>
      </c>
      <c r="L44" s="75" t="s">
        <v>323</v>
      </c>
      <c r="M44" s="144">
        <v>0.81</v>
      </c>
      <c r="N44" s="138">
        <v>8.67</v>
      </c>
      <c r="O44" s="138">
        <v>0.01</v>
      </c>
      <c r="P44" s="138">
        <v>3.725104997213565</v>
      </c>
      <c r="Q44" s="138">
        <v>0.10336271283534508</v>
      </c>
      <c r="R44" s="75">
        <v>133.5</v>
      </c>
      <c r="S44" s="137">
        <v>0.44585284707178896</v>
      </c>
      <c r="T44" s="75">
        <v>58.207999999999998</v>
      </c>
      <c r="U44" s="139">
        <v>4.4000000000000004</v>
      </c>
      <c r="V44" s="140">
        <v>0.997</v>
      </c>
      <c r="W44" s="140">
        <v>0.98</v>
      </c>
      <c r="X44" s="140">
        <v>0.93100000000000005</v>
      </c>
      <c r="Y44" s="75">
        <v>250</v>
      </c>
      <c r="Z44" s="75">
        <v>60</v>
      </c>
      <c r="AA44" s="137">
        <v>5.0255209494784312</v>
      </c>
      <c r="AB44" s="137">
        <v>0</v>
      </c>
      <c r="AC44" s="137">
        <v>0</v>
      </c>
      <c r="AD44" s="137">
        <v>0.12596744408925101</v>
      </c>
      <c r="AE44" s="137">
        <v>9.3274095003533907E-3</v>
      </c>
      <c r="AF44" s="140">
        <v>0.77400000000000002</v>
      </c>
      <c r="AG44" s="140">
        <v>1.7000000000000001E-2</v>
      </c>
      <c r="AH44" s="75">
        <v>23.6</v>
      </c>
      <c r="AI44" s="137">
        <v>2.6</v>
      </c>
      <c r="AJ44" s="137">
        <v>0.14299999999999999</v>
      </c>
      <c r="AK44" s="139">
        <v>33</v>
      </c>
      <c r="AL44" s="143">
        <v>29</v>
      </c>
      <c r="AM44" s="143">
        <v>7.0264851384966951</v>
      </c>
      <c r="AN44" s="138">
        <v>4.9813355583298831E-3</v>
      </c>
      <c r="AO44" s="145">
        <v>1.4321339730198411E-2</v>
      </c>
      <c r="AP44" s="138">
        <v>0.03</v>
      </c>
      <c r="AQ44" s="144">
        <v>0.02</v>
      </c>
      <c r="AR44" s="138">
        <v>0.16</v>
      </c>
      <c r="AS44" s="143">
        <v>5.6</v>
      </c>
      <c r="AT44" s="144">
        <v>4.0999999999999996</v>
      </c>
      <c r="AU44" s="144" t="s">
        <v>323</v>
      </c>
      <c r="AV44" s="144" t="s">
        <v>323</v>
      </c>
      <c r="AW44" s="144" t="s">
        <v>323</v>
      </c>
      <c r="AX44" s="141">
        <v>124</v>
      </c>
      <c r="AY44" s="138">
        <v>7.4331092474242008E-2</v>
      </c>
      <c r="AZ44" s="141">
        <v>15.82447477001249</v>
      </c>
      <c r="BA44" s="138" t="s">
        <v>323</v>
      </c>
      <c r="BB44" s="145">
        <v>-2.4857537355274001E-3</v>
      </c>
      <c r="BC44" s="141" t="s">
        <v>323</v>
      </c>
      <c r="BD44" s="141" t="s">
        <v>323</v>
      </c>
      <c r="BE44" s="141" t="s">
        <v>323</v>
      </c>
      <c r="BF44" s="141" t="s">
        <v>323</v>
      </c>
      <c r="BG44" s="141" t="s">
        <v>323</v>
      </c>
      <c r="BH44" s="144">
        <v>129</v>
      </c>
      <c r="BI44" s="144">
        <v>1599.5353809999999</v>
      </c>
      <c r="BJ44" s="138">
        <v>94.8</v>
      </c>
      <c r="BK44" s="138">
        <v>87.1</v>
      </c>
      <c r="BL44" s="138">
        <v>2.0299999999999998</v>
      </c>
      <c r="BM44" s="138">
        <v>2.58</v>
      </c>
      <c r="BN44" s="138">
        <v>1.98</v>
      </c>
      <c r="BO44" s="138">
        <v>11.76</v>
      </c>
      <c r="BP44" s="144">
        <v>2412</v>
      </c>
      <c r="BQ44" s="144">
        <v>321199</v>
      </c>
      <c r="BR44" s="141">
        <v>325655.79315096978</v>
      </c>
      <c r="BS44" s="141">
        <v>930.59144676979065</v>
      </c>
    </row>
    <row r="45" spans="1:71" ht="15.75" customHeight="1" x14ac:dyDescent="0.2">
      <c r="A45" s="160" t="s">
        <v>137</v>
      </c>
      <c r="B45" s="55" t="s">
        <v>146</v>
      </c>
      <c r="C45" s="61" t="s">
        <v>147</v>
      </c>
      <c r="D45" s="75">
        <v>1302</v>
      </c>
      <c r="E45" s="75">
        <v>0</v>
      </c>
      <c r="F45" s="75">
        <v>1515.437715</v>
      </c>
      <c r="G45" s="75">
        <v>192.94450399999999</v>
      </c>
      <c r="H45" s="75">
        <v>4422.4296100000001</v>
      </c>
      <c r="I45" s="137">
        <v>0.05</v>
      </c>
      <c r="J45" s="75" t="s">
        <v>323</v>
      </c>
      <c r="K45" s="75" t="s">
        <v>323</v>
      </c>
      <c r="L45" s="75" t="s">
        <v>323</v>
      </c>
      <c r="M45" s="144">
        <v>1.52</v>
      </c>
      <c r="N45" s="138">
        <v>6.1</v>
      </c>
      <c r="O45" s="138">
        <v>0.09</v>
      </c>
      <c r="P45" s="138">
        <v>10.488746484024974</v>
      </c>
      <c r="Q45" s="138">
        <v>0.12618377148917614</v>
      </c>
      <c r="R45" s="75">
        <v>348.6</v>
      </c>
      <c r="S45" s="137">
        <v>0.44585284707178896</v>
      </c>
      <c r="T45" s="75">
        <v>58.207999999999998</v>
      </c>
      <c r="U45" s="139">
        <v>3.5</v>
      </c>
      <c r="V45" s="140">
        <v>0.997</v>
      </c>
      <c r="W45" s="140">
        <v>0.98</v>
      </c>
      <c r="X45" s="140">
        <v>0.93100000000000005</v>
      </c>
      <c r="Y45" s="75">
        <v>250</v>
      </c>
      <c r="Z45" s="75">
        <v>60</v>
      </c>
      <c r="AA45" s="137">
        <v>6.2379100324820422</v>
      </c>
      <c r="AB45" s="137">
        <v>9.5238095238095233E-2</v>
      </c>
      <c r="AC45" s="137">
        <v>4.7917887907282086E-3</v>
      </c>
      <c r="AD45" s="137">
        <v>0.12596744408925101</v>
      </c>
      <c r="AE45" s="137">
        <v>9.3274095003533907E-3</v>
      </c>
      <c r="AF45" s="140">
        <v>0.77400000000000002</v>
      </c>
      <c r="AG45" s="140">
        <v>6.0000000000000001E-3</v>
      </c>
      <c r="AH45" s="75">
        <v>23.6</v>
      </c>
      <c r="AI45" s="137">
        <v>2.6</v>
      </c>
      <c r="AJ45" s="137">
        <v>0.14299999999999999</v>
      </c>
      <c r="AK45" s="139">
        <v>33</v>
      </c>
      <c r="AL45" s="143">
        <v>22.5</v>
      </c>
      <c r="AM45" s="143">
        <v>7.1023893456173504</v>
      </c>
      <c r="AN45" s="138">
        <v>4.7598435321233534E-2</v>
      </c>
      <c r="AO45" s="145">
        <v>6.9800390051607569E-2</v>
      </c>
      <c r="AP45" s="138">
        <v>0.23</v>
      </c>
      <c r="AQ45" s="144">
        <v>0.05</v>
      </c>
      <c r="AR45" s="138">
        <v>0.13</v>
      </c>
      <c r="AS45" s="143">
        <v>6.1</v>
      </c>
      <c r="AT45" s="144">
        <v>4.0999999999999996</v>
      </c>
      <c r="AU45" s="144" t="s">
        <v>323</v>
      </c>
      <c r="AV45" s="144" t="s">
        <v>323</v>
      </c>
      <c r="AW45" s="144" t="s">
        <v>323</v>
      </c>
      <c r="AX45" s="141">
        <v>124</v>
      </c>
      <c r="AY45" s="138">
        <v>7.4331092474242008E-2</v>
      </c>
      <c r="AZ45" s="141">
        <v>15.82447477001249</v>
      </c>
      <c r="BA45" s="138" t="s">
        <v>323</v>
      </c>
      <c r="BB45" s="145">
        <v>-2.4857537355274001E-3</v>
      </c>
      <c r="BC45" s="141" t="s">
        <v>323</v>
      </c>
      <c r="BD45" s="141" t="s">
        <v>323</v>
      </c>
      <c r="BE45" s="141" t="s">
        <v>323</v>
      </c>
      <c r="BF45" s="141" t="s">
        <v>323</v>
      </c>
      <c r="BG45" s="141" t="s">
        <v>323</v>
      </c>
      <c r="BH45" s="144">
        <v>282</v>
      </c>
      <c r="BI45" s="144">
        <v>1989.4641059999999</v>
      </c>
      <c r="BJ45" s="138">
        <v>85.7</v>
      </c>
      <c r="BK45" s="138">
        <v>95.2</v>
      </c>
      <c r="BL45" s="138">
        <v>4.71</v>
      </c>
      <c r="BM45" s="138">
        <v>6.84</v>
      </c>
      <c r="BN45" s="138">
        <v>6.5</v>
      </c>
      <c r="BO45" s="138">
        <v>22.54</v>
      </c>
      <c r="BP45" s="144">
        <v>1854</v>
      </c>
      <c r="BQ45" s="144">
        <v>626071</v>
      </c>
      <c r="BR45" s="141">
        <v>618934.93648027722</v>
      </c>
      <c r="BS45" s="141">
        <v>5416.3421292083713</v>
      </c>
    </row>
    <row r="46" spans="1:71" ht="15.75" customHeight="1" x14ac:dyDescent="0.2">
      <c r="A46" s="160" t="s">
        <v>137</v>
      </c>
      <c r="B46" s="55" t="s">
        <v>148</v>
      </c>
      <c r="C46" s="61" t="s">
        <v>149</v>
      </c>
      <c r="D46" s="75">
        <v>370</v>
      </c>
      <c r="E46" s="75">
        <v>0</v>
      </c>
      <c r="F46" s="75">
        <v>2476.801203</v>
      </c>
      <c r="G46" s="75">
        <v>895.565876</v>
      </c>
      <c r="H46" s="75">
        <v>672.25453025000002</v>
      </c>
      <c r="I46" s="137">
        <v>0.3</v>
      </c>
      <c r="J46" s="75" t="s">
        <v>323</v>
      </c>
      <c r="K46" s="75" t="s">
        <v>323</v>
      </c>
      <c r="L46" s="75" t="s">
        <v>323</v>
      </c>
      <c r="M46" s="144">
        <v>0.22</v>
      </c>
      <c r="N46" s="138">
        <v>18.41</v>
      </c>
      <c r="O46" s="138">
        <v>0.16</v>
      </c>
      <c r="P46" s="138">
        <v>4.7487836934215686</v>
      </c>
      <c r="Q46" s="138">
        <v>8.8773086767045581E-2</v>
      </c>
      <c r="R46" s="75">
        <v>63.2</v>
      </c>
      <c r="S46" s="137">
        <v>0.44585284707178896</v>
      </c>
      <c r="T46" s="75">
        <v>58.207999999999998</v>
      </c>
      <c r="U46" s="139">
        <v>3.4</v>
      </c>
      <c r="V46" s="140">
        <v>0.997</v>
      </c>
      <c r="W46" s="140">
        <v>0.98</v>
      </c>
      <c r="X46" s="140">
        <v>0.93100000000000005</v>
      </c>
      <c r="Y46" s="75">
        <v>250</v>
      </c>
      <c r="Z46" s="75">
        <v>60</v>
      </c>
      <c r="AA46" s="137">
        <v>4.9373929546822204</v>
      </c>
      <c r="AB46" s="137">
        <v>0</v>
      </c>
      <c r="AC46" s="137">
        <v>0</v>
      </c>
      <c r="AD46" s="137">
        <v>0.12596744408925101</v>
      </c>
      <c r="AE46" s="137">
        <v>9.3274095003533907E-3</v>
      </c>
      <c r="AF46" s="140">
        <v>0.77400000000000002</v>
      </c>
      <c r="AG46" s="140">
        <v>4.0000000000000001E-3</v>
      </c>
      <c r="AH46" s="75">
        <v>23.6</v>
      </c>
      <c r="AI46" s="137">
        <v>2.6</v>
      </c>
      <c r="AJ46" s="137">
        <v>0.14299999999999999</v>
      </c>
      <c r="AK46" s="139">
        <v>33</v>
      </c>
      <c r="AL46" s="143">
        <v>12</v>
      </c>
      <c r="AM46" s="143">
        <v>8.62078904286472</v>
      </c>
      <c r="AN46" s="138">
        <v>0</v>
      </c>
      <c r="AO46" s="145">
        <v>5.7644861537042586E-4</v>
      </c>
      <c r="AP46" s="138">
        <v>7.0000000000000007E-2</v>
      </c>
      <c r="AQ46" s="144">
        <v>0.01</v>
      </c>
      <c r="AR46" s="138">
        <v>0.05</v>
      </c>
      <c r="AS46" s="143">
        <v>8.1</v>
      </c>
      <c r="AT46" s="144">
        <v>4.0999999999999996</v>
      </c>
      <c r="AU46" s="144" t="s">
        <v>323</v>
      </c>
      <c r="AV46" s="144" t="s">
        <v>323</v>
      </c>
      <c r="AW46" s="144" t="s">
        <v>323</v>
      </c>
      <c r="AX46" s="141">
        <v>124</v>
      </c>
      <c r="AY46" s="138">
        <v>7.4331092474242008E-2</v>
      </c>
      <c r="AZ46" s="141">
        <v>15.82447477001249</v>
      </c>
      <c r="BA46" s="138" t="s">
        <v>323</v>
      </c>
      <c r="BB46" s="145">
        <v>-2.4857537355274001E-3</v>
      </c>
      <c r="BC46" s="141" t="s">
        <v>323</v>
      </c>
      <c r="BD46" s="141" t="s">
        <v>323</v>
      </c>
      <c r="BE46" s="141" t="s">
        <v>323</v>
      </c>
      <c r="BF46" s="141" t="s">
        <v>323</v>
      </c>
      <c r="BG46" s="141" t="s">
        <v>323</v>
      </c>
      <c r="BH46" s="144">
        <v>206</v>
      </c>
      <c r="BI46" s="144">
        <v>1361.14122</v>
      </c>
      <c r="BJ46" s="138">
        <v>90.6</v>
      </c>
      <c r="BK46" s="138">
        <v>93.2</v>
      </c>
      <c r="BL46" s="138">
        <v>2.2000000000000002</v>
      </c>
      <c r="BM46" s="138">
        <v>3.14</v>
      </c>
      <c r="BN46" s="138">
        <v>3.99</v>
      </c>
      <c r="BO46" s="138">
        <v>16.670000000000002</v>
      </c>
      <c r="BP46" s="144">
        <v>2739</v>
      </c>
      <c r="BQ46" s="144">
        <v>173476</v>
      </c>
      <c r="BR46" s="141">
        <v>176033.86101293564</v>
      </c>
      <c r="BS46" s="141">
        <v>1123.6942675159235</v>
      </c>
    </row>
    <row r="47" spans="1:71" ht="15.75" customHeight="1" x14ac:dyDescent="0.2">
      <c r="A47" s="160" t="s">
        <v>137</v>
      </c>
      <c r="B47" s="55" t="s">
        <v>150</v>
      </c>
      <c r="C47" s="61" t="s">
        <v>151</v>
      </c>
      <c r="D47" s="75">
        <v>473</v>
      </c>
      <c r="E47" s="75">
        <v>106</v>
      </c>
      <c r="F47" s="75">
        <v>1461.4929609999999</v>
      </c>
      <c r="G47" s="75">
        <v>375.96051299999999</v>
      </c>
      <c r="H47" s="75">
        <v>1082.9384554999999</v>
      </c>
      <c r="I47" s="137">
        <v>0.3</v>
      </c>
      <c r="J47" s="75" t="s">
        <v>323</v>
      </c>
      <c r="K47" s="75" t="s">
        <v>323</v>
      </c>
      <c r="L47" s="75" t="s">
        <v>323</v>
      </c>
      <c r="M47" s="144">
        <v>1.02</v>
      </c>
      <c r="N47" s="138">
        <v>11.04</v>
      </c>
      <c r="O47" s="138">
        <v>0.03</v>
      </c>
      <c r="P47" s="138">
        <v>5.1137449818390364</v>
      </c>
      <c r="Q47" s="138">
        <v>0.15247926737125744</v>
      </c>
      <c r="R47" s="75">
        <v>65.7</v>
      </c>
      <c r="S47" s="137">
        <v>0.44585284707178896</v>
      </c>
      <c r="T47" s="75">
        <v>58.207999999999998</v>
      </c>
      <c r="U47" s="139">
        <v>3.8</v>
      </c>
      <c r="V47" s="140">
        <v>0.997</v>
      </c>
      <c r="W47" s="140">
        <v>0.98</v>
      </c>
      <c r="X47" s="140">
        <v>0.93100000000000005</v>
      </c>
      <c r="Y47" s="75">
        <v>250</v>
      </c>
      <c r="Z47" s="75">
        <v>60</v>
      </c>
      <c r="AA47" s="137">
        <v>4.4702983848891318</v>
      </c>
      <c r="AB47" s="137">
        <v>4.7619047619047616E-2</v>
      </c>
      <c r="AC47" s="137">
        <v>1.7296155701814274E-2</v>
      </c>
      <c r="AD47" s="137">
        <v>0.12596744408925101</v>
      </c>
      <c r="AE47" s="137">
        <v>9.3274095003533907E-3</v>
      </c>
      <c r="AF47" s="140">
        <v>0.77400000000000002</v>
      </c>
      <c r="AG47" s="140">
        <v>1.7999999999999999E-2</v>
      </c>
      <c r="AH47" s="75">
        <v>23.6</v>
      </c>
      <c r="AI47" s="137">
        <v>2.6</v>
      </c>
      <c r="AJ47" s="137">
        <v>0.14299999999999999</v>
      </c>
      <c r="AK47" s="139">
        <v>33</v>
      </c>
      <c r="AL47" s="143">
        <v>30.5</v>
      </c>
      <c r="AM47" s="143">
        <v>8.8697417410856527</v>
      </c>
      <c r="AN47" s="138">
        <v>0</v>
      </c>
      <c r="AO47" s="145">
        <v>2.7309719529180435E-3</v>
      </c>
      <c r="AP47" s="138">
        <v>0.04</v>
      </c>
      <c r="AQ47" s="144">
        <v>0.02</v>
      </c>
      <c r="AR47" s="138">
        <v>0.08</v>
      </c>
      <c r="AS47" s="143">
        <v>5.2</v>
      </c>
      <c r="AT47" s="144">
        <v>4.0999999999999996</v>
      </c>
      <c r="AU47" s="144" t="s">
        <v>323</v>
      </c>
      <c r="AV47" s="144" t="s">
        <v>323</v>
      </c>
      <c r="AW47" s="144" t="s">
        <v>323</v>
      </c>
      <c r="AX47" s="141">
        <v>124</v>
      </c>
      <c r="AY47" s="138">
        <v>7.4331092474242008E-2</v>
      </c>
      <c r="AZ47" s="141">
        <v>15.82447477001249</v>
      </c>
      <c r="BA47" s="138" t="s">
        <v>323</v>
      </c>
      <c r="BB47" s="145">
        <v>-2.4857537355274001E-3</v>
      </c>
      <c r="BC47" s="141" t="s">
        <v>323</v>
      </c>
      <c r="BD47" s="141" t="s">
        <v>323</v>
      </c>
      <c r="BE47" s="141" t="s">
        <v>323</v>
      </c>
      <c r="BF47" s="141" t="s">
        <v>323</v>
      </c>
      <c r="BG47" s="141" t="s">
        <v>323</v>
      </c>
      <c r="BH47" s="144">
        <v>331</v>
      </c>
      <c r="BI47" s="144">
        <v>2045.1005150000001</v>
      </c>
      <c r="BJ47" s="138">
        <v>96</v>
      </c>
      <c r="BK47" s="138">
        <v>94.3</v>
      </c>
      <c r="BL47" s="138">
        <v>2.5499999999999998</v>
      </c>
      <c r="BM47" s="138">
        <v>5.2</v>
      </c>
      <c r="BN47" s="138">
        <v>3.69</v>
      </c>
      <c r="BO47" s="138">
        <v>38.46</v>
      </c>
      <c r="BP47" s="144">
        <v>3340</v>
      </c>
      <c r="BQ47" s="144">
        <v>219702</v>
      </c>
      <c r="BR47" s="141">
        <v>224829.8757027071</v>
      </c>
      <c r="BS47" s="141">
        <v>1034.5404913557779</v>
      </c>
    </row>
    <row r="48" spans="1:71" ht="15.75" customHeight="1" x14ac:dyDescent="0.2">
      <c r="A48" s="60" t="s">
        <v>137</v>
      </c>
      <c r="B48" s="162" t="s">
        <v>152</v>
      </c>
      <c r="C48" s="163" t="s">
        <v>153</v>
      </c>
      <c r="D48" s="164">
        <v>324</v>
      </c>
      <c r="E48" s="164">
        <v>0</v>
      </c>
      <c r="F48" s="164">
        <v>1539.9463370000001</v>
      </c>
      <c r="G48" s="164">
        <v>261.03673099999997</v>
      </c>
      <c r="H48" s="164">
        <v>945.7628504999999</v>
      </c>
      <c r="I48" s="165">
        <v>0.3</v>
      </c>
      <c r="J48" s="164" t="s">
        <v>323</v>
      </c>
      <c r="K48" s="164" t="s">
        <v>323</v>
      </c>
      <c r="L48" s="164" t="s">
        <v>323</v>
      </c>
      <c r="M48" s="166">
        <v>0.37</v>
      </c>
      <c r="N48" s="167">
        <v>19.77</v>
      </c>
      <c r="O48" s="167">
        <v>0.03</v>
      </c>
      <c r="P48" s="167">
        <v>9.3261597008070343</v>
      </c>
      <c r="Q48" s="167">
        <v>0.10957286267305295</v>
      </c>
      <c r="R48" s="164">
        <v>37.6</v>
      </c>
      <c r="S48" s="165">
        <v>0.44585284707178896</v>
      </c>
      <c r="T48" s="164">
        <v>58.207999999999998</v>
      </c>
      <c r="U48" s="168">
        <v>3.2</v>
      </c>
      <c r="V48" s="169">
        <v>0.997</v>
      </c>
      <c r="W48" s="169">
        <v>0.98</v>
      </c>
      <c r="X48" s="169">
        <v>0.93100000000000005</v>
      </c>
      <c r="Y48" s="164">
        <v>250</v>
      </c>
      <c r="Z48" s="164">
        <v>60</v>
      </c>
      <c r="AA48" s="165">
        <v>5.0365695878330206</v>
      </c>
      <c r="AB48" s="165">
        <v>4.7619047619047616E-2</v>
      </c>
      <c r="AC48" s="165">
        <v>0</v>
      </c>
      <c r="AD48" s="165">
        <v>0.12596744408925101</v>
      </c>
      <c r="AE48" s="165">
        <v>9.3274095003533907E-3</v>
      </c>
      <c r="AF48" s="169">
        <v>0.77400000000000002</v>
      </c>
      <c r="AG48" s="169">
        <v>1.2999999999999999E-2</v>
      </c>
      <c r="AH48" s="164">
        <v>23.6</v>
      </c>
      <c r="AI48" s="165">
        <v>2.6</v>
      </c>
      <c r="AJ48" s="165">
        <v>0.14299999999999999</v>
      </c>
      <c r="AK48" s="168">
        <v>33</v>
      </c>
      <c r="AL48" s="171">
        <v>20.100000000000001</v>
      </c>
      <c r="AM48" s="171">
        <v>8.3209763138901653</v>
      </c>
      <c r="AN48" s="167">
        <v>0</v>
      </c>
      <c r="AO48" s="172">
        <v>9.8418738927891873E-3</v>
      </c>
      <c r="AP48" s="167">
        <v>0.12</v>
      </c>
      <c r="AQ48" s="166">
        <v>0.03</v>
      </c>
      <c r="AR48" s="167">
        <v>0.03</v>
      </c>
      <c r="AS48" s="171">
        <v>8.1</v>
      </c>
      <c r="AT48" s="166">
        <v>4.0999999999999996</v>
      </c>
      <c r="AU48" s="166" t="s">
        <v>323</v>
      </c>
      <c r="AV48" s="166" t="s">
        <v>323</v>
      </c>
      <c r="AW48" s="166" t="s">
        <v>323</v>
      </c>
      <c r="AX48" s="170">
        <v>124</v>
      </c>
      <c r="AY48" s="167">
        <v>7.4331092474242008E-2</v>
      </c>
      <c r="AZ48" s="170">
        <v>15.82447477001249</v>
      </c>
      <c r="BA48" s="334" t="s">
        <v>323</v>
      </c>
      <c r="BB48" s="172">
        <v>-2.4857537355274001E-3</v>
      </c>
      <c r="BC48" s="170" t="s">
        <v>323</v>
      </c>
      <c r="BD48" s="170" t="s">
        <v>323</v>
      </c>
      <c r="BE48" s="170" t="s">
        <v>323</v>
      </c>
      <c r="BF48" s="170" t="s">
        <v>323</v>
      </c>
      <c r="BG48" s="170" t="s">
        <v>323</v>
      </c>
      <c r="BH48" s="166">
        <v>188</v>
      </c>
      <c r="BI48" s="166">
        <v>2373.0599269999998</v>
      </c>
      <c r="BJ48" s="167">
        <v>93.9</v>
      </c>
      <c r="BK48" s="167">
        <v>88.3</v>
      </c>
      <c r="BL48" s="167">
        <v>2.3199999999999998</v>
      </c>
      <c r="BM48" s="167">
        <v>3.41</v>
      </c>
      <c r="BN48" s="167">
        <v>3.05</v>
      </c>
      <c r="BO48" s="167">
        <v>16.670000000000002</v>
      </c>
      <c r="BP48" s="166">
        <v>4042</v>
      </c>
      <c r="BQ48" s="166">
        <v>152410</v>
      </c>
      <c r="BR48" s="170">
        <v>154343.29796108557</v>
      </c>
      <c r="BS48" s="170">
        <v>999.32666060054589</v>
      </c>
    </row>
    <row r="49" spans="1:71" ht="15.75" customHeight="1" x14ac:dyDescent="0.25">
      <c r="A49" s="1"/>
      <c r="B49" s="1"/>
      <c r="C49" s="1"/>
      <c r="D49" s="1"/>
      <c r="E49" s="1"/>
      <c r="F49" s="1"/>
      <c r="G49" s="1"/>
      <c r="H49" s="1"/>
      <c r="I49" s="1"/>
      <c r="J49" s="1"/>
      <c r="K49" s="1"/>
      <c r="L49" s="1"/>
      <c r="M49" s="1"/>
      <c r="N49" s="1"/>
      <c r="O49" s="1"/>
      <c r="P49" s="1"/>
      <c r="Q49" s="1"/>
      <c r="R49" s="1"/>
      <c r="S49" s="1"/>
      <c r="T49" s="1"/>
      <c r="U49" s="1"/>
      <c r="V49" s="1"/>
      <c r="W49" s="239"/>
      <c r="X49" s="239"/>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row>
    <row r="50" spans="1:71" ht="15.75" customHeight="1" x14ac:dyDescent="0.25">
      <c r="A50" s="1"/>
      <c r="B50" s="1"/>
      <c r="C50" s="1" t="s">
        <v>214</v>
      </c>
      <c r="D50" s="173">
        <f t="shared" ref="D50:BS50" si="0">MAX(D5:D48)</f>
        <v>1847</v>
      </c>
      <c r="E50" s="173">
        <f t="shared" si="0"/>
        <v>1721</v>
      </c>
      <c r="F50" s="173">
        <f t="shared" si="0"/>
        <v>4911.8678890000001</v>
      </c>
      <c r="G50" s="173">
        <f t="shared" si="0"/>
        <v>5776.2236000000003</v>
      </c>
      <c r="H50" s="173">
        <f t="shared" si="0"/>
        <v>4422.4296100000001</v>
      </c>
      <c r="I50" s="173">
        <f t="shared" si="0"/>
        <v>0.45</v>
      </c>
      <c r="J50" s="173">
        <f t="shared" si="0"/>
        <v>372</v>
      </c>
      <c r="K50" s="173">
        <f t="shared" si="0"/>
        <v>1275.2857142857142</v>
      </c>
      <c r="L50" s="173">
        <f t="shared" si="0"/>
        <v>6729</v>
      </c>
      <c r="M50" s="173">
        <f t="shared" si="0"/>
        <v>1.52</v>
      </c>
      <c r="N50" s="173">
        <f t="shared" si="0"/>
        <v>19.77</v>
      </c>
      <c r="O50" s="173">
        <f t="shared" si="0"/>
        <v>0.39</v>
      </c>
      <c r="P50" s="173">
        <f t="shared" si="0"/>
        <v>10.488746484024974</v>
      </c>
      <c r="Q50" s="173">
        <f t="shared" si="0"/>
        <v>0.24271844660194172</v>
      </c>
      <c r="R50" s="173">
        <f t="shared" si="0"/>
        <v>545</v>
      </c>
      <c r="S50" s="173">
        <f t="shared" si="0"/>
        <v>1.0714135492436767</v>
      </c>
      <c r="T50" s="173">
        <f t="shared" si="0"/>
        <v>67.150000000000006</v>
      </c>
      <c r="U50" s="173">
        <f t="shared" si="0"/>
        <v>4.9788041574214645</v>
      </c>
      <c r="V50" s="173">
        <f t="shared" si="0"/>
        <v>0.997</v>
      </c>
      <c r="W50" s="173">
        <f t="shared" ref="W50:X50" si="1">MAX(W5:W48)</f>
        <v>0.98299999999999998</v>
      </c>
      <c r="X50" s="173">
        <f t="shared" si="1"/>
        <v>0.99400000000000011</v>
      </c>
      <c r="Y50" s="173">
        <f t="shared" si="0"/>
        <v>400</v>
      </c>
      <c r="Z50" s="173">
        <f t="shared" si="0"/>
        <v>60</v>
      </c>
      <c r="AA50" s="173">
        <f t="shared" si="0"/>
        <v>6.2379100324820422</v>
      </c>
      <c r="AB50" s="173">
        <f t="shared" si="0"/>
        <v>0.14285714285714285</v>
      </c>
      <c r="AC50" s="173">
        <f t="shared" si="0"/>
        <v>1.136657080490771</v>
      </c>
      <c r="AD50" s="173">
        <f t="shared" si="0"/>
        <v>0.13640075099999999</v>
      </c>
      <c r="AE50" s="174">
        <f t="shared" si="0"/>
        <v>1.8926993999999999E-2</v>
      </c>
      <c r="AF50" s="173">
        <f t="shared" si="0"/>
        <v>0.82899999999999996</v>
      </c>
      <c r="AG50" s="173">
        <f t="shared" si="0"/>
        <v>1.7999999999999999E-2</v>
      </c>
      <c r="AH50" s="173">
        <f t="shared" si="0"/>
        <v>23.6</v>
      </c>
      <c r="AI50" s="173">
        <f t="shared" si="0"/>
        <v>5.3</v>
      </c>
      <c r="AJ50" s="173">
        <f t="shared" si="0"/>
        <v>0.18099999999999999</v>
      </c>
      <c r="AK50" s="173">
        <f t="shared" si="0"/>
        <v>38.5</v>
      </c>
      <c r="AL50" s="173">
        <f t="shared" si="0"/>
        <v>35.700000000000003</v>
      </c>
      <c r="AM50" s="173">
        <f t="shared" si="0"/>
        <v>26.696232903410223</v>
      </c>
      <c r="AN50" s="173">
        <f t="shared" si="0"/>
        <v>1.4569907537125246</v>
      </c>
      <c r="AO50" s="173">
        <f t="shared" si="0"/>
        <v>0.23844568737120989</v>
      </c>
      <c r="AP50" s="173">
        <f t="shared" si="0"/>
        <v>0.23</v>
      </c>
      <c r="AQ50" s="173">
        <f t="shared" si="0"/>
        <v>5.738462930633019E-2</v>
      </c>
      <c r="AR50" s="173">
        <f t="shared" si="0"/>
        <v>0.2</v>
      </c>
      <c r="AS50" s="173">
        <f t="shared" si="0"/>
        <v>15.5</v>
      </c>
      <c r="AT50" s="173">
        <f t="shared" si="0"/>
        <v>9.6</v>
      </c>
      <c r="AU50" s="173">
        <f t="shared" si="0"/>
        <v>103232</v>
      </c>
      <c r="AV50" s="173">
        <f t="shared" si="0"/>
        <v>160</v>
      </c>
      <c r="AW50" s="173">
        <f t="shared" si="0"/>
        <v>461.4</v>
      </c>
      <c r="AX50" s="173">
        <f t="shared" si="0"/>
        <v>143</v>
      </c>
      <c r="AY50" s="173">
        <f t="shared" si="0"/>
        <v>0.58079967631838259</v>
      </c>
      <c r="AZ50" s="173">
        <f t="shared" si="0"/>
        <v>43.606540812717867</v>
      </c>
      <c r="BA50" s="173">
        <f t="shared" si="0"/>
        <v>11.1</v>
      </c>
      <c r="BB50" s="173">
        <f t="shared" si="0"/>
        <v>0.156257584691048</v>
      </c>
      <c r="BC50" s="173">
        <f t="shared" si="0"/>
        <v>25</v>
      </c>
      <c r="BD50" s="173">
        <f t="shared" si="0"/>
        <v>4.76</v>
      </c>
      <c r="BE50" s="173">
        <f t="shared" si="0"/>
        <v>8</v>
      </c>
      <c r="BF50" s="173">
        <f t="shared" si="0"/>
        <v>0.47</v>
      </c>
      <c r="BG50" s="173">
        <f t="shared" si="0"/>
        <v>98.9</v>
      </c>
      <c r="BH50" s="173">
        <f t="shared" si="0"/>
        <v>460</v>
      </c>
      <c r="BI50" s="173">
        <f t="shared" si="0"/>
        <v>3041.6645749999998</v>
      </c>
      <c r="BJ50" s="173">
        <f t="shared" si="0"/>
        <v>100</v>
      </c>
      <c r="BK50" s="173">
        <f t="shared" si="0"/>
        <v>100</v>
      </c>
      <c r="BL50" s="173">
        <f t="shared" si="0"/>
        <v>4.91</v>
      </c>
      <c r="BM50" s="173">
        <f t="shared" si="0"/>
        <v>11.98</v>
      </c>
      <c r="BN50" s="173">
        <f t="shared" si="0"/>
        <v>22.375290659412979</v>
      </c>
      <c r="BO50" s="173">
        <f t="shared" si="0"/>
        <v>38.46</v>
      </c>
      <c r="BP50" s="173">
        <f t="shared" si="0"/>
        <v>4717</v>
      </c>
      <c r="BQ50" s="173">
        <f t="shared" si="0"/>
        <v>906166</v>
      </c>
      <c r="BR50" s="173">
        <f t="shared" si="0"/>
        <v>877885.70182993123</v>
      </c>
      <c r="BS50" s="173">
        <f t="shared" si="0"/>
        <v>6452.1115037036998</v>
      </c>
    </row>
    <row r="51" spans="1:71" ht="15.75" customHeight="1" x14ac:dyDescent="0.25">
      <c r="A51" s="1"/>
      <c r="B51" s="1"/>
      <c r="C51" s="1" t="s">
        <v>215</v>
      </c>
      <c r="D51" s="173">
        <f t="shared" ref="D51:BS51" si="2">MIN(D5:D48)</f>
        <v>1</v>
      </c>
      <c r="E51" s="173">
        <f t="shared" si="2"/>
        <v>0</v>
      </c>
      <c r="F51" s="173">
        <f t="shared" si="2"/>
        <v>0</v>
      </c>
      <c r="G51" s="173">
        <f t="shared" si="2"/>
        <v>0</v>
      </c>
      <c r="H51" s="173">
        <f t="shared" si="2"/>
        <v>0</v>
      </c>
      <c r="I51" s="173">
        <f t="shared" si="2"/>
        <v>0</v>
      </c>
      <c r="J51" s="173">
        <f t="shared" si="2"/>
        <v>0</v>
      </c>
      <c r="K51" s="173">
        <f t="shared" si="2"/>
        <v>0</v>
      </c>
      <c r="L51" s="173">
        <f t="shared" si="2"/>
        <v>0</v>
      </c>
      <c r="M51" s="173">
        <f t="shared" si="2"/>
        <v>0</v>
      </c>
      <c r="N51" s="173">
        <f t="shared" si="2"/>
        <v>0</v>
      </c>
      <c r="O51" s="173">
        <f t="shared" si="2"/>
        <v>0</v>
      </c>
      <c r="P51" s="173">
        <f t="shared" si="2"/>
        <v>1.0081393441915465</v>
      </c>
      <c r="Q51" s="173">
        <f t="shared" si="2"/>
        <v>1.8125793003443903E-2</v>
      </c>
      <c r="R51" s="173">
        <f t="shared" si="2"/>
        <v>2.7464028776978417</v>
      </c>
      <c r="S51" s="173">
        <f t="shared" si="2"/>
        <v>0.44585284707178896</v>
      </c>
      <c r="T51" s="173">
        <f t="shared" si="2"/>
        <v>58.207999999999998</v>
      </c>
      <c r="U51" s="173">
        <f t="shared" si="2"/>
        <v>2.7290542459528542</v>
      </c>
      <c r="V51" s="173">
        <f t="shared" si="2"/>
        <v>0.93400000000000005</v>
      </c>
      <c r="W51" s="173">
        <f t="shared" ref="W51:X51" si="3">MIN(W5:W48)</f>
        <v>0.8909999999999999</v>
      </c>
      <c r="X51" s="173">
        <f t="shared" si="3"/>
        <v>0.90400000000000003</v>
      </c>
      <c r="Y51" s="173">
        <f t="shared" si="2"/>
        <v>5</v>
      </c>
      <c r="Z51" s="173">
        <f t="shared" si="2"/>
        <v>60</v>
      </c>
      <c r="AA51" s="173">
        <f t="shared" si="2"/>
        <v>4.1270626682930196</v>
      </c>
      <c r="AB51" s="173">
        <f t="shared" si="2"/>
        <v>0</v>
      </c>
      <c r="AC51" s="173">
        <f t="shared" si="2"/>
        <v>0</v>
      </c>
      <c r="AD51" s="173">
        <f t="shared" si="2"/>
        <v>4.0040847999999997E-2</v>
      </c>
      <c r="AE51" s="174">
        <f t="shared" si="2"/>
        <v>9.3274095003533907E-3</v>
      </c>
      <c r="AF51" s="173">
        <f t="shared" si="2"/>
        <v>0.77400000000000002</v>
      </c>
      <c r="AG51" s="173">
        <f t="shared" si="2"/>
        <v>3.0000000000000001E-3</v>
      </c>
      <c r="AH51" s="173">
        <f t="shared" si="2"/>
        <v>21.6</v>
      </c>
      <c r="AI51" s="173">
        <f t="shared" si="2"/>
        <v>2.6</v>
      </c>
      <c r="AJ51" s="173">
        <f t="shared" si="2"/>
        <v>0.109</v>
      </c>
      <c r="AK51" s="173">
        <f t="shared" si="2"/>
        <v>33</v>
      </c>
      <c r="AL51" s="173">
        <f t="shared" si="2"/>
        <v>5.4</v>
      </c>
      <c r="AM51" s="173">
        <f t="shared" si="2"/>
        <v>1.294507391219621</v>
      </c>
      <c r="AN51" s="173">
        <f t="shared" si="2"/>
        <v>0</v>
      </c>
      <c r="AO51" s="173">
        <f t="shared" si="2"/>
        <v>0</v>
      </c>
      <c r="AP51" s="173">
        <f t="shared" si="2"/>
        <v>0.03</v>
      </c>
      <c r="AQ51" s="173">
        <f t="shared" si="2"/>
        <v>0</v>
      </c>
      <c r="AR51" s="173">
        <f t="shared" si="2"/>
        <v>0</v>
      </c>
      <c r="AS51" s="173">
        <f t="shared" si="2"/>
        <v>2.5</v>
      </c>
      <c r="AT51" s="173">
        <f t="shared" si="2"/>
        <v>4.0999999999999996</v>
      </c>
      <c r="AU51" s="173">
        <f t="shared" si="2"/>
        <v>0</v>
      </c>
      <c r="AV51" s="173">
        <f t="shared" si="2"/>
        <v>0</v>
      </c>
      <c r="AW51" s="173">
        <f t="shared" si="2"/>
        <v>5.6410000000000002E-3</v>
      </c>
      <c r="AX51" s="173">
        <f t="shared" si="2"/>
        <v>124</v>
      </c>
      <c r="AY51" s="173">
        <f t="shared" si="2"/>
        <v>0</v>
      </c>
      <c r="AZ51" s="173">
        <f t="shared" si="2"/>
        <v>9.386733416770964</v>
      </c>
      <c r="BA51" s="173">
        <f t="shared" si="2"/>
        <v>4.87</v>
      </c>
      <c r="BB51" s="173">
        <f t="shared" si="2"/>
        <v>-6.1330899696214303E-2</v>
      </c>
      <c r="BC51" s="173">
        <f t="shared" si="2"/>
        <v>5</v>
      </c>
      <c r="BD51" s="173">
        <f t="shared" si="2"/>
        <v>1.64</v>
      </c>
      <c r="BE51" s="173">
        <f t="shared" si="2"/>
        <v>2</v>
      </c>
      <c r="BF51" s="173">
        <f t="shared" si="2"/>
        <v>0.47</v>
      </c>
      <c r="BG51" s="173">
        <f t="shared" si="2"/>
        <v>7</v>
      </c>
      <c r="BH51" s="173">
        <f t="shared" si="2"/>
        <v>0</v>
      </c>
      <c r="BI51" s="173">
        <f t="shared" si="2"/>
        <v>123.754756</v>
      </c>
      <c r="BJ51" s="173">
        <f t="shared" si="2"/>
        <v>85.27</v>
      </c>
      <c r="BK51" s="173">
        <f t="shared" si="2"/>
        <v>58.23</v>
      </c>
      <c r="BL51" s="173">
        <f t="shared" si="2"/>
        <v>0.39</v>
      </c>
      <c r="BM51" s="173">
        <f t="shared" si="2"/>
        <v>1.26</v>
      </c>
      <c r="BN51" s="173">
        <f t="shared" si="2"/>
        <v>0.39745627980922099</v>
      </c>
      <c r="BO51" s="173">
        <f t="shared" si="2"/>
        <v>11.76</v>
      </c>
      <c r="BP51" s="173">
        <f t="shared" si="2"/>
        <v>47</v>
      </c>
      <c r="BQ51" s="173">
        <f t="shared" si="2"/>
        <v>1527</v>
      </c>
      <c r="BR51" s="173">
        <f t="shared" si="2"/>
        <v>1760.210654664319</v>
      </c>
      <c r="BS51" s="173">
        <f t="shared" si="2"/>
        <v>257.95978981481483</v>
      </c>
    </row>
    <row r="52" spans="1:71" ht="15.75" customHeight="1" x14ac:dyDescent="0.25">
      <c r="A52" s="1"/>
      <c r="B52" s="1"/>
      <c r="C52" s="1"/>
      <c r="D52" s="1"/>
      <c r="E52" s="1"/>
      <c r="F52" s="1"/>
      <c r="G52" s="1"/>
      <c r="H52" s="1"/>
      <c r="I52" s="1"/>
      <c r="J52" s="1"/>
      <c r="K52" s="1"/>
      <c r="L52" s="1"/>
      <c r="M52" s="1"/>
      <c r="N52" s="1"/>
      <c r="O52" s="1"/>
      <c r="P52" s="1"/>
      <c r="Q52" s="1"/>
      <c r="R52" s="1"/>
      <c r="S52" s="1"/>
      <c r="T52" s="1"/>
      <c r="U52" s="1"/>
      <c r="V52" s="1"/>
      <c r="W52" s="239"/>
      <c r="X52" s="239"/>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row>
    <row r="53" spans="1:71" ht="15.75" customHeight="1" x14ac:dyDescent="0.25">
      <c r="A53" s="1"/>
      <c r="B53" s="1"/>
      <c r="C53" s="1"/>
      <c r="D53" s="1"/>
      <c r="E53" s="1"/>
      <c r="F53" s="1"/>
      <c r="G53" s="1"/>
      <c r="H53" s="1"/>
      <c r="I53" s="1"/>
      <c r="J53" s="1"/>
      <c r="K53" s="1"/>
      <c r="L53" s="1"/>
      <c r="M53" s="1"/>
      <c r="N53" s="1"/>
      <c r="O53" s="1"/>
      <c r="P53" s="1"/>
      <c r="Q53" s="1"/>
      <c r="R53" s="1"/>
      <c r="S53" s="1"/>
      <c r="T53" s="1"/>
      <c r="U53" s="1"/>
      <c r="V53" s="1"/>
      <c r="W53" s="239"/>
      <c r="X53" s="239"/>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row>
    <row r="54" spans="1:71" ht="15.75" customHeight="1" x14ac:dyDescent="0.25">
      <c r="A54" s="1"/>
      <c r="B54" s="1"/>
      <c r="C54" s="1"/>
      <c r="D54" s="1"/>
      <c r="E54" s="1"/>
      <c r="F54" s="1"/>
      <c r="G54" s="1"/>
      <c r="H54" s="1"/>
      <c r="I54" s="1"/>
      <c r="J54" s="1"/>
      <c r="K54" s="1"/>
      <c r="L54" s="1"/>
      <c r="M54" s="1"/>
      <c r="N54" s="1"/>
      <c r="O54" s="1"/>
      <c r="P54" s="1"/>
      <c r="Q54" s="1"/>
      <c r="R54" s="1"/>
      <c r="S54" s="1"/>
      <c r="T54" s="1"/>
      <c r="U54" s="1"/>
      <c r="V54" s="1"/>
      <c r="W54" s="239"/>
      <c r="X54" s="239"/>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row>
    <row r="55" spans="1:71" ht="15.75" customHeight="1" x14ac:dyDescent="0.25">
      <c r="A55" s="1"/>
      <c r="B55" s="1"/>
      <c r="C55" s="1"/>
      <c r="D55" s="1"/>
      <c r="E55" s="1"/>
      <c r="F55" s="1"/>
      <c r="G55" s="1"/>
      <c r="H55" s="1"/>
      <c r="I55" s="1"/>
      <c r="J55" s="1"/>
      <c r="K55" s="1"/>
      <c r="L55" s="1"/>
      <c r="M55" s="1"/>
      <c r="N55" s="1"/>
      <c r="O55" s="1"/>
      <c r="P55" s="1"/>
      <c r="Q55" s="1"/>
      <c r="R55" s="1"/>
      <c r="S55" s="1"/>
      <c r="T55" s="1"/>
      <c r="U55" s="1"/>
      <c r="V55" s="1"/>
      <c r="W55" s="239"/>
      <c r="X55" s="239"/>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row>
    <row r="56" spans="1:71" ht="15.75" customHeight="1" x14ac:dyDescent="0.25">
      <c r="A56" s="1"/>
      <c r="B56" s="1"/>
      <c r="C56" s="1"/>
      <c r="D56" s="1"/>
      <c r="E56" s="1"/>
      <c r="F56" s="1"/>
      <c r="G56" s="1"/>
      <c r="H56" s="1"/>
      <c r="I56" s="1"/>
      <c r="J56" s="1"/>
      <c r="K56" s="1"/>
      <c r="L56" s="1"/>
      <c r="M56" s="1"/>
      <c r="N56" s="1"/>
      <c r="O56" s="1"/>
      <c r="P56" s="1"/>
      <c r="Q56" s="1"/>
      <c r="R56" s="1"/>
      <c r="S56" s="1"/>
      <c r="T56" s="1"/>
      <c r="U56" s="1"/>
      <c r="V56" s="1"/>
      <c r="W56" s="239"/>
      <c r="X56" s="239"/>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row>
    <row r="57" spans="1:71" ht="15.75" customHeight="1" x14ac:dyDescent="0.25">
      <c r="A57" s="1"/>
      <c r="B57" s="1"/>
      <c r="C57" s="1"/>
      <c r="D57" s="1"/>
      <c r="E57" s="1"/>
      <c r="F57" s="1"/>
      <c r="G57" s="1"/>
      <c r="H57" s="1"/>
      <c r="I57" s="1"/>
      <c r="J57" s="1"/>
      <c r="K57" s="1"/>
      <c r="L57" s="1"/>
      <c r="M57" s="1"/>
      <c r="N57" s="1"/>
      <c r="O57" s="1"/>
      <c r="P57" s="1"/>
      <c r="Q57" s="1"/>
      <c r="R57" s="1"/>
      <c r="S57" s="1"/>
      <c r="T57" s="1"/>
      <c r="U57" s="1"/>
      <c r="V57" s="1"/>
      <c r="W57" s="239"/>
      <c r="X57" s="239"/>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row>
    <row r="58" spans="1:71" ht="15.75" customHeight="1" x14ac:dyDescent="0.25">
      <c r="A58" s="1"/>
      <c r="B58" s="1"/>
      <c r="C58" s="1"/>
      <c r="D58" s="1"/>
      <c r="E58" s="1"/>
      <c r="F58" s="1"/>
      <c r="G58" s="1"/>
      <c r="H58" s="1"/>
      <c r="I58" s="1"/>
      <c r="J58" s="1"/>
      <c r="K58" s="1"/>
      <c r="L58" s="1"/>
      <c r="M58" s="1"/>
      <c r="N58" s="1"/>
      <c r="O58" s="1"/>
      <c r="P58" s="1"/>
      <c r="Q58" s="1"/>
      <c r="R58" s="1"/>
      <c r="S58" s="1"/>
      <c r="T58" s="1"/>
      <c r="U58" s="1"/>
      <c r="V58" s="1"/>
      <c r="W58" s="239"/>
      <c r="X58" s="239"/>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row>
    <row r="59" spans="1:71" ht="15.75" customHeight="1" x14ac:dyDescent="0.25">
      <c r="A59" s="1"/>
      <c r="B59" s="1"/>
      <c r="C59" s="1"/>
      <c r="D59" s="1"/>
      <c r="E59" s="1"/>
      <c r="F59" s="1"/>
      <c r="G59" s="1"/>
      <c r="H59" s="1"/>
      <c r="I59" s="1"/>
      <c r="J59" s="1"/>
      <c r="K59" s="1"/>
      <c r="L59" s="1"/>
      <c r="M59" s="1"/>
      <c r="N59" s="1"/>
      <c r="O59" s="1"/>
      <c r="P59" s="1"/>
      <c r="Q59" s="1"/>
      <c r="R59" s="1"/>
      <c r="S59" s="1"/>
      <c r="T59" s="1"/>
      <c r="U59" s="1"/>
      <c r="V59" s="1"/>
      <c r="W59" s="239"/>
      <c r="X59" s="239"/>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row>
    <row r="60" spans="1:71" ht="15.75" customHeight="1" x14ac:dyDescent="0.25">
      <c r="A60" s="1"/>
      <c r="B60" s="1"/>
      <c r="C60" s="1"/>
      <c r="D60" s="1"/>
      <c r="E60" s="1"/>
      <c r="F60" s="1"/>
      <c r="G60" s="1"/>
      <c r="H60" s="1"/>
      <c r="I60" s="1"/>
      <c r="J60" s="1"/>
      <c r="K60" s="1"/>
      <c r="L60" s="1"/>
      <c r="M60" s="1"/>
      <c r="N60" s="1"/>
      <c r="O60" s="1"/>
      <c r="P60" s="1"/>
      <c r="Q60" s="1"/>
      <c r="R60" s="1"/>
      <c r="S60" s="1"/>
      <c r="T60" s="1"/>
      <c r="U60" s="1"/>
      <c r="V60" s="1"/>
      <c r="W60" s="239"/>
      <c r="X60" s="239"/>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row>
    <row r="61" spans="1:71" ht="15.75" customHeight="1" x14ac:dyDescent="0.25">
      <c r="A61" s="1"/>
      <c r="B61" s="1"/>
      <c r="C61" s="1"/>
      <c r="D61" s="1"/>
      <c r="E61" s="1"/>
      <c r="F61" s="1"/>
      <c r="G61" s="1"/>
      <c r="H61" s="1"/>
      <c r="I61" s="1"/>
      <c r="J61" s="1"/>
      <c r="K61" s="1"/>
      <c r="L61" s="1"/>
      <c r="M61" s="1"/>
      <c r="N61" s="1"/>
      <c r="O61" s="1"/>
      <c r="P61" s="1"/>
      <c r="Q61" s="1"/>
      <c r="R61" s="1"/>
      <c r="S61" s="1"/>
      <c r="T61" s="1"/>
      <c r="U61" s="1"/>
      <c r="V61" s="1"/>
      <c r="W61" s="239"/>
      <c r="X61" s="239"/>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row>
    <row r="62" spans="1:71" ht="15.75" customHeight="1" x14ac:dyDescent="0.25">
      <c r="A62" s="1"/>
      <c r="B62" s="1"/>
      <c r="C62" s="1"/>
      <c r="D62" s="1"/>
      <c r="E62" s="1"/>
      <c r="F62" s="1"/>
      <c r="G62" s="1"/>
      <c r="H62" s="1"/>
      <c r="I62" s="1"/>
      <c r="J62" s="1"/>
      <c r="K62" s="1"/>
      <c r="L62" s="1"/>
      <c r="M62" s="1"/>
      <c r="N62" s="1"/>
      <c r="O62" s="1"/>
      <c r="P62" s="1"/>
      <c r="Q62" s="1"/>
      <c r="R62" s="1"/>
      <c r="S62" s="1"/>
      <c r="T62" s="1"/>
      <c r="U62" s="1"/>
      <c r="V62" s="1"/>
      <c r="W62" s="239"/>
      <c r="X62" s="239"/>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row>
    <row r="63" spans="1:71" ht="15.75" customHeight="1" x14ac:dyDescent="0.25">
      <c r="A63" s="1"/>
      <c r="B63" s="1"/>
      <c r="C63" s="1"/>
      <c r="D63" s="1"/>
      <c r="E63" s="1"/>
      <c r="F63" s="1"/>
      <c r="G63" s="1"/>
      <c r="H63" s="1"/>
      <c r="I63" s="1"/>
      <c r="J63" s="1"/>
      <c r="K63" s="1"/>
      <c r="L63" s="1"/>
      <c r="M63" s="1"/>
      <c r="N63" s="1"/>
      <c r="O63" s="1"/>
      <c r="P63" s="1"/>
      <c r="Q63" s="1"/>
      <c r="R63" s="1"/>
      <c r="S63" s="1"/>
      <c r="T63" s="1"/>
      <c r="U63" s="1"/>
      <c r="V63" s="1"/>
      <c r="W63" s="239"/>
      <c r="X63" s="239"/>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row>
    <row r="64" spans="1:71" ht="15.75" customHeight="1" x14ac:dyDescent="0.25">
      <c r="A64" s="1"/>
      <c r="B64" s="1"/>
      <c r="C64" s="1"/>
      <c r="D64" s="1"/>
      <c r="E64" s="1"/>
      <c r="F64" s="1"/>
      <c r="G64" s="1"/>
      <c r="H64" s="1"/>
      <c r="I64" s="1"/>
      <c r="J64" s="1"/>
      <c r="K64" s="1"/>
      <c r="L64" s="1"/>
      <c r="M64" s="1"/>
      <c r="N64" s="1"/>
      <c r="O64" s="1"/>
      <c r="P64" s="1"/>
      <c r="Q64" s="1"/>
      <c r="R64" s="1"/>
      <c r="S64" s="1"/>
      <c r="T64" s="1"/>
      <c r="U64" s="1"/>
      <c r="V64" s="1"/>
      <c r="W64" s="239"/>
      <c r="X64" s="239"/>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row>
    <row r="65" spans="1:71" ht="15.75" customHeight="1" x14ac:dyDescent="0.25">
      <c r="A65" s="1"/>
      <c r="B65" s="1"/>
      <c r="C65" s="1"/>
      <c r="D65" s="1"/>
      <c r="E65" s="1"/>
      <c r="F65" s="1"/>
      <c r="G65" s="1"/>
      <c r="H65" s="1"/>
      <c r="I65" s="1"/>
      <c r="J65" s="1"/>
      <c r="K65" s="1"/>
      <c r="L65" s="1"/>
      <c r="M65" s="1"/>
      <c r="N65" s="1"/>
      <c r="O65" s="1"/>
      <c r="P65" s="1"/>
      <c r="Q65" s="1"/>
      <c r="R65" s="1"/>
      <c r="S65" s="1"/>
      <c r="T65" s="1"/>
      <c r="U65" s="1"/>
      <c r="V65" s="1"/>
      <c r="W65" s="239"/>
      <c r="X65" s="239"/>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row>
    <row r="66" spans="1:71" ht="15.75" customHeight="1" x14ac:dyDescent="0.25">
      <c r="A66" s="1"/>
      <c r="B66" s="1"/>
      <c r="C66" s="1"/>
      <c r="D66" s="1"/>
      <c r="E66" s="1"/>
      <c r="F66" s="1"/>
      <c r="G66" s="1"/>
      <c r="H66" s="1"/>
      <c r="I66" s="1"/>
      <c r="J66" s="1"/>
      <c r="K66" s="1"/>
      <c r="L66" s="1"/>
      <c r="M66" s="1"/>
      <c r="N66" s="1"/>
      <c r="O66" s="1"/>
      <c r="P66" s="1"/>
      <c r="Q66" s="1"/>
      <c r="R66" s="1"/>
      <c r="S66" s="1"/>
      <c r="T66" s="1"/>
      <c r="U66" s="1"/>
      <c r="V66" s="1"/>
      <c r="W66" s="239"/>
      <c r="X66" s="239"/>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row>
    <row r="67" spans="1:71" ht="15.75" customHeight="1" x14ac:dyDescent="0.25">
      <c r="A67" s="1"/>
      <c r="B67" s="1"/>
      <c r="C67" s="1"/>
      <c r="D67" s="1"/>
      <c r="E67" s="1"/>
      <c r="F67" s="1"/>
      <c r="G67" s="1"/>
      <c r="H67" s="1"/>
      <c r="I67" s="1"/>
      <c r="J67" s="1"/>
      <c r="K67" s="1"/>
      <c r="L67" s="1"/>
      <c r="M67" s="1"/>
      <c r="N67" s="1"/>
      <c r="O67" s="1"/>
      <c r="P67" s="1"/>
      <c r="Q67" s="1"/>
      <c r="R67" s="1"/>
      <c r="S67" s="1"/>
      <c r="T67" s="1"/>
      <c r="U67" s="1"/>
      <c r="V67" s="1"/>
      <c r="W67" s="239"/>
      <c r="X67" s="239"/>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row>
    <row r="68" spans="1:71" ht="15.75" customHeight="1" x14ac:dyDescent="0.25">
      <c r="A68" s="1"/>
      <c r="B68" s="1"/>
      <c r="C68" s="1"/>
      <c r="D68" s="1"/>
      <c r="E68" s="1"/>
      <c r="F68" s="1"/>
      <c r="G68" s="1"/>
      <c r="H68" s="1"/>
      <c r="I68" s="1"/>
      <c r="J68" s="1"/>
      <c r="K68" s="1"/>
      <c r="L68" s="1"/>
      <c r="M68" s="1"/>
      <c r="N68" s="1"/>
      <c r="O68" s="1"/>
      <c r="P68" s="1"/>
      <c r="Q68" s="1"/>
      <c r="R68" s="1"/>
      <c r="S68" s="1"/>
      <c r="T68" s="1"/>
      <c r="U68" s="1"/>
      <c r="V68" s="1"/>
      <c r="W68" s="239"/>
      <c r="X68" s="239"/>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row>
    <row r="69" spans="1:71" ht="15.75" customHeight="1" x14ac:dyDescent="0.25">
      <c r="A69" s="1"/>
      <c r="B69" s="1"/>
      <c r="C69" s="1"/>
      <c r="D69" s="1"/>
      <c r="E69" s="1"/>
      <c r="F69" s="1"/>
      <c r="G69" s="1"/>
      <c r="H69" s="1"/>
      <c r="I69" s="1"/>
      <c r="J69" s="1"/>
      <c r="K69" s="1"/>
      <c r="L69" s="1"/>
      <c r="M69" s="1"/>
      <c r="N69" s="1"/>
      <c r="O69" s="1"/>
      <c r="P69" s="1"/>
      <c r="Q69" s="1"/>
      <c r="R69" s="1"/>
      <c r="S69" s="1"/>
      <c r="T69" s="1"/>
      <c r="U69" s="1"/>
      <c r="V69" s="1"/>
      <c r="W69" s="239"/>
      <c r="X69" s="239"/>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row>
    <row r="70" spans="1:71" ht="15.75" customHeight="1" x14ac:dyDescent="0.25">
      <c r="A70" s="1"/>
      <c r="B70" s="1"/>
      <c r="C70" s="1"/>
      <c r="D70" s="1"/>
      <c r="E70" s="1"/>
      <c r="F70" s="1"/>
      <c r="G70" s="1"/>
      <c r="H70" s="1"/>
      <c r="I70" s="1"/>
      <c r="J70" s="1"/>
      <c r="K70" s="1"/>
      <c r="L70" s="1"/>
      <c r="M70" s="1"/>
      <c r="N70" s="1"/>
      <c r="O70" s="1"/>
      <c r="P70" s="1"/>
      <c r="Q70" s="1"/>
      <c r="R70" s="1"/>
      <c r="S70" s="1"/>
      <c r="T70" s="1"/>
      <c r="U70" s="1"/>
      <c r="V70" s="1"/>
      <c r="W70" s="239"/>
      <c r="X70" s="239"/>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row>
    <row r="71" spans="1:71" ht="15.75" customHeight="1" x14ac:dyDescent="0.25">
      <c r="A71" s="1"/>
      <c r="B71" s="1"/>
      <c r="C71" s="1"/>
      <c r="D71" s="1"/>
      <c r="E71" s="1"/>
      <c r="F71" s="1"/>
      <c r="G71" s="1"/>
      <c r="H71" s="1"/>
      <c r="I71" s="1"/>
      <c r="J71" s="1"/>
      <c r="K71" s="1"/>
      <c r="L71" s="1"/>
      <c r="M71" s="1"/>
      <c r="N71" s="1"/>
      <c r="O71" s="1"/>
      <c r="P71" s="1"/>
      <c r="Q71" s="1"/>
      <c r="R71" s="1"/>
      <c r="S71" s="1"/>
      <c r="T71" s="1"/>
      <c r="U71" s="1"/>
      <c r="V71" s="1"/>
      <c r="W71" s="239"/>
      <c r="X71" s="239"/>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row>
    <row r="72" spans="1:71" ht="15.75" customHeight="1" x14ac:dyDescent="0.25">
      <c r="A72" s="1"/>
      <c r="B72" s="1"/>
      <c r="C72" s="1"/>
      <c r="D72" s="1"/>
      <c r="E72" s="1"/>
      <c r="F72" s="1"/>
      <c r="G72" s="1"/>
      <c r="H72" s="1"/>
      <c r="I72" s="1"/>
      <c r="J72" s="1"/>
      <c r="K72" s="1"/>
      <c r="L72" s="1"/>
      <c r="M72" s="1"/>
      <c r="N72" s="1"/>
      <c r="O72" s="1"/>
      <c r="P72" s="1"/>
      <c r="Q72" s="1"/>
      <c r="R72" s="1"/>
      <c r="S72" s="1"/>
      <c r="T72" s="1"/>
      <c r="U72" s="1"/>
      <c r="V72" s="1"/>
      <c r="W72" s="239"/>
      <c r="X72" s="239"/>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row>
    <row r="73" spans="1:71" ht="15.75" customHeight="1" x14ac:dyDescent="0.25">
      <c r="A73" s="1"/>
      <c r="B73" s="1"/>
      <c r="C73" s="1"/>
      <c r="D73" s="1"/>
      <c r="E73" s="1"/>
      <c r="F73" s="1"/>
      <c r="G73" s="1"/>
      <c r="H73" s="1"/>
      <c r="I73" s="1"/>
      <c r="J73" s="1"/>
      <c r="K73" s="1"/>
      <c r="L73" s="1"/>
      <c r="M73" s="1"/>
      <c r="N73" s="1"/>
      <c r="O73" s="1"/>
      <c r="P73" s="1"/>
      <c r="Q73" s="1"/>
      <c r="R73" s="1"/>
      <c r="S73" s="1"/>
      <c r="T73" s="1"/>
      <c r="U73" s="1"/>
      <c r="V73" s="1"/>
      <c r="W73" s="239"/>
      <c r="X73" s="239"/>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row>
    <row r="74" spans="1:71" ht="15.75" customHeight="1" x14ac:dyDescent="0.25">
      <c r="A74" s="1"/>
      <c r="B74" s="1"/>
      <c r="C74" s="1"/>
      <c r="D74" s="1"/>
      <c r="E74" s="1"/>
      <c r="F74" s="1"/>
      <c r="G74" s="1"/>
      <c r="H74" s="1"/>
      <c r="I74" s="1"/>
      <c r="J74" s="1"/>
      <c r="K74" s="1"/>
      <c r="L74" s="1"/>
      <c r="M74" s="1"/>
      <c r="N74" s="1"/>
      <c r="O74" s="1"/>
      <c r="P74" s="1"/>
      <c r="Q74" s="1"/>
      <c r="R74" s="1"/>
      <c r="S74" s="1"/>
      <c r="T74" s="1"/>
      <c r="U74" s="1"/>
      <c r="V74" s="1"/>
      <c r="W74" s="239"/>
      <c r="X74" s="239"/>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row>
    <row r="75" spans="1:71" ht="15.75" customHeight="1" x14ac:dyDescent="0.25">
      <c r="A75" s="1"/>
      <c r="B75" s="1"/>
      <c r="C75" s="1"/>
      <c r="D75" s="1"/>
      <c r="E75" s="1"/>
      <c r="F75" s="1"/>
      <c r="G75" s="1"/>
      <c r="H75" s="1"/>
      <c r="I75" s="1"/>
      <c r="J75" s="1"/>
      <c r="K75" s="1"/>
      <c r="L75" s="1"/>
      <c r="M75" s="1"/>
      <c r="N75" s="1"/>
      <c r="O75" s="1"/>
      <c r="P75" s="1"/>
      <c r="Q75" s="1"/>
      <c r="R75" s="1"/>
      <c r="S75" s="1"/>
      <c r="T75" s="1"/>
      <c r="U75" s="1"/>
      <c r="V75" s="1"/>
      <c r="W75" s="239"/>
      <c r="X75" s="239"/>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row>
    <row r="76" spans="1:71" ht="15.75" customHeight="1" x14ac:dyDescent="0.25">
      <c r="A76" s="1"/>
      <c r="B76" s="1"/>
      <c r="C76" s="1"/>
      <c r="D76" s="1"/>
      <c r="E76" s="1"/>
      <c r="F76" s="1"/>
      <c r="G76" s="1"/>
      <c r="H76" s="1"/>
      <c r="I76" s="1"/>
      <c r="J76" s="1"/>
      <c r="K76" s="1"/>
      <c r="L76" s="1"/>
      <c r="M76" s="1"/>
      <c r="N76" s="1"/>
      <c r="O76" s="1"/>
      <c r="P76" s="1"/>
      <c r="Q76" s="1"/>
      <c r="R76" s="1"/>
      <c r="S76" s="1"/>
      <c r="T76" s="1"/>
      <c r="U76" s="1"/>
      <c r="V76" s="1"/>
      <c r="W76" s="239"/>
      <c r="X76" s="239"/>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row>
    <row r="77" spans="1:71" ht="15.75" customHeight="1" x14ac:dyDescent="0.25">
      <c r="A77" s="1"/>
      <c r="B77" s="1"/>
      <c r="C77" s="1"/>
      <c r="D77" s="1"/>
      <c r="E77" s="1"/>
      <c r="F77" s="1"/>
      <c r="G77" s="1"/>
      <c r="H77" s="1"/>
      <c r="I77" s="1"/>
      <c r="J77" s="1"/>
      <c r="K77" s="1"/>
      <c r="L77" s="1"/>
      <c r="M77" s="1"/>
      <c r="N77" s="1"/>
      <c r="O77" s="1"/>
      <c r="P77" s="1"/>
      <c r="Q77" s="1"/>
      <c r="R77" s="1"/>
      <c r="S77" s="1"/>
      <c r="T77" s="1"/>
      <c r="U77" s="1"/>
      <c r="V77" s="1"/>
      <c r="W77" s="239"/>
      <c r="X77" s="239"/>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row>
    <row r="78" spans="1:71" ht="15.75" customHeight="1" x14ac:dyDescent="0.25">
      <c r="A78" s="1"/>
      <c r="B78" s="1"/>
      <c r="C78" s="1"/>
      <c r="D78" s="1"/>
      <c r="E78" s="1"/>
      <c r="F78" s="1"/>
      <c r="G78" s="1"/>
      <c r="H78" s="1"/>
      <c r="I78" s="1"/>
      <c r="J78" s="1"/>
      <c r="K78" s="1"/>
      <c r="L78" s="1"/>
      <c r="M78" s="1"/>
      <c r="N78" s="1"/>
      <c r="O78" s="1"/>
      <c r="P78" s="1"/>
      <c r="Q78" s="1"/>
      <c r="R78" s="1"/>
      <c r="S78" s="1"/>
      <c r="T78" s="1"/>
      <c r="U78" s="1"/>
      <c r="V78" s="1"/>
      <c r="W78" s="239"/>
      <c r="X78" s="239"/>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row>
    <row r="79" spans="1:71" ht="15.75" customHeight="1" x14ac:dyDescent="0.25">
      <c r="A79" s="1"/>
      <c r="B79" s="1"/>
      <c r="C79" s="1"/>
      <c r="D79" s="1"/>
      <c r="E79" s="1"/>
      <c r="F79" s="1"/>
      <c r="G79" s="1"/>
      <c r="H79" s="1"/>
      <c r="I79" s="1"/>
      <c r="J79" s="1"/>
      <c r="K79" s="1"/>
      <c r="L79" s="1"/>
      <c r="M79" s="1"/>
      <c r="N79" s="1"/>
      <c r="O79" s="1"/>
      <c r="P79" s="1"/>
      <c r="Q79" s="1"/>
      <c r="R79" s="1"/>
      <c r="S79" s="1"/>
      <c r="T79" s="1"/>
      <c r="U79" s="1"/>
      <c r="V79" s="1"/>
      <c r="W79" s="239"/>
      <c r="X79" s="239"/>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row>
    <row r="80" spans="1:71" ht="15.75" customHeight="1" x14ac:dyDescent="0.25">
      <c r="A80" s="1"/>
      <c r="B80" s="1"/>
      <c r="C80" s="1"/>
      <c r="D80" s="1"/>
      <c r="E80" s="1"/>
      <c r="F80" s="1"/>
      <c r="G80" s="1"/>
      <c r="H80" s="1"/>
      <c r="I80" s="1"/>
      <c r="J80" s="1"/>
      <c r="K80" s="1"/>
      <c r="L80" s="1"/>
      <c r="M80" s="1"/>
      <c r="N80" s="1"/>
      <c r="O80" s="1"/>
      <c r="P80" s="1"/>
      <c r="Q80" s="1"/>
      <c r="R80" s="1"/>
      <c r="S80" s="1"/>
      <c r="T80" s="1"/>
      <c r="U80" s="1"/>
      <c r="V80" s="1"/>
      <c r="W80" s="239"/>
      <c r="X80" s="239"/>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row>
    <row r="81" spans="1:71" ht="15.75" customHeight="1" x14ac:dyDescent="0.25">
      <c r="A81" s="1"/>
      <c r="B81" s="1"/>
      <c r="C81" s="1"/>
      <c r="D81" s="1"/>
      <c r="E81" s="1"/>
      <c r="F81" s="1"/>
      <c r="G81" s="1"/>
      <c r="H81" s="1"/>
      <c r="I81" s="1"/>
      <c r="J81" s="1"/>
      <c r="K81" s="1"/>
      <c r="L81" s="1"/>
      <c r="M81" s="1"/>
      <c r="N81" s="1"/>
      <c r="O81" s="1"/>
      <c r="P81" s="1"/>
      <c r="Q81" s="1"/>
      <c r="R81" s="1"/>
      <c r="S81" s="1"/>
      <c r="T81" s="1"/>
      <c r="U81" s="1"/>
      <c r="V81" s="1"/>
      <c r="W81" s="239"/>
      <c r="X81" s="239"/>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row>
    <row r="82" spans="1:71" ht="15.75" customHeight="1" x14ac:dyDescent="0.25">
      <c r="A82" s="1"/>
      <c r="B82" s="1"/>
      <c r="C82" s="1"/>
      <c r="D82" s="1"/>
      <c r="E82" s="1"/>
      <c r="F82" s="1"/>
      <c r="G82" s="1"/>
      <c r="H82" s="1"/>
      <c r="I82" s="1"/>
      <c r="J82" s="1"/>
      <c r="K82" s="1"/>
      <c r="L82" s="1"/>
      <c r="M82" s="1"/>
      <c r="N82" s="1"/>
      <c r="O82" s="1"/>
      <c r="P82" s="1"/>
      <c r="Q82" s="1"/>
      <c r="R82" s="1"/>
      <c r="S82" s="1"/>
      <c r="T82" s="1"/>
      <c r="U82" s="1"/>
      <c r="V82" s="1"/>
      <c r="W82" s="239"/>
      <c r="X82" s="239"/>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row>
    <row r="83" spans="1:71" ht="15.75" customHeight="1" x14ac:dyDescent="0.25">
      <c r="A83" s="1"/>
      <c r="B83" s="1"/>
      <c r="C83" s="1"/>
      <c r="D83" s="1"/>
      <c r="E83" s="1"/>
      <c r="F83" s="1"/>
      <c r="G83" s="1"/>
      <c r="H83" s="1"/>
      <c r="I83" s="1"/>
      <c r="J83" s="1"/>
      <c r="K83" s="1"/>
      <c r="L83" s="1"/>
      <c r="M83" s="1"/>
      <c r="N83" s="1"/>
      <c r="O83" s="1"/>
      <c r="P83" s="1"/>
      <c r="Q83" s="1"/>
      <c r="R83" s="1"/>
      <c r="S83" s="1"/>
      <c r="T83" s="1"/>
      <c r="U83" s="1"/>
      <c r="V83" s="1"/>
      <c r="W83" s="239"/>
      <c r="X83" s="239"/>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row>
    <row r="84" spans="1:71" ht="15.75" customHeight="1" x14ac:dyDescent="0.25">
      <c r="A84" s="1"/>
      <c r="B84" s="1"/>
      <c r="C84" s="1"/>
      <c r="D84" s="1"/>
      <c r="E84" s="1"/>
      <c r="F84" s="1"/>
      <c r="G84" s="1"/>
      <c r="H84" s="1"/>
      <c r="I84" s="1"/>
      <c r="J84" s="1"/>
      <c r="K84" s="1"/>
      <c r="L84" s="1"/>
      <c r="M84" s="1"/>
      <c r="N84" s="1"/>
      <c r="O84" s="1"/>
      <c r="P84" s="1"/>
      <c r="Q84" s="1"/>
      <c r="R84" s="1"/>
      <c r="S84" s="1"/>
      <c r="T84" s="1"/>
      <c r="U84" s="1"/>
      <c r="V84" s="1"/>
      <c r="W84" s="239"/>
      <c r="X84" s="239"/>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row>
    <row r="85" spans="1:71" ht="15.75" customHeight="1" x14ac:dyDescent="0.25">
      <c r="A85" s="1"/>
      <c r="B85" s="1"/>
      <c r="C85" s="1"/>
      <c r="D85" s="1"/>
      <c r="E85" s="1"/>
      <c r="F85" s="1"/>
      <c r="G85" s="1"/>
      <c r="H85" s="1"/>
      <c r="I85" s="1"/>
      <c r="J85" s="1"/>
      <c r="K85" s="1"/>
      <c r="L85" s="1"/>
      <c r="M85" s="1"/>
      <c r="N85" s="1"/>
      <c r="O85" s="1"/>
      <c r="P85" s="1"/>
      <c r="Q85" s="1"/>
      <c r="R85" s="1"/>
      <c r="S85" s="1"/>
      <c r="T85" s="1"/>
      <c r="U85" s="1"/>
      <c r="V85" s="1"/>
      <c r="W85" s="239"/>
      <c r="X85" s="239"/>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row>
    <row r="86" spans="1:71" ht="15.75" customHeight="1" x14ac:dyDescent="0.25">
      <c r="A86" s="1"/>
      <c r="B86" s="1"/>
      <c r="C86" s="1"/>
      <c r="D86" s="1"/>
      <c r="E86" s="1"/>
      <c r="F86" s="1"/>
      <c r="G86" s="1"/>
      <c r="H86" s="1"/>
      <c r="I86" s="1"/>
      <c r="J86" s="1"/>
      <c r="K86" s="1"/>
      <c r="L86" s="1"/>
      <c r="M86" s="1"/>
      <c r="N86" s="1"/>
      <c r="O86" s="1"/>
      <c r="P86" s="1"/>
      <c r="Q86" s="1"/>
      <c r="R86" s="1"/>
      <c r="S86" s="1"/>
      <c r="T86" s="1"/>
      <c r="U86" s="1"/>
      <c r="V86" s="1"/>
      <c r="W86" s="239"/>
      <c r="X86" s="239"/>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row>
    <row r="87" spans="1:71" ht="15.75" customHeight="1" x14ac:dyDescent="0.25">
      <c r="A87" s="1"/>
      <c r="B87" s="1"/>
      <c r="C87" s="1"/>
      <c r="D87" s="1"/>
      <c r="E87" s="1"/>
      <c r="F87" s="1"/>
      <c r="G87" s="1"/>
      <c r="H87" s="1"/>
      <c r="I87" s="1"/>
      <c r="J87" s="1"/>
      <c r="K87" s="1"/>
      <c r="L87" s="1"/>
      <c r="M87" s="1"/>
      <c r="N87" s="1"/>
      <c r="O87" s="1"/>
      <c r="P87" s="1"/>
      <c r="Q87" s="1"/>
      <c r="R87" s="1"/>
      <c r="S87" s="1"/>
      <c r="T87" s="1"/>
      <c r="U87" s="1"/>
      <c r="V87" s="1"/>
      <c r="W87" s="239"/>
      <c r="X87" s="239"/>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row>
    <row r="88" spans="1:71" ht="15.75" customHeight="1" x14ac:dyDescent="0.25">
      <c r="A88" s="1"/>
      <c r="B88" s="1"/>
      <c r="C88" s="1"/>
      <c r="D88" s="1"/>
      <c r="E88" s="1"/>
      <c r="F88" s="1"/>
      <c r="G88" s="1"/>
      <c r="H88" s="1"/>
      <c r="I88" s="1"/>
      <c r="J88" s="1"/>
      <c r="K88" s="1"/>
      <c r="L88" s="1"/>
      <c r="M88" s="1"/>
      <c r="N88" s="1"/>
      <c r="O88" s="1"/>
      <c r="P88" s="1"/>
      <c r="Q88" s="1"/>
      <c r="R88" s="1"/>
      <c r="S88" s="1"/>
      <c r="T88" s="1"/>
      <c r="U88" s="1"/>
      <c r="V88" s="1"/>
      <c r="W88" s="239"/>
      <c r="X88" s="239"/>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row>
    <row r="89" spans="1:71" ht="15.75" customHeight="1" x14ac:dyDescent="0.25">
      <c r="A89" s="1"/>
      <c r="B89" s="1"/>
      <c r="C89" s="1"/>
      <c r="D89" s="1"/>
      <c r="E89" s="1"/>
      <c r="F89" s="1"/>
      <c r="G89" s="1"/>
      <c r="H89" s="1"/>
      <c r="I89" s="1"/>
      <c r="J89" s="1"/>
      <c r="K89" s="1"/>
      <c r="L89" s="1"/>
      <c r="M89" s="1"/>
      <c r="N89" s="1"/>
      <c r="O89" s="1"/>
      <c r="P89" s="1"/>
      <c r="Q89" s="1"/>
      <c r="R89" s="1"/>
      <c r="S89" s="1"/>
      <c r="T89" s="1"/>
      <c r="U89" s="1"/>
      <c r="V89" s="1"/>
      <c r="W89" s="239"/>
      <c r="X89" s="239"/>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row>
    <row r="90" spans="1:71" ht="15.75" customHeight="1" x14ac:dyDescent="0.25">
      <c r="A90" s="1"/>
      <c r="B90" s="1"/>
      <c r="C90" s="1"/>
      <c r="D90" s="1"/>
      <c r="E90" s="1"/>
      <c r="F90" s="1"/>
      <c r="G90" s="1"/>
      <c r="H90" s="1"/>
      <c r="I90" s="1"/>
      <c r="J90" s="1"/>
      <c r="K90" s="1"/>
      <c r="L90" s="1"/>
      <c r="M90" s="1"/>
      <c r="N90" s="1"/>
      <c r="O90" s="1"/>
      <c r="P90" s="1"/>
      <c r="Q90" s="1"/>
      <c r="R90" s="1"/>
      <c r="S90" s="1"/>
      <c r="T90" s="1"/>
      <c r="U90" s="1"/>
      <c r="V90" s="1"/>
      <c r="W90" s="239"/>
      <c r="X90" s="239"/>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row>
    <row r="91" spans="1:71" ht="15.75" customHeight="1" x14ac:dyDescent="0.25">
      <c r="A91" s="1"/>
      <c r="B91" s="1"/>
      <c r="C91" s="1"/>
      <c r="D91" s="1"/>
      <c r="E91" s="1"/>
      <c r="F91" s="1"/>
      <c r="G91" s="1"/>
      <c r="H91" s="1"/>
      <c r="I91" s="1"/>
      <c r="J91" s="1"/>
      <c r="K91" s="1"/>
      <c r="L91" s="1"/>
      <c r="M91" s="1"/>
      <c r="N91" s="1"/>
      <c r="O91" s="1"/>
      <c r="P91" s="1"/>
      <c r="Q91" s="1"/>
      <c r="R91" s="1"/>
      <c r="S91" s="1"/>
      <c r="T91" s="1"/>
      <c r="U91" s="1"/>
      <c r="V91" s="1"/>
      <c r="W91" s="239"/>
      <c r="X91" s="239"/>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row>
    <row r="92" spans="1:71" ht="15.75" customHeight="1" x14ac:dyDescent="0.25">
      <c r="A92" s="1"/>
      <c r="B92" s="1"/>
      <c r="C92" s="1"/>
      <c r="D92" s="1"/>
      <c r="E92" s="1"/>
      <c r="F92" s="1"/>
      <c r="G92" s="1"/>
      <c r="H92" s="1"/>
      <c r="I92" s="1"/>
      <c r="J92" s="1"/>
      <c r="K92" s="1"/>
      <c r="L92" s="1"/>
      <c r="M92" s="1"/>
      <c r="N92" s="1"/>
      <c r="O92" s="1"/>
      <c r="P92" s="1"/>
      <c r="Q92" s="1"/>
      <c r="R92" s="1"/>
      <c r="S92" s="1"/>
      <c r="T92" s="1"/>
      <c r="U92" s="1"/>
      <c r="V92" s="1"/>
      <c r="W92" s="239"/>
      <c r="X92" s="239"/>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row>
    <row r="93" spans="1:71" ht="15.75" customHeight="1" x14ac:dyDescent="0.25">
      <c r="A93" s="1"/>
      <c r="B93" s="1"/>
      <c r="C93" s="1"/>
      <c r="D93" s="1"/>
      <c r="E93" s="1"/>
      <c r="F93" s="1"/>
      <c r="G93" s="1"/>
      <c r="H93" s="1"/>
      <c r="I93" s="1"/>
      <c r="J93" s="1"/>
      <c r="K93" s="1"/>
      <c r="L93" s="1"/>
      <c r="M93" s="1"/>
      <c r="N93" s="1"/>
      <c r="O93" s="1"/>
      <c r="P93" s="1"/>
      <c r="Q93" s="1"/>
      <c r="R93" s="1"/>
      <c r="S93" s="1"/>
      <c r="T93" s="1"/>
      <c r="U93" s="1"/>
      <c r="V93" s="1"/>
      <c r="W93" s="239"/>
      <c r="X93" s="239"/>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row>
    <row r="94" spans="1:71" ht="15.75" customHeight="1" x14ac:dyDescent="0.25">
      <c r="A94" s="1"/>
      <c r="B94" s="1"/>
      <c r="C94" s="1"/>
      <c r="D94" s="1"/>
      <c r="E94" s="1"/>
      <c r="F94" s="1"/>
      <c r="G94" s="1"/>
      <c r="H94" s="1"/>
      <c r="I94" s="1"/>
      <c r="J94" s="1"/>
      <c r="K94" s="1"/>
      <c r="L94" s="1"/>
      <c r="M94" s="1"/>
      <c r="N94" s="1"/>
      <c r="O94" s="1"/>
      <c r="P94" s="1"/>
      <c r="Q94" s="1"/>
      <c r="R94" s="1"/>
      <c r="S94" s="1"/>
      <c r="T94" s="1"/>
      <c r="U94" s="1"/>
      <c r="V94" s="1"/>
      <c r="W94" s="239"/>
      <c r="X94" s="239"/>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row>
    <row r="95" spans="1:71" ht="15.75" customHeight="1" x14ac:dyDescent="0.25">
      <c r="A95" s="1"/>
      <c r="B95" s="1"/>
      <c r="C95" s="1"/>
      <c r="D95" s="1"/>
      <c r="E95" s="1"/>
      <c r="F95" s="1"/>
      <c r="G95" s="1"/>
      <c r="H95" s="1"/>
      <c r="I95" s="1"/>
      <c r="J95" s="1"/>
      <c r="K95" s="1"/>
      <c r="L95" s="1"/>
      <c r="M95" s="1"/>
      <c r="N95" s="1"/>
      <c r="O95" s="1"/>
      <c r="P95" s="1"/>
      <c r="Q95" s="1"/>
      <c r="R95" s="1"/>
      <c r="S95" s="1"/>
      <c r="T95" s="1"/>
      <c r="U95" s="1"/>
      <c r="V95" s="1"/>
      <c r="W95" s="239"/>
      <c r="X95" s="239"/>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row>
    <row r="96" spans="1:71" ht="15.75" customHeight="1" x14ac:dyDescent="0.25">
      <c r="A96" s="1"/>
      <c r="B96" s="1"/>
      <c r="C96" s="1"/>
      <c r="D96" s="1"/>
      <c r="E96" s="1"/>
      <c r="F96" s="1"/>
      <c r="G96" s="1"/>
      <c r="H96" s="1"/>
      <c r="I96" s="1"/>
      <c r="J96" s="1"/>
      <c r="K96" s="1"/>
      <c r="L96" s="1"/>
      <c r="M96" s="1"/>
      <c r="N96" s="1"/>
      <c r="O96" s="1"/>
      <c r="P96" s="1"/>
      <c r="Q96" s="1"/>
      <c r="R96" s="1"/>
      <c r="S96" s="1"/>
      <c r="T96" s="1"/>
      <c r="U96" s="1"/>
      <c r="V96" s="1"/>
      <c r="W96" s="239"/>
      <c r="X96" s="239"/>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row>
    <row r="97" spans="1:71" ht="15.75" customHeight="1" x14ac:dyDescent="0.25">
      <c r="A97" s="1"/>
      <c r="B97" s="1"/>
      <c r="C97" s="1"/>
      <c r="D97" s="1"/>
      <c r="E97" s="1"/>
      <c r="F97" s="1"/>
      <c r="G97" s="1"/>
      <c r="H97" s="1"/>
      <c r="I97" s="1"/>
      <c r="J97" s="1"/>
      <c r="K97" s="1"/>
      <c r="L97" s="1"/>
      <c r="M97" s="1"/>
      <c r="N97" s="1"/>
      <c r="O97" s="1"/>
      <c r="P97" s="1"/>
      <c r="Q97" s="1"/>
      <c r="R97" s="1"/>
      <c r="S97" s="1"/>
      <c r="T97" s="1"/>
      <c r="U97" s="1"/>
      <c r="V97" s="1"/>
      <c r="W97" s="239"/>
      <c r="X97" s="239"/>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row>
    <row r="98" spans="1:71" ht="15.75" customHeight="1" x14ac:dyDescent="0.25">
      <c r="A98" s="1"/>
      <c r="B98" s="1"/>
      <c r="C98" s="1"/>
      <c r="D98" s="1"/>
      <c r="E98" s="1"/>
      <c r="F98" s="1"/>
      <c r="G98" s="1"/>
      <c r="H98" s="1"/>
      <c r="I98" s="1"/>
      <c r="J98" s="1"/>
      <c r="K98" s="1"/>
      <c r="L98" s="1"/>
      <c r="M98" s="1"/>
      <c r="N98" s="1"/>
      <c r="O98" s="1"/>
      <c r="P98" s="1"/>
      <c r="Q98" s="1"/>
      <c r="R98" s="1"/>
      <c r="S98" s="1"/>
      <c r="T98" s="1"/>
      <c r="U98" s="1"/>
      <c r="V98" s="1"/>
      <c r="W98" s="239"/>
      <c r="X98" s="239"/>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row>
    <row r="99" spans="1:71" ht="15.75" customHeight="1" x14ac:dyDescent="0.25">
      <c r="A99" s="1"/>
      <c r="B99" s="1"/>
      <c r="C99" s="1"/>
      <c r="D99" s="1"/>
      <c r="E99" s="1"/>
      <c r="F99" s="1"/>
      <c r="G99" s="1"/>
      <c r="H99" s="1"/>
      <c r="I99" s="1"/>
      <c r="J99" s="1"/>
      <c r="K99" s="1"/>
      <c r="L99" s="1"/>
      <c r="M99" s="1"/>
      <c r="N99" s="1"/>
      <c r="O99" s="1"/>
      <c r="P99" s="1"/>
      <c r="Q99" s="1"/>
      <c r="R99" s="1"/>
      <c r="S99" s="1"/>
      <c r="T99" s="1"/>
      <c r="U99" s="1"/>
      <c r="V99" s="1"/>
      <c r="W99" s="239"/>
      <c r="X99" s="239"/>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row>
    <row r="100" spans="1:71" ht="15.75" customHeight="1" x14ac:dyDescent="0.25">
      <c r="A100" s="1"/>
      <c r="B100" s="1"/>
      <c r="C100" s="1"/>
      <c r="D100" s="1"/>
      <c r="E100" s="1"/>
      <c r="F100" s="1"/>
      <c r="G100" s="1"/>
      <c r="H100" s="1"/>
      <c r="I100" s="1"/>
      <c r="J100" s="1"/>
      <c r="K100" s="1"/>
      <c r="L100" s="1"/>
      <c r="M100" s="1"/>
      <c r="N100" s="1"/>
      <c r="O100" s="1"/>
      <c r="P100" s="1"/>
      <c r="Q100" s="1"/>
      <c r="R100" s="1"/>
      <c r="S100" s="1"/>
      <c r="T100" s="1"/>
      <c r="U100" s="1"/>
      <c r="V100" s="1"/>
      <c r="W100" s="239"/>
      <c r="X100" s="239"/>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S100" s="1"/>
    </row>
    <row r="101" spans="1:71" ht="15.75" customHeight="1" x14ac:dyDescent="0.25">
      <c r="A101" s="1"/>
      <c r="B101" s="1"/>
      <c r="C101" s="1"/>
      <c r="D101" s="1"/>
      <c r="E101" s="1"/>
      <c r="F101" s="1"/>
      <c r="G101" s="1"/>
      <c r="H101" s="1"/>
      <c r="I101" s="1"/>
      <c r="J101" s="1"/>
      <c r="K101" s="1"/>
      <c r="L101" s="1"/>
      <c r="M101" s="1"/>
      <c r="N101" s="1"/>
      <c r="O101" s="1"/>
      <c r="P101" s="1"/>
      <c r="Q101" s="1"/>
      <c r="R101" s="1"/>
      <c r="S101" s="1"/>
      <c r="T101" s="1"/>
      <c r="U101" s="1"/>
      <c r="V101" s="1"/>
      <c r="W101" s="239"/>
      <c r="X101" s="239"/>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S101" s="1"/>
    </row>
    <row r="102" spans="1:71" ht="15.75" customHeight="1" x14ac:dyDescent="0.25">
      <c r="A102" s="1"/>
      <c r="B102" s="1"/>
      <c r="C102" s="1"/>
      <c r="D102" s="1"/>
      <c r="E102" s="1"/>
      <c r="F102" s="1"/>
      <c r="G102" s="1"/>
      <c r="H102" s="1"/>
      <c r="I102" s="1"/>
      <c r="J102" s="1"/>
      <c r="K102" s="1"/>
      <c r="L102" s="1"/>
      <c r="M102" s="1"/>
      <c r="N102" s="1"/>
      <c r="O102" s="1"/>
      <c r="P102" s="1"/>
      <c r="Q102" s="1"/>
      <c r="R102" s="1"/>
      <c r="S102" s="1"/>
      <c r="T102" s="1"/>
      <c r="U102" s="1"/>
      <c r="V102" s="1"/>
      <c r="W102" s="239"/>
      <c r="X102" s="239"/>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S102" s="1"/>
    </row>
    <row r="103" spans="1:71" ht="15.75" customHeight="1" x14ac:dyDescent="0.25">
      <c r="A103" s="1"/>
      <c r="B103" s="1"/>
      <c r="C103" s="1"/>
      <c r="D103" s="1"/>
      <c r="E103" s="1"/>
      <c r="F103" s="1"/>
      <c r="G103" s="1"/>
      <c r="H103" s="1"/>
      <c r="I103" s="1"/>
      <c r="J103" s="1"/>
      <c r="K103" s="1"/>
      <c r="L103" s="1"/>
      <c r="M103" s="1"/>
      <c r="N103" s="1"/>
      <c r="O103" s="1"/>
      <c r="P103" s="1"/>
      <c r="Q103" s="1"/>
      <c r="R103" s="1"/>
      <c r="S103" s="1"/>
      <c r="T103" s="1"/>
      <c r="U103" s="1"/>
      <c r="V103" s="1"/>
      <c r="W103" s="239"/>
      <c r="X103" s="239"/>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row>
    <row r="104" spans="1:71" ht="15.75" customHeight="1" x14ac:dyDescent="0.25">
      <c r="A104" s="1"/>
      <c r="B104" s="1"/>
      <c r="C104" s="1"/>
      <c r="D104" s="1"/>
      <c r="E104" s="1"/>
      <c r="F104" s="1"/>
      <c r="G104" s="1"/>
      <c r="H104" s="1"/>
      <c r="I104" s="1"/>
      <c r="J104" s="1"/>
      <c r="K104" s="1"/>
      <c r="L104" s="1"/>
      <c r="M104" s="1"/>
      <c r="N104" s="1"/>
      <c r="O104" s="1"/>
      <c r="P104" s="1"/>
      <c r="Q104" s="1"/>
      <c r="R104" s="1"/>
      <c r="S104" s="1"/>
      <c r="T104" s="1"/>
      <c r="U104" s="1"/>
      <c r="V104" s="1"/>
      <c r="W104" s="239"/>
      <c r="X104" s="239"/>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row>
    <row r="105" spans="1:71" ht="15.75" customHeight="1" x14ac:dyDescent="0.25">
      <c r="A105" s="1"/>
      <c r="B105" s="1"/>
      <c r="C105" s="1"/>
      <c r="D105" s="1"/>
      <c r="E105" s="1"/>
      <c r="F105" s="1"/>
      <c r="G105" s="1"/>
      <c r="H105" s="1"/>
      <c r="I105" s="1"/>
      <c r="J105" s="1"/>
      <c r="K105" s="1"/>
      <c r="L105" s="1"/>
      <c r="M105" s="1"/>
      <c r="N105" s="1"/>
      <c r="O105" s="1"/>
      <c r="P105" s="1"/>
      <c r="Q105" s="1"/>
      <c r="R105" s="1"/>
      <c r="S105" s="1"/>
      <c r="T105" s="1"/>
      <c r="U105" s="1"/>
      <c r="V105" s="1"/>
      <c r="W105" s="239"/>
      <c r="X105" s="239"/>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row>
    <row r="106" spans="1:71" ht="15.75" customHeight="1" x14ac:dyDescent="0.25">
      <c r="A106" s="1"/>
      <c r="B106" s="1"/>
      <c r="C106" s="1"/>
      <c r="D106" s="1"/>
      <c r="E106" s="1"/>
      <c r="F106" s="1"/>
      <c r="G106" s="1"/>
      <c r="H106" s="1"/>
      <c r="I106" s="1"/>
      <c r="J106" s="1"/>
      <c r="K106" s="1"/>
      <c r="L106" s="1"/>
      <c r="M106" s="1"/>
      <c r="N106" s="1"/>
      <c r="O106" s="1"/>
      <c r="P106" s="1"/>
      <c r="Q106" s="1"/>
      <c r="R106" s="1"/>
      <c r="S106" s="1"/>
      <c r="T106" s="1"/>
      <c r="U106" s="1"/>
      <c r="V106" s="1"/>
      <c r="W106" s="239"/>
      <c r="X106" s="239"/>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row>
    <row r="107" spans="1:71" ht="15.75" customHeight="1" x14ac:dyDescent="0.25">
      <c r="A107" s="1"/>
      <c r="B107" s="1"/>
      <c r="C107" s="1"/>
      <c r="D107" s="1"/>
      <c r="E107" s="1"/>
      <c r="F107" s="1"/>
      <c r="G107" s="1"/>
      <c r="H107" s="1"/>
      <c r="I107" s="1"/>
      <c r="J107" s="1"/>
      <c r="K107" s="1"/>
      <c r="L107" s="1"/>
      <c r="M107" s="1"/>
      <c r="N107" s="1"/>
      <c r="O107" s="1"/>
      <c r="P107" s="1"/>
      <c r="Q107" s="1"/>
      <c r="R107" s="1"/>
      <c r="S107" s="1"/>
      <c r="T107" s="1"/>
      <c r="U107" s="1"/>
      <c r="V107" s="1"/>
      <c r="W107" s="239"/>
      <c r="X107" s="239"/>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row>
    <row r="108" spans="1:71" ht="15.75" customHeight="1" x14ac:dyDescent="0.25">
      <c r="A108" s="1"/>
      <c r="B108" s="1"/>
      <c r="C108" s="1"/>
      <c r="D108" s="1"/>
      <c r="E108" s="1"/>
      <c r="F108" s="1"/>
      <c r="G108" s="1"/>
      <c r="H108" s="1"/>
      <c r="I108" s="1"/>
      <c r="J108" s="1"/>
      <c r="K108" s="1"/>
      <c r="L108" s="1"/>
      <c r="M108" s="1"/>
      <c r="N108" s="1"/>
      <c r="O108" s="1"/>
      <c r="P108" s="1"/>
      <c r="Q108" s="1"/>
      <c r="R108" s="1"/>
      <c r="S108" s="1"/>
      <c r="T108" s="1"/>
      <c r="U108" s="1"/>
      <c r="V108" s="1"/>
      <c r="W108" s="239"/>
      <c r="X108" s="239"/>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row>
    <row r="109" spans="1:71" ht="15.75" customHeight="1" x14ac:dyDescent="0.25">
      <c r="A109" s="1"/>
      <c r="B109" s="1"/>
      <c r="C109" s="1"/>
      <c r="D109" s="1"/>
      <c r="E109" s="1"/>
      <c r="F109" s="1"/>
      <c r="G109" s="1"/>
      <c r="H109" s="1"/>
      <c r="I109" s="1"/>
      <c r="J109" s="1"/>
      <c r="K109" s="1"/>
      <c r="L109" s="1"/>
      <c r="M109" s="1"/>
      <c r="N109" s="1"/>
      <c r="O109" s="1"/>
      <c r="P109" s="1"/>
      <c r="Q109" s="1"/>
      <c r="R109" s="1"/>
      <c r="S109" s="1"/>
      <c r="T109" s="1"/>
      <c r="U109" s="1"/>
      <c r="V109" s="1"/>
      <c r="W109" s="239"/>
      <c r="X109" s="239"/>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row>
    <row r="110" spans="1:71" ht="15.75" customHeight="1" x14ac:dyDescent="0.25">
      <c r="A110" s="1"/>
      <c r="B110" s="1"/>
      <c r="C110" s="1"/>
      <c r="D110" s="1"/>
      <c r="E110" s="1"/>
      <c r="F110" s="1"/>
      <c r="G110" s="1"/>
      <c r="H110" s="1"/>
      <c r="I110" s="1"/>
      <c r="J110" s="1"/>
      <c r="K110" s="1"/>
      <c r="L110" s="1"/>
      <c r="M110" s="1"/>
      <c r="N110" s="1"/>
      <c r="O110" s="1"/>
      <c r="P110" s="1"/>
      <c r="Q110" s="1"/>
      <c r="R110" s="1"/>
      <c r="S110" s="1"/>
      <c r="T110" s="1"/>
      <c r="U110" s="1"/>
      <c r="V110" s="1"/>
      <c r="W110" s="239"/>
      <c r="X110" s="239"/>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row>
    <row r="111" spans="1:71" ht="15.75" customHeight="1" x14ac:dyDescent="0.25">
      <c r="A111" s="1"/>
      <c r="B111" s="1"/>
      <c r="C111" s="1"/>
      <c r="D111" s="1"/>
      <c r="E111" s="1"/>
      <c r="F111" s="1"/>
      <c r="G111" s="1"/>
      <c r="H111" s="1"/>
      <c r="I111" s="1"/>
      <c r="J111" s="1"/>
      <c r="K111" s="1"/>
      <c r="L111" s="1"/>
      <c r="M111" s="1"/>
      <c r="N111" s="1"/>
      <c r="O111" s="1"/>
      <c r="P111" s="1"/>
      <c r="Q111" s="1"/>
      <c r="R111" s="1"/>
      <c r="S111" s="1"/>
      <c r="T111" s="1"/>
      <c r="U111" s="1"/>
      <c r="V111" s="1"/>
      <c r="W111" s="239"/>
      <c r="X111" s="239"/>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row>
    <row r="112" spans="1:71" ht="15.75" customHeight="1" x14ac:dyDescent="0.25">
      <c r="A112" s="1"/>
      <c r="B112" s="1"/>
      <c r="C112" s="1"/>
      <c r="D112" s="1"/>
      <c r="E112" s="1"/>
      <c r="F112" s="1"/>
      <c r="G112" s="1"/>
      <c r="H112" s="1"/>
      <c r="I112" s="1"/>
      <c r="J112" s="1"/>
      <c r="K112" s="1"/>
      <c r="L112" s="1"/>
      <c r="M112" s="1"/>
      <c r="N112" s="1"/>
      <c r="O112" s="1"/>
      <c r="P112" s="1"/>
      <c r="Q112" s="1"/>
      <c r="R112" s="1"/>
      <c r="S112" s="1"/>
      <c r="T112" s="1"/>
      <c r="U112" s="1"/>
      <c r="V112" s="1"/>
      <c r="W112" s="239"/>
      <c r="X112" s="239"/>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row>
    <row r="113" spans="1:71" ht="15.75" customHeight="1" x14ac:dyDescent="0.25">
      <c r="A113" s="1"/>
      <c r="B113" s="1"/>
      <c r="C113" s="1"/>
      <c r="D113" s="1"/>
      <c r="E113" s="1"/>
      <c r="F113" s="1"/>
      <c r="G113" s="1"/>
      <c r="H113" s="1"/>
      <c r="I113" s="1"/>
      <c r="J113" s="1"/>
      <c r="K113" s="1"/>
      <c r="L113" s="1"/>
      <c r="M113" s="1"/>
      <c r="N113" s="1"/>
      <c r="O113" s="1"/>
      <c r="P113" s="1"/>
      <c r="Q113" s="1"/>
      <c r="R113" s="1"/>
      <c r="S113" s="1"/>
      <c r="T113" s="1"/>
      <c r="U113" s="1"/>
      <c r="V113" s="1"/>
      <c r="W113" s="239"/>
      <c r="X113" s="239"/>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row>
    <row r="114" spans="1:71" ht="15.75" customHeight="1" x14ac:dyDescent="0.25">
      <c r="A114" s="1"/>
      <c r="B114" s="1"/>
      <c r="C114" s="1"/>
      <c r="D114" s="1"/>
      <c r="E114" s="1"/>
      <c r="F114" s="1"/>
      <c r="G114" s="1"/>
      <c r="H114" s="1"/>
      <c r="I114" s="1"/>
      <c r="J114" s="1"/>
      <c r="K114" s="1"/>
      <c r="L114" s="1"/>
      <c r="M114" s="1"/>
      <c r="N114" s="1"/>
      <c r="O114" s="1"/>
      <c r="P114" s="1"/>
      <c r="Q114" s="1"/>
      <c r="R114" s="1"/>
      <c r="S114" s="1"/>
      <c r="T114" s="1"/>
      <c r="U114" s="1"/>
      <c r="V114" s="1"/>
      <c r="W114" s="239"/>
      <c r="X114" s="239"/>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row>
    <row r="115" spans="1:71" ht="15.75" customHeight="1" x14ac:dyDescent="0.25">
      <c r="A115" s="1"/>
      <c r="B115" s="1"/>
      <c r="C115" s="1"/>
      <c r="D115" s="1"/>
      <c r="E115" s="1"/>
      <c r="F115" s="1"/>
      <c r="G115" s="1"/>
      <c r="H115" s="1"/>
      <c r="I115" s="1"/>
      <c r="J115" s="1"/>
      <c r="K115" s="1"/>
      <c r="L115" s="1"/>
      <c r="M115" s="1"/>
      <c r="N115" s="1"/>
      <c r="O115" s="1"/>
      <c r="P115" s="1"/>
      <c r="Q115" s="1"/>
      <c r="R115" s="1"/>
      <c r="S115" s="1"/>
      <c r="T115" s="1"/>
      <c r="U115" s="1"/>
      <c r="V115" s="1"/>
      <c r="W115" s="239"/>
      <c r="X115" s="239"/>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row>
    <row r="116" spans="1:71" ht="15.75" customHeight="1" x14ac:dyDescent="0.25">
      <c r="A116" s="1"/>
      <c r="B116" s="1"/>
      <c r="C116" s="1"/>
      <c r="D116" s="1"/>
      <c r="E116" s="1"/>
      <c r="F116" s="1"/>
      <c r="G116" s="1"/>
      <c r="H116" s="1"/>
      <c r="I116" s="1"/>
      <c r="J116" s="1"/>
      <c r="K116" s="1"/>
      <c r="L116" s="1"/>
      <c r="M116" s="1"/>
      <c r="N116" s="1"/>
      <c r="O116" s="1"/>
      <c r="P116" s="1"/>
      <c r="Q116" s="1"/>
      <c r="R116" s="1"/>
      <c r="S116" s="1"/>
      <c r="T116" s="1"/>
      <c r="U116" s="1"/>
      <c r="V116" s="1"/>
      <c r="W116" s="239"/>
      <c r="X116" s="239"/>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row>
    <row r="117" spans="1:71" ht="15.75" customHeight="1" x14ac:dyDescent="0.25">
      <c r="A117" s="1"/>
      <c r="B117" s="1"/>
      <c r="C117" s="1"/>
      <c r="D117" s="1"/>
      <c r="E117" s="1"/>
      <c r="F117" s="1"/>
      <c r="G117" s="1"/>
      <c r="H117" s="1"/>
      <c r="I117" s="1"/>
      <c r="J117" s="1"/>
      <c r="K117" s="1"/>
      <c r="L117" s="1"/>
      <c r="M117" s="1"/>
      <c r="N117" s="1"/>
      <c r="O117" s="1"/>
      <c r="P117" s="1"/>
      <c r="Q117" s="1"/>
      <c r="R117" s="1"/>
      <c r="S117" s="1"/>
      <c r="T117" s="1"/>
      <c r="U117" s="1"/>
      <c r="V117" s="1"/>
      <c r="W117" s="239"/>
      <c r="X117" s="239"/>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row>
    <row r="118" spans="1:71" ht="15.75" customHeight="1" x14ac:dyDescent="0.25">
      <c r="A118" s="1"/>
      <c r="B118" s="1"/>
      <c r="C118" s="1"/>
      <c r="D118" s="1"/>
      <c r="E118" s="1"/>
      <c r="F118" s="1"/>
      <c r="G118" s="1"/>
      <c r="H118" s="1"/>
      <c r="I118" s="1"/>
      <c r="J118" s="1"/>
      <c r="K118" s="1"/>
      <c r="L118" s="1"/>
      <c r="M118" s="1"/>
      <c r="N118" s="1"/>
      <c r="O118" s="1"/>
      <c r="P118" s="1"/>
      <c r="Q118" s="1"/>
      <c r="R118" s="1"/>
      <c r="S118" s="1"/>
      <c r="T118" s="1"/>
      <c r="U118" s="1"/>
      <c r="V118" s="1"/>
      <c r="W118" s="239"/>
      <c r="X118" s="239"/>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row>
    <row r="119" spans="1:71" ht="15.75" customHeight="1" x14ac:dyDescent="0.25">
      <c r="A119" s="1"/>
      <c r="B119" s="1"/>
      <c r="C119" s="1"/>
      <c r="D119" s="1"/>
      <c r="E119" s="1"/>
      <c r="F119" s="1"/>
      <c r="G119" s="1"/>
      <c r="H119" s="1"/>
      <c r="I119" s="1"/>
      <c r="J119" s="1"/>
      <c r="K119" s="1"/>
      <c r="L119" s="1"/>
      <c r="M119" s="1"/>
      <c r="N119" s="1"/>
      <c r="O119" s="1"/>
      <c r="P119" s="1"/>
      <c r="Q119" s="1"/>
      <c r="R119" s="1"/>
      <c r="S119" s="1"/>
      <c r="T119" s="1"/>
      <c r="U119" s="1"/>
      <c r="V119" s="1"/>
      <c r="W119" s="239"/>
      <c r="X119" s="239"/>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row>
    <row r="120" spans="1:71" ht="15.75" customHeight="1" x14ac:dyDescent="0.25">
      <c r="A120" s="1"/>
      <c r="B120" s="1"/>
      <c r="C120" s="1"/>
      <c r="D120" s="1"/>
      <c r="E120" s="1"/>
      <c r="F120" s="1"/>
      <c r="G120" s="1"/>
      <c r="H120" s="1"/>
      <c r="I120" s="1"/>
      <c r="J120" s="1"/>
      <c r="K120" s="1"/>
      <c r="L120" s="1"/>
      <c r="M120" s="1"/>
      <c r="N120" s="1"/>
      <c r="O120" s="1"/>
      <c r="P120" s="1"/>
      <c r="Q120" s="1"/>
      <c r="R120" s="1"/>
      <c r="S120" s="1"/>
      <c r="T120" s="1"/>
      <c r="U120" s="1"/>
      <c r="V120" s="1"/>
      <c r="W120" s="239"/>
      <c r="X120" s="239"/>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row>
    <row r="121" spans="1:71" ht="15.75" customHeight="1" x14ac:dyDescent="0.25">
      <c r="A121" s="1"/>
      <c r="B121" s="1"/>
      <c r="C121" s="1"/>
      <c r="D121" s="1"/>
      <c r="E121" s="1"/>
      <c r="F121" s="1"/>
      <c r="G121" s="1"/>
      <c r="H121" s="1"/>
      <c r="I121" s="1"/>
      <c r="J121" s="1"/>
      <c r="K121" s="1"/>
      <c r="L121" s="1"/>
      <c r="M121" s="1"/>
      <c r="N121" s="1"/>
      <c r="O121" s="1"/>
      <c r="P121" s="1"/>
      <c r="Q121" s="1"/>
      <c r="R121" s="1"/>
      <c r="S121" s="1"/>
      <c r="T121" s="1"/>
      <c r="U121" s="1"/>
      <c r="V121" s="1"/>
      <c r="W121" s="239"/>
      <c r="X121" s="239"/>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row>
    <row r="122" spans="1:71" ht="15.75" customHeight="1" x14ac:dyDescent="0.25">
      <c r="A122" s="1"/>
      <c r="B122" s="1"/>
      <c r="C122" s="1"/>
      <c r="D122" s="1"/>
      <c r="E122" s="1"/>
      <c r="F122" s="1"/>
      <c r="G122" s="1"/>
      <c r="H122" s="1"/>
      <c r="I122" s="1"/>
      <c r="J122" s="1"/>
      <c r="K122" s="1"/>
      <c r="L122" s="1"/>
      <c r="M122" s="1"/>
      <c r="N122" s="1"/>
      <c r="O122" s="1"/>
      <c r="P122" s="1"/>
      <c r="Q122" s="1"/>
      <c r="R122" s="1"/>
      <c r="S122" s="1"/>
      <c r="T122" s="1"/>
      <c r="U122" s="1"/>
      <c r="V122" s="1"/>
      <c r="W122" s="239"/>
      <c r="X122" s="239"/>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row>
    <row r="123" spans="1:71" ht="15.75" customHeight="1" x14ac:dyDescent="0.25">
      <c r="A123" s="1"/>
      <c r="B123" s="1"/>
      <c r="C123" s="1"/>
      <c r="D123" s="1"/>
      <c r="E123" s="1"/>
      <c r="F123" s="1"/>
      <c r="G123" s="1"/>
      <c r="H123" s="1"/>
      <c r="I123" s="1"/>
      <c r="J123" s="1"/>
      <c r="K123" s="1"/>
      <c r="L123" s="1"/>
      <c r="M123" s="1"/>
      <c r="N123" s="1"/>
      <c r="O123" s="1"/>
      <c r="P123" s="1"/>
      <c r="Q123" s="1"/>
      <c r="R123" s="1"/>
      <c r="S123" s="1"/>
      <c r="T123" s="1"/>
      <c r="U123" s="1"/>
      <c r="V123" s="1"/>
      <c r="W123" s="239"/>
      <c r="X123" s="239"/>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row>
    <row r="124" spans="1:71" ht="15.75" customHeight="1" x14ac:dyDescent="0.25">
      <c r="A124" s="1"/>
      <c r="B124" s="1"/>
      <c r="C124" s="1"/>
      <c r="D124" s="1"/>
      <c r="E124" s="1"/>
      <c r="F124" s="1"/>
      <c r="G124" s="1"/>
      <c r="H124" s="1"/>
      <c r="I124" s="1"/>
      <c r="J124" s="1"/>
      <c r="K124" s="1"/>
      <c r="L124" s="1"/>
      <c r="M124" s="1"/>
      <c r="N124" s="1"/>
      <c r="O124" s="1"/>
      <c r="P124" s="1"/>
      <c r="Q124" s="1"/>
      <c r="R124" s="1"/>
      <c r="S124" s="1"/>
      <c r="T124" s="1"/>
      <c r="U124" s="1"/>
      <c r="V124" s="1"/>
      <c r="W124" s="239"/>
      <c r="X124" s="239"/>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row>
    <row r="125" spans="1:71" ht="15.75" customHeight="1" x14ac:dyDescent="0.25">
      <c r="A125" s="1"/>
      <c r="B125" s="1"/>
      <c r="C125" s="1"/>
      <c r="D125" s="1"/>
      <c r="E125" s="1"/>
      <c r="F125" s="1"/>
      <c r="G125" s="1"/>
      <c r="H125" s="1"/>
      <c r="I125" s="1"/>
      <c r="J125" s="1"/>
      <c r="K125" s="1"/>
      <c r="L125" s="1"/>
      <c r="M125" s="1"/>
      <c r="N125" s="1"/>
      <c r="O125" s="1"/>
      <c r="P125" s="1"/>
      <c r="Q125" s="1"/>
      <c r="R125" s="1"/>
      <c r="S125" s="1"/>
      <c r="T125" s="1"/>
      <c r="U125" s="1"/>
      <c r="V125" s="1"/>
      <c r="W125" s="239"/>
      <c r="X125" s="239"/>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row>
    <row r="126" spans="1:71" ht="15.75" customHeight="1" x14ac:dyDescent="0.25">
      <c r="A126" s="1"/>
      <c r="B126" s="1"/>
      <c r="C126" s="1"/>
      <c r="D126" s="1"/>
      <c r="E126" s="1"/>
      <c r="F126" s="1"/>
      <c r="G126" s="1"/>
      <c r="H126" s="1"/>
      <c r="I126" s="1"/>
      <c r="J126" s="1"/>
      <c r="K126" s="1"/>
      <c r="L126" s="1"/>
      <c r="M126" s="1"/>
      <c r="N126" s="1"/>
      <c r="O126" s="1"/>
      <c r="P126" s="1"/>
      <c r="Q126" s="1"/>
      <c r="R126" s="1"/>
      <c r="S126" s="1"/>
      <c r="T126" s="1"/>
      <c r="U126" s="1"/>
      <c r="V126" s="1"/>
      <c r="W126" s="239"/>
      <c r="X126" s="239"/>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row>
    <row r="127" spans="1:71" ht="15.75" customHeight="1" x14ac:dyDescent="0.25">
      <c r="A127" s="1"/>
      <c r="B127" s="1"/>
      <c r="C127" s="1"/>
      <c r="D127" s="1"/>
      <c r="E127" s="1"/>
      <c r="F127" s="1"/>
      <c r="G127" s="1"/>
      <c r="H127" s="1"/>
      <c r="I127" s="1"/>
      <c r="J127" s="1"/>
      <c r="K127" s="1"/>
      <c r="L127" s="1"/>
      <c r="M127" s="1"/>
      <c r="N127" s="1"/>
      <c r="O127" s="1"/>
      <c r="P127" s="1"/>
      <c r="Q127" s="1"/>
      <c r="R127" s="1"/>
      <c r="S127" s="1"/>
      <c r="T127" s="1"/>
      <c r="U127" s="1"/>
      <c r="V127" s="1"/>
      <c r="W127" s="239"/>
      <c r="X127" s="239"/>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row>
    <row r="128" spans="1:71" ht="15.75" customHeight="1" x14ac:dyDescent="0.25">
      <c r="A128" s="1"/>
      <c r="B128" s="1"/>
      <c r="C128" s="1"/>
      <c r="D128" s="1"/>
      <c r="E128" s="1"/>
      <c r="F128" s="1"/>
      <c r="G128" s="1"/>
      <c r="H128" s="1"/>
      <c r="I128" s="1"/>
      <c r="J128" s="1"/>
      <c r="K128" s="1"/>
      <c r="L128" s="1"/>
      <c r="M128" s="1"/>
      <c r="N128" s="1"/>
      <c r="O128" s="1"/>
      <c r="P128" s="1"/>
      <c r="Q128" s="1"/>
      <c r="R128" s="1"/>
      <c r="S128" s="1"/>
      <c r="T128" s="1"/>
      <c r="U128" s="1"/>
      <c r="V128" s="1"/>
      <c r="W128" s="239"/>
      <c r="X128" s="239"/>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row>
    <row r="129" spans="1:71" ht="15.75" customHeight="1" x14ac:dyDescent="0.25">
      <c r="A129" s="1"/>
      <c r="B129" s="1"/>
      <c r="C129" s="1"/>
      <c r="D129" s="1"/>
      <c r="E129" s="1"/>
      <c r="F129" s="1"/>
      <c r="G129" s="1"/>
      <c r="H129" s="1"/>
      <c r="I129" s="1"/>
      <c r="J129" s="1"/>
      <c r="K129" s="1"/>
      <c r="L129" s="1"/>
      <c r="M129" s="1"/>
      <c r="N129" s="1"/>
      <c r="O129" s="1"/>
      <c r="P129" s="1"/>
      <c r="Q129" s="1"/>
      <c r="R129" s="1"/>
      <c r="S129" s="1"/>
      <c r="T129" s="1"/>
      <c r="U129" s="1"/>
      <c r="V129" s="1"/>
      <c r="W129" s="239"/>
      <c r="X129" s="239"/>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row>
    <row r="130" spans="1:71" ht="15.75" customHeight="1" x14ac:dyDescent="0.25">
      <c r="A130" s="1"/>
      <c r="B130" s="1"/>
      <c r="C130" s="1"/>
      <c r="D130" s="1"/>
      <c r="E130" s="1"/>
      <c r="F130" s="1"/>
      <c r="G130" s="1"/>
      <c r="H130" s="1"/>
      <c r="I130" s="1"/>
      <c r="J130" s="1"/>
      <c r="K130" s="1"/>
      <c r="L130" s="1"/>
      <c r="M130" s="1"/>
      <c r="N130" s="1"/>
      <c r="O130" s="1"/>
      <c r="P130" s="1"/>
      <c r="Q130" s="1"/>
      <c r="R130" s="1"/>
      <c r="S130" s="1"/>
      <c r="T130" s="1"/>
      <c r="U130" s="1"/>
      <c r="V130" s="1"/>
      <c r="W130" s="239"/>
      <c r="X130" s="239"/>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row>
    <row r="131" spans="1:71" ht="15.75" customHeight="1" x14ac:dyDescent="0.25">
      <c r="A131" s="1"/>
      <c r="B131" s="1"/>
      <c r="C131" s="1"/>
      <c r="D131" s="1"/>
      <c r="E131" s="1"/>
      <c r="F131" s="1"/>
      <c r="G131" s="1"/>
      <c r="H131" s="1"/>
      <c r="I131" s="1"/>
      <c r="J131" s="1"/>
      <c r="K131" s="1"/>
      <c r="L131" s="1"/>
      <c r="M131" s="1"/>
      <c r="N131" s="1"/>
      <c r="O131" s="1"/>
      <c r="P131" s="1"/>
      <c r="Q131" s="1"/>
      <c r="R131" s="1"/>
      <c r="S131" s="1"/>
      <c r="T131" s="1"/>
      <c r="U131" s="1"/>
      <c r="V131" s="1"/>
      <c r="W131" s="239"/>
      <c r="X131" s="239"/>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row>
    <row r="132" spans="1:71" ht="15.75" customHeight="1" x14ac:dyDescent="0.25">
      <c r="A132" s="1"/>
      <c r="B132" s="1"/>
      <c r="C132" s="1"/>
      <c r="D132" s="1"/>
      <c r="E132" s="1"/>
      <c r="F132" s="1"/>
      <c r="G132" s="1"/>
      <c r="H132" s="1"/>
      <c r="I132" s="1"/>
      <c r="J132" s="1"/>
      <c r="K132" s="1"/>
      <c r="L132" s="1"/>
      <c r="M132" s="1"/>
      <c r="N132" s="1"/>
      <c r="O132" s="1"/>
      <c r="P132" s="1"/>
      <c r="Q132" s="1"/>
      <c r="R132" s="1"/>
      <c r="S132" s="1"/>
      <c r="T132" s="1"/>
      <c r="U132" s="1"/>
      <c r="V132" s="1"/>
      <c r="W132" s="239"/>
      <c r="X132" s="239"/>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row>
    <row r="133" spans="1:71" ht="15.75" customHeight="1" x14ac:dyDescent="0.25">
      <c r="A133" s="1"/>
      <c r="B133" s="1"/>
      <c r="C133" s="1"/>
      <c r="D133" s="1"/>
      <c r="E133" s="1"/>
      <c r="F133" s="1"/>
      <c r="G133" s="1"/>
      <c r="H133" s="1"/>
      <c r="I133" s="1"/>
      <c r="J133" s="1"/>
      <c r="K133" s="1"/>
      <c r="L133" s="1"/>
      <c r="M133" s="1"/>
      <c r="N133" s="1"/>
      <c r="O133" s="1"/>
      <c r="P133" s="1"/>
      <c r="Q133" s="1"/>
      <c r="R133" s="1"/>
      <c r="S133" s="1"/>
      <c r="T133" s="1"/>
      <c r="U133" s="1"/>
      <c r="V133" s="1"/>
      <c r="W133" s="239"/>
      <c r="X133" s="239"/>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row>
    <row r="134" spans="1:71" ht="15.75" customHeight="1" x14ac:dyDescent="0.25">
      <c r="A134" s="1"/>
      <c r="B134" s="1"/>
      <c r="C134" s="1"/>
      <c r="D134" s="1"/>
      <c r="E134" s="1"/>
      <c r="F134" s="1"/>
      <c r="G134" s="1"/>
      <c r="H134" s="1"/>
      <c r="I134" s="1"/>
      <c r="J134" s="1"/>
      <c r="K134" s="1"/>
      <c r="L134" s="1"/>
      <c r="M134" s="1"/>
      <c r="N134" s="1"/>
      <c r="O134" s="1"/>
      <c r="P134" s="1"/>
      <c r="Q134" s="1"/>
      <c r="R134" s="1"/>
      <c r="S134" s="1"/>
      <c r="T134" s="1"/>
      <c r="U134" s="1"/>
      <c r="V134" s="1"/>
      <c r="W134" s="239"/>
      <c r="X134" s="239"/>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c r="BS134" s="1"/>
    </row>
    <row r="135" spans="1:71" ht="15.75" customHeight="1" x14ac:dyDescent="0.25">
      <c r="A135" s="1"/>
      <c r="B135" s="1"/>
      <c r="C135" s="1"/>
      <c r="D135" s="1"/>
      <c r="E135" s="1"/>
      <c r="F135" s="1"/>
      <c r="G135" s="1"/>
      <c r="H135" s="1"/>
      <c r="I135" s="1"/>
      <c r="J135" s="1"/>
      <c r="K135" s="1"/>
      <c r="L135" s="1"/>
      <c r="M135" s="1"/>
      <c r="N135" s="1"/>
      <c r="O135" s="1"/>
      <c r="P135" s="1"/>
      <c r="Q135" s="1"/>
      <c r="R135" s="1"/>
      <c r="S135" s="1"/>
      <c r="T135" s="1"/>
      <c r="U135" s="1"/>
      <c r="V135" s="1"/>
      <c r="W135" s="239"/>
      <c r="X135" s="239"/>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c r="BS135" s="1"/>
    </row>
    <row r="136" spans="1:71" ht="15.75" customHeight="1" x14ac:dyDescent="0.25">
      <c r="A136" s="1"/>
      <c r="B136" s="1"/>
      <c r="C136" s="1"/>
      <c r="D136" s="1"/>
      <c r="E136" s="1"/>
      <c r="F136" s="1"/>
      <c r="G136" s="1"/>
      <c r="H136" s="1"/>
      <c r="I136" s="1"/>
      <c r="J136" s="1"/>
      <c r="K136" s="1"/>
      <c r="L136" s="1"/>
      <c r="M136" s="1"/>
      <c r="N136" s="1"/>
      <c r="O136" s="1"/>
      <c r="P136" s="1"/>
      <c r="Q136" s="1"/>
      <c r="R136" s="1"/>
      <c r="S136" s="1"/>
      <c r="T136" s="1"/>
      <c r="U136" s="1"/>
      <c r="V136" s="1"/>
      <c r="W136" s="239"/>
      <c r="X136" s="239"/>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
      <c r="BS136" s="1"/>
    </row>
    <row r="137" spans="1:71" ht="15.75" customHeight="1" x14ac:dyDescent="0.25">
      <c r="A137" s="1"/>
      <c r="B137" s="1"/>
      <c r="C137" s="1"/>
      <c r="D137" s="1"/>
      <c r="E137" s="1"/>
      <c r="F137" s="1"/>
      <c r="G137" s="1"/>
      <c r="H137" s="1"/>
      <c r="I137" s="1"/>
      <c r="J137" s="1"/>
      <c r="K137" s="1"/>
      <c r="L137" s="1"/>
      <c r="M137" s="1"/>
      <c r="N137" s="1"/>
      <c r="O137" s="1"/>
      <c r="P137" s="1"/>
      <c r="Q137" s="1"/>
      <c r="R137" s="1"/>
      <c r="S137" s="1"/>
      <c r="T137" s="1"/>
      <c r="U137" s="1"/>
      <c r="V137" s="1"/>
      <c r="W137" s="239"/>
      <c r="X137" s="239"/>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row>
    <row r="138" spans="1:71" ht="15.75" customHeight="1" x14ac:dyDescent="0.25">
      <c r="A138" s="1"/>
      <c r="B138" s="1"/>
      <c r="C138" s="1"/>
      <c r="D138" s="1"/>
      <c r="E138" s="1"/>
      <c r="F138" s="1"/>
      <c r="G138" s="1"/>
      <c r="H138" s="1"/>
      <c r="I138" s="1"/>
      <c r="J138" s="1"/>
      <c r="K138" s="1"/>
      <c r="L138" s="1"/>
      <c r="M138" s="1"/>
      <c r="N138" s="1"/>
      <c r="O138" s="1"/>
      <c r="P138" s="1"/>
      <c r="Q138" s="1"/>
      <c r="R138" s="1"/>
      <c r="S138" s="1"/>
      <c r="T138" s="1"/>
      <c r="U138" s="1"/>
      <c r="V138" s="1"/>
      <c r="W138" s="239"/>
      <c r="X138" s="239"/>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c r="BR138" s="1"/>
      <c r="BS138" s="1"/>
    </row>
    <row r="139" spans="1:71" ht="15.75" customHeight="1" x14ac:dyDescent="0.25">
      <c r="A139" s="1"/>
      <c r="B139" s="1"/>
      <c r="C139" s="1"/>
      <c r="D139" s="1"/>
      <c r="E139" s="1"/>
      <c r="F139" s="1"/>
      <c r="G139" s="1"/>
      <c r="H139" s="1"/>
      <c r="I139" s="1"/>
      <c r="J139" s="1"/>
      <c r="K139" s="1"/>
      <c r="L139" s="1"/>
      <c r="M139" s="1"/>
      <c r="N139" s="1"/>
      <c r="O139" s="1"/>
      <c r="P139" s="1"/>
      <c r="Q139" s="1"/>
      <c r="R139" s="1"/>
      <c r="S139" s="1"/>
      <c r="T139" s="1"/>
      <c r="U139" s="1"/>
      <c r="V139" s="1"/>
      <c r="W139" s="239"/>
      <c r="X139" s="239"/>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c r="BS139" s="1"/>
    </row>
    <row r="140" spans="1:71" ht="15.75" customHeight="1" x14ac:dyDescent="0.25">
      <c r="A140" s="1"/>
      <c r="B140" s="1"/>
      <c r="C140" s="1"/>
      <c r="D140" s="1"/>
      <c r="E140" s="1"/>
      <c r="F140" s="1"/>
      <c r="G140" s="1"/>
      <c r="H140" s="1"/>
      <c r="I140" s="1"/>
      <c r="J140" s="1"/>
      <c r="K140" s="1"/>
      <c r="L140" s="1"/>
      <c r="M140" s="1"/>
      <c r="N140" s="1"/>
      <c r="O140" s="1"/>
      <c r="P140" s="1"/>
      <c r="Q140" s="1"/>
      <c r="R140" s="1"/>
      <c r="S140" s="1"/>
      <c r="T140" s="1"/>
      <c r="U140" s="1"/>
      <c r="V140" s="1"/>
      <c r="W140" s="239"/>
      <c r="X140" s="239"/>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c r="BP140" s="1"/>
      <c r="BQ140" s="1"/>
      <c r="BR140" s="1"/>
      <c r="BS140" s="1"/>
    </row>
    <row r="141" spans="1:71" ht="15.75" customHeight="1" x14ac:dyDescent="0.25">
      <c r="A141" s="1"/>
      <c r="B141" s="1"/>
      <c r="C141" s="1"/>
      <c r="D141" s="1"/>
      <c r="E141" s="1"/>
      <c r="F141" s="1"/>
      <c r="G141" s="1"/>
      <c r="H141" s="1"/>
      <c r="I141" s="1"/>
      <c r="J141" s="1"/>
      <c r="K141" s="1"/>
      <c r="L141" s="1"/>
      <c r="M141" s="1"/>
      <c r="N141" s="1"/>
      <c r="O141" s="1"/>
      <c r="P141" s="1"/>
      <c r="Q141" s="1"/>
      <c r="R141" s="1"/>
      <c r="S141" s="1"/>
      <c r="T141" s="1"/>
      <c r="U141" s="1"/>
      <c r="V141" s="1"/>
      <c r="W141" s="239"/>
      <c r="X141" s="239"/>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c r="BP141" s="1"/>
      <c r="BQ141" s="1"/>
      <c r="BR141" s="1"/>
      <c r="BS141" s="1"/>
    </row>
    <row r="142" spans="1:71" ht="15.75" customHeight="1" x14ac:dyDescent="0.25">
      <c r="A142" s="1"/>
      <c r="B142" s="1"/>
      <c r="C142" s="1"/>
      <c r="D142" s="1"/>
      <c r="E142" s="1"/>
      <c r="F142" s="1"/>
      <c r="G142" s="1"/>
      <c r="H142" s="1"/>
      <c r="I142" s="1"/>
      <c r="J142" s="1"/>
      <c r="K142" s="1"/>
      <c r="L142" s="1"/>
      <c r="M142" s="1"/>
      <c r="N142" s="1"/>
      <c r="O142" s="1"/>
      <c r="P142" s="1"/>
      <c r="Q142" s="1"/>
      <c r="R142" s="1"/>
      <c r="S142" s="1"/>
      <c r="T142" s="1"/>
      <c r="U142" s="1"/>
      <c r="V142" s="1"/>
      <c r="W142" s="239"/>
      <c r="X142" s="239"/>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c r="BQ142" s="1"/>
      <c r="BR142" s="1"/>
      <c r="BS142" s="1"/>
    </row>
    <row r="143" spans="1:71" ht="15.75" customHeight="1" x14ac:dyDescent="0.25">
      <c r="A143" s="1"/>
      <c r="B143" s="1"/>
      <c r="C143" s="1"/>
      <c r="D143" s="1"/>
      <c r="E143" s="1"/>
      <c r="F143" s="1"/>
      <c r="G143" s="1"/>
      <c r="H143" s="1"/>
      <c r="I143" s="1"/>
      <c r="J143" s="1"/>
      <c r="K143" s="1"/>
      <c r="L143" s="1"/>
      <c r="M143" s="1"/>
      <c r="N143" s="1"/>
      <c r="O143" s="1"/>
      <c r="P143" s="1"/>
      <c r="Q143" s="1"/>
      <c r="R143" s="1"/>
      <c r="S143" s="1"/>
      <c r="T143" s="1"/>
      <c r="U143" s="1"/>
      <c r="V143" s="1"/>
      <c r="W143" s="239"/>
      <c r="X143" s="239"/>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c r="BR143" s="1"/>
      <c r="BS143" s="1"/>
    </row>
    <row r="144" spans="1:71" ht="15.75" customHeight="1" x14ac:dyDescent="0.25">
      <c r="A144" s="1"/>
      <c r="B144" s="1"/>
      <c r="C144" s="1"/>
      <c r="D144" s="1"/>
      <c r="E144" s="1"/>
      <c r="F144" s="1"/>
      <c r="G144" s="1"/>
      <c r="H144" s="1"/>
      <c r="I144" s="1"/>
      <c r="J144" s="1"/>
      <c r="K144" s="1"/>
      <c r="L144" s="1"/>
      <c r="M144" s="1"/>
      <c r="N144" s="1"/>
      <c r="O144" s="1"/>
      <c r="P144" s="1"/>
      <c r="Q144" s="1"/>
      <c r="R144" s="1"/>
      <c r="S144" s="1"/>
      <c r="T144" s="1"/>
      <c r="U144" s="1"/>
      <c r="V144" s="1"/>
      <c r="W144" s="239"/>
      <c r="X144" s="239"/>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c r="BQ144" s="1"/>
      <c r="BR144" s="1"/>
      <c r="BS144" s="1"/>
    </row>
    <row r="145" spans="1:71" ht="15.75" customHeight="1" x14ac:dyDescent="0.25">
      <c r="A145" s="1"/>
      <c r="B145" s="1"/>
      <c r="C145" s="1"/>
      <c r="D145" s="1"/>
      <c r="E145" s="1"/>
      <c r="F145" s="1"/>
      <c r="G145" s="1"/>
      <c r="H145" s="1"/>
      <c r="I145" s="1"/>
      <c r="J145" s="1"/>
      <c r="K145" s="1"/>
      <c r="L145" s="1"/>
      <c r="M145" s="1"/>
      <c r="N145" s="1"/>
      <c r="O145" s="1"/>
      <c r="P145" s="1"/>
      <c r="Q145" s="1"/>
      <c r="R145" s="1"/>
      <c r="S145" s="1"/>
      <c r="T145" s="1"/>
      <c r="U145" s="1"/>
      <c r="V145" s="1"/>
      <c r="W145" s="239"/>
      <c r="X145" s="239"/>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c r="BN145" s="1"/>
      <c r="BO145" s="1"/>
      <c r="BP145" s="1"/>
      <c r="BQ145" s="1"/>
      <c r="BR145" s="1"/>
      <c r="BS145" s="1"/>
    </row>
    <row r="146" spans="1:71" ht="15.75" customHeight="1" x14ac:dyDescent="0.25">
      <c r="A146" s="1"/>
      <c r="B146" s="1"/>
      <c r="C146" s="1"/>
      <c r="D146" s="1"/>
      <c r="E146" s="1"/>
      <c r="F146" s="1"/>
      <c r="G146" s="1"/>
      <c r="H146" s="1"/>
      <c r="I146" s="1"/>
      <c r="J146" s="1"/>
      <c r="K146" s="1"/>
      <c r="L146" s="1"/>
      <c r="M146" s="1"/>
      <c r="N146" s="1"/>
      <c r="O146" s="1"/>
      <c r="P146" s="1"/>
      <c r="Q146" s="1"/>
      <c r="R146" s="1"/>
      <c r="S146" s="1"/>
      <c r="T146" s="1"/>
      <c r="U146" s="1"/>
      <c r="V146" s="1"/>
      <c r="W146" s="239"/>
      <c r="X146" s="239"/>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c r="BM146" s="1"/>
      <c r="BN146" s="1"/>
      <c r="BO146" s="1"/>
      <c r="BP146" s="1"/>
      <c r="BQ146" s="1"/>
      <c r="BR146" s="1"/>
      <c r="BS146" s="1"/>
    </row>
    <row r="147" spans="1:71" ht="15.75" customHeight="1" x14ac:dyDescent="0.25">
      <c r="A147" s="1"/>
      <c r="B147" s="1"/>
      <c r="C147" s="1"/>
      <c r="D147" s="1"/>
      <c r="E147" s="1"/>
      <c r="F147" s="1"/>
      <c r="G147" s="1"/>
      <c r="H147" s="1"/>
      <c r="I147" s="1"/>
      <c r="J147" s="1"/>
      <c r="K147" s="1"/>
      <c r="L147" s="1"/>
      <c r="M147" s="1"/>
      <c r="N147" s="1"/>
      <c r="O147" s="1"/>
      <c r="P147" s="1"/>
      <c r="Q147" s="1"/>
      <c r="R147" s="1"/>
      <c r="S147" s="1"/>
      <c r="T147" s="1"/>
      <c r="U147" s="1"/>
      <c r="V147" s="1"/>
      <c r="W147" s="239"/>
      <c r="X147" s="239"/>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c r="BM147" s="1"/>
      <c r="BN147" s="1"/>
      <c r="BO147" s="1"/>
      <c r="BP147" s="1"/>
      <c r="BQ147" s="1"/>
      <c r="BR147" s="1"/>
      <c r="BS147" s="1"/>
    </row>
    <row r="148" spans="1:71" ht="15.75" customHeight="1" x14ac:dyDescent="0.25">
      <c r="A148" s="1"/>
      <c r="B148" s="1"/>
      <c r="C148" s="1"/>
      <c r="D148" s="1"/>
      <c r="E148" s="1"/>
      <c r="F148" s="1"/>
      <c r="G148" s="1"/>
      <c r="H148" s="1"/>
      <c r="I148" s="1"/>
      <c r="J148" s="1"/>
      <c r="K148" s="1"/>
      <c r="L148" s="1"/>
      <c r="M148" s="1"/>
      <c r="N148" s="1"/>
      <c r="O148" s="1"/>
      <c r="P148" s="1"/>
      <c r="Q148" s="1"/>
      <c r="R148" s="1"/>
      <c r="S148" s="1"/>
      <c r="T148" s="1"/>
      <c r="U148" s="1"/>
      <c r="V148" s="1"/>
      <c r="W148" s="239"/>
      <c r="X148" s="239"/>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c r="BN148" s="1"/>
      <c r="BO148" s="1"/>
      <c r="BP148" s="1"/>
      <c r="BQ148" s="1"/>
      <c r="BR148" s="1"/>
      <c r="BS148" s="1"/>
    </row>
    <row r="149" spans="1:71" ht="15.75" customHeight="1" x14ac:dyDescent="0.25">
      <c r="A149" s="1"/>
      <c r="B149" s="1"/>
      <c r="C149" s="1"/>
      <c r="D149" s="1"/>
      <c r="E149" s="1"/>
      <c r="F149" s="1"/>
      <c r="G149" s="1"/>
      <c r="H149" s="1"/>
      <c r="I149" s="1"/>
      <c r="J149" s="1"/>
      <c r="K149" s="1"/>
      <c r="L149" s="1"/>
      <c r="M149" s="1"/>
      <c r="N149" s="1"/>
      <c r="O149" s="1"/>
      <c r="P149" s="1"/>
      <c r="Q149" s="1"/>
      <c r="R149" s="1"/>
      <c r="S149" s="1"/>
      <c r="T149" s="1"/>
      <c r="U149" s="1"/>
      <c r="V149" s="1"/>
      <c r="W149" s="239"/>
      <c r="X149" s="239"/>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c r="BN149" s="1"/>
      <c r="BO149" s="1"/>
      <c r="BP149" s="1"/>
      <c r="BQ149" s="1"/>
      <c r="BR149" s="1"/>
      <c r="BS149" s="1"/>
    </row>
    <row r="150" spans="1:71" ht="15.75" customHeight="1" x14ac:dyDescent="0.25">
      <c r="A150" s="1"/>
      <c r="B150" s="1"/>
      <c r="C150" s="1"/>
      <c r="D150" s="1"/>
      <c r="E150" s="1"/>
      <c r="F150" s="1"/>
      <c r="G150" s="1"/>
      <c r="H150" s="1"/>
      <c r="I150" s="1"/>
      <c r="J150" s="1"/>
      <c r="K150" s="1"/>
      <c r="L150" s="1"/>
      <c r="M150" s="1"/>
      <c r="N150" s="1"/>
      <c r="O150" s="1"/>
      <c r="P150" s="1"/>
      <c r="Q150" s="1"/>
      <c r="R150" s="1"/>
      <c r="S150" s="1"/>
      <c r="T150" s="1"/>
      <c r="U150" s="1"/>
      <c r="V150" s="1"/>
      <c r="W150" s="239"/>
      <c r="X150" s="239"/>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c r="BN150" s="1"/>
      <c r="BO150" s="1"/>
      <c r="BP150" s="1"/>
      <c r="BQ150" s="1"/>
      <c r="BR150" s="1"/>
      <c r="BS150" s="1"/>
    </row>
    <row r="151" spans="1:71" ht="15.75" customHeight="1" x14ac:dyDescent="0.25">
      <c r="A151" s="1"/>
      <c r="B151" s="1"/>
      <c r="C151" s="1"/>
      <c r="D151" s="1"/>
      <c r="E151" s="1"/>
      <c r="F151" s="1"/>
      <c r="G151" s="1"/>
      <c r="H151" s="1"/>
      <c r="I151" s="1"/>
      <c r="J151" s="1"/>
      <c r="K151" s="1"/>
      <c r="L151" s="1"/>
      <c r="M151" s="1"/>
      <c r="N151" s="1"/>
      <c r="O151" s="1"/>
      <c r="P151" s="1"/>
      <c r="Q151" s="1"/>
      <c r="R151" s="1"/>
      <c r="S151" s="1"/>
      <c r="T151" s="1"/>
      <c r="U151" s="1"/>
      <c r="V151" s="1"/>
      <c r="W151" s="239"/>
      <c r="X151" s="239"/>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c r="BN151" s="1"/>
      <c r="BO151" s="1"/>
      <c r="BP151" s="1"/>
      <c r="BQ151" s="1"/>
      <c r="BR151" s="1"/>
      <c r="BS151" s="1"/>
    </row>
    <row r="152" spans="1:71" ht="15.75" customHeight="1" x14ac:dyDescent="0.25">
      <c r="A152" s="1"/>
      <c r="B152" s="1"/>
      <c r="C152" s="1"/>
      <c r="D152" s="1"/>
      <c r="E152" s="1"/>
      <c r="F152" s="1"/>
      <c r="G152" s="1"/>
      <c r="H152" s="1"/>
      <c r="I152" s="1"/>
      <c r="J152" s="1"/>
      <c r="K152" s="1"/>
      <c r="L152" s="1"/>
      <c r="M152" s="1"/>
      <c r="N152" s="1"/>
      <c r="O152" s="1"/>
      <c r="P152" s="1"/>
      <c r="Q152" s="1"/>
      <c r="R152" s="1"/>
      <c r="S152" s="1"/>
      <c r="T152" s="1"/>
      <c r="U152" s="1"/>
      <c r="V152" s="1"/>
      <c r="W152" s="239"/>
      <c r="X152" s="239"/>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row>
    <row r="153" spans="1:71" ht="15.75" customHeight="1" x14ac:dyDescent="0.25">
      <c r="A153" s="1"/>
      <c r="B153" s="1"/>
      <c r="C153" s="1"/>
      <c r="D153" s="1"/>
      <c r="E153" s="1"/>
      <c r="F153" s="1"/>
      <c r="G153" s="1"/>
      <c r="H153" s="1"/>
      <c r="I153" s="1"/>
      <c r="J153" s="1"/>
      <c r="K153" s="1"/>
      <c r="L153" s="1"/>
      <c r="M153" s="1"/>
      <c r="N153" s="1"/>
      <c r="O153" s="1"/>
      <c r="P153" s="1"/>
      <c r="Q153" s="1"/>
      <c r="R153" s="1"/>
      <c r="S153" s="1"/>
      <c r="T153" s="1"/>
      <c r="U153" s="1"/>
      <c r="V153" s="1"/>
      <c r="W153" s="239"/>
      <c r="X153" s="239"/>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row>
    <row r="154" spans="1:71" ht="15.75" customHeight="1" x14ac:dyDescent="0.25">
      <c r="A154" s="1"/>
      <c r="B154" s="1"/>
      <c r="C154" s="1"/>
      <c r="D154" s="1"/>
      <c r="E154" s="1"/>
      <c r="F154" s="1"/>
      <c r="G154" s="1"/>
      <c r="H154" s="1"/>
      <c r="I154" s="1"/>
      <c r="J154" s="1"/>
      <c r="K154" s="1"/>
      <c r="L154" s="1"/>
      <c r="M154" s="1"/>
      <c r="N154" s="1"/>
      <c r="O154" s="1"/>
      <c r="P154" s="1"/>
      <c r="Q154" s="1"/>
      <c r="R154" s="1"/>
      <c r="S154" s="1"/>
      <c r="T154" s="1"/>
      <c r="U154" s="1"/>
      <c r="V154" s="1"/>
      <c r="W154" s="239"/>
      <c r="X154" s="239"/>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c r="BM154" s="1"/>
      <c r="BN154" s="1"/>
      <c r="BO154" s="1"/>
      <c r="BP154" s="1"/>
      <c r="BQ154" s="1"/>
      <c r="BR154" s="1"/>
      <c r="BS154" s="1"/>
    </row>
    <row r="155" spans="1:71" ht="15.75" customHeight="1" x14ac:dyDescent="0.25">
      <c r="A155" s="1"/>
      <c r="B155" s="1"/>
      <c r="C155" s="1"/>
      <c r="D155" s="1"/>
      <c r="E155" s="1"/>
      <c r="F155" s="1"/>
      <c r="G155" s="1"/>
      <c r="H155" s="1"/>
      <c r="I155" s="1"/>
      <c r="J155" s="1"/>
      <c r="K155" s="1"/>
      <c r="L155" s="1"/>
      <c r="M155" s="1"/>
      <c r="N155" s="1"/>
      <c r="O155" s="1"/>
      <c r="P155" s="1"/>
      <c r="Q155" s="1"/>
      <c r="R155" s="1"/>
      <c r="S155" s="1"/>
      <c r="T155" s="1"/>
      <c r="U155" s="1"/>
      <c r="V155" s="1"/>
      <c r="W155" s="239"/>
      <c r="X155" s="239"/>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c r="BM155" s="1"/>
      <c r="BN155" s="1"/>
      <c r="BO155" s="1"/>
      <c r="BP155" s="1"/>
      <c r="BQ155" s="1"/>
      <c r="BR155" s="1"/>
      <c r="BS155" s="1"/>
    </row>
    <row r="156" spans="1:71" ht="15.75" customHeight="1" x14ac:dyDescent="0.25">
      <c r="A156" s="1"/>
      <c r="B156" s="1"/>
      <c r="C156" s="1"/>
      <c r="D156" s="1"/>
      <c r="E156" s="1"/>
      <c r="F156" s="1"/>
      <c r="G156" s="1"/>
      <c r="H156" s="1"/>
      <c r="I156" s="1"/>
      <c r="J156" s="1"/>
      <c r="K156" s="1"/>
      <c r="L156" s="1"/>
      <c r="M156" s="1"/>
      <c r="N156" s="1"/>
      <c r="O156" s="1"/>
      <c r="P156" s="1"/>
      <c r="Q156" s="1"/>
      <c r="R156" s="1"/>
      <c r="S156" s="1"/>
      <c r="T156" s="1"/>
      <c r="U156" s="1"/>
      <c r="V156" s="1"/>
      <c r="W156" s="239"/>
      <c r="X156" s="239"/>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row>
    <row r="157" spans="1:71" ht="15.75" customHeight="1" x14ac:dyDescent="0.25">
      <c r="A157" s="1"/>
      <c r="B157" s="1"/>
      <c r="C157" s="1"/>
      <c r="D157" s="1"/>
      <c r="E157" s="1"/>
      <c r="F157" s="1"/>
      <c r="G157" s="1"/>
      <c r="H157" s="1"/>
      <c r="I157" s="1"/>
      <c r="J157" s="1"/>
      <c r="K157" s="1"/>
      <c r="L157" s="1"/>
      <c r="M157" s="1"/>
      <c r="N157" s="1"/>
      <c r="O157" s="1"/>
      <c r="P157" s="1"/>
      <c r="Q157" s="1"/>
      <c r="R157" s="1"/>
      <c r="S157" s="1"/>
      <c r="T157" s="1"/>
      <c r="U157" s="1"/>
      <c r="V157" s="1"/>
      <c r="W157" s="239"/>
      <c r="X157" s="239"/>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row>
    <row r="158" spans="1:71" ht="15.75" customHeight="1" x14ac:dyDescent="0.25">
      <c r="A158" s="1"/>
      <c r="B158" s="1"/>
      <c r="C158" s="1"/>
      <c r="D158" s="1"/>
      <c r="E158" s="1"/>
      <c r="F158" s="1"/>
      <c r="G158" s="1"/>
      <c r="H158" s="1"/>
      <c r="I158" s="1"/>
      <c r="J158" s="1"/>
      <c r="K158" s="1"/>
      <c r="L158" s="1"/>
      <c r="M158" s="1"/>
      <c r="N158" s="1"/>
      <c r="O158" s="1"/>
      <c r="P158" s="1"/>
      <c r="Q158" s="1"/>
      <c r="R158" s="1"/>
      <c r="S158" s="1"/>
      <c r="T158" s="1"/>
      <c r="U158" s="1"/>
      <c r="V158" s="1"/>
      <c r="W158" s="239"/>
      <c r="X158" s="239"/>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row>
    <row r="159" spans="1:71" ht="15.75" customHeight="1" x14ac:dyDescent="0.25">
      <c r="A159" s="1"/>
      <c r="B159" s="1"/>
      <c r="C159" s="1"/>
      <c r="D159" s="1"/>
      <c r="E159" s="1"/>
      <c r="F159" s="1"/>
      <c r="G159" s="1"/>
      <c r="H159" s="1"/>
      <c r="I159" s="1"/>
      <c r="J159" s="1"/>
      <c r="K159" s="1"/>
      <c r="L159" s="1"/>
      <c r="M159" s="1"/>
      <c r="N159" s="1"/>
      <c r="O159" s="1"/>
      <c r="P159" s="1"/>
      <c r="Q159" s="1"/>
      <c r="R159" s="1"/>
      <c r="S159" s="1"/>
      <c r="T159" s="1"/>
      <c r="U159" s="1"/>
      <c r="V159" s="1"/>
      <c r="W159" s="239"/>
      <c r="X159" s="239"/>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row>
    <row r="160" spans="1:71" ht="15.75" customHeight="1" x14ac:dyDescent="0.25">
      <c r="A160" s="1"/>
      <c r="B160" s="1"/>
      <c r="C160" s="1"/>
      <c r="D160" s="1"/>
      <c r="E160" s="1"/>
      <c r="F160" s="1"/>
      <c r="G160" s="1"/>
      <c r="H160" s="1"/>
      <c r="I160" s="1"/>
      <c r="J160" s="1"/>
      <c r="K160" s="1"/>
      <c r="L160" s="1"/>
      <c r="M160" s="1"/>
      <c r="N160" s="1"/>
      <c r="O160" s="1"/>
      <c r="P160" s="1"/>
      <c r="Q160" s="1"/>
      <c r="R160" s="1"/>
      <c r="S160" s="1"/>
      <c r="T160" s="1"/>
      <c r="U160" s="1"/>
      <c r="V160" s="1"/>
      <c r="W160" s="239"/>
      <c r="X160" s="239"/>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1"/>
    </row>
    <row r="161" spans="1:71" ht="15.75" customHeight="1" x14ac:dyDescent="0.25">
      <c r="A161" s="1"/>
      <c r="B161" s="1"/>
      <c r="C161" s="1"/>
      <c r="D161" s="1"/>
      <c r="E161" s="1"/>
      <c r="F161" s="1"/>
      <c r="G161" s="1"/>
      <c r="H161" s="1"/>
      <c r="I161" s="1"/>
      <c r="J161" s="1"/>
      <c r="K161" s="1"/>
      <c r="L161" s="1"/>
      <c r="M161" s="1"/>
      <c r="N161" s="1"/>
      <c r="O161" s="1"/>
      <c r="P161" s="1"/>
      <c r="Q161" s="1"/>
      <c r="R161" s="1"/>
      <c r="S161" s="1"/>
      <c r="T161" s="1"/>
      <c r="U161" s="1"/>
      <c r="V161" s="1"/>
      <c r="W161" s="239"/>
      <c r="X161" s="239"/>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c r="BQ161" s="1"/>
      <c r="BR161" s="1"/>
      <c r="BS161" s="1"/>
    </row>
    <row r="162" spans="1:71" ht="15.75" customHeight="1" x14ac:dyDescent="0.25">
      <c r="A162" s="1"/>
      <c r="B162" s="1"/>
      <c r="C162" s="1"/>
      <c r="D162" s="1"/>
      <c r="E162" s="1"/>
      <c r="F162" s="1"/>
      <c r="G162" s="1"/>
      <c r="H162" s="1"/>
      <c r="I162" s="1"/>
      <c r="J162" s="1"/>
      <c r="K162" s="1"/>
      <c r="L162" s="1"/>
      <c r="M162" s="1"/>
      <c r="N162" s="1"/>
      <c r="O162" s="1"/>
      <c r="P162" s="1"/>
      <c r="Q162" s="1"/>
      <c r="R162" s="1"/>
      <c r="S162" s="1"/>
      <c r="T162" s="1"/>
      <c r="U162" s="1"/>
      <c r="V162" s="1"/>
      <c r="W162" s="239"/>
      <c r="X162" s="239"/>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c r="BS162" s="1"/>
    </row>
    <row r="163" spans="1:71" ht="15.75" customHeight="1" x14ac:dyDescent="0.25">
      <c r="A163" s="1"/>
      <c r="B163" s="1"/>
      <c r="C163" s="1"/>
      <c r="D163" s="1"/>
      <c r="E163" s="1"/>
      <c r="F163" s="1"/>
      <c r="G163" s="1"/>
      <c r="H163" s="1"/>
      <c r="I163" s="1"/>
      <c r="J163" s="1"/>
      <c r="K163" s="1"/>
      <c r="L163" s="1"/>
      <c r="M163" s="1"/>
      <c r="N163" s="1"/>
      <c r="O163" s="1"/>
      <c r="P163" s="1"/>
      <c r="Q163" s="1"/>
      <c r="R163" s="1"/>
      <c r="S163" s="1"/>
      <c r="T163" s="1"/>
      <c r="U163" s="1"/>
      <c r="V163" s="1"/>
      <c r="W163" s="239"/>
      <c r="X163" s="239"/>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c r="BQ163" s="1"/>
      <c r="BR163" s="1"/>
      <c r="BS163" s="1"/>
    </row>
    <row r="164" spans="1:71" ht="15.75" customHeight="1" x14ac:dyDescent="0.25">
      <c r="A164" s="1"/>
      <c r="B164" s="1"/>
      <c r="C164" s="1"/>
      <c r="D164" s="1"/>
      <c r="E164" s="1"/>
      <c r="F164" s="1"/>
      <c r="G164" s="1"/>
      <c r="H164" s="1"/>
      <c r="I164" s="1"/>
      <c r="J164" s="1"/>
      <c r="K164" s="1"/>
      <c r="L164" s="1"/>
      <c r="M164" s="1"/>
      <c r="N164" s="1"/>
      <c r="O164" s="1"/>
      <c r="P164" s="1"/>
      <c r="Q164" s="1"/>
      <c r="R164" s="1"/>
      <c r="S164" s="1"/>
      <c r="T164" s="1"/>
      <c r="U164" s="1"/>
      <c r="V164" s="1"/>
      <c r="W164" s="239"/>
      <c r="X164" s="239"/>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c r="BQ164" s="1"/>
      <c r="BR164" s="1"/>
      <c r="BS164" s="1"/>
    </row>
    <row r="165" spans="1:71" ht="15.75" customHeight="1" x14ac:dyDescent="0.25">
      <c r="A165" s="1"/>
      <c r="B165" s="1"/>
      <c r="C165" s="1"/>
      <c r="D165" s="1"/>
      <c r="E165" s="1"/>
      <c r="F165" s="1"/>
      <c r="G165" s="1"/>
      <c r="H165" s="1"/>
      <c r="I165" s="1"/>
      <c r="J165" s="1"/>
      <c r="K165" s="1"/>
      <c r="L165" s="1"/>
      <c r="M165" s="1"/>
      <c r="N165" s="1"/>
      <c r="O165" s="1"/>
      <c r="P165" s="1"/>
      <c r="Q165" s="1"/>
      <c r="R165" s="1"/>
      <c r="S165" s="1"/>
      <c r="T165" s="1"/>
      <c r="U165" s="1"/>
      <c r="V165" s="1"/>
      <c r="W165" s="239"/>
      <c r="X165" s="239"/>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c r="BS165" s="1"/>
    </row>
    <row r="166" spans="1:71" ht="15.75" customHeight="1" x14ac:dyDescent="0.25">
      <c r="A166" s="1"/>
      <c r="B166" s="1"/>
      <c r="C166" s="1"/>
      <c r="D166" s="1"/>
      <c r="E166" s="1"/>
      <c r="F166" s="1"/>
      <c r="G166" s="1"/>
      <c r="H166" s="1"/>
      <c r="I166" s="1"/>
      <c r="J166" s="1"/>
      <c r="K166" s="1"/>
      <c r="L166" s="1"/>
      <c r="M166" s="1"/>
      <c r="N166" s="1"/>
      <c r="O166" s="1"/>
      <c r="P166" s="1"/>
      <c r="Q166" s="1"/>
      <c r="R166" s="1"/>
      <c r="S166" s="1"/>
      <c r="T166" s="1"/>
      <c r="U166" s="1"/>
      <c r="V166" s="1"/>
      <c r="W166" s="239"/>
      <c r="X166" s="239"/>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c r="BM166" s="1"/>
      <c r="BN166" s="1"/>
      <c r="BO166" s="1"/>
      <c r="BP166" s="1"/>
      <c r="BQ166" s="1"/>
      <c r="BR166" s="1"/>
      <c r="BS166" s="1"/>
    </row>
    <row r="167" spans="1:71" ht="15.75" customHeight="1" x14ac:dyDescent="0.25">
      <c r="A167" s="1"/>
      <c r="B167" s="1"/>
      <c r="C167" s="1"/>
      <c r="D167" s="1"/>
      <c r="E167" s="1"/>
      <c r="F167" s="1"/>
      <c r="G167" s="1"/>
      <c r="H167" s="1"/>
      <c r="I167" s="1"/>
      <c r="J167" s="1"/>
      <c r="K167" s="1"/>
      <c r="L167" s="1"/>
      <c r="M167" s="1"/>
      <c r="N167" s="1"/>
      <c r="O167" s="1"/>
      <c r="P167" s="1"/>
      <c r="Q167" s="1"/>
      <c r="R167" s="1"/>
      <c r="S167" s="1"/>
      <c r="T167" s="1"/>
      <c r="U167" s="1"/>
      <c r="V167" s="1"/>
      <c r="W167" s="239"/>
      <c r="X167" s="239"/>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c r="BM167" s="1"/>
      <c r="BN167" s="1"/>
      <c r="BO167" s="1"/>
      <c r="BP167" s="1"/>
      <c r="BQ167" s="1"/>
      <c r="BR167" s="1"/>
      <c r="BS167" s="1"/>
    </row>
    <row r="168" spans="1:71" ht="15.75" customHeight="1" x14ac:dyDescent="0.25">
      <c r="A168" s="1"/>
      <c r="B168" s="1"/>
      <c r="C168" s="1"/>
      <c r="D168" s="1"/>
      <c r="E168" s="1"/>
      <c r="F168" s="1"/>
      <c r="G168" s="1"/>
      <c r="H168" s="1"/>
      <c r="I168" s="1"/>
      <c r="J168" s="1"/>
      <c r="K168" s="1"/>
      <c r="L168" s="1"/>
      <c r="M168" s="1"/>
      <c r="N168" s="1"/>
      <c r="O168" s="1"/>
      <c r="P168" s="1"/>
      <c r="Q168" s="1"/>
      <c r="R168" s="1"/>
      <c r="S168" s="1"/>
      <c r="T168" s="1"/>
      <c r="U168" s="1"/>
      <c r="V168" s="1"/>
      <c r="W168" s="239"/>
      <c r="X168" s="239"/>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c r="BM168" s="1"/>
      <c r="BN168" s="1"/>
      <c r="BO168" s="1"/>
      <c r="BP168" s="1"/>
      <c r="BQ168" s="1"/>
      <c r="BR168" s="1"/>
      <c r="BS168" s="1"/>
    </row>
    <row r="169" spans="1:71" ht="15.75" customHeight="1" x14ac:dyDescent="0.25">
      <c r="A169" s="1"/>
      <c r="B169" s="1"/>
      <c r="C169" s="1"/>
      <c r="D169" s="1"/>
      <c r="E169" s="1"/>
      <c r="F169" s="1"/>
      <c r="G169" s="1"/>
      <c r="H169" s="1"/>
      <c r="I169" s="1"/>
      <c r="J169" s="1"/>
      <c r="K169" s="1"/>
      <c r="L169" s="1"/>
      <c r="M169" s="1"/>
      <c r="N169" s="1"/>
      <c r="O169" s="1"/>
      <c r="P169" s="1"/>
      <c r="Q169" s="1"/>
      <c r="R169" s="1"/>
      <c r="S169" s="1"/>
      <c r="T169" s="1"/>
      <c r="U169" s="1"/>
      <c r="V169" s="1"/>
      <c r="W169" s="239"/>
      <c r="X169" s="239"/>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c r="BN169" s="1"/>
      <c r="BO169" s="1"/>
      <c r="BP169" s="1"/>
      <c r="BQ169" s="1"/>
      <c r="BR169" s="1"/>
      <c r="BS169" s="1"/>
    </row>
    <row r="170" spans="1:71" ht="15.75" customHeight="1" x14ac:dyDescent="0.25">
      <c r="A170" s="1"/>
      <c r="B170" s="1"/>
      <c r="C170" s="1"/>
      <c r="D170" s="1"/>
      <c r="E170" s="1"/>
      <c r="F170" s="1"/>
      <c r="G170" s="1"/>
      <c r="H170" s="1"/>
      <c r="I170" s="1"/>
      <c r="J170" s="1"/>
      <c r="K170" s="1"/>
      <c r="L170" s="1"/>
      <c r="M170" s="1"/>
      <c r="N170" s="1"/>
      <c r="O170" s="1"/>
      <c r="P170" s="1"/>
      <c r="Q170" s="1"/>
      <c r="R170" s="1"/>
      <c r="S170" s="1"/>
      <c r="T170" s="1"/>
      <c r="U170" s="1"/>
      <c r="V170" s="1"/>
      <c r="W170" s="239"/>
      <c r="X170" s="239"/>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c r="BS170" s="1"/>
    </row>
    <row r="171" spans="1:71" ht="15.75" customHeight="1" x14ac:dyDescent="0.25">
      <c r="A171" s="1"/>
      <c r="B171" s="1"/>
      <c r="C171" s="1"/>
      <c r="D171" s="1"/>
      <c r="E171" s="1"/>
      <c r="F171" s="1"/>
      <c r="G171" s="1"/>
      <c r="H171" s="1"/>
      <c r="I171" s="1"/>
      <c r="J171" s="1"/>
      <c r="K171" s="1"/>
      <c r="L171" s="1"/>
      <c r="M171" s="1"/>
      <c r="N171" s="1"/>
      <c r="O171" s="1"/>
      <c r="P171" s="1"/>
      <c r="Q171" s="1"/>
      <c r="R171" s="1"/>
      <c r="S171" s="1"/>
      <c r="T171" s="1"/>
      <c r="U171" s="1"/>
      <c r="V171" s="1"/>
      <c r="W171" s="239"/>
      <c r="X171" s="239"/>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c r="BO171" s="1"/>
      <c r="BP171" s="1"/>
      <c r="BQ171" s="1"/>
      <c r="BR171" s="1"/>
      <c r="BS171" s="1"/>
    </row>
    <row r="172" spans="1:71" ht="15.75" customHeight="1" x14ac:dyDescent="0.25">
      <c r="A172" s="1"/>
      <c r="B172" s="1"/>
      <c r="C172" s="1"/>
      <c r="D172" s="1"/>
      <c r="E172" s="1"/>
      <c r="F172" s="1"/>
      <c r="G172" s="1"/>
      <c r="H172" s="1"/>
      <c r="I172" s="1"/>
      <c r="J172" s="1"/>
      <c r="K172" s="1"/>
      <c r="L172" s="1"/>
      <c r="M172" s="1"/>
      <c r="N172" s="1"/>
      <c r="O172" s="1"/>
      <c r="P172" s="1"/>
      <c r="Q172" s="1"/>
      <c r="R172" s="1"/>
      <c r="S172" s="1"/>
      <c r="T172" s="1"/>
      <c r="U172" s="1"/>
      <c r="V172" s="1"/>
      <c r="W172" s="239"/>
      <c r="X172" s="239"/>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
      <c r="BP172" s="1"/>
      <c r="BQ172" s="1"/>
      <c r="BR172" s="1"/>
      <c r="BS172" s="1"/>
    </row>
    <row r="173" spans="1:71" ht="15.75" customHeight="1" x14ac:dyDescent="0.25">
      <c r="A173" s="1"/>
      <c r="B173" s="1"/>
      <c r="C173" s="1"/>
      <c r="D173" s="1"/>
      <c r="E173" s="1"/>
      <c r="F173" s="1"/>
      <c r="G173" s="1"/>
      <c r="H173" s="1"/>
      <c r="I173" s="1"/>
      <c r="J173" s="1"/>
      <c r="K173" s="1"/>
      <c r="L173" s="1"/>
      <c r="M173" s="1"/>
      <c r="N173" s="1"/>
      <c r="O173" s="1"/>
      <c r="P173" s="1"/>
      <c r="Q173" s="1"/>
      <c r="R173" s="1"/>
      <c r="S173" s="1"/>
      <c r="T173" s="1"/>
      <c r="U173" s="1"/>
      <c r="V173" s="1"/>
      <c r="W173" s="239"/>
      <c r="X173" s="239"/>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c r="BN173" s="1"/>
      <c r="BO173" s="1"/>
      <c r="BP173" s="1"/>
      <c r="BQ173" s="1"/>
      <c r="BR173" s="1"/>
      <c r="BS173" s="1"/>
    </row>
    <row r="174" spans="1:71" ht="15.75" customHeight="1" x14ac:dyDescent="0.25">
      <c r="A174" s="1"/>
      <c r="B174" s="1"/>
      <c r="C174" s="1"/>
      <c r="D174" s="1"/>
      <c r="E174" s="1"/>
      <c r="F174" s="1"/>
      <c r="G174" s="1"/>
      <c r="H174" s="1"/>
      <c r="I174" s="1"/>
      <c r="J174" s="1"/>
      <c r="K174" s="1"/>
      <c r="L174" s="1"/>
      <c r="M174" s="1"/>
      <c r="N174" s="1"/>
      <c r="O174" s="1"/>
      <c r="P174" s="1"/>
      <c r="Q174" s="1"/>
      <c r="R174" s="1"/>
      <c r="S174" s="1"/>
      <c r="T174" s="1"/>
      <c r="U174" s="1"/>
      <c r="V174" s="1"/>
      <c r="W174" s="239"/>
      <c r="X174" s="239"/>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c r="BM174" s="1"/>
      <c r="BN174" s="1"/>
      <c r="BO174" s="1"/>
      <c r="BP174" s="1"/>
      <c r="BQ174" s="1"/>
      <c r="BR174" s="1"/>
      <c r="BS174" s="1"/>
    </row>
    <row r="175" spans="1:71" ht="15.75" customHeight="1" x14ac:dyDescent="0.25">
      <c r="A175" s="1"/>
      <c r="B175" s="1"/>
      <c r="C175" s="1"/>
      <c r="D175" s="1"/>
      <c r="E175" s="1"/>
      <c r="F175" s="1"/>
      <c r="G175" s="1"/>
      <c r="H175" s="1"/>
      <c r="I175" s="1"/>
      <c r="J175" s="1"/>
      <c r="K175" s="1"/>
      <c r="L175" s="1"/>
      <c r="M175" s="1"/>
      <c r="N175" s="1"/>
      <c r="O175" s="1"/>
      <c r="P175" s="1"/>
      <c r="Q175" s="1"/>
      <c r="R175" s="1"/>
      <c r="S175" s="1"/>
      <c r="T175" s="1"/>
      <c r="U175" s="1"/>
      <c r="V175" s="1"/>
      <c r="W175" s="239"/>
      <c r="X175" s="239"/>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c r="BM175" s="1"/>
      <c r="BN175" s="1"/>
      <c r="BO175" s="1"/>
      <c r="BP175" s="1"/>
      <c r="BQ175" s="1"/>
      <c r="BR175" s="1"/>
      <c r="BS175" s="1"/>
    </row>
    <row r="176" spans="1:71" ht="15.75" customHeight="1" x14ac:dyDescent="0.25">
      <c r="A176" s="1"/>
      <c r="B176" s="1"/>
      <c r="C176" s="1"/>
      <c r="D176" s="1"/>
      <c r="E176" s="1"/>
      <c r="F176" s="1"/>
      <c r="G176" s="1"/>
      <c r="H176" s="1"/>
      <c r="I176" s="1"/>
      <c r="J176" s="1"/>
      <c r="K176" s="1"/>
      <c r="L176" s="1"/>
      <c r="M176" s="1"/>
      <c r="N176" s="1"/>
      <c r="O176" s="1"/>
      <c r="P176" s="1"/>
      <c r="Q176" s="1"/>
      <c r="R176" s="1"/>
      <c r="S176" s="1"/>
      <c r="T176" s="1"/>
      <c r="U176" s="1"/>
      <c r="V176" s="1"/>
      <c r="W176" s="239"/>
      <c r="X176" s="239"/>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c r="BB176" s="1"/>
      <c r="BC176" s="1"/>
      <c r="BD176" s="1"/>
      <c r="BE176" s="1"/>
      <c r="BF176" s="1"/>
      <c r="BG176" s="1"/>
      <c r="BH176" s="1"/>
      <c r="BI176" s="1"/>
      <c r="BJ176" s="1"/>
      <c r="BK176" s="1"/>
      <c r="BL176" s="1"/>
      <c r="BM176" s="1"/>
      <c r="BN176" s="1"/>
      <c r="BO176" s="1"/>
      <c r="BP176" s="1"/>
      <c r="BQ176" s="1"/>
      <c r="BR176" s="1"/>
      <c r="BS176" s="1"/>
    </row>
    <row r="177" spans="1:71" ht="15.75" customHeight="1" x14ac:dyDescent="0.25">
      <c r="A177" s="1"/>
      <c r="B177" s="1"/>
      <c r="C177" s="1"/>
      <c r="D177" s="1"/>
      <c r="E177" s="1"/>
      <c r="F177" s="1"/>
      <c r="G177" s="1"/>
      <c r="H177" s="1"/>
      <c r="I177" s="1"/>
      <c r="J177" s="1"/>
      <c r="K177" s="1"/>
      <c r="L177" s="1"/>
      <c r="M177" s="1"/>
      <c r="N177" s="1"/>
      <c r="O177" s="1"/>
      <c r="P177" s="1"/>
      <c r="Q177" s="1"/>
      <c r="R177" s="1"/>
      <c r="S177" s="1"/>
      <c r="T177" s="1"/>
      <c r="U177" s="1"/>
      <c r="V177" s="1"/>
      <c r="W177" s="239"/>
      <c r="X177" s="239"/>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A177" s="1"/>
      <c r="BB177" s="1"/>
      <c r="BC177" s="1"/>
      <c r="BD177" s="1"/>
      <c r="BE177" s="1"/>
      <c r="BF177" s="1"/>
      <c r="BG177" s="1"/>
      <c r="BH177" s="1"/>
      <c r="BI177" s="1"/>
      <c r="BJ177" s="1"/>
      <c r="BK177" s="1"/>
      <c r="BL177" s="1"/>
      <c r="BM177" s="1"/>
      <c r="BN177" s="1"/>
      <c r="BO177" s="1"/>
      <c r="BP177" s="1"/>
      <c r="BQ177" s="1"/>
      <c r="BR177" s="1"/>
      <c r="BS177" s="1"/>
    </row>
    <row r="178" spans="1:71" ht="15.75" customHeight="1" x14ac:dyDescent="0.25">
      <c r="A178" s="1"/>
      <c r="B178" s="1"/>
      <c r="C178" s="1"/>
      <c r="D178" s="1"/>
      <c r="E178" s="1"/>
      <c r="F178" s="1"/>
      <c r="G178" s="1"/>
      <c r="H178" s="1"/>
      <c r="I178" s="1"/>
      <c r="J178" s="1"/>
      <c r="K178" s="1"/>
      <c r="L178" s="1"/>
      <c r="M178" s="1"/>
      <c r="N178" s="1"/>
      <c r="O178" s="1"/>
      <c r="P178" s="1"/>
      <c r="Q178" s="1"/>
      <c r="R178" s="1"/>
      <c r="S178" s="1"/>
      <c r="T178" s="1"/>
      <c r="U178" s="1"/>
      <c r="V178" s="1"/>
      <c r="W178" s="239"/>
      <c r="X178" s="239"/>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c r="BA178" s="1"/>
      <c r="BB178" s="1"/>
      <c r="BC178" s="1"/>
      <c r="BD178" s="1"/>
      <c r="BE178" s="1"/>
      <c r="BF178" s="1"/>
      <c r="BG178" s="1"/>
      <c r="BH178" s="1"/>
      <c r="BI178" s="1"/>
      <c r="BJ178" s="1"/>
      <c r="BK178" s="1"/>
      <c r="BL178" s="1"/>
      <c r="BM178" s="1"/>
      <c r="BN178" s="1"/>
      <c r="BO178" s="1"/>
      <c r="BP178" s="1"/>
      <c r="BQ178" s="1"/>
      <c r="BR178" s="1"/>
      <c r="BS178" s="1"/>
    </row>
    <row r="179" spans="1:71" ht="15.75" customHeight="1" x14ac:dyDescent="0.25">
      <c r="A179" s="1"/>
      <c r="B179" s="1"/>
      <c r="C179" s="1"/>
      <c r="D179" s="1"/>
      <c r="E179" s="1"/>
      <c r="F179" s="1"/>
      <c r="G179" s="1"/>
      <c r="H179" s="1"/>
      <c r="I179" s="1"/>
      <c r="J179" s="1"/>
      <c r="K179" s="1"/>
      <c r="L179" s="1"/>
      <c r="M179" s="1"/>
      <c r="N179" s="1"/>
      <c r="O179" s="1"/>
      <c r="P179" s="1"/>
      <c r="Q179" s="1"/>
      <c r="R179" s="1"/>
      <c r="S179" s="1"/>
      <c r="T179" s="1"/>
      <c r="U179" s="1"/>
      <c r="V179" s="1"/>
      <c r="W179" s="239"/>
      <c r="X179" s="239"/>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c r="BA179" s="1"/>
      <c r="BB179" s="1"/>
      <c r="BC179" s="1"/>
      <c r="BD179" s="1"/>
      <c r="BE179" s="1"/>
      <c r="BF179" s="1"/>
      <c r="BG179" s="1"/>
      <c r="BH179" s="1"/>
      <c r="BI179" s="1"/>
      <c r="BJ179" s="1"/>
      <c r="BK179" s="1"/>
      <c r="BL179" s="1"/>
      <c r="BM179" s="1"/>
      <c r="BN179" s="1"/>
      <c r="BO179" s="1"/>
      <c r="BP179" s="1"/>
      <c r="BQ179" s="1"/>
      <c r="BR179" s="1"/>
      <c r="BS179" s="1"/>
    </row>
    <row r="180" spans="1:71" ht="15.75" customHeight="1" x14ac:dyDescent="0.25">
      <c r="A180" s="1"/>
      <c r="B180" s="1"/>
      <c r="C180" s="1"/>
      <c r="D180" s="1"/>
      <c r="E180" s="1"/>
      <c r="F180" s="1"/>
      <c r="G180" s="1"/>
      <c r="H180" s="1"/>
      <c r="I180" s="1"/>
      <c r="J180" s="1"/>
      <c r="K180" s="1"/>
      <c r="L180" s="1"/>
      <c r="M180" s="1"/>
      <c r="N180" s="1"/>
      <c r="O180" s="1"/>
      <c r="P180" s="1"/>
      <c r="Q180" s="1"/>
      <c r="R180" s="1"/>
      <c r="S180" s="1"/>
      <c r="T180" s="1"/>
      <c r="U180" s="1"/>
      <c r="V180" s="1"/>
      <c r="W180" s="239"/>
      <c r="X180" s="239"/>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c r="BB180" s="1"/>
      <c r="BC180" s="1"/>
      <c r="BD180" s="1"/>
      <c r="BE180" s="1"/>
      <c r="BF180" s="1"/>
      <c r="BG180" s="1"/>
      <c r="BH180" s="1"/>
      <c r="BI180" s="1"/>
      <c r="BJ180" s="1"/>
      <c r="BK180" s="1"/>
      <c r="BL180" s="1"/>
      <c r="BM180" s="1"/>
      <c r="BN180" s="1"/>
      <c r="BO180" s="1"/>
      <c r="BP180" s="1"/>
      <c r="BQ180" s="1"/>
      <c r="BR180" s="1"/>
      <c r="BS180" s="1"/>
    </row>
    <row r="181" spans="1:71" ht="15.75" customHeight="1" x14ac:dyDescent="0.25">
      <c r="A181" s="1"/>
      <c r="B181" s="1"/>
      <c r="C181" s="1"/>
      <c r="D181" s="1"/>
      <c r="E181" s="1"/>
      <c r="F181" s="1"/>
      <c r="G181" s="1"/>
      <c r="H181" s="1"/>
      <c r="I181" s="1"/>
      <c r="J181" s="1"/>
      <c r="K181" s="1"/>
      <c r="L181" s="1"/>
      <c r="M181" s="1"/>
      <c r="N181" s="1"/>
      <c r="O181" s="1"/>
      <c r="P181" s="1"/>
      <c r="Q181" s="1"/>
      <c r="R181" s="1"/>
      <c r="S181" s="1"/>
      <c r="T181" s="1"/>
      <c r="U181" s="1"/>
      <c r="V181" s="1"/>
      <c r="W181" s="239"/>
      <c r="X181" s="239"/>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c r="AZ181" s="1"/>
      <c r="BA181" s="1"/>
      <c r="BB181" s="1"/>
      <c r="BC181" s="1"/>
      <c r="BD181" s="1"/>
      <c r="BE181" s="1"/>
      <c r="BF181" s="1"/>
      <c r="BG181" s="1"/>
      <c r="BH181" s="1"/>
      <c r="BI181" s="1"/>
      <c r="BJ181" s="1"/>
      <c r="BK181" s="1"/>
      <c r="BL181" s="1"/>
      <c r="BM181" s="1"/>
      <c r="BN181" s="1"/>
      <c r="BO181" s="1"/>
      <c r="BP181" s="1"/>
      <c r="BQ181" s="1"/>
      <c r="BR181" s="1"/>
      <c r="BS181" s="1"/>
    </row>
    <row r="182" spans="1:71" ht="15.75" customHeight="1" x14ac:dyDescent="0.25">
      <c r="A182" s="1"/>
      <c r="B182" s="1"/>
      <c r="C182" s="1"/>
      <c r="D182" s="1"/>
      <c r="E182" s="1"/>
      <c r="F182" s="1"/>
      <c r="G182" s="1"/>
      <c r="H182" s="1"/>
      <c r="I182" s="1"/>
      <c r="J182" s="1"/>
      <c r="K182" s="1"/>
      <c r="L182" s="1"/>
      <c r="M182" s="1"/>
      <c r="N182" s="1"/>
      <c r="O182" s="1"/>
      <c r="P182" s="1"/>
      <c r="Q182" s="1"/>
      <c r="R182" s="1"/>
      <c r="S182" s="1"/>
      <c r="T182" s="1"/>
      <c r="U182" s="1"/>
      <c r="V182" s="1"/>
      <c r="W182" s="239"/>
      <c r="X182" s="239"/>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c r="AZ182" s="1"/>
      <c r="BA182" s="1"/>
      <c r="BB182" s="1"/>
      <c r="BC182" s="1"/>
      <c r="BD182" s="1"/>
      <c r="BE182" s="1"/>
      <c r="BF182" s="1"/>
      <c r="BG182" s="1"/>
      <c r="BH182" s="1"/>
      <c r="BI182" s="1"/>
      <c r="BJ182" s="1"/>
      <c r="BK182" s="1"/>
      <c r="BL182" s="1"/>
      <c r="BM182" s="1"/>
      <c r="BN182" s="1"/>
      <c r="BO182" s="1"/>
      <c r="BP182" s="1"/>
      <c r="BQ182" s="1"/>
      <c r="BR182" s="1"/>
      <c r="BS182" s="1"/>
    </row>
    <row r="183" spans="1:71" ht="15.75" customHeight="1" x14ac:dyDescent="0.25">
      <c r="A183" s="1"/>
      <c r="B183" s="1"/>
      <c r="C183" s="1"/>
      <c r="D183" s="1"/>
      <c r="E183" s="1"/>
      <c r="F183" s="1"/>
      <c r="G183" s="1"/>
      <c r="H183" s="1"/>
      <c r="I183" s="1"/>
      <c r="J183" s="1"/>
      <c r="K183" s="1"/>
      <c r="L183" s="1"/>
      <c r="M183" s="1"/>
      <c r="N183" s="1"/>
      <c r="O183" s="1"/>
      <c r="P183" s="1"/>
      <c r="Q183" s="1"/>
      <c r="R183" s="1"/>
      <c r="S183" s="1"/>
      <c r="T183" s="1"/>
      <c r="U183" s="1"/>
      <c r="V183" s="1"/>
      <c r="W183" s="239"/>
      <c r="X183" s="239"/>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c r="AZ183" s="1"/>
      <c r="BA183" s="1"/>
      <c r="BB183" s="1"/>
      <c r="BC183" s="1"/>
      <c r="BD183" s="1"/>
      <c r="BE183" s="1"/>
      <c r="BF183" s="1"/>
      <c r="BG183" s="1"/>
      <c r="BH183" s="1"/>
      <c r="BI183" s="1"/>
      <c r="BJ183" s="1"/>
      <c r="BK183" s="1"/>
      <c r="BL183" s="1"/>
      <c r="BM183" s="1"/>
      <c r="BN183" s="1"/>
      <c r="BO183" s="1"/>
      <c r="BP183" s="1"/>
      <c r="BQ183" s="1"/>
      <c r="BR183" s="1"/>
      <c r="BS183" s="1"/>
    </row>
    <row r="184" spans="1:71" ht="15.75" customHeight="1" x14ac:dyDescent="0.25">
      <c r="A184" s="1"/>
      <c r="B184" s="1"/>
      <c r="C184" s="1"/>
      <c r="D184" s="1"/>
      <c r="E184" s="1"/>
      <c r="F184" s="1"/>
      <c r="G184" s="1"/>
      <c r="H184" s="1"/>
      <c r="I184" s="1"/>
      <c r="J184" s="1"/>
      <c r="K184" s="1"/>
      <c r="L184" s="1"/>
      <c r="M184" s="1"/>
      <c r="N184" s="1"/>
      <c r="O184" s="1"/>
      <c r="P184" s="1"/>
      <c r="Q184" s="1"/>
      <c r="R184" s="1"/>
      <c r="S184" s="1"/>
      <c r="T184" s="1"/>
      <c r="U184" s="1"/>
      <c r="V184" s="1"/>
      <c r="W184" s="239"/>
      <c r="X184" s="239"/>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c r="AZ184" s="1"/>
      <c r="BA184" s="1"/>
      <c r="BB184" s="1"/>
      <c r="BC184" s="1"/>
      <c r="BD184" s="1"/>
      <c r="BE184" s="1"/>
      <c r="BF184" s="1"/>
      <c r="BG184" s="1"/>
      <c r="BH184" s="1"/>
      <c r="BI184" s="1"/>
      <c r="BJ184" s="1"/>
      <c r="BK184" s="1"/>
      <c r="BL184" s="1"/>
      <c r="BM184" s="1"/>
      <c r="BN184" s="1"/>
      <c r="BO184" s="1"/>
      <c r="BP184" s="1"/>
      <c r="BQ184" s="1"/>
      <c r="BR184" s="1"/>
      <c r="BS184" s="1"/>
    </row>
    <row r="185" spans="1:71" ht="15.75" customHeight="1" x14ac:dyDescent="0.25">
      <c r="A185" s="1"/>
      <c r="B185" s="1"/>
      <c r="C185" s="1"/>
      <c r="D185" s="1"/>
      <c r="E185" s="1"/>
      <c r="F185" s="1"/>
      <c r="G185" s="1"/>
      <c r="H185" s="1"/>
      <c r="I185" s="1"/>
      <c r="J185" s="1"/>
      <c r="K185" s="1"/>
      <c r="L185" s="1"/>
      <c r="M185" s="1"/>
      <c r="N185" s="1"/>
      <c r="O185" s="1"/>
      <c r="P185" s="1"/>
      <c r="Q185" s="1"/>
      <c r="R185" s="1"/>
      <c r="S185" s="1"/>
      <c r="T185" s="1"/>
      <c r="U185" s="1"/>
      <c r="V185" s="1"/>
      <c r="W185" s="239"/>
      <c r="X185" s="239"/>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c r="AZ185" s="1"/>
      <c r="BA185" s="1"/>
      <c r="BB185" s="1"/>
      <c r="BC185" s="1"/>
      <c r="BD185" s="1"/>
      <c r="BE185" s="1"/>
      <c r="BF185" s="1"/>
      <c r="BG185" s="1"/>
      <c r="BH185" s="1"/>
      <c r="BI185" s="1"/>
      <c r="BJ185" s="1"/>
      <c r="BK185" s="1"/>
      <c r="BL185" s="1"/>
      <c r="BM185" s="1"/>
      <c r="BN185" s="1"/>
      <c r="BO185" s="1"/>
      <c r="BP185" s="1"/>
      <c r="BQ185" s="1"/>
      <c r="BR185" s="1"/>
      <c r="BS185" s="1"/>
    </row>
    <row r="186" spans="1:71" ht="15.75" customHeight="1" x14ac:dyDescent="0.25">
      <c r="A186" s="1"/>
      <c r="B186" s="1"/>
      <c r="C186" s="1"/>
      <c r="D186" s="1"/>
      <c r="E186" s="1"/>
      <c r="F186" s="1"/>
      <c r="G186" s="1"/>
      <c r="H186" s="1"/>
      <c r="I186" s="1"/>
      <c r="J186" s="1"/>
      <c r="K186" s="1"/>
      <c r="L186" s="1"/>
      <c r="M186" s="1"/>
      <c r="N186" s="1"/>
      <c r="O186" s="1"/>
      <c r="P186" s="1"/>
      <c r="Q186" s="1"/>
      <c r="R186" s="1"/>
      <c r="S186" s="1"/>
      <c r="T186" s="1"/>
      <c r="U186" s="1"/>
      <c r="V186" s="1"/>
      <c r="W186" s="239"/>
      <c r="X186" s="239"/>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c r="AZ186" s="1"/>
      <c r="BA186" s="1"/>
      <c r="BB186" s="1"/>
      <c r="BC186" s="1"/>
      <c r="BD186" s="1"/>
      <c r="BE186" s="1"/>
      <c r="BF186" s="1"/>
      <c r="BG186" s="1"/>
      <c r="BH186" s="1"/>
      <c r="BI186" s="1"/>
      <c r="BJ186" s="1"/>
      <c r="BK186" s="1"/>
      <c r="BL186" s="1"/>
      <c r="BM186" s="1"/>
      <c r="BN186" s="1"/>
      <c r="BO186" s="1"/>
      <c r="BP186" s="1"/>
      <c r="BQ186" s="1"/>
      <c r="BR186" s="1"/>
      <c r="BS186" s="1"/>
    </row>
    <row r="187" spans="1:71" ht="15.75" customHeight="1" x14ac:dyDescent="0.25">
      <c r="A187" s="1"/>
      <c r="B187" s="1"/>
      <c r="C187" s="1"/>
      <c r="D187" s="1"/>
      <c r="E187" s="1"/>
      <c r="F187" s="1"/>
      <c r="G187" s="1"/>
      <c r="H187" s="1"/>
      <c r="I187" s="1"/>
      <c r="J187" s="1"/>
      <c r="K187" s="1"/>
      <c r="L187" s="1"/>
      <c r="M187" s="1"/>
      <c r="N187" s="1"/>
      <c r="O187" s="1"/>
      <c r="P187" s="1"/>
      <c r="Q187" s="1"/>
      <c r="R187" s="1"/>
      <c r="S187" s="1"/>
      <c r="T187" s="1"/>
      <c r="U187" s="1"/>
      <c r="V187" s="1"/>
      <c r="W187" s="239"/>
      <c r="X187" s="239"/>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c r="AY187" s="1"/>
      <c r="AZ187" s="1"/>
      <c r="BA187" s="1"/>
      <c r="BB187" s="1"/>
      <c r="BC187" s="1"/>
      <c r="BD187" s="1"/>
      <c r="BE187" s="1"/>
      <c r="BF187" s="1"/>
      <c r="BG187" s="1"/>
      <c r="BH187" s="1"/>
      <c r="BI187" s="1"/>
      <c r="BJ187" s="1"/>
      <c r="BK187" s="1"/>
      <c r="BL187" s="1"/>
      <c r="BM187" s="1"/>
      <c r="BN187" s="1"/>
      <c r="BO187" s="1"/>
      <c r="BP187" s="1"/>
      <c r="BQ187" s="1"/>
      <c r="BR187" s="1"/>
      <c r="BS187" s="1"/>
    </row>
    <row r="188" spans="1:71" ht="15.75" customHeight="1" x14ac:dyDescent="0.25">
      <c r="A188" s="1"/>
      <c r="B188" s="1"/>
      <c r="C188" s="1"/>
      <c r="D188" s="1"/>
      <c r="E188" s="1"/>
      <c r="F188" s="1"/>
      <c r="G188" s="1"/>
      <c r="H188" s="1"/>
      <c r="I188" s="1"/>
      <c r="J188" s="1"/>
      <c r="K188" s="1"/>
      <c r="L188" s="1"/>
      <c r="M188" s="1"/>
      <c r="N188" s="1"/>
      <c r="O188" s="1"/>
      <c r="P188" s="1"/>
      <c r="Q188" s="1"/>
      <c r="R188" s="1"/>
      <c r="S188" s="1"/>
      <c r="T188" s="1"/>
      <c r="U188" s="1"/>
      <c r="V188" s="1"/>
      <c r="W188" s="239"/>
      <c r="X188" s="239"/>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c r="AY188" s="1"/>
      <c r="AZ188" s="1"/>
      <c r="BA188" s="1"/>
      <c r="BB188" s="1"/>
      <c r="BC188" s="1"/>
      <c r="BD188" s="1"/>
      <c r="BE188" s="1"/>
      <c r="BF188" s="1"/>
      <c r="BG188" s="1"/>
      <c r="BH188" s="1"/>
      <c r="BI188" s="1"/>
      <c r="BJ188" s="1"/>
      <c r="BK188" s="1"/>
      <c r="BL188" s="1"/>
      <c r="BM188" s="1"/>
      <c r="BN188" s="1"/>
      <c r="BO188" s="1"/>
      <c r="BP188" s="1"/>
      <c r="BQ188" s="1"/>
      <c r="BR188" s="1"/>
      <c r="BS188" s="1"/>
    </row>
    <row r="189" spans="1:71" ht="15.75" customHeight="1" x14ac:dyDescent="0.25">
      <c r="A189" s="1"/>
      <c r="B189" s="1"/>
      <c r="C189" s="1"/>
      <c r="D189" s="1"/>
      <c r="E189" s="1"/>
      <c r="F189" s="1"/>
      <c r="G189" s="1"/>
      <c r="H189" s="1"/>
      <c r="I189" s="1"/>
      <c r="J189" s="1"/>
      <c r="K189" s="1"/>
      <c r="L189" s="1"/>
      <c r="M189" s="1"/>
      <c r="N189" s="1"/>
      <c r="O189" s="1"/>
      <c r="P189" s="1"/>
      <c r="Q189" s="1"/>
      <c r="R189" s="1"/>
      <c r="S189" s="1"/>
      <c r="T189" s="1"/>
      <c r="U189" s="1"/>
      <c r="V189" s="1"/>
      <c r="W189" s="239"/>
      <c r="X189" s="239"/>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c r="AY189" s="1"/>
      <c r="AZ189" s="1"/>
      <c r="BA189" s="1"/>
      <c r="BB189" s="1"/>
      <c r="BC189" s="1"/>
      <c r="BD189" s="1"/>
      <c r="BE189" s="1"/>
      <c r="BF189" s="1"/>
      <c r="BG189" s="1"/>
      <c r="BH189" s="1"/>
      <c r="BI189" s="1"/>
      <c r="BJ189" s="1"/>
      <c r="BK189" s="1"/>
      <c r="BL189" s="1"/>
      <c r="BM189" s="1"/>
      <c r="BN189" s="1"/>
      <c r="BO189" s="1"/>
      <c r="BP189" s="1"/>
      <c r="BQ189" s="1"/>
      <c r="BR189" s="1"/>
      <c r="BS189" s="1"/>
    </row>
    <row r="190" spans="1:71" ht="15.75" customHeight="1" x14ac:dyDescent="0.25">
      <c r="A190" s="1"/>
      <c r="B190" s="1"/>
      <c r="C190" s="1"/>
      <c r="D190" s="1"/>
      <c r="E190" s="1"/>
      <c r="F190" s="1"/>
      <c r="G190" s="1"/>
      <c r="H190" s="1"/>
      <c r="I190" s="1"/>
      <c r="J190" s="1"/>
      <c r="K190" s="1"/>
      <c r="L190" s="1"/>
      <c r="M190" s="1"/>
      <c r="N190" s="1"/>
      <c r="O190" s="1"/>
      <c r="P190" s="1"/>
      <c r="Q190" s="1"/>
      <c r="R190" s="1"/>
      <c r="S190" s="1"/>
      <c r="T190" s="1"/>
      <c r="U190" s="1"/>
      <c r="V190" s="1"/>
      <c r="W190" s="239"/>
      <c r="X190" s="239"/>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c r="AY190" s="1"/>
      <c r="AZ190" s="1"/>
      <c r="BA190" s="1"/>
      <c r="BB190" s="1"/>
      <c r="BC190" s="1"/>
      <c r="BD190" s="1"/>
      <c r="BE190" s="1"/>
      <c r="BF190" s="1"/>
      <c r="BG190" s="1"/>
      <c r="BH190" s="1"/>
      <c r="BI190" s="1"/>
      <c r="BJ190" s="1"/>
      <c r="BK190" s="1"/>
      <c r="BL190" s="1"/>
      <c r="BM190" s="1"/>
      <c r="BN190" s="1"/>
      <c r="BO190" s="1"/>
      <c r="BP190" s="1"/>
      <c r="BQ190" s="1"/>
      <c r="BR190" s="1"/>
      <c r="BS190" s="1"/>
    </row>
    <row r="191" spans="1:71" ht="15.75" customHeight="1" x14ac:dyDescent="0.25">
      <c r="A191" s="1"/>
      <c r="B191" s="1"/>
      <c r="C191" s="1"/>
      <c r="D191" s="1"/>
      <c r="E191" s="1"/>
      <c r="F191" s="1"/>
      <c r="G191" s="1"/>
      <c r="H191" s="1"/>
      <c r="I191" s="1"/>
      <c r="J191" s="1"/>
      <c r="K191" s="1"/>
      <c r="L191" s="1"/>
      <c r="M191" s="1"/>
      <c r="N191" s="1"/>
      <c r="O191" s="1"/>
      <c r="P191" s="1"/>
      <c r="Q191" s="1"/>
      <c r="R191" s="1"/>
      <c r="S191" s="1"/>
      <c r="T191" s="1"/>
      <c r="U191" s="1"/>
      <c r="V191" s="1"/>
      <c r="W191" s="239"/>
      <c r="X191" s="239"/>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c r="AY191" s="1"/>
      <c r="AZ191" s="1"/>
      <c r="BA191" s="1"/>
      <c r="BB191" s="1"/>
      <c r="BC191" s="1"/>
      <c r="BD191" s="1"/>
      <c r="BE191" s="1"/>
      <c r="BF191" s="1"/>
      <c r="BG191" s="1"/>
      <c r="BH191" s="1"/>
      <c r="BI191" s="1"/>
      <c r="BJ191" s="1"/>
      <c r="BK191" s="1"/>
      <c r="BL191" s="1"/>
      <c r="BM191" s="1"/>
      <c r="BN191" s="1"/>
      <c r="BO191" s="1"/>
      <c r="BP191" s="1"/>
      <c r="BQ191" s="1"/>
      <c r="BR191" s="1"/>
      <c r="BS191" s="1"/>
    </row>
    <row r="192" spans="1:71" ht="15.75" customHeight="1" x14ac:dyDescent="0.25">
      <c r="A192" s="1"/>
      <c r="B192" s="1"/>
      <c r="C192" s="1"/>
      <c r="D192" s="1"/>
      <c r="E192" s="1"/>
      <c r="F192" s="1"/>
      <c r="G192" s="1"/>
      <c r="H192" s="1"/>
      <c r="I192" s="1"/>
      <c r="J192" s="1"/>
      <c r="K192" s="1"/>
      <c r="L192" s="1"/>
      <c r="M192" s="1"/>
      <c r="N192" s="1"/>
      <c r="O192" s="1"/>
      <c r="P192" s="1"/>
      <c r="Q192" s="1"/>
      <c r="R192" s="1"/>
      <c r="S192" s="1"/>
      <c r="T192" s="1"/>
      <c r="U192" s="1"/>
      <c r="V192" s="1"/>
      <c r="W192" s="239"/>
      <c r="X192" s="239"/>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c r="AY192" s="1"/>
      <c r="AZ192" s="1"/>
      <c r="BA192" s="1"/>
      <c r="BB192" s="1"/>
      <c r="BC192" s="1"/>
      <c r="BD192" s="1"/>
      <c r="BE192" s="1"/>
      <c r="BF192" s="1"/>
      <c r="BG192" s="1"/>
      <c r="BH192" s="1"/>
      <c r="BI192" s="1"/>
      <c r="BJ192" s="1"/>
      <c r="BK192" s="1"/>
      <c r="BL192" s="1"/>
      <c r="BM192" s="1"/>
      <c r="BN192" s="1"/>
      <c r="BO192" s="1"/>
      <c r="BP192" s="1"/>
      <c r="BQ192" s="1"/>
      <c r="BR192" s="1"/>
      <c r="BS192" s="1"/>
    </row>
    <row r="193" spans="1:71" ht="15.75" customHeight="1" x14ac:dyDescent="0.25">
      <c r="A193" s="1"/>
      <c r="B193" s="1"/>
      <c r="C193" s="1"/>
      <c r="D193" s="1"/>
      <c r="E193" s="1"/>
      <c r="F193" s="1"/>
      <c r="G193" s="1"/>
      <c r="H193" s="1"/>
      <c r="I193" s="1"/>
      <c r="J193" s="1"/>
      <c r="K193" s="1"/>
      <c r="L193" s="1"/>
      <c r="M193" s="1"/>
      <c r="N193" s="1"/>
      <c r="O193" s="1"/>
      <c r="P193" s="1"/>
      <c r="Q193" s="1"/>
      <c r="R193" s="1"/>
      <c r="S193" s="1"/>
      <c r="T193" s="1"/>
      <c r="U193" s="1"/>
      <c r="V193" s="1"/>
      <c r="W193" s="239"/>
      <c r="X193" s="239"/>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c r="AY193" s="1"/>
      <c r="AZ193" s="1"/>
      <c r="BA193" s="1"/>
      <c r="BB193" s="1"/>
      <c r="BC193" s="1"/>
      <c r="BD193" s="1"/>
      <c r="BE193" s="1"/>
      <c r="BF193" s="1"/>
      <c r="BG193" s="1"/>
      <c r="BH193" s="1"/>
      <c r="BI193" s="1"/>
      <c r="BJ193" s="1"/>
      <c r="BK193" s="1"/>
      <c r="BL193" s="1"/>
      <c r="BM193" s="1"/>
      <c r="BN193" s="1"/>
      <c r="BO193" s="1"/>
      <c r="BP193" s="1"/>
      <c r="BQ193" s="1"/>
      <c r="BR193" s="1"/>
      <c r="BS193" s="1"/>
    </row>
    <row r="194" spans="1:71" ht="15.75" customHeight="1" x14ac:dyDescent="0.25">
      <c r="A194" s="1"/>
      <c r="B194" s="1"/>
      <c r="C194" s="1"/>
      <c r="D194" s="1"/>
      <c r="E194" s="1"/>
      <c r="F194" s="1"/>
      <c r="G194" s="1"/>
      <c r="H194" s="1"/>
      <c r="I194" s="1"/>
      <c r="J194" s="1"/>
      <c r="K194" s="1"/>
      <c r="L194" s="1"/>
      <c r="M194" s="1"/>
      <c r="N194" s="1"/>
      <c r="O194" s="1"/>
      <c r="P194" s="1"/>
      <c r="Q194" s="1"/>
      <c r="R194" s="1"/>
      <c r="S194" s="1"/>
      <c r="T194" s="1"/>
      <c r="U194" s="1"/>
      <c r="V194" s="1"/>
      <c r="W194" s="239"/>
      <c r="X194" s="239"/>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c r="AY194" s="1"/>
      <c r="AZ194" s="1"/>
      <c r="BA194" s="1"/>
      <c r="BB194" s="1"/>
      <c r="BC194" s="1"/>
      <c r="BD194" s="1"/>
      <c r="BE194" s="1"/>
      <c r="BF194" s="1"/>
      <c r="BG194" s="1"/>
      <c r="BH194" s="1"/>
      <c r="BI194" s="1"/>
      <c r="BJ194" s="1"/>
      <c r="BK194" s="1"/>
      <c r="BL194" s="1"/>
      <c r="BM194" s="1"/>
      <c r="BN194" s="1"/>
      <c r="BO194" s="1"/>
      <c r="BP194" s="1"/>
      <c r="BQ194" s="1"/>
      <c r="BR194" s="1"/>
      <c r="BS194" s="1"/>
    </row>
    <row r="195" spans="1:71" ht="15.75" customHeight="1" x14ac:dyDescent="0.25">
      <c r="A195" s="1"/>
      <c r="B195" s="1"/>
      <c r="C195" s="1"/>
      <c r="D195" s="1"/>
      <c r="E195" s="1"/>
      <c r="F195" s="1"/>
      <c r="G195" s="1"/>
      <c r="H195" s="1"/>
      <c r="I195" s="1"/>
      <c r="J195" s="1"/>
      <c r="K195" s="1"/>
      <c r="L195" s="1"/>
      <c r="M195" s="1"/>
      <c r="N195" s="1"/>
      <c r="O195" s="1"/>
      <c r="P195" s="1"/>
      <c r="Q195" s="1"/>
      <c r="R195" s="1"/>
      <c r="S195" s="1"/>
      <c r="T195" s="1"/>
      <c r="U195" s="1"/>
      <c r="V195" s="1"/>
      <c r="W195" s="239"/>
      <c r="X195" s="239"/>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c r="AY195" s="1"/>
      <c r="AZ195" s="1"/>
      <c r="BA195" s="1"/>
      <c r="BB195" s="1"/>
      <c r="BC195" s="1"/>
      <c r="BD195" s="1"/>
      <c r="BE195" s="1"/>
      <c r="BF195" s="1"/>
      <c r="BG195" s="1"/>
      <c r="BH195" s="1"/>
      <c r="BI195" s="1"/>
      <c r="BJ195" s="1"/>
      <c r="BK195" s="1"/>
      <c r="BL195" s="1"/>
      <c r="BM195" s="1"/>
      <c r="BN195" s="1"/>
      <c r="BO195" s="1"/>
      <c r="BP195" s="1"/>
      <c r="BQ195" s="1"/>
      <c r="BR195" s="1"/>
      <c r="BS195" s="1"/>
    </row>
    <row r="196" spans="1:71" ht="15.75" customHeight="1" x14ac:dyDescent="0.25">
      <c r="A196" s="1"/>
      <c r="B196" s="1"/>
      <c r="C196" s="1"/>
      <c r="D196" s="1"/>
      <c r="E196" s="1"/>
      <c r="F196" s="1"/>
      <c r="G196" s="1"/>
      <c r="H196" s="1"/>
      <c r="I196" s="1"/>
      <c r="J196" s="1"/>
      <c r="K196" s="1"/>
      <c r="L196" s="1"/>
      <c r="M196" s="1"/>
      <c r="N196" s="1"/>
      <c r="O196" s="1"/>
      <c r="P196" s="1"/>
      <c r="Q196" s="1"/>
      <c r="R196" s="1"/>
      <c r="S196" s="1"/>
      <c r="T196" s="1"/>
      <c r="U196" s="1"/>
      <c r="V196" s="1"/>
      <c r="W196" s="239"/>
      <c r="X196" s="239"/>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c r="AY196" s="1"/>
      <c r="AZ196" s="1"/>
      <c r="BA196" s="1"/>
      <c r="BB196" s="1"/>
      <c r="BC196" s="1"/>
      <c r="BD196" s="1"/>
      <c r="BE196" s="1"/>
      <c r="BF196" s="1"/>
      <c r="BG196" s="1"/>
      <c r="BH196" s="1"/>
      <c r="BI196" s="1"/>
      <c r="BJ196" s="1"/>
      <c r="BK196" s="1"/>
      <c r="BL196" s="1"/>
      <c r="BM196" s="1"/>
      <c r="BN196" s="1"/>
      <c r="BO196" s="1"/>
      <c r="BP196" s="1"/>
      <c r="BQ196" s="1"/>
      <c r="BR196" s="1"/>
      <c r="BS196" s="1"/>
    </row>
    <row r="197" spans="1:71" ht="15.75" customHeight="1" x14ac:dyDescent="0.25">
      <c r="A197" s="1"/>
      <c r="B197" s="1"/>
      <c r="C197" s="1"/>
      <c r="D197" s="1"/>
      <c r="E197" s="1"/>
      <c r="F197" s="1"/>
      <c r="G197" s="1"/>
      <c r="H197" s="1"/>
      <c r="I197" s="1"/>
      <c r="J197" s="1"/>
      <c r="K197" s="1"/>
      <c r="L197" s="1"/>
      <c r="M197" s="1"/>
      <c r="N197" s="1"/>
      <c r="O197" s="1"/>
      <c r="P197" s="1"/>
      <c r="Q197" s="1"/>
      <c r="R197" s="1"/>
      <c r="S197" s="1"/>
      <c r="T197" s="1"/>
      <c r="U197" s="1"/>
      <c r="V197" s="1"/>
      <c r="W197" s="239"/>
      <c r="X197" s="239"/>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c r="AY197" s="1"/>
      <c r="AZ197" s="1"/>
      <c r="BA197" s="1"/>
      <c r="BB197" s="1"/>
      <c r="BC197" s="1"/>
      <c r="BD197" s="1"/>
      <c r="BE197" s="1"/>
      <c r="BF197" s="1"/>
      <c r="BG197" s="1"/>
      <c r="BH197" s="1"/>
      <c r="BI197" s="1"/>
      <c r="BJ197" s="1"/>
      <c r="BK197" s="1"/>
      <c r="BL197" s="1"/>
      <c r="BM197" s="1"/>
      <c r="BN197" s="1"/>
      <c r="BO197" s="1"/>
      <c r="BP197" s="1"/>
      <c r="BQ197" s="1"/>
      <c r="BR197" s="1"/>
      <c r="BS197" s="1"/>
    </row>
    <row r="198" spans="1:71" ht="15.75" customHeight="1" x14ac:dyDescent="0.25">
      <c r="A198" s="1"/>
      <c r="B198" s="1"/>
      <c r="C198" s="1"/>
      <c r="D198" s="1"/>
      <c r="E198" s="1"/>
      <c r="F198" s="1"/>
      <c r="G198" s="1"/>
      <c r="H198" s="1"/>
      <c r="I198" s="1"/>
      <c r="J198" s="1"/>
      <c r="K198" s="1"/>
      <c r="L198" s="1"/>
      <c r="M198" s="1"/>
      <c r="N198" s="1"/>
      <c r="O198" s="1"/>
      <c r="P198" s="1"/>
      <c r="Q198" s="1"/>
      <c r="R198" s="1"/>
      <c r="S198" s="1"/>
      <c r="T198" s="1"/>
      <c r="U198" s="1"/>
      <c r="V198" s="1"/>
      <c r="W198" s="239"/>
      <c r="X198" s="239"/>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c r="AY198" s="1"/>
      <c r="AZ198" s="1"/>
      <c r="BA198" s="1"/>
      <c r="BB198" s="1"/>
      <c r="BC198" s="1"/>
      <c r="BD198" s="1"/>
      <c r="BE198" s="1"/>
      <c r="BF198" s="1"/>
      <c r="BG198" s="1"/>
      <c r="BH198" s="1"/>
      <c r="BI198" s="1"/>
      <c r="BJ198" s="1"/>
      <c r="BK198" s="1"/>
      <c r="BL198" s="1"/>
      <c r="BM198" s="1"/>
      <c r="BN198" s="1"/>
      <c r="BO198" s="1"/>
      <c r="BP198" s="1"/>
      <c r="BQ198" s="1"/>
      <c r="BR198" s="1"/>
      <c r="BS198" s="1"/>
    </row>
    <row r="199" spans="1:71" ht="15.75" customHeight="1" x14ac:dyDescent="0.25">
      <c r="A199" s="1"/>
      <c r="B199" s="1"/>
      <c r="C199" s="1"/>
      <c r="D199" s="1"/>
      <c r="E199" s="1"/>
      <c r="F199" s="1"/>
      <c r="G199" s="1"/>
      <c r="H199" s="1"/>
      <c r="I199" s="1"/>
      <c r="J199" s="1"/>
      <c r="K199" s="1"/>
      <c r="L199" s="1"/>
      <c r="M199" s="1"/>
      <c r="N199" s="1"/>
      <c r="O199" s="1"/>
      <c r="P199" s="1"/>
      <c r="Q199" s="1"/>
      <c r="R199" s="1"/>
      <c r="S199" s="1"/>
      <c r="T199" s="1"/>
      <c r="U199" s="1"/>
      <c r="V199" s="1"/>
      <c r="W199" s="239"/>
      <c r="X199" s="239"/>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c r="AY199" s="1"/>
      <c r="AZ199" s="1"/>
      <c r="BA199" s="1"/>
      <c r="BB199" s="1"/>
      <c r="BC199" s="1"/>
      <c r="BD199" s="1"/>
      <c r="BE199" s="1"/>
      <c r="BF199" s="1"/>
      <c r="BG199" s="1"/>
      <c r="BH199" s="1"/>
      <c r="BI199" s="1"/>
      <c r="BJ199" s="1"/>
      <c r="BK199" s="1"/>
      <c r="BL199" s="1"/>
      <c r="BM199" s="1"/>
      <c r="BN199" s="1"/>
      <c r="BO199" s="1"/>
      <c r="BP199" s="1"/>
      <c r="BQ199" s="1"/>
      <c r="BR199" s="1"/>
      <c r="BS199" s="1"/>
    </row>
    <row r="200" spans="1:71" ht="15.75" customHeight="1" x14ac:dyDescent="0.25">
      <c r="A200" s="1"/>
      <c r="B200" s="1"/>
      <c r="C200" s="1"/>
      <c r="D200" s="1"/>
      <c r="E200" s="1"/>
      <c r="F200" s="1"/>
      <c r="G200" s="1"/>
      <c r="H200" s="1"/>
      <c r="I200" s="1"/>
      <c r="J200" s="1"/>
      <c r="K200" s="1"/>
      <c r="L200" s="1"/>
      <c r="M200" s="1"/>
      <c r="N200" s="1"/>
      <c r="O200" s="1"/>
      <c r="P200" s="1"/>
      <c r="Q200" s="1"/>
      <c r="R200" s="1"/>
      <c r="S200" s="1"/>
      <c r="T200" s="1"/>
      <c r="U200" s="1"/>
      <c r="V200" s="1"/>
      <c r="W200" s="239"/>
      <c r="X200" s="239"/>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c r="AY200" s="1"/>
      <c r="AZ200" s="1"/>
      <c r="BA200" s="1"/>
      <c r="BB200" s="1"/>
      <c r="BC200" s="1"/>
      <c r="BD200" s="1"/>
      <c r="BE200" s="1"/>
      <c r="BF200" s="1"/>
      <c r="BG200" s="1"/>
      <c r="BH200" s="1"/>
      <c r="BI200" s="1"/>
      <c r="BJ200" s="1"/>
      <c r="BK200" s="1"/>
      <c r="BL200" s="1"/>
      <c r="BM200" s="1"/>
      <c r="BN200" s="1"/>
      <c r="BO200" s="1"/>
      <c r="BP200" s="1"/>
      <c r="BQ200" s="1"/>
      <c r="BR200" s="1"/>
      <c r="BS200" s="1"/>
    </row>
    <row r="201" spans="1:71" ht="15.75" customHeight="1" x14ac:dyDescent="0.25">
      <c r="A201" s="1"/>
      <c r="B201" s="1"/>
      <c r="C201" s="1"/>
      <c r="D201" s="1"/>
      <c r="E201" s="1"/>
      <c r="F201" s="1"/>
      <c r="G201" s="1"/>
      <c r="H201" s="1"/>
      <c r="I201" s="1"/>
      <c r="J201" s="1"/>
      <c r="K201" s="1"/>
      <c r="L201" s="1"/>
      <c r="M201" s="1"/>
      <c r="N201" s="1"/>
      <c r="O201" s="1"/>
      <c r="P201" s="1"/>
      <c r="Q201" s="1"/>
      <c r="R201" s="1"/>
      <c r="S201" s="1"/>
      <c r="T201" s="1"/>
      <c r="U201" s="1"/>
      <c r="V201" s="1"/>
      <c r="W201" s="239"/>
      <c r="X201" s="239"/>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c r="AY201" s="1"/>
      <c r="AZ201" s="1"/>
      <c r="BA201" s="1"/>
      <c r="BB201" s="1"/>
      <c r="BC201" s="1"/>
      <c r="BD201" s="1"/>
      <c r="BE201" s="1"/>
      <c r="BF201" s="1"/>
      <c r="BG201" s="1"/>
      <c r="BH201" s="1"/>
      <c r="BI201" s="1"/>
      <c r="BJ201" s="1"/>
      <c r="BK201" s="1"/>
      <c r="BL201" s="1"/>
      <c r="BM201" s="1"/>
      <c r="BN201" s="1"/>
      <c r="BO201" s="1"/>
      <c r="BP201" s="1"/>
      <c r="BQ201" s="1"/>
      <c r="BR201" s="1"/>
      <c r="BS201" s="1"/>
    </row>
    <row r="202" spans="1:71" ht="15.75" customHeight="1" x14ac:dyDescent="0.25">
      <c r="A202" s="1"/>
      <c r="B202" s="1"/>
      <c r="C202" s="1"/>
      <c r="D202" s="1"/>
      <c r="E202" s="1"/>
      <c r="F202" s="1"/>
      <c r="G202" s="1"/>
      <c r="H202" s="1"/>
      <c r="I202" s="1"/>
      <c r="J202" s="1"/>
      <c r="K202" s="1"/>
      <c r="L202" s="1"/>
      <c r="M202" s="1"/>
      <c r="N202" s="1"/>
      <c r="O202" s="1"/>
      <c r="P202" s="1"/>
      <c r="Q202" s="1"/>
      <c r="R202" s="1"/>
      <c r="S202" s="1"/>
      <c r="T202" s="1"/>
      <c r="U202" s="1"/>
      <c r="V202" s="1"/>
      <c r="W202" s="239"/>
      <c r="X202" s="239"/>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c r="AY202" s="1"/>
      <c r="AZ202" s="1"/>
      <c r="BA202" s="1"/>
      <c r="BB202" s="1"/>
      <c r="BC202" s="1"/>
      <c r="BD202" s="1"/>
      <c r="BE202" s="1"/>
      <c r="BF202" s="1"/>
      <c r="BG202" s="1"/>
      <c r="BH202" s="1"/>
      <c r="BI202" s="1"/>
      <c r="BJ202" s="1"/>
      <c r="BK202" s="1"/>
      <c r="BL202" s="1"/>
      <c r="BM202" s="1"/>
      <c r="BN202" s="1"/>
      <c r="BO202" s="1"/>
      <c r="BP202" s="1"/>
      <c r="BQ202" s="1"/>
      <c r="BR202" s="1"/>
      <c r="BS202" s="1"/>
    </row>
    <row r="203" spans="1:71" ht="15.75" customHeight="1" x14ac:dyDescent="0.25">
      <c r="A203" s="1"/>
      <c r="B203" s="1"/>
      <c r="C203" s="1"/>
      <c r="D203" s="1"/>
      <c r="E203" s="1"/>
      <c r="F203" s="1"/>
      <c r="G203" s="1"/>
      <c r="H203" s="1"/>
      <c r="I203" s="1"/>
      <c r="J203" s="1"/>
      <c r="K203" s="1"/>
      <c r="L203" s="1"/>
      <c r="M203" s="1"/>
      <c r="N203" s="1"/>
      <c r="O203" s="1"/>
      <c r="P203" s="1"/>
      <c r="Q203" s="1"/>
      <c r="R203" s="1"/>
      <c r="S203" s="1"/>
      <c r="T203" s="1"/>
      <c r="U203" s="1"/>
      <c r="V203" s="1"/>
      <c r="W203" s="239"/>
      <c r="X203" s="239"/>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c r="AY203" s="1"/>
      <c r="AZ203" s="1"/>
      <c r="BA203" s="1"/>
      <c r="BB203" s="1"/>
      <c r="BC203" s="1"/>
      <c r="BD203" s="1"/>
      <c r="BE203" s="1"/>
      <c r="BF203" s="1"/>
      <c r="BG203" s="1"/>
      <c r="BH203" s="1"/>
      <c r="BI203" s="1"/>
      <c r="BJ203" s="1"/>
      <c r="BK203" s="1"/>
      <c r="BL203" s="1"/>
      <c r="BM203" s="1"/>
      <c r="BN203" s="1"/>
      <c r="BO203" s="1"/>
      <c r="BP203" s="1"/>
      <c r="BQ203" s="1"/>
      <c r="BR203" s="1"/>
      <c r="BS203" s="1"/>
    </row>
    <row r="204" spans="1:71" ht="15.75" customHeight="1" x14ac:dyDescent="0.25">
      <c r="A204" s="1"/>
      <c r="B204" s="1"/>
      <c r="C204" s="1"/>
      <c r="D204" s="1"/>
      <c r="E204" s="1"/>
      <c r="F204" s="1"/>
      <c r="G204" s="1"/>
      <c r="H204" s="1"/>
      <c r="I204" s="1"/>
      <c r="J204" s="1"/>
      <c r="K204" s="1"/>
      <c r="L204" s="1"/>
      <c r="M204" s="1"/>
      <c r="N204" s="1"/>
      <c r="O204" s="1"/>
      <c r="P204" s="1"/>
      <c r="Q204" s="1"/>
      <c r="R204" s="1"/>
      <c r="S204" s="1"/>
      <c r="T204" s="1"/>
      <c r="U204" s="1"/>
      <c r="V204" s="1"/>
      <c r="W204" s="239"/>
      <c r="X204" s="239"/>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c r="AY204" s="1"/>
      <c r="AZ204" s="1"/>
      <c r="BA204" s="1"/>
      <c r="BB204" s="1"/>
      <c r="BC204" s="1"/>
      <c r="BD204" s="1"/>
      <c r="BE204" s="1"/>
      <c r="BF204" s="1"/>
      <c r="BG204" s="1"/>
      <c r="BH204" s="1"/>
      <c r="BI204" s="1"/>
      <c r="BJ204" s="1"/>
      <c r="BK204" s="1"/>
      <c r="BL204" s="1"/>
      <c r="BM204" s="1"/>
      <c r="BN204" s="1"/>
      <c r="BO204" s="1"/>
      <c r="BP204" s="1"/>
      <c r="BQ204" s="1"/>
      <c r="BR204" s="1"/>
      <c r="BS204" s="1"/>
    </row>
    <row r="205" spans="1:71" ht="15.75" customHeight="1" x14ac:dyDescent="0.25">
      <c r="A205" s="1"/>
      <c r="B205" s="1"/>
      <c r="C205" s="1"/>
      <c r="D205" s="1"/>
      <c r="E205" s="1"/>
      <c r="F205" s="1"/>
      <c r="G205" s="1"/>
      <c r="H205" s="1"/>
      <c r="I205" s="1"/>
      <c r="J205" s="1"/>
      <c r="K205" s="1"/>
      <c r="L205" s="1"/>
      <c r="M205" s="1"/>
      <c r="N205" s="1"/>
      <c r="O205" s="1"/>
      <c r="P205" s="1"/>
      <c r="Q205" s="1"/>
      <c r="R205" s="1"/>
      <c r="S205" s="1"/>
      <c r="T205" s="1"/>
      <c r="U205" s="1"/>
      <c r="V205" s="1"/>
      <c r="W205" s="239"/>
      <c r="X205" s="239"/>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c r="AY205" s="1"/>
      <c r="AZ205" s="1"/>
      <c r="BA205" s="1"/>
      <c r="BB205" s="1"/>
      <c r="BC205" s="1"/>
      <c r="BD205" s="1"/>
      <c r="BE205" s="1"/>
      <c r="BF205" s="1"/>
      <c r="BG205" s="1"/>
      <c r="BH205" s="1"/>
      <c r="BI205" s="1"/>
      <c r="BJ205" s="1"/>
      <c r="BK205" s="1"/>
      <c r="BL205" s="1"/>
      <c r="BM205" s="1"/>
      <c r="BN205" s="1"/>
      <c r="BO205" s="1"/>
      <c r="BP205" s="1"/>
      <c r="BQ205" s="1"/>
      <c r="BR205" s="1"/>
      <c r="BS205" s="1"/>
    </row>
    <row r="206" spans="1:71" ht="15.75" customHeight="1" x14ac:dyDescent="0.25">
      <c r="A206" s="1"/>
      <c r="B206" s="1"/>
      <c r="C206" s="1"/>
      <c r="D206" s="1"/>
      <c r="E206" s="1"/>
      <c r="F206" s="1"/>
      <c r="G206" s="1"/>
      <c r="H206" s="1"/>
      <c r="I206" s="1"/>
      <c r="J206" s="1"/>
      <c r="K206" s="1"/>
      <c r="L206" s="1"/>
      <c r="M206" s="1"/>
      <c r="N206" s="1"/>
      <c r="O206" s="1"/>
      <c r="P206" s="1"/>
      <c r="Q206" s="1"/>
      <c r="R206" s="1"/>
      <c r="S206" s="1"/>
      <c r="T206" s="1"/>
      <c r="U206" s="1"/>
      <c r="V206" s="1"/>
      <c r="W206" s="239"/>
      <c r="X206" s="239"/>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c r="AY206" s="1"/>
      <c r="AZ206" s="1"/>
      <c r="BA206" s="1"/>
      <c r="BB206" s="1"/>
      <c r="BC206" s="1"/>
      <c r="BD206" s="1"/>
      <c r="BE206" s="1"/>
      <c r="BF206" s="1"/>
      <c r="BG206" s="1"/>
      <c r="BH206" s="1"/>
      <c r="BI206" s="1"/>
      <c r="BJ206" s="1"/>
      <c r="BK206" s="1"/>
      <c r="BL206" s="1"/>
      <c r="BM206" s="1"/>
      <c r="BN206" s="1"/>
      <c r="BO206" s="1"/>
      <c r="BP206" s="1"/>
      <c r="BQ206" s="1"/>
      <c r="BR206" s="1"/>
      <c r="BS206" s="1"/>
    </row>
    <row r="207" spans="1:71" ht="15.75" customHeight="1" x14ac:dyDescent="0.25">
      <c r="A207" s="1"/>
      <c r="B207" s="1"/>
      <c r="C207" s="1"/>
      <c r="D207" s="1"/>
      <c r="E207" s="1"/>
      <c r="F207" s="1"/>
      <c r="G207" s="1"/>
      <c r="H207" s="1"/>
      <c r="I207" s="1"/>
      <c r="J207" s="1"/>
      <c r="K207" s="1"/>
      <c r="L207" s="1"/>
      <c r="M207" s="1"/>
      <c r="N207" s="1"/>
      <c r="O207" s="1"/>
      <c r="P207" s="1"/>
      <c r="Q207" s="1"/>
      <c r="R207" s="1"/>
      <c r="S207" s="1"/>
      <c r="T207" s="1"/>
      <c r="U207" s="1"/>
      <c r="V207" s="1"/>
      <c r="W207" s="239"/>
      <c r="X207" s="239"/>
      <c r="Y207" s="1"/>
      <c r="Z207" s="1"/>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c r="AY207" s="1"/>
      <c r="AZ207" s="1"/>
      <c r="BA207" s="1"/>
      <c r="BB207" s="1"/>
      <c r="BC207" s="1"/>
      <c r="BD207" s="1"/>
      <c r="BE207" s="1"/>
      <c r="BF207" s="1"/>
      <c r="BG207" s="1"/>
      <c r="BH207" s="1"/>
      <c r="BI207" s="1"/>
      <c r="BJ207" s="1"/>
      <c r="BK207" s="1"/>
      <c r="BL207" s="1"/>
      <c r="BM207" s="1"/>
      <c r="BN207" s="1"/>
      <c r="BO207" s="1"/>
      <c r="BP207" s="1"/>
      <c r="BQ207" s="1"/>
      <c r="BR207" s="1"/>
      <c r="BS207" s="1"/>
    </row>
    <row r="208" spans="1:71" ht="15.75" customHeight="1" x14ac:dyDescent="0.25">
      <c r="A208" s="1"/>
      <c r="B208" s="1"/>
      <c r="C208" s="1"/>
      <c r="D208" s="1"/>
      <c r="E208" s="1"/>
      <c r="F208" s="1"/>
      <c r="G208" s="1"/>
      <c r="H208" s="1"/>
      <c r="I208" s="1"/>
      <c r="J208" s="1"/>
      <c r="K208" s="1"/>
      <c r="L208" s="1"/>
      <c r="M208" s="1"/>
      <c r="N208" s="1"/>
      <c r="O208" s="1"/>
      <c r="P208" s="1"/>
      <c r="Q208" s="1"/>
      <c r="R208" s="1"/>
      <c r="S208" s="1"/>
      <c r="T208" s="1"/>
      <c r="U208" s="1"/>
      <c r="V208" s="1"/>
      <c r="W208" s="239"/>
      <c r="X208" s="239"/>
      <c r="Y208" s="1"/>
      <c r="Z208" s="1"/>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c r="AY208" s="1"/>
      <c r="AZ208" s="1"/>
      <c r="BA208" s="1"/>
      <c r="BB208" s="1"/>
      <c r="BC208" s="1"/>
      <c r="BD208" s="1"/>
      <c r="BE208" s="1"/>
      <c r="BF208" s="1"/>
      <c r="BG208" s="1"/>
      <c r="BH208" s="1"/>
      <c r="BI208" s="1"/>
      <c r="BJ208" s="1"/>
      <c r="BK208" s="1"/>
      <c r="BL208" s="1"/>
      <c r="BM208" s="1"/>
      <c r="BN208" s="1"/>
      <c r="BO208" s="1"/>
      <c r="BP208" s="1"/>
      <c r="BQ208" s="1"/>
      <c r="BR208" s="1"/>
      <c r="BS208" s="1"/>
    </row>
    <row r="209" spans="1:71" ht="15.75" customHeight="1" x14ac:dyDescent="0.25">
      <c r="A209" s="1"/>
      <c r="B209" s="1"/>
      <c r="C209" s="1"/>
      <c r="D209" s="1"/>
      <c r="E209" s="1"/>
      <c r="F209" s="1"/>
      <c r="G209" s="1"/>
      <c r="H209" s="1"/>
      <c r="I209" s="1"/>
      <c r="J209" s="1"/>
      <c r="K209" s="1"/>
      <c r="L209" s="1"/>
      <c r="M209" s="1"/>
      <c r="N209" s="1"/>
      <c r="O209" s="1"/>
      <c r="P209" s="1"/>
      <c r="Q209" s="1"/>
      <c r="R209" s="1"/>
      <c r="S209" s="1"/>
      <c r="T209" s="1"/>
      <c r="U209" s="1"/>
      <c r="V209" s="1"/>
      <c r="W209" s="239"/>
      <c r="X209" s="239"/>
      <c r="Y209" s="1"/>
      <c r="Z209" s="1"/>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c r="AY209" s="1"/>
      <c r="AZ209" s="1"/>
      <c r="BA209" s="1"/>
      <c r="BB209" s="1"/>
      <c r="BC209" s="1"/>
      <c r="BD209" s="1"/>
      <c r="BE209" s="1"/>
      <c r="BF209" s="1"/>
      <c r="BG209" s="1"/>
      <c r="BH209" s="1"/>
      <c r="BI209" s="1"/>
      <c r="BJ209" s="1"/>
      <c r="BK209" s="1"/>
      <c r="BL209" s="1"/>
      <c r="BM209" s="1"/>
      <c r="BN209" s="1"/>
      <c r="BO209" s="1"/>
      <c r="BP209" s="1"/>
      <c r="BQ209" s="1"/>
      <c r="BR209" s="1"/>
      <c r="BS209" s="1"/>
    </row>
    <row r="210" spans="1:71" ht="15.75" customHeight="1" x14ac:dyDescent="0.25">
      <c r="A210" s="1"/>
      <c r="B210" s="1"/>
      <c r="C210" s="1"/>
      <c r="D210" s="1"/>
      <c r="E210" s="1"/>
      <c r="F210" s="1"/>
      <c r="G210" s="1"/>
      <c r="H210" s="1"/>
      <c r="I210" s="1"/>
      <c r="J210" s="1"/>
      <c r="K210" s="1"/>
      <c r="L210" s="1"/>
      <c r="M210" s="1"/>
      <c r="N210" s="1"/>
      <c r="O210" s="1"/>
      <c r="P210" s="1"/>
      <c r="Q210" s="1"/>
      <c r="R210" s="1"/>
      <c r="S210" s="1"/>
      <c r="T210" s="1"/>
      <c r="U210" s="1"/>
      <c r="V210" s="1"/>
      <c r="W210" s="239"/>
      <c r="X210" s="239"/>
      <c r="Y210" s="1"/>
      <c r="Z210" s="1"/>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c r="AY210" s="1"/>
      <c r="AZ210" s="1"/>
      <c r="BA210" s="1"/>
      <c r="BB210" s="1"/>
      <c r="BC210" s="1"/>
      <c r="BD210" s="1"/>
      <c r="BE210" s="1"/>
      <c r="BF210" s="1"/>
      <c r="BG210" s="1"/>
      <c r="BH210" s="1"/>
      <c r="BI210" s="1"/>
      <c r="BJ210" s="1"/>
      <c r="BK210" s="1"/>
      <c r="BL210" s="1"/>
      <c r="BM210" s="1"/>
      <c r="BN210" s="1"/>
      <c r="BO210" s="1"/>
      <c r="BP210" s="1"/>
      <c r="BQ210" s="1"/>
      <c r="BR210" s="1"/>
      <c r="BS210" s="1"/>
    </row>
    <row r="211" spans="1:71" ht="15.75" customHeight="1" x14ac:dyDescent="0.25">
      <c r="A211" s="1"/>
      <c r="B211" s="1"/>
      <c r="C211" s="1"/>
      <c r="D211" s="1"/>
      <c r="E211" s="1"/>
      <c r="F211" s="1"/>
      <c r="G211" s="1"/>
      <c r="H211" s="1"/>
      <c r="I211" s="1"/>
      <c r="J211" s="1"/>
      <c r="K211" s="1"/>
      <c r="L211" s="1"/>
      <c r="M211" s="1"/>
      <c r="N211" s="1"/>
      <c r="O211" s="1"/>
      <c r="P211" s="1"/>
      <c r="Q211" s="1"/>
      <c r="R211" s="1"/>
      <c r="S211" s="1"/>
      <c r="T211" s="1"/>
      <c r="U211" s="1"/>
      <c r="V211" s="1"/>
      <c r="W211" s="239"/>
      <c r="X211" s="239"/>
      <c r="Y211" s="1"/>
      <c r="Z211" s="1"/>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c r="AY211" s="1"/>
      <c r="AZ211" s="1"/>
      <c r="BA211" s="1"/>
      <c r="BB211" s="1"/>
      <c r="BC211" s="1"/>
      <c r="BD211" s="1"/>
      <c r="BE211" s="1"/>
      <c r="BF211" s="1"/>
      <c r="BG211" s="1"/>
      <c r="BH211" s="1"/>
      <c r="BI211" s="1"/>
      <c r="BJ211" s="1"/>
      <c r="BK211" s="1"/>
      <c r="BL211" s="1"/>
      <c r="BM211" s="1"/>
      <c r="BN211" s="1"/>
      <c r="BO211" s="1"/>
      <c r="BP211" s="1"/>
      <c r="BQ211" s="1"/>
      <c r="BR211" s="1"/>
      <c r="BS211" s="1"/>
    </row>
    <row r="212" spans="1:71" ht="15.75" customHeight="1" x14ac:dyDescent="0.25">
      <c r="A212" s="1"/>
      <c r="B212" s="1"/>
      <c r="C212" s="1"/>
      <c r="D212" s="1"/>
      <c r="E212" s="1"/>
      <c r="F212" s="1"/>
      <c r="G212" s="1"/>
      <c r="H212" s="1"/>
      <c r="I212" s="1"/>
      <c r="J212" s="1"/>
      <c r="K212" s="1"/>
      <c r="L212" s="1"/>
      <c r="M212" s="1"/>
      <c r="N212" s="1"/>
      <c r="O212" s="1"/>
      <c r="P212" s="1"/>
      <c r="Q212" s="1"/>
      <c r="R212" s="1"/>
      <c r="S212" s="1"/>
      <c r="T212" s="1"/>
      <c r="U212" s="1"/>
      <c r="V212" s="1"/>
      <c r="W212" s="239"/>
      <c r="X212" s="239"/>
      <c r="Y212" s="1"/>
      <c r="Z212" s="1"/>
      <c r="AA212" s="1"/>
      <c r="AB212" s="1"/>
      <c r="AC212" s="1"/>
      <c r="AD212" s="1"/>
      <c r="AE212" s="1"/>
      <c r="AF212" s="1"/>
      <c r="AG212" s="1"/>
      <c r="AH212" s="1"/>
      <c r="AI212" s="1"/>
      <c r="AJ212" s="1"/>
      <c r="AK212" s="1"/>
      <c r="AL212" s="1"/>
      <c r="AM212" s="1"/>
      <c r="AN212" s="1"/>
      <c r="AO212" s="1"/>
      <c r="AP212" s="1"/>
      <c r="AQ212" s="1"/>
      <c r="AR212" s="1"/>
      <c r="AS212" s="1"/>
      <c r="AT212" s="1"/>
      <c r="AU212" s="1"/>
      <c r="AV212" s="1"/>
      <c r="AW212" s="1"/>
      <c r="AX212" s="1"/>
      <c r="AY212" s="1"/>
      <c r="AZ212" s="1"/>
      <c r="BA212" s="1"/>
      <c r="BB212" s="1"/>
      <c r="BC212" s="1"/>
      <c r="BD212" s="1"/>
      <c r="BE212" s="1"/>
      <c r="BF212" s="1"/>
      <c r="BG212" s="1"/>
      <c r="BH212" s="1"/>
      <c r="BI212" s="1"/>
      <c r="BJ212" s="1"/>
      <c r="BK212" s="1"/>
      <c r="BL212" s="1"/>
      <c r="BM212" s="1"/>
      <c r="BN212" s="1"/>
      <c r="BO212" s="1"/>
      <c r="BP212" s="1"/>
      <c r="BQ212" s="1"/>
      <c r="BR212" s="1"/>
      <c r="BS212" s="1"/>
    </row>
    <row r="213" spans="1:71" ht="15.75" customHeight="1" x14ac:dyDescent="0.25">
      <c r="A213" s="1"/>
      <c r="B213" s="1"/>
      <c r="C213" s="1"/>
      <c r="D213" s="1"/>
      <c r="E213" s="1"/>
      <c r="F213" s="1"/>
      <c r="G213" s="1"/>
      <c r="H213" s="1"/>
      <c r="I213" s="1"/>
      <c r="J213" s="1"/>
      <c r="K213" s="1"/>
      <c r="L213" s="1"/>
      <c r="M213" s="1"/>
      <c r="N213" s="1"/>
      <c r="O213" s="1"/>
      <c r="P213" s="1"/>
      <c r="Q213" s="1"/>
      <c r="R213" s="1"/>
      <c r="S213" s="1"/>
      <c r="T213" s="1"/>
      <c r="U213" s="1"/>
      <c r="V213" s="1"/>
      <c r="W213" s="239"/>
      <c r="X213" s="239"/>
      <c r="Y213" s="1"/>
      <c r="Z213" s="1"/>
      <c r="AA213" s="1"/>
      <c r="AB213" s="1"/>
      <c r="AC213" s="1"/>
      <c r="AD213" s="1"/>
      <c r="AE213" s="1"/>
      <c r="AF213" s="1"/>
      <c r="AG213" s="1"/>
      <c r="AH213" s="1"/>
      <c r="AI213" s="1"/>
      <c r="AJ213" s="1"/>
      <c r="AK213" s="1"/>
      <c r="AL213" s="1"/>
      <c r="AM213" s="1"/>
      <c r="AN213" s="1"/>
      <c r="AO213" s="1"/>
      <c r="AP213" s="1"/>
      <c r="AQ213" s="1"/>
      <c r="AR213" s="1"/>
      <c r="AS213" s="1"/>
      <c r="AT213" s="1"/>
      <c r="AU213" s="1"/>
      <c r="AV213" s="1"/>
      <c r="AW213" s="1"/>
      <c r="AX213" s="1"/>
      <c r="AY213" s="1"/>
      <c r="AZ213" s="1"/>
      <c r="BA213" s="1"/>
      <c r="BB213" s="1"/>
      <c r="BC213" s="1"/>
      <c r="BD213" s="1"/>
      <c r="BE213" s="1"/>
      <c r="BF213" s="1"/>
      <c r="BG213" s="1"/>
      <c r="BH213" s="1"/>
      <c r="BI213" s="1"/>
      <c r="BJ213" s="1"/>
      <c r="BK213" s="1"/>
      <c r="BL213" s="1"/>
      <c r="BM213" s="1"/>
      <c r="BN213" s="1"/>
      <c r="BO213" s="1"/>
      <c r="BP213" s="1"/>
      <c r="BQ213" s="1"/>
      <c r="BR213" s="1"/>
      <c r="BS213" s="1"/>
    </row>
    <row r="214" spans="1:71" ht="15.75" customHeight="1" x14ac:dyDescent="0.25">
      <c r="A214" s="1"/>
      <c r="B214" s="1"/>
      <c r="C214" s="1"/>
      <c r="D214" s="1"/>
      <c r="E214" s="1"/>
      <c r="F214" s="1"/>
      <c r="G214" s="1"/>
      <c r="H214" s="1"/>
      <c r="I214" s="1"/>
      <c r="J214" s="1"/>
      <c r="K214" s="1"/>
      <c r="L214" s="1"/>
      <c r="M214" s="1"/>
      <c r="N214" s="1"/>
      <c r="O214" s="1"/>
      <c r="P214" s="1"/>
      <c r="Q214" s="1"/>
      <c r="R214" s="1"/>
      <c r="S214" s="1"/>
      <c r="T214" s="1"/>
      <c r="U214" s="1"/>
      <c r="V214" s="1"/>
      <c r="W214" s="239"/>
      <c r="X214" s="239"/>
      <c r="Y214" s="1"/>
      <c r="Z214" s="1"/>
      <c r="AA214" s="1"/>
      <c r="AB214" s="1"/>
      <c r="AC214" s="1"/>
      <c r="AD214" s="1"/>
      <c r="AE214" s="1"/>
      <c r="AF214" s="1"/>
      <c r="AG214" s="1"/>
      <c r="AH214" s="1"/>
      <c r="AI214" s="1"/>
      <c r="AJ214" s="1"/>
      <c r="AK214" s="1"/>
      <c r="AL214" s="1"/>
      <c r="AM214" s="1"/>
      <c r="AN214" s="1"/>
      <c r="AO214" s="1"/>
      <c r="AP214" s="1"/>
      <c r="AQ214" s="1"/>
      <c r="AR214" s="1"/>
      <c r="AS214" s="1"/>
      <c r="AT214" s="1"/>
      <c r="AU214" s="1"/>
      <c r="AV214" s="1"/>
      <c r="AW214" s="1"/>
      <c r="AX214" s="1"/>
      <c r="AY214" s="1"/>
      <c r="AZ214" s="1"/>
      <c r="BA214" s="1"/>
      <c r="BB214" s="1"/>
      <c r="BC214" s="1"/>
      <c r="BD214" s="1"/>
      <c r="BE214" s="1"/>
      <c r="BF214" s="1"/>
      <c r="BG214" s="1"/>
      <c r="BH214" s="1"/>
      <c r="BI214" s="1"/>
      <c r="BJ214" s="1"/>
      <c r="BK214" s="1"/>
      <c r="BL214" s="1"/>
      <c r="BM214" s="1"/>
      <c r="BN214" s="1"/>
      <c r="BO214" s="1"/>
      <c r="BP214" s="1"/>
      <c r="BQ214" s="1"/>
      <c r="BR214" s="1"/>
      <c r="BS214" s="1"/>
    </row>
    <row r="215" spans="1:71" ht="15.75" customHeight="1" x14ac:dyDescent="0.25">
      <c r="A215" s="1"/>
      <c r="B215" s="1"/>
      <c r="C215" s="1"/>
      <c r="D215" s="1"/>
      <c r="E215" s="1"/>
      <c r="F215" s="1"/>
      <c r="G215" s="1"/>
      <c r="H215" s="1"/>
      <c r="I215" s="1"/>
      <c r="J215" s="1"/>
      <c r="K215" s="1"/>
      <c r="L215" s="1"/>
      <c r="M215" s="1"/>
      <c r="N215" s="1"/>
      <c r="O215" s="1"/>
      <c r="P215" s="1"/>
      <c r="Q215" s="1"/>
      <c r="R215" s="1"/>
      <c r="S215" s="1"/>
      <c r="T215" s="1"/>
      <c r="U215" s="1"/>
      <c r="V215" s="1"/>
      <c r="W215" s="239"/>
      <c r="X215" s="239"/>
      <c r="Y215" s="1"/>
      <c r="Z215" s="1"/>
      <c r="AA215" s="1"/>
      <c r="AB215" s="1"/>
      <c r="AC215" s="1"/>
      <c r="AD215" s="1"/>
      <c r="AE215" s="1"/>
      <c r="AF215" s="1"/>
      <c r="AG215" s="1"/>
      <c r="AH215" s="1"/>
      <c r="AI215" s="1"/>
      <c r="AJ215" s="1"/>
      <c r="AK215" s="1"/>
      <c r="AL215" s="1"/>
      <c r="AM215" s="1"/>
      <c r="AN215" s="1"/>
      <c r="AO215" s="1"/>
      <c r="AP215" s="1"/>
      <c r="AQ215" s="1"/>
      <c r="AR215" s="1"/>
      <c r="AS215" s="1"/>
      <c r="AT215" s="1"/>
      <c r="AU215" s="1"/>
      <c r="AV215" s="1"/>
      <c r="AW215" s="1"/>
      <c r="AX215" s="1"/>
      <c r="AY215" s="1"/>
      <c r="AZ215" s="1"/>
      <c r="BA215" s="1"/>
      <c r="BB215" s="1"/>
      <c r="BC215" s="1"/>
      <c r="BD215" s="1"/>
      <c r="BE215" s="1"/>
      <c r="BF215" s="1"/>
      <c r="BG215" s="1"/>
      <c r="BH215" s="1"/>
      <c r="BI215" s="1"/>
      <c r="BJ215" s="1"/>
      <c r="BK215" s="1"/>
      <c r="BL215" s="1"/>
      <c r="BM215" s="1"/>
      <c r="BN215" s="1"/>
      <c r="BO215" s="1"/>
      <c r="BP215" s="1"/>
      <c r="BQ215" s="1"/>
      <c r="BR215" s="1"/>
      <c r="BS215" s="1"/>
    </row>
    <row r="216" spans="1:71" ht="15.75" customHeight="1" x14ac:dyDescent="0.25">
      <c r="A216" s="1"/>
      <c r="B216" s="1"/>
      <c r="C216" s="1"/>
      <c r="D216" s="1"/>
      <c r="E216" s="1"/>
      <c r="F216" s="1"/>
      <c r="G216" s="1"/>
      <c r="H216" s="1"/>
      <c r="I216" s="1"/>
      <c r="J216" s="1"/>
      <c r="K216" s="1"/>
      <c r="L216" s="1"/>
      <c r="M216" s="1"/>
      <c r="N216" s="1"/>
      <c r="O216" s="1"/>
      <c r="P216" s="1"/>
      <c r="Q216" s="1"/>
      <c r="R216" s="1"/>
      <c r="S216" s="1"/>
      <c r="T216" s="1"/>
      <c r="U216" s="1"/>
      <c r="V216" s="1"/>
      <c r="W216" s="239"/>
      <c r="X216" s="239"/>
      <c r="Y216" s="1"/>
      <c r="Z216" s="1"/>
      <c r="AA216" s="1"/>
      <c r="AB216" s="1"/>
      <c r="AC216" s="1"/>
      <c r="AD216" s="1"/>
      <c r="AE216" s="1"/>
      <c r="AF216" s="1"/>
      <c r="AG216" s="1"/>
      <c r="AH216" s="1"/>
      <c r="AI216" s="1"/>
      <c r="AJ216" s="1"/>
      <c r="AK216" s="1"/>
      <c r="AL216" s="1"/>
      <c r="AM216" s="1"/>
      <c r="AN216" s="1"/>
      <c r="AO216" s="1"/>
      <c r="AP216" s="1"/>
      <c r="AQ216" s="1"/>
      <c r="AR216" s="1"/>
      <c r="AS216" s="1"/>
      <c r="AT216" s="1"/>
      <c r="AU216" s="1"/>
      <c r="AV216" s="1"/>
      <c r="AW216" s="1"/>
      <c r="AX216" s="1"/>
      <c r="AY216" s="1"/>
      <c r="AZ216" s="1"/>
      <c r="BA216" s="1"/>
      <c r="BB216" s="1"/>
      <c r="BC216" s="1"/>
      <c r="BD216" s="1"/>
      <c r="BE216" s="1"/>
      <c r="BF216" s="1"/>
      <c r="BG216" s="1"/>
      <c r="BH216" s="1"/>
      <c r="BI216" s="1"/>
      <c r="BJ216" s="1"/>
      <c r="BK216" s="1"/>
      <c r="BL216" s="1"/>
      <c r="BM216" s="1"/>
      <c r="BN216" s="1"/>
      <c r="BO216" s="1"/>
      <c r="BP216" s="1"/>
      <c r="BQ216" s="1"/>
      <c r="BR216" s="1"/>
      <c r="BS216" s="1"/>
    </row>
    <row r="217" spans="1:71" ht="15.75" customHeight="1" x14ac:dyDescent="0.25">
      <c r="A217" s="1"/>
      <c r="B217" s="1"/>
      <c r="C217" s="1"/>
      <c r="D217" s="1"/>
      <c r="E217" s="1"/>
      <c r="F217" s="1"/>
      <c r="G217" s="1"/>
      <c r="H217" s="1"/>
      <c r="I217" s="1"/>
      <c r="J217" s="1"/>
      <c r="K217" s="1"/>
      <c r="L217" s="1"/>
      <c r="M217" s="1"/>
      <c r="N217" s="1"/>
      <c r="O217" s="1"/>
      <c r="P217" s="1"/>
      <c r="Q217" s="1"/>
      <c r="R217" s="1"/>
      <c r="S217" s="1"/>
      <c r="T217" s="1"/>
      <c r="U217" s="1"/>
      <c r="V217" s="1"/>
      <c r="W217" s="239"/>
      <c r="X217" s="239"/>
      <c r="Y217" s="1"/>
      <c r="Z217" s="1"/>
      <c r="AA217" s="1"/>
      <c r="AB217" s="1"/>
      <c r="AC217" s="1"/>
      <c r="AD217" s="1"/>
      <c r="AE217" s="1"/>
      <c r="AF217" s="1"/>
      <c r="AG217" s="1"/>
      <c r="AH217" s="1"/>
      <c r="AI217" s="1"/>
      <c r="AJ217" s="1"/>
      <c r="AK217" s="1"/>
      <c r="AL217" s="1"/>
      <c r="AM217" s="1"/>
      <c r="AN217" s="1"/>
      <c r="AO217" s="1"/>
      <c r="AP217" s="1"/>
      <c r="AQ217" s="1"/>
      <c r="AR217" s="1"/>
      <c r="AS217" s="1"/>
      <c r="AT217" s="1"/>
      <c r="AU217" s="1"/>
      <c r="AV217" s="1"/>
      <c r="AW217" s="1"/>
      <c r="AX217" s="1"/>
      <c r="AY217" s="1"/>
      <c r="AZ217" s="1"/>
      <c r="BA217" s="1"/>
      <c r="BB217" s="1"/>
      <c r="BC217" s="1"/>
      <c r="BD217" s="1"/>
      <c r="BE217" s="1"/>
      <c r="BF217" s="1"/>
      <c r="BG217" s="1"/>
      <c r="BH217" s="1"/>
      <c r="BI217" s="1"/>
      <c r="BJ217" s="1"/>
      <c r="BK217" s="1"/>
      <c r="BL217" s="1"/>
      <c r="BM217" s="1"/>
      <c r="BN217" s="1"/>
      <c r="BO217" s="1"/>
      <c r="BP217" s="1"/>
      <c r="BQ217" s="1"/>
      <c r="BR217" s="1"/>
      <c r="BS217" s="1"/>
    </row>
    <row r="218" spans="1:71" ht="15.75" customHeight="1" x14ac:dyDescent="0.25">
      <c r="A218" s="1"/>
      <c r="B218" s="1"/>
      <c r="C218" s="1"/>
      <c r="D218" s="1"/>
      <c r="E218" s="1"/>
      <c r="F218" s="1"/>
      <c r="G218" s="1"/>
      <c r="H218" s="1"/>
      <c r="I218" s="1"/>
      <c r="J218" s="1"/>
      <c r="K218" s="1"/>
      <c r="L218" s="1"/>
      <c r="M218" s="1"/>
      <c r="N218" s="1"/>
      <c r="O218" s="1"/>
      <c r="P218" s="1"/>
      <c r="Q218" s="1"/>
      <c r="R218" s="1"/>
      <c r="S218" s="1"/>
      <c r="T218" s="1"/>
      <c r="U218" s="1"/>
      <c r="V218" s="1"/>
      <c r="W218" s="239"/>
      <c r="X218" s="239"/>
      <c r="Y218" s="1"/>
      <c r="Z218" s="1"/>
      <c r="AA218" s="1"/>
      <c r="AB218" s="1"/>
      <c r="AC218" s="1"/>
      <c r="AD218" s="1"/>
      <c r="AE218" s="1"/>
      <c r="AF218" s="1"/>
      <c r="AG218" s="1"/>
      <c r="AH218" s="1"/>
      <c r="AI218" s="1"/>
      <c r="AJ218" s="1"/>
      <c r="AK218" s="1"/>
      <c r="AL218" s="1"/>
      <c r="AM218" s="1"/>
      <c r="AN218" s="1"/>
      <c r="AO218" s="1"/>
      <c r="AP218" s="1"/>
      <c r="AQ218" s="1"/>
      <c r="AR218" s="1"/>
      <c r="AS218" s="1"/>
      <c r="AT218" s="1"/>
      <c r="AU218" s="1"/>
      <c r="AV218" s="1"/>
      <c r="AW218" s="1"/>
      <c r="AX218" s="1"/>
      <c r="AY218" s="1"/>
      <c r="AZ218" s="1"/>
      <c r="BA218" s="1"/>
      <c r="BB218" s="1"/>
      <c r="BC218" s="1"/>
      <c r="BD218" s="1"/>
      <c r="BE218" s="1"/>
      <c r="BF218" s="1"/>
      <c r="BG218" s="1"/>
      <c r="BH218" s="1"/>
      <c r="BI218" s="1"/>
      <c r="BJ218" s="1"/>
      <c r="BK218" s="1"/>
      <c r="BL218" s="1"/>
      <c r="BM218" s="1"/>
      <c r="BN218" s="1"/>
      <c r="BO218" s="1"/>
      <c r="BP218" s="1"/>
      <c r="BQ218" s="1"/>
      <c r="BR218" s="1"/>
      <c r="BS218" s="1"/>
    </row>
    <row r="219" spans="1:71" ht="15.75" customHeight="1" x14ac:dyDescent="0.25">
      <c r="A219" s="1"/>
      <c r="B219" s="1"/>
      <c r="C219" s="1"/>
      <c r="D219" s="1"/>
      <c r="E219" s="1"/>
      <c r="F219" s="1"/>
      <c r="G219" s="1"/>
      <c r="H219" s="1"/>
      <c r="I219" s="1"/>
      <c r="J219" s="1"/>
      <c r="K219" s="1"/>
      <c r="L219" s="1"/>
      <c r="M219" s="1"/>
      <c r="N219" s="1"/>
      <c r="O219" s="1"/>
      <c r="P219" s="1"/>
      <c r="Q219" s="1"/>
      <c r="R219" s="1"/>
      <c r="S219" s="1"/>
      <c r="T219" s="1"/>
      <c r="U219" s="1"/>
      <c r="V219" s="1"/>
      <c r="W219" s="239"/>
      <c r="X219" s="239"/>
      <c r="Y219" s="1"/>
      <c r="Z219" s="1"/>
      <c r="AA219" s="1"/>
      <c r="AB219" s="1"/>
      <c r="AC219" s="1"/>
      <c r="AD219" s="1"/>
      <c r="AE219" s="1"/>
      <c r="AF219" s="1"/>
      <c r="AG219" s="1"/>
      <c r="AH219" s="1"/>
      <c r="AI219" s="1"/>
      <c r="AJ219" s="1"/>
      <c r="AK219" s="1"/>
      <c r="AL219" s="1"/>
      <c r="AM219" s="1"/>
      <c r="AN219" s="1"/>
      <c r="AO219" s="1"/>
      <c r="AP219" s="1"/>
      <c r="AQ219" s="1"/>
      <c r="AR219" s="1"/>
      <c r="AS219" s="1"/>
      <c r="AT219" s="1"/>
      <c r="AU219" s="1"/>
      <c r="AV219" s="1"/>
      <c r="AW219" s="1"/>
      <c r="AX219" s="1"/>
      <c r="AY219" s="1"/>
      <c r="AZ219" s="1"/>
      <c r="BA219" s="1"/>
      <c r="BB219" s="1"/>
      <c r="BC219" s="1"/>
      <c r="BD219" s="1"/>
      <c r="BE219" s="1"/>
      <c r="BF219" s="1"/>
      <c r="BG219" s="1"/>
      <c r="BH219" s="1"/>
      <c r="BI219" s="1"/>
      <c r="BJ219" s="1"/>
      <c r="BK219" s="1"/>
      <c r="BL219" s="1"/>
      <c r="BM219" s="1"/>
      <c r="BN219" s="1"/>
      <c r="BO219" s="1"/>
      <c r="BP219" s="1"/>
      <c r="BQ219" s="1"/>
      <c r="BR219" s="1"/>
      <c r="BS219" s="1"/>
    </row>
    <row r="220" spans="1:71" ht="15.75" customHeight="1" x14ac:dyDescent="0.25">
      <c r="A220" s="1"/>
      <c r="B220" s="1"/>
      <c r="C220" s="1"/>
      <c r="D220" s="1"/>
      <c r="E220" s="1"/>
      <c r="F220" s="1"/>
      <c r="G220" s="1"/>
      <c r="H220" s="1"/>
      <c r="I220" s="1"/>
      <c r="J220" s="1"/>
      <c r="K220" s="1"/>
      <c r="L220" s="1"/>
      <c r="M220" s="1"/>
      <c r="N220" s="1"/>
      <c r="O220" s="1"/>
      <c r="P220" s="1"/>
      <c r="Q220" s="1"/>
      <c r="R220" s="1"/>
      <c r="S220" s="1"/>
      <c r="T220" s="1"/>
      <c r="U220" s="1"/>
      <c r="V220" s="1"/>
      <c r="W220" s="239"/>
      <c r="X220" s="239"/>
      <c r="Y220" s="1"/>
      <c r="Z220" s="1"/>
      <c r="AA220" s="1"/>
      <c r="AB220" s="1"/>
      <c r="AC220" s="1"/>
      <c r="AD220" s="1"/>
      <c r="AE220" s="1"/>
      <c r="AF220" s="1"/>
      <c r="AG220" s="1"/>
      <c r="AH220" s="1"/>
      <c r="AI220" s="1"/>
      <c r="AJ220" s="1"/>
      <c r="AK220" s="1"/>
      <c r="AL220" s="1"/>
      <c r="AM220" s="1"/>
      <c r="AN220" s="1"/>
      <c r="AO220" s="1"/>
      <c r="AP220" s="1"/>
      <c r="AQ220" s="1"/>
      <c r="AR220" s="1"/>
      <c r="AS220" s="1"/>
      <c r="AT220" s="1"/>
      <c r="AU220" s="1"/>
      <c r="AV220" s="1"/>
      <c r="AW220" s="1"/>
      <c r="AX220" s="1"/>
      <c r="AY220" s="1"/>
      <c r="AZ220" s="1"/>
      <c r="BA220" s="1"/>
      <c r="BB220" s="1"/>
      <c r="BC220" s="1"/>
      <c r="BD220" s="1"/>
      <c r="BE220" s="1"/>
      <c r="BF220" s="1"/>
      <c r="BG220" s="1"/>
      <c r="BH220" s="1"/>
      <c r="BI220" s="1"/>
      <c r="BJ220" s="1"/>
      <c r="BK220" s="1"/>
      <c r="BL220" s="1"/>
      <c r="BM220" s="1"/>
      <c r="BN220" s="1"/>
      <c r="BO220" s="1"/>
      <c r="BP220" s="1"/>
      <c r="BQ220" s="1"/>
      <c r="BR220" s="1"/>
      <c r="BS220" s="1"/>
    </row>
    <row r="221" spans="1:71" ht="15.75" customHeight="1" x14ac:dyDescent="0.25">
      <c r="A221" s="1"/>
      <c r="B221" s="1"/>
      <c r="C221" s="1"/>
      <c r="D221" s="1"/>
      <c r="E221" s="1"/>
      <c r="F221" s="1"/>
      <c r="G221" s="1"/>
      <c r="H221" s="1"/>
      <c r="I221" s="1"/>
      <c r="J221" s="1"/>
      <c r="K221" s="1"/>
      <c r="L221" s="1"/>
      <c r="M221" s="1"/>
      <c r="N221" s="1"/>
      <c r="O221" s="1"/>
      <c r="P221" s="1"/>
      <c r="Q221" s="1"/>
      <c r="R221" s="1"/>
      <c r="S221" s="1"/>
      <c r="T221" s="1"/>
      <c r="U221" s="1"/>
      <c r="V221" s="1"/>
      <c r="W221" s="239"/>
      <c r="X221" s="239"/>
      <c r="Y221" s="1"/>
      <c r="Z221" s="1"/>
      <c r="AA221" s="1"/>
      <c r="AB221" s="1"/>
      <c r="AC221" s="1"/>
      <c r="AD221" s="1"/>
      <c r="AE221" s="1"/>
      <c r="AF221" s="1"/>
      <c r="AG221" s="1"/>
      <c r="AH221" s="1"/>
      <c r="AI221" s="1"/>
      <c r="AJ221" s="1"/>
      <c r="AK221" s="1"/>
      <c r="AL221" s="1"/>
      <c r="AM221" s="1"/>
      <c r="AN221" s="1"/>
      <c r="AO221" s="1"/>
      <c r="AP221" s="1"/>
      <c r="AQ221" s="1"/>
      <c r="AR221" s="1"/>
      <c r="AS221" s="1"/>
      <c r="AT221" s="1"/>
      <c r="AU221" s="1"/>
      <c r="AV221" s="1"/>
      <c r="AW221" s="1"/>
      <c r="AX221" s="1"/>
      <c r="AY221" s="1"/>
      <c r="AZ221" s="1"/>
      <c r="BA221" s="1"/>
      <c r="BB221" s="1"/>
      <c r="BC221" s="1"/>
      <c r="BD221" s="1"/>
      <c r="BE221" s="1"/>
      <c r="BF221" s="1"/>
      <c r="BG221" s="1"/>
      <c r="BH221" s="1"/>
      <c r="BI221" s="1"/>
      <c r="BJ221" s="1"/>
      <c r="BK221" s="1"/>
      <c r="BL221" s="1"/>
      <c r="BM221" s="1"/>
      <c r="BN221" s="1"/>
      <c r="BO221" s="1"/>
      <c r="BP221" s="1"/>
      <c r="BQ221" s="1"/>
      <c r="BR221" s="1"/>
      <c r="BS221" s="1"/>
    </row>
    <row r="222" spans="1:71" ht="15.75" customHeight="1" x14ac:dyDescent="0.25">
      <c r="A222" s="1"/>
      <c r="B222" s="1"/>
      <c r="C222" s="1"/>
      <c r="D222" s="1"/>
      <c r="E222" s="1"/>
      <c r="F222" s="1"/>
      <c r="G222" s="1"/>
      <c r="H222" s="1"/>
      <c r="I222" s="1"/>
      <c r="J222" s="1"/>
      <c r="K222" s="1"/>
      <c r="L222" s="1"/>
      <c r="M222" s="1"/>
      <c r="N222" s="1"/>
      <c r="O222" s="1"/>
      <c r="P222" s="1"/>
      <c r="Q222" s="1"/>
      <c r="R222" s="1"/>
      <c r="S222" s="1"/>
      <c r="T222" s="1"/>
      <c r="U222" s="1"/>
      <c r="V222" s="1"/>
      <c r="W222" s="239"/>
      <c r="X222" s="239"/>
      <c r="Y222" s="1"/>
      <c r="Z222" s="1"/>
      <c r="AA222" s="1"/>
      <c r="AB222" s="1"/>
      <c r="AC222" s="1"/>
      <c r="AD222" s="1"/>
      <c r="AE222" s="1"/>
      <c r="AF222" s="1"/>
      <c r="AG222" s="1"/>
      <c r="AH222" s="1"/>
      <c r="AI222" s="1"/>
      <c r="AJ222" s="1"/>
      <c r="AK222" s="1"/>
      <c r="AL222" s="1"/>
      <c r="AM222" s="1"/>
      <c r="AN222" s="1"/>
      <c r="AO222" s="1"/>
      <c r="AP222" s="1"/>
      <c r="AQ222" s="1"/>
      <c r="AR222" s="1"/>
      <c r="AS222" s="1"/>
      <c r="AT222" s="1"/>
      <c r="AU222" s="1"/>
      <c r="AV222" s="1"/>
      <c r="AW222" s="1"/>
      <c r="AX222" s="1"/>
      <c r="AY222" s="1"/>
      <c r="AZ222" s="1"/>
      <c r="BA222" s="1"/>
      <c r="BB222" s="1"/>
      <c r="BC222" s="1"/>
      <c r="BD222" s="1"/>
      <c r="BE222" s="1"/>
      <c r="BF222" s="1"/>
      <c r="BG222" s="1"/>
      <c r="BH222" s="1"/>
      <c r="BI222" s="1"/>
      <c r="BJ222" s="1"/>
      <c r="BK222" s="1"/>
      <c r="BL222" s="1"/>
      <c r="BM222" s="1"/>
      <c r="BN222" s="1"/>
      <c r="BO222" s="1"/>
      <c r="BP222" s="1"/>
      <c r="BQ222" s="1"/>
      <c r="BR222" s="1"/>
      <c r="BS222" s="1"/>
    </row>
    <row r="223" spans="1:71" ht="15.75" customHeight="1" x14ac:dyDescent="0.25">
      <c r="A223" s="1"/>
      <c r="B223" s="1"/>
      <c r="C223" s="1"/>
      <c r="D223" s="1"/>
      <c r="E223" s="1"/>
      <c r="F223" s="1"/>
      <c r="G223" s="1"/>
      <c r="H223" s="1"/>
      <c r="I223" s="1"/>
      <c r="J223" s="1"/>
      <c r="K223" s="1"/>
      <c r="L223" s="1"/>
      <c r="M223" s="1"/>
      <c r="N223" s="1"/>
      <c r="O223" s="1"/>
      <c r="P223" s="1"/>
      <c r="Q223" s="1"/>
      <c r="R223" s="1"/>
      <c r="S223" s="1"/>
      <c r="T223" s="1"/>
      <c r="U223" s="1"/>
      <c r="V223" s="1"/>
      <c r="W223" s="239"/>
      <c r="X223" s="239"/>
      <c r="Y223" s="1"/>
      <c r="Z223" s="1"/>
      <c r="AA223" s="1"/>
      <c r="AB223" s="1"/>
      <c r="AC223" s="1"/>
      <c r="AD223" s="1"/>
      <c r="AE223" s="1"/>
      <c r="AF223" s="1"/>
      <c r="AG223" s="1"/>
      <c r="AH223" s="1"/>
      <c r="AI223" s="1"/>
      <c r="AJ223" s="1"/>
      <c r="AK223" s="1"/>
      <c r="AL223" s="1"/>
      <c r="AM223" s="1"/>
      <c r="AN223" s="1"/>
      <c r="AO223" s="1"/>
      <c r="AP223" s="1"/>
      <c r="AQ223" s="1"/>
      <c r="AR223" s="1"/>
      <c r="AS223" s="1"/>
      <c r="AT223" s="1"/>
      <c r="AU223" s="1"/>
      <c r="AV223" s="1"/>
      <c r="AW223" s="1"/>
      <c r="AX223" s="1"/>
      <c r="AY223" s="1"/>
      <c r="AZ223" s="1"/>
      <c r="BA223" s="1"/>
      <c r="BB223" s="1"/>
      <c r="BC223" s="1"/>
      <c r="BD223" s="1"/>
      <c r="BE223" s="1"/>
      <c r="BF223" s="1"/>
      <c r="BG223" s="1"/>
      <c r="BH223" s="1"/>
      <c r="BI223" s="1"/>
      <c r="BJ223" s="1"/>
      <c r="BK223" s="1"/>
      <c r="BL223" s="1"/>
      <c r="BM223" s="1"/>
      <c r="BN223" s="1"/>
      <c r="BO223" s="1"/>
      <c r="BP223" s="1"/>
      <c r="BQ223" s="1"/>
      <c r="BR223" s="1"/>
      <c r="BS223" s="1"/>
    </row>
    <row r="224" spans="1:71" ht="15.75" customHeight="1" x14ac:dyDescent="0.25">
      <c r="A224" s="1"/>
      <c r="B224" s="1"/>
      <c r="C224" s="1"/>
      <c r="D224" s="1"/>
      <c r="E224" s="1"/>
      <c r="F224" s="1"/>
      <c r="G224" s="1"/>
      <c r="H224" s="1"/>
      <c r="I224" s="1"/>
      <c r="J224" s="1"/>
      <c r="K224" s="1"/>
      <c r="L224" s="1"/>
      <c r="M224" s="1"/>
      <c r="N224" s="1"/>
      <c r="O224" s="1"/>
      <c r="P224" s="1"/>
      <c r="Q224" s="1"/>
      <c r="R224" s="1"/>
      <c r="S224" s="1"/>
      <c r="T224" s="1"/>
      <c r="U224" s="1"/>
      <c r="V224" s="1"/>
      <c r="W224" s="239"/>
      <c r="X224" s="239"/>
      <c r="Y224" s="1"/>
      <c r="Z224" s="1"/>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c r="AY224" s="1"/>
      <c r="AZ224" s="1"/>
      <c r="BA224" s="1"/>
      <c r="BB224" s="1"/>
      <c r="BC224" s="1"/>
      <c r="BD224" s="1"/>
      <c r="BE224" s="1"/>
      <c r="BF224" s="1"/>
      <c r="BG224" s="1"/>
      <c r="BH224" s="1"/>
      <c r="BI224" s="1"/>
      <c r="BJ224" s="1"/>
      <c r="BK224" s="1"/>
      <c r="BL224" s="1"/>
      <c r="BM224" s="1"/>
      <c r="BN224" s="1"/>
      <c r="BO224" s="1"/>
      <c r="BP224" s="1"/>
      <c r="BQ224" s="1"/>
      <c r="BR224" s="1"/>
      <c r="BS224" s="1"/>
    </row>
    <row r="225" spans="1:71" ht="15.75" customHeight="1" x14ac:dyDescent="0.25">
      <c r="A225" s="1"/>
      <c r="B225" s="1"/>
      <c r="C225" s="1"/>
      <c r="D225" s="1"/>
      <c r="E225" s="1"/>
      <c r="F225" s="1"/>
      <c r="G225" s="1"/>
      <c r="H225" s="1"/>
      <c r="I225" s="1"/>
      <c r="J225" s="1"/>
      <c r="K225" s="1"/>
      <c r="L225" s="1"/>
      <c r="M225" s="1"/>
      <c r="N225" s="1"/>
      <c r="O225" s="1"/>
      <c r="P225" s="1"/>
      <c r="Q225" s="1"/>
      <c r="R225" s="1"/>
      <c r="S225" s="1"/>
      <c r="T225" s="1"/>
      <c r="U225" s="1"/>
      <c r="V225" s="1"/>
      <c r="W225" s="239"/>
      <c r="X225" s="239"/>
      <c r="Y225" s="1"/>
      <c r="Z225" s="1"/>
      <c r="AA225" s="1"/>
      <c r="AB225" s="1"/>
      <c r="AC225" s="1"/>
      <c r="AD225" s="1"/>
      <c r="AE225" s="1"/>
      <c r="AF225" s="1"/>
      <c r="AG225" s="1"/>
      <c r="AH225" s="1"/>
      <c r="AI225" s="1"/>
      <c r="AJ225" s="1"/>
      <c r="AK225" s="1"/>
      <c r="AL225" s="1"/>
      <c r="AM225" s="1"/>
      <c r="AN225" s="1"/>
      <c r="AO225" s="1"/>
      <c r="AP225" s="1"/>
      <c r="AQ225" s="1"/>
      <c r="AR225" s="1"/>
      <c r="AS225" s="1"/>
      <c r="AT225" s="1"/>
      <c r="AU225" s="1"/>
      <c r="AV225" s="1"/>
      <c r="AW225" s="1"/>
      <c r="AX225" s="1"/>
      <c r="AY225" s="1"/>
      <c r="AZ225" s="1"/>
      <c r="BA225" s="1"/>
      <c r="BB225" s="1"/>
      <c r="BC225" s="1"/>
      <c r="BD225" s="1"/>
      <c r="BE225" s="1"/>
      <c r="BF225" s="1"/>
      <c r="BG225" s="1"/>
      <c r="BH225" s="1"/>
      <c r="BI225" s="1"/>
      <c r="BJ225" s="1"/>
      <c r="BK225" s="1"/>
      <c r="BL225" s="1"/>
      <c r="BM225" s="1"/>
      <c r="BN225" s="1"/>
      <c r="BO225" s="1"/>
      <c r="BP225" s="1"/>
      <c r="BQ225" s="1"/>
      <c r="BR225" s="1"/>
      <c r="BS225" s="1"/>
    </row>
    <row r="226" spans="1:71" ht="15.75" customHeight="1" x14ac:dyDescent="0.25">
      <c r="A226" s="1"/>
      <c r="B226" s="1"/>
      <c r="C226" s="1"/>
      <c r="D226" s="1"/>
      <c r="E226" s="1"/>
      <c r="F226" s="1"/>
      <c r="G226" s="1"/>
      <c r="H226" s="1"/>
      <c r="I226" s="1"/>
      <c r="J226" s="1"/>
      <c r="K226" s="1"/>
      <c r="L226" s="1"/>
      <c r="M226" s="1"/>
      <c r="N226" s="1"/>
      <c r="O226" s="1"/>
      <c r="P226" s="1"/>
      <c r="Q226" s="1"/>
      <c r="R226" s="1"/>
      <c r="S226" s="1"/>
      <c r="T226" s="1"/>
      <c r="U226" s="1"/>
      <c r="V226" s="1"/>
      <c r="W226" s="239"/>
      <c r="X226" s="239"/>
      <c r="Y226" s="1"/>
      <c r="Z226" s="1"/>
      <c r="AA226" s="1"/>
      <c r="AB226" s="1"/>
      <c r="AC226" s="1"/>
      <c r="AD226" s="1"/>
      <c r="AE226" s="1"/>
      <c r="AF226" s="1"/>
      <c r="AG226" s="1"/>
      <c r="AH226" s="1"/>
      <c r="AI226" s="1"/>
      <c r="AJ226" s="1"/>
      <c r="AK226" s="1"/>
      <c r="AL226" s="1"/>
      <c r="AM226" s="1"/>
      <c r="AN226" s="1"/>
      <c r="AO226" s="1"/>
      <c r="AP226" s="1"/>
      <c r="AQ226" s="1"/>
      <c r="AR226" s="1"/>
      <c r="AS226" s="1"/>
      <c r="AT226" s="1"/>
      <c r="AU226" s="1"/>
      <c r="AV226" s="1"/>
      <c r="AW226" s="1"/>
      <c r="AX226" s="1"/>
      <c r="AY226" s="1"/>
      <c r="AZ226" s="1"/>
      <c r="BA226" s="1"/>
      <c r="BB226" s="1"/>
      <c r="BC226" s="1"/>
      <c r="BD226" s="1"/>
      <c r="BE226" s="1"/>
      <c r="BF226" s="1"/>
      <c r="BG226" s="1"/>
      <c r="BH226" s="1"/>
      <c r="BI226" s="1"/>
      <c r="BJ226" s="1"/>
      <c r="BK226" s="1"/>
      <c r="BL226" s="1"/>
      <c r="BM226" s="1"/>
      <c r="BN226" s="1"/>
      <c r="BO226" s="1"/>
      <c r="BP226" s="1"/>
      <c r="BQ226" s="1"/>
      <c r="BR226" s="1"/>
      <c r="BS226" s="1"/>
    </row>
    <row r="227" spans="1:71" ht="15.75" customHeight="1" x14ac:dyDescent="0.25">
      <c r="A227" s="1"/>
      <c r="B227" s="1"/>
      <c r="C227" s="1"/>
      <c r="D227" s="1"/>
      <c r="E227" s="1"/>
      <c r="F227" s="1"/>
      <c r="G227" s="1"/>
      <c r="H227" s="1"/>
      <c r="I227" s="1"/>
      <c r="J227" s="1"/>
      <c r="K227" s="1"/>
      <c r="L227" s="1"/>
      <c r="M227" s="1"/>
      <c r="N227" s="1"/>
      <c r="O227" s="1"/>
      <c r="P227" s="1"/>
      <c r="Q227" s="1"/>
      <c r="R227" s="1"/>
      <c r="S227" s="1"/>
      <c r="T227" s="1"/>
      <c r="U227" s="1"/>
      <c r="V227" s="1"/>
      <c r="W227" s="239"/>
      <c r="X227" s="239"/>
      <c r="Y227" s="1"/>
      <c r="Z227" s="1"/>
      <c r="AA227" s="1"/>
      <c r="AB227" s="1"/>
      <c r="AC227" s="1"/>
      <c r="AD227" s="1"/>
      <c r="AE227" s="1"/>
      <c r="AF227" s="1"/>
      <c r="AG227" s="1"/>
      <c r="AH227" s="1"/>
      <c r="AI227" s="1"/>
      <c r="AJ227" s="1"/>
      <c r="AK227" s="1"/>
      <c r="AL227" s="1"/>
      <c r="AM227" s="1"/>
      <c r="AN227" s="1"/>
      <c r="AO227" s="1"/>
      <c r="AP227" s="1"/>
      <c r="AQ227" s="1"/>
      <c r="AR227" s="1"/>
      <c r="AS227" s="1"/>
      <c r="AT227" s="1"/>
      <c r="AU227" s="1"/>
      <c r="AV227" s="1"/>
      <c r="AW227" s="1"/>
      <c r="AX227" s="1"/>
      <c r="AY227" s="1"/>
      <c r="AZ227" s="1"/>
      <c r="BA227" s="1"/>
      <c r="BB227" s="1"/>
      <c r="BC227" s="1"/>
      <c r="BD227" s="1"/>
      <c r="BE227" s="1"/>
      <c r="BF227" s="1"/>
      <c r="BG227" s="1"/>
      <c r="BH227" s="1"/>
      <c r="BI227" s="1"/>
      <c r="BJ227" s="1"/>
      <c r="BK227" s="1"/>
      <c r="BL227" s="1"/>
      <c r="BM227" s="1"/>
      <c r="BN227" s="1"/>
      <c r="BO227" s="1"/>
      <c r="BP227" s="1"/>
      <c r="BQ227" s="1"/>
      <c r="BR227" s="1"/>
      <c r="BS227" s="1"/>
    </row>
    <row r="228" spans="1:71" ht="15.75" customHeight="1" x14ac:dyDescent="0.25">
      <c r="A228" s="1"/>
      <c r="B228" s="1"/>
      <c r="C228" s="1"/>
      <c r="D228" s="1"/>
      <c r="E228" s="1"/>
      <c r="F228" s="1"/>
      <c r="G228" s="1"/>
      <c r="H228" s="1"/>
      <c r="I228" s="1"/>
      <c r="J228" s="1"/>
      <c r="K228" s="1"/>
      <c r="L228" s="1"/>
      <c r="M228" s="1"/>
      <c r="N228" s="1"/>
      <c r="O228" s="1"/>
      <c r="P228" s="1"/>
      <c r="Q228" s="1"/>
      <c r="R228" s="1"/>
      <c r="S228" s="1"/>
      <c r="T228" s="1"/>
      <c r="U228" s="1"/>
      <c r="V228" s="1"/>
      <c r="W228" s="239"/>
      <c r="X228" s="239"/>
      <c r="Y228" s="1"/>
      <c r="Z228" s="1"/>
      <c r="AA228" s="1"/>
      <c r="AB228" s="1"/>
      <c r="AC228" s="1"/>
      <c r="AD228" s="1"/>
      <c r="AE228" s="1"/>
      <c r="AF228" s="1"/>
      <c r="AG228" s="1"/>
      <c r="AH228" s="1"/>
      <c r="AI228" s="1"/>
      <c r="AJ228" s="1"/>
      <c r="AK228" s="1"/>
      <c r="AL228" s="1"/>
      <c r="AM228" s="1"/>
      <c r="AN228" s="1"/>
      <c r="AO228" s="1"/>
      <c r="AP228" s="1"/>
      <c r="AQ228" s="1"/>
      <c r="AR228" s="1"/>
      <c r="AS228" s="1"/>
      <c r="AT228" s="1"/>
      <c r="AU228" s="1"/>
      <c r="AV228" s="1"/>
      <c r="AW228" s="1"/>
      <c r="AX228" s="1"/>
      <c r="AY228" s="1"/>
      <c r="AZ228" s="1"/>
      <c r="BA228" s="1"/>
      <c r="BB228" s="1"/>
      <c r="BC228" s="1"/>
      <c r="BD228" s="1"/>
      <c r="BE228" s="1"/>
      <c r="BF228" s="1"/>
      <c r="BG228" s="1"/>
      <c r="BH228" s="1"/>
      <c r="BI228" s="1"/>
      <c r="BJ228" s="1"/>
      <c r="BK228" s="1"/>
      <c r="BL228" s="1"/>
      <c r="BM228" s="1"/>
      <c r="BN228" s="1"/>
      <c r="BO228" s="1"/>
      <c r="BP228" s="1"/>
      <c r="BQ228" s="1"/>
      <c r="BR228" s="1"/>
      <c r="BS228" s="1"/>
    </row>
    <row r="229" spans="1:71" ht="15.75" customHeight="1" x14ac:dyDescent="0.25">
      <c r="A229" s="1"/>
      <c r="B229" s="1"/>
      <c r="C229" s="1"/>
      <c r="D229" s="1"/>
      <c r="E229" s="1"/>
      <c r="F229" s="1"/>
      <c r="G229" s="1"/>
      <c r="H229" s="1"/>
      <c r="I229" s="1"/>
      <c r="J229" s="1"/>
      <c r="K229" s="1"/>
      <c r="L229" s="1"/>
      <c r="M229" s="1"/>
      <c r="N229" s="1"/>
      <c r="O229" s="1"/>
      <c r="P229" s="1"/>
      <c r="Q229" s="1"/>
      <c r="R229" s="1"/>
      <c r="S229" s="1"/>
      <c r="T229" s="1"/>
      <c r="U229" s="1"/>
      <c r="V229" s="1"/>
      <c r="W229" s="239"/>
      <c r="X229" s="239"/>
      <c r="Y229" s="1"/>
      <c r="Z229" s="1"/>
      <c r="AA229" s="1"/>
      <c r="AB229" s="1"/>
      <c r="AC229" s="1"/>
      <c r="AD229" s="1"/>
      <c r="AE229" s="1"/>
      <c r="AF229" s="1"/>
      <c r="AG229" s="1"/>
      <c r="AH229" s="1"/>
      <c r="AI229" s="1"/>
      <c r="AJ229" s="1"/>
      <c r="AK229" s="1"/>
      <c r="AL229" s="1"/>
      <c r="AM229" s="1"/>
      <c r="AN229" s="1"/>
      <c r="AO229" s="1"/>
      <c r="AP229" s="1"/>
      <c r="AQ229" s="1"/>
      <c r="AR229" s="1"/>
      <c r="AS229" s="1"/>
      <c r="AT229" s="1"/>
      <c r="AU229" s="1"/>
      <c r="AV229" s="1"/>
      <c r="AW229" s="1"/>
      <c r="AX229" s="1"/>
      <c r="AY229" s="1"/>
      <c r="AZ229" s="1"/>
      <c r="BA229" s="1"/>
      <c r="BB229" s="1"/>
      <c r="BC229" s="1"/>
      <c r="BD229" s="1"/>
      <c r="BE229" s="1"/>
      <c r="BF229" s="1"/>
      <c r="BG229" s="1"/>
      <c r="BH229" s="1"/>
      <c r="BI229" s="1"/>
      <c r="BJ229" s="1"/>
      <c r="BK229" s="1"/>
      <c r="BL229" s="1"/>
      <c r="BM229" s="1"/>
      <c r="BN229" s="1"/>
      <c r="BO229" s="1"/>
      <c r="BP229" s="1"/>
      <c r="BQ229" s="1"/>
      <c r="BR229" s="1"/>
      <c r="BS229" s="1"/>
    </row>
    <row r="230" spans="1:71" ht="15.75" customHeight="1" x14ac:dyDescent="0.25">
      <c r="A230" s="1"/>
      <c r="B230" s="1"/>
      <c r="C230" s="1"/>
      <c r="D230" s="1"/>
      <c r="E230" s="1"/>
      <c r="F230" s="1"/>
      <c r="G230" s="1"/>
      <c r="H230" s="1"/>
      <c r="I230" s="1"/>
      <c r="J230" s="1"/>
      <c r="K230" s="1"/>
      <c r="L230" s="1"/>
      <c r="M230" s="1"/>
      <c r="N230" s="1"/>
      <c r="O230" s="1"/>
      <c r="P230" s="1"/>
      <c r="Q230" s="1"/>
      <c r="R230" s="1"/>
      <c r="S230" s="1"/>
      <c r="T230" s="1"/>
      <c r="U230" s="1"/>
      <c r="V230" s="1"/>
      <c r="W230" s="239"/>
      <c r="X230" s="239"/>
      <c r="Y230" s="1"/>
      <c r="Z230" s="1"/>
      <c r="AA230" s="1"/>
      <c r="AB230" s="1"/>
      <c r="AC230" s="1"/>
      <c r="AD230" s="1"/>
      <c r="AE230" s="1"/>
      <c r="AF230" s="1"/>
      <c r="AG230" s="1"/>
      <c r="AH230" s="1"/>
      <c r="AI230" s="1"/>
      <c r="AJ230" s="1"/>
      <c r="AK230" s="1"/>
      <c r="AL230" s="1"/>
      <c r="AM230" s="1"/>
      <c r="AN230" s="1"/>
      <c r="AO230" s="1"/>
      <c r="AP230" s="1"/>
      <c r="AQ230" s="1"/>
      <c r="AR230" s="1"/>
      <c r="AS230" s="1"/>
      <c r="AT230" s="1"/>
      <c r="AU230" s="1"/>
      <c r="AV230" s="1"/>
      <c r="AW230" s="1"/>
      <c r="AX230" s="1"/>
      <c r="AY230" s="1"/>
      <c r="AZ230" s="1"/>
      <c r="BA230" s="1"/>
      <c r="BB230" s="1"/>
      <c r="BC230" s="1"/>
      <c r="BD230" s="1"/>
      <c r="BE230" s="1"/>
      <c r="BF230" s="1"/>
      <c r="BG230" s="1"/>
      <c r="BH230" s="1"/>
      <c r="BI230" s="1"/>
      <c r="BJ230" s="1"/>
      <c r="BK230" s="1"/>
      <c r="BL230" s="1"/>
      <c r="BM230" s="1"/>
      <c r="BN230" s="1"/>
      <c r="BO230" s="1"/>
      <c r="BP230" s="1"/>
      <c r="BQ230" s="1"/>
      <c r="BR230" s="1"/>
      <c r="BS230" s="1"/>
    </row>
    <row r="231" spans="1:71" ht="15.75" customHeight="1" x14ac:dyDescent="0.25">
      <c r="A231" s="1"/>
      <c r="B231" s="1"/>
      <c r="C231" s="1"/>
      <c r="D231" s="1"/>
      <c r="E231" s="1"/>
      <c r="F231" s="1"/>
      <c r="G231" s="1"/>
      <c r="H231" s="1"/>
      <c r="I231" s="1"/>
      <c r="J231" s="1"/>
      <c r="K231" s="1"/>
      <c r="L231" s="1"/>
      <c r="M231" s="1"/>
      <c r="N231" s="1"/>
      <c r="O231" s="1"/>
      <c r="P231" s="1"/>
      <c r="Q231" s="1"/>
      <c r="R231" s="1"/>
      <c r="S231" s="1"/>
      <c r="T231" s="1"/>
      <c r="U231" s="1"/>
      <c r="V231" s="1"/>
      <c r="W231" s="239"/>
      <c r="X231" s="239"/>
      <c r="Y231" s="1"/>
      <c r="Z231" s="1"/>
      <c r="AA231" s="1"/>
      <c r="AB231" s="1"/>
      <c r="AC231" s="1"/>
      <c r="AD231" s="1"/>
      <c r="AE231" s="1"/>
      <c r="AF231" s="1"/>
      <c r="AG231" s="1"/>
      <c r="AH231" s="1"/>
      <c r="AI231" s="1"/>
      <c r="AJ231" s="1"/>
      <c r="AK231" s="1"/>
      <c r="AL231" s="1"/>
      <c r="AM231" s="1"/>
      <c r="AN231" s="1"/>
      <c r="AO231" s="1"/>
      <c r="AP231" s="1"/>
      <c r="AQ231" s="1"/>
      <c r="AR231" s="1"/>
      <c r="AS231" s="1"/>
      <c r="AT231" s="1"/>
      <c r="AU231" s="1"/>
      <c r="AV231" s="1"/>
      <c r="AW231" s="1"/>
      <c r="AX231" s="1"/>
      <c r="AY231" s="1"/>
      <c r="AZ231" s="1"/>
      <c r="BA231" s="1"/>
      <c r="BB231" s="1"/>
      <c r="BC231" s="1"/>
      <c r="BD231" s="1"/>
      <c r="BE231" s="1"/>
      <c r="BF231" s="1"/>
      <c r="BG231" s="1"/>
      <c r="BH231" s="1"/>
      <c r="BI231" s="1"/>
      <c r="BJ231" s="1"/>
      <c r="BK231" s="1"/>
      <c r="BL231" s="1"/>
      <c r="BM231" s="1"/>
      <c r="BN231" s="1"/>
      <c r="BO231" s="1"/>
      <c r="BP231" s="1"/>
      <c r="BQ231" s="1"/>
      <c r="BR231" s="1"/>
      <c r="BS231" s="1"/>
    </row>
    <row r="232" spans="1:71" ht="15.75" customHeight="1" x14ac:dyDescent="0.25">
      <c r="A232" s="1"/>
      <c r="B232" s="1"/>
      <c r="C232" s="1"/>
      <c r="D232" s="1"/>
      <c r="E232" s="1"/>
      <c r="F232" s="1"/>
      <c r="G232" s="1"/>
      <c r="H232" s="1"/>
      <c r="I232" s="1"/>
      <c r="J232" s="1"/>
      <c r="K232" s="1"/>
      <c r="L232" s="1"/>
      <c r="M232" s="1"/>
      <c r="N232" s="1"/>
      <c r="O232" s="1"/>
      <c r="P232" s="1"/>
      <c r="Q232" s="1"/>
      <c r="R232" s="1"/>
      <c r="S232" s="1"/>
      <c r="T232" s="1"/>
      <c r="U232" s="1"/>
      <c r="V232" s="1"/>
      <c r="W232" s="239"/>
      <c r="X232" s="239"/>
      <c r="Y232" s="1"/>
      <c r="Z232" s="1"/>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c r="AY232" s="1"/>
      <c r="AZ232" s="1"/>
      <c r="BA232" s="1"/>
      <c r="BB232" s="1"/>
      <c r="BC232" s="1"/>
      <c r="BD232" s="1"/>
      <c r="BE232" s="1"/>
      <c r="BF232" s="1"/>
      <c r="BG232" s="1"/>
      <c r="BH232" s="1"/>
      <c r="BI232" s="1"/>
      <c r="BJ232" s="1"/>
      <c r="BK232" s="1"/>
      <c r="BL232" s="1"/>
      <c r="BM232" s="1"/>
      <c r="BN232" s="1"/>
      <c r="BO232" s="1"/>
      <c r="BP232" s="1"/>
      <c r="BQ232" s="1"/>
      <c r="BR232" s="1"/>
      <c r="BS232" s="1"/>
    </row>
    <row r="233" spans="1:71" ht="15.75" customHeight="1" x14ac:dyDescent="0.25">
      <c r="A233" s="1"/>
      <c r="B233" s="1"/>
      <c r="C233" s="1"/>
      <c r="D233" s="1"/>
      <c r="E233" s="1"/>
      <c r="F233" s="1"/>
      <c r="G233" s="1"/>
      <c r="H233" s="1"/>
      <c r="I233" s="1"/>
      <c r="J233" s="1"/>
      <c r="K233" s="1"/>
      <c r="L233" s="1"/>
      <c r="M233" s="1"/>
      <c r="N233" s="1"/>
      <c r="O233" s="1"/>
      <c r="P233" s="1"/>
      <c r="Q233" s="1"/>
      <c r="R233" s="1"/>
      <c r="S233" s="1"/>
      <c r="T233" s="1"/>
      <c r="U233" s="1"/>
      <c r="V233" s="1"/>
      <c r="W233" s="239"/>
      <c r="X233" s="239"/>
      <c r="Y233" s="1"/>
      <c r="Z233" s="1"/>
      <c r="AA233" s="1"/>
      <c r="AB233" s="1"/>
      <c r="AC233" s="1"/>
      <c r="AD233" s="1"/>
      <c r="AE233" s="1"/>
      <c r="AF233" s="1"/>
      <c r="AG233" s="1"/>
      <c r="AH233" s="1"/>
      <c r="AI233" s="1"/>
      <c r="AJ233" s="1"/>
      <c r="AK233" s="1"/>
      <c r="AL233" s="1"/>
      <c r="AM233" s="1"/>
      <c r="AN233" s="1"/>
      <c r="AO233" s="1"/>
      <c r="AP233" s="1"/>
      <c r="AQ233" s="1"/>
      <c r="AR233" s="1"/>
      <c r="AS233" s="1"/>
      <c r="AT233" s="1"/>
      <c r="AU233" s="1"/>
      <c r="AV233" s="1"/>
      <c r="AW233" s="1"/>
      <c r="AX233" s="1"/>
      <c r="AY233" s="1"/>
      <c r="AZ233" s="1"/>
      <c r="BA233" s="1"/>
      <c r="BB233" s="1"/>
      <c r="BC233" s="1"/>
      <c r="BD233" s="1"/>
      <c r="BE233" s="1"/>
      <c r="BF233" s="1"/>
      <c r="BG233" s="1"/>
      <c r="BH233" s="1"/>
      <c r="BI233" s="1"/>
      <c r="BJ233" s="1"/>
      <c r="BK233" s="1"/>
      <c r="BL233" s="1"/>
      <c r="BM233" s="1"/>
      <c r="BN233" s="1"/>
      <c r="BO233" s="1"/>
      <c r="BP233" s="1"/>
      <c r="BQ233" s="1"/>
      <c r="BR233" s="1"/>
      <c r="BS233" s="1"/>
    </row>
    <row r="234" spans="1:71" ht="15.75" customHeight="1" x14ac:dyDescent="0.25">
      <c r="A234" s="1"/>
      <c r="B234" s="1"/>
      <c r="C234" s="1"/>
      <c r="D234" s="1"/>
      <c r="E234" s="1"/>
      <c r="F234" s="1"/>
      <c r="G234" s="1"/>
      <c r="H234" s="1"/>
      <c r="I234" s="1"/>
      <c r="J234" s="1"/>
      <c r="K234" s="1"/>
      <c r="L234" s="1"/>
      <c r="M234" s="1"/>
      <c r="N234" s="1"/>
      <c r="O234" s="1"/>
      <c r="P234" s="1"/>
      <c r="Q234" s="1"/>
      <c r="R234" s="1"/>
      <c r="S234" s="1"/>
      <c r="T234" s="1"/>
      <c r="U234" s="1"/>
      <c r="V234" s="1"/>
      <c r="W234" s="239"/>
      <c r="X234" s="239"/>
      <c r="Y234" s="1"/>
      <c r="Z234" s="1"/>
      <c r="AA234" s="1"/>
      <c r="AB234" s="1"/>
      <c r="AC234" s="1"/>
      <c r="AD234" s="1"/>
      <c r="AE234" s="1"/>
      <c r="AF234" s="1"/>
      <c r="AG234" s="1"/>
      <c r="AH234" s="1"/>
      <c r="AI234" s="1"/>
      <c r="AJ234" s="1"/>
      <c r="AK234" s="1"/>
      <c r="AL234" s="1"/>
      <c r="AM234" s="1"/>
      <c r="AN234" s="1"/>
      <c r="AO234" s="1"/>
      <c r="AP234" s="1"/>
      <c r="AQ234" s="1"/>
      <c r="AR234" s="1"/>
      <c r="AS234" s="1"/>
      <c r="AT234" s="1"/>
      <c r="AU234" s="1"/>
      <c r="AV234" s="1"/>
      <c r="AW234" s="1"/>
      <c r="AX234" s="1"/>
      <c r="AY234" s="1"/>
      <c r="AZ234" s="1"/>
      <c r="BA234" s="1"/>
      <c r="BB234" s="1"/>
      <c r="BC234" s="1"/>
      <c r="BD234" s="1"/>
      <c r="BE234" s="1"/>
      <c r="BF234" s="1"/>
      <c r="BG234" s="1"/>
      <c r="BH234" s="1"/>
      <c r="BI234" s="1"/>
      <c r="BJ234" s="1"/>
      <c r="BK234" s="1"/>
      <c r="BL234" s="1"/>
      <c r="BM234" s="1"/>
      <c r="BN234" s="1"/>
      <c r="BO234" s="1"/>
      <c r="BP234" s="1"/>
      <c r="BQ234" s="1"/>
      <c r="BR234" s="1"/>
      <c r="BS234" s="1"/>
    </row>
    <row r="235" spans="1:71" ht="15.75" customHeight="1" x14ac:dyDescent="0.25">
      <c r="A235" s="1"/>
      <c r="B235" s="1"/>
      <c r="C235" s="1"/>
      <c r="D235" s="1"/>
      <c r="E235" s="1"/>
      <c r="F235" s="1"/>
      <c r="G235" s="1"/>
      <c r="H235" s="1"/>
      <c r="I235" s="1"/>
      <c r="J235" s="1"/>
      <c r="K235" s="1"/>
      <c r="L235" s="1"/>
      <c r="M235" s="1"/>
      <c r="N235" s="1"/>
      <c r="O235" s="1"/>
      <c r="P235" s="1"/>
      <c r="Q235" s="1"/>
      <c r="R235" s="1"/>
      <c r="S235" s="1"/>
      <c r="T235" s="1"/>
      <c r="U235" s="1"/>
      <c r="V235" s="1"/>
      <c r="W235" s="239"/>
      <c r="X235" s="239"/>
      <c r="Y235" s="1"/>
      <c r="Z235" s="1"/>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c r="AY235" s="1"/>
      <c r="AZ235" s="1"/>
      <c r="BA235" s="1"/>
      <c r="BB235" s="1"/>
      <c r="BC235" s="1"/>
      <c r="BD235" s="1"/>
      <c r="BE235" s="1"/>
      <c r="BF235" s="1"/>
      <c r="BG235" s="1"/>
      <c r="BH235" s="1"/>
      <c r="BI235" s="1"/>
      <c r="BJ235" s="1"/>
      <c r="BK235" s="1"/>
      <c r="BL235" s="1"/>
      <c r="BM235" s="1"/>
      <c r="BN235" s="1"/>
      <c r="BO235" s="1"/>
      <c r="BP235" s="1"/>
      <c r="BQ235" s="1"/>
      <c r="BR235" s="1"/>
      <c r="BS235" s="1"/>
    </row>
    <row r="236" spans="1:71" ht="15.75" customHeight="1" x14ac:dyDescent="0.25">
      <c r="A236" s="1"/>
      <c r="B236" s="1"/>
      <c r="C236" s="1"/>
      <c r="D236" s="1"/>
      <c r="E236" s="1"/>
      <c r="F236" s="1"/>
      <c r="G236" s="1"/>
      <c r="H236" s="1"/>
      <c r="I236" s="1"/>
      <c r="J236" s="1"/>
      <c r="K236" s="1"/>
      <c r="L236" s="1"/>
      <c r="M236" s="1"/>
      <c r="N236" s="1"/>
      <c r="O236" s="1"/>
      <c r="P236" s="1"/>
      <c r="Q236" s="1"/>
      <c r="R236" s="1"/>
      <c r="S236" s="1"/>
      <c r="T236" s="1"/>
      <c r="U236" s="1"/>
      <c r="V236" s="1"/>
      <c r="W236" s="239"/>
      <c r="X236" s="239"/>
      <c r="Y236" s="1"/>
      <c r="Z236" s="1"/>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c r="AY236" s="1"/>
      <c r="AZ236" s="1"/>
      <c r="BA236" s="1"/>
      <c r="BB236" s="1"/>
      <c r="BC236" s="1"/>
      <c r="BD236" s="1"/>
      <c r="BE236" s="1"/>
      <c r="BF236" s="1"/>
      <c r="BG236" s="1"/>
      <c r="BH236" s="1"/>
      <c r="BI236" s="1"/>
      <c r="BJ236" s="1"/>
      <c r="BK236" s="1"/>
      <c r="BL236" s="1"/>
      <c r="BM236" s="1"/>
      <c r="BN236" s="1"/>
      <c r="BO236" s="1"/>
      <c r="BP236" s="1"/>
      <c r="BQ236" s="1"/>
      <c r="BR236" s="1"/>
      <c r="BS236" s="1"/>
    </row>
    <row r="237" spans="1:71" ht="15.75" customHeight="1" x14ac:dyDescent="0.25">
      <c r="A237" s="1"/>
      <c r="B237" s="1"/>
      <c r="C237" s="1"/>
      <c r="D237" s="1"/>
      <c r="E237" s="1"/>
      <c r="F237" s="1"/>
      <c r="G237" s="1"/>
      <c r="H237" s="1"/>
      <c r="I237" s="1"/>
      <c r="J237" s="1"/>
      <c r="K237" s="1"/>
      <c r="L237" s="1"/>
      <c r="M237" s="1"/>
      <c r="N237" s="1"/>
      <c r="O237" s="1"/>
      <c r="P237" s="1"/>
      <c r="Q237" s="1"/>
      <c r="R237" s="1"/>
      <c r="S237" s="1"/>
      <c r="T237" s="1"/>
      <c r="U237" s="1"/>
      <c r="V237" s="1"/>
      <c r="W237" s="239"/>
      <c r="X237" s="239"/>
      <c r="Y237" s="1"/>
      <c r="Z237" s="1"/>
      <c r="AA237" s="1"/>
      <c r="AB237" s="1"/>
      <c r="AC237" s="1"/>
      <c r="AD237" s="1"/>
      <c r="AE237" s="1"/>
      <c r="AF237" s="1"/>
      <c r="AG237" s="1"/>
      <c r="AH237" s="1"/>
      <c r="AI237" s="1"/>
      <c r="AJ237" s="1"/>
      <c r="AK237" s="1"/>
      <c r="AL237" s="1"/>
      <c r="AM237" s="1"/>
      <c r="AN237" s="1"/>
      <c r="AO237" s="1"/>
      <c r="AP237" s="1"/>
      <c r="AQ237" s="1"/>
      <c r="AR237" s="1"/>
      <c r="AS237" s="1"/>
      <c r="AT237" s="1"/>
      <c r="AU237" s="1"/>
      <c r="AV237" s="1"/>
      <c r="AW237" s="1"/>
      <c r="AX237" s="1"/>
      <c r="AY237" s="1"/>
      <c r="AZ237" s="1"/>
      <c r="BA237" s="1"/>
      <c r="BB237" s="1"/>
      <c r="BC237" s="1"/>
      <c r="BD237" s="1"/>
      <c r="BE237" s="1"/>
      <c r="BF237" s="1"/>
      <c r="BG237" s="1"/>
      <c r="BH237" s="1"/>
      <c r="BI237" s="1"/>
      <c r="BJ237" s="1"/>
      <c r="BK237" s="1"/>
      <c r="BL237" s="1"/>
      <c r="BM237" s="1"/>
      <c r="BN237" s="1"/>
      <c r="BO237" s="1"/>
      <c r="BP237" s="1"/>
      <c r="BQ237" s="1"/>
      <c r="BR237" s="1"/>
      <c r="BS237" s="1"/>
    </row>
    <row r="238" spans="1:71" ht="15.75" customHeight="1" x14ac:dyDescent="0.25">
      <c r="A238" s="1"/>
      <c r="B238" s="1"/>
      <c r="C238" s="1"/>
      <c r="D238" s="1"/>
      <c r="E238" s="1"/>
      <c r="F238" s="1"/>
      <c r="G238" s="1"/>
      <c r="H238" s="1"/>
      <c r="I238" s="1"/>
      <c r="J238" s="1"/>
      <c r="K238" s="1"/>
      <c r="L238" s="1"/>
      <c r="M238" s="1"/>
      <c r="N238" s="1"/>
      <c r="O238" s="1"/>
      <c r="P238" s="1"/>
      <c r="Q238" s="1"/>
      <c r="R238" s="1"/>
      <c r="S238" s="1"/>
      <c r="T238" s="1"/>
      <c r="U238" s="1"/>
      <c r="V238" s="1"/>
      <c r="W238" s="239"/>
      <c r="X238" s="239"/>
      <c r="Y238" s="1"/>
      <c r="Z238" s="1"/>
      <c r="AA238" s="1"/>
      <c r="AB238" s="1"/>
      <c r="AC238" s="1"/>
      <c r="AD238" s="1"/>
      <c r="AE238" s="1"/>
      <c r="AF238" s="1"/>
      <c r="AG238" s="1"/>
      <c r="AH238" s="1"/>
      <c r="AI238" s="1"/>
      <c r="AJ238" s="1"/>
      <c r="AK238" s="1"/>
      <c r="AL238" s="1"/>
      <c r="AM238" s="1"/>
      <c r="AN238" s="1"/>
      <c r="AO238" s="1"/>
      <c r="AP238" s="1"/>
      <c r="AQ238" s="1"/>
      <c r="AR238" s="1"/>
      <c r="AS238" s="1"/>
      <c r="AT238" s="1"/>
      <c r="AU238" s="1"/>
      <c r="AV238" s="1"/>
      <c r="AW238" s="1"/>
      <c r="AX238" s="1"/>
      <c r="AY238" s="1"/>
      <c r="AZ238" s="1"/>
      <c r="BA238" s="1"/>
      <c r="BB238" s="1"/>
      <c r="BC238" s="1"/>
      <c r="BD238" s="1"/>
      <c r="BE238" s="1"/>
      <c r="BF238" s="1"/>
      <c r="BG238" s="1"/>
      <c r="BH238" s="1"/>
      <c r="BI238" s="1"/>
      <c r="BJ238" s="1"/>
      <c r="BK238" s="1"/>
      <c r="BL238" s="1"/>
      <c r="BM238" s="1"/>
      <c r="BN238" s="1"/>
      <c r="BO238" s="1"/>
      <c r="BP238" s="1"/>
      <c r="BQ238" s="1"/>
      <c r="BR238" s="1"/>
      <c r="BS238" s="1"/>
    </row>
    <row r="239" spans="1:71" ht="15.75" customHeight="1" x14ac:dyDescent="0.25">
      <c r="A239" s="1"/>
      <c r="B239" s="1"/>
      <c r="C239" s="1"/>
      <c r="D239" s="1"/>
      <c r="E239" s="1"/>
      <c r="F239" s="1"/>
      <c r="G239" s="1"/>
      <c r="H239" s="1"/>
      <c r="I239" s="1"/>
      <c r="J239" s="1"/>
      <c r="K239" s="1"/>
      <c r="L239" s="1"/>
      <c r="M239" s="1"/>
      <c r="N239" s="1"/>
      <c r="O239" s="1"/>
      <c r="P239" s="1"/>
      <c r="Q239" s="1"/>
      <c r="R239" s="1"/>
      <c r="S239" s="1"/>
      <c r="T239" s="1"/>
      <c r="U239" s="1"/>
      <c r="V239" s="1"/>
      <c r="W239" s="239"/>
      <c r="X239" s="239"/>
      <c r="Y239" s="1"/>
      <c r="Z239" s="1"/>
      <c r="AA239" s="1"/>
      <c r="AB239" s="1"/>
      <c r="AC239" s="1"/>
      <c r="AD239" s="1"/>
      <c r="AE239" s="1"/>
      <c r="AF239" s="1"/>
      <c r="AG239" s="1"/>
      <c r="AH239" s="1"/>
      <c r="AI239" s="1"/>
      <c r="AJ239" s="1"/>
      <c r="AK239" s="1"/>
      <c r="AL239" s="1"/>
      <c r="AM239" s="1"/>
      <c r="AN239" s="1"/>
      <c r="AO239" s="1"/>
      <c r="AP239" s="1"/>
      <c r="AQ239" s="1"/>
      <c r="AR239" s="1"/>
      <c r="AS239" s="1"/>
      <c r="AT239" s="1"/>
      <c r="AU239" s="1"/>
      <c r="AV239" s="1"/>
      <c r="AW239" s="1"/>
      <c r="AX239" s="1"/>
      <c r="AY239" s="1"/>
      <c r="AZ239" s="1"/>
      <c r="BA239" s="1"/>
      <c r="BB239" s="1"/>
      <c r="BC239" s="1"/>
      <c r="BD239" s="1"/>
      <c r="BE239" s="1"/>
      <c r="BF239" s="1"/>
      <c r="BG239" s="1"/>
      <c r="BH239" s="1"/>
      <c r="BI239" s="1"/>
      <c r="BJ239" s="1"/>
      <c r="BK239" s="1"/>
      <c r="BL239" s="1"/>
      <c r="BM239" s="1"/>
      <c r="BN239" s="1"/>
      <c r="BO239" s="1"/>
      <c r="BP239" s="1"/>
      <c r="BQ239" s="1"/>
      <c r="BR239" s="1"/>
      <c r="BS239" s="1"/>
    </row>
    <row r="240" spans="1:71" ht="15.75" customHeight="1" x14ac:dyDescent="0.25">
      <c r="A240" s="1"/>
      <c r="B240" s="1"/>
      <c r="C240" s="1"/>
      <c r="D240" s="1"/>
      <c r="E240" s="1"/>
      <c r="F240" s="1"/>
      <c r="G240" s="1"/>
      <c r="H240" s="1"/>
      <c r="I240" s="1"/>
      <c r="J240" s="1"/>
      <c r="K240" s="1"/>
      <c r="L240" s="1"/>
      <c r="M240" s="1"/>
      <c r="N240" s="1"/>
      <c r="O240" s="1"/>
      <c r="P240" s="1"/>
      <c r="Q240" s="1"/>
      <c r="R240" s="1"/>
      <c r="S240" s="1"/>
      <c r="T240" s="1"/>
      <c r="U240" s="1"/>
      <c r="V240" s="1"/>
      <c r="W240" s="239"/>
      <c r="X240" s="239"/>
      <c r="Y240" s="1"/>
      <c r="Z240" s="1"/>
      <c r="AA240" s="1"/>
      <c r="AB240" s="1"/>
      <c r="AC240" s="1"/>
      <c r="AD240" s="1"/>
      <c r="AE240" s="1"/>
      <c r="AF240" s="1"/>
      <c r="AG240" s="1"/>
      <c r="AH240" s="1"/>
      <c r="AI240" s="1"/>
      <c r="AJ240" s="1"/>
      <c r="AK240" s="1"/>
      <c r="AL240" s="1"/>
      <c r="AM240" s="1"/>
      <c r="AN240" s="1"/>
      <c r="AO240" s="1"/>
      <c r="AP240" s="1"/>
      <c r="AQ240" s="1"/>
      <c r="AR240" s="1"/>
      <c r="AS240" s="1"/>
      <c r="AT240" s="1"/>
      <c r="AU240" s="1"/>
      <c r="AV240" s="1"/>
      <c r="AW240" s="1"/>
      <c r="AX240" s="1"/>
      <c r="AY240" s="1"/>
      <c r="AZ240" s="1"/>
      <c r="BA240" s="1"/>
      <c r="BB240" s="1"/>
      <c r="BC240" s="1"/>
      <c r="BD240" s="1"/>
      <c r="BE240" s="1"/>
      <c r="BF240" s="1"/>
      <c r="BG240" s="1"/>
      <c r="BH240" s="1"/>
      <c r="BI240" s="1"/>
      <c r="BJ240" s="1"/>
      <c r="BK240" s="1"/>
      <c r="BL240" s="1"/>
      <c r="BM240" s="1"/>
      <c r="BN240" s="1"/>
      <c r="BO240" s="1"/>
      <c r="BP240" s="1"/>
      <c r="BQ240" s="1"/>
      <c r="BR240" s="1"/>
      <c r="BS240" s="1"/>
    </row>
    <row r="241" spans="1:71" ht="15.75" customHeight="1" x14ac:dyDescent="0.25">
      <c r="A241" s="1"/>
      <c r="B241" s="1"/>
      <c r="C241" s="1"/>
      <c r="D241" s="1"/>
      <c r="E241" s="1"/>
      <c r="F241" s="1"/>
      <c r="G241" s="1"/>
      <c r="H241" s="1"/>
      <c r="I241" s="1"/>
      <c r="J241" s="1"/>
      <c r="K241" s="1"/>
      <c r="L241" s="1"/>
      <c r="M241" s="1"/>
      <c r="N241" s="1"/>
      <c r="O241" s="1"/>
      <c r="P241" s="1"/>
      <c r="Q241" s="1"/>
      <c r="R241" s="1"/>
      <c r="S241" s="1"/>
      <c r="T241" s="1"/>
      <c r="U241" s="1"/>
      <c r="V241" s="1"/>
      <c r="W241" s="239"/>
      <c r="X241" s="239"/>
      <c r="Y241" s="1"/>
      <c r="Z241" s="1"/>
      <c r="AA241" s="1"/>
      <c r="AB241" s="1"/>
      <c r="AC241" s="1"/>
      <c r="AD241" s="1"/>
      <c r="AE241" s="1"/>
      <c r="AF241" s="1"/>
      <c r="AG241" s="1"/>
      <c r="AH241" s="1"/>
      <c r="AI241" s="1"/>
      <c r="AJ241" s="1"/>
      <c r="AK241" s="1"/>
      <c r="AL241" s="1"/>
      <c r="AM241" s="1"/>
      <c r="AN241" s="1"/>
      <c r="AO241" s="1"/>
      <c r="AP241" s="1"/>
      <c r="AQ241" s="1"/>
      <c r="AR241" s="1"/>
      <c r="AS241" s="1"/>
      <c r="AT241" s="1"/>
      <c r="AU241" s="1"/>
      <c r="AV241" s="1"/>
      <c r="AW241" s="1"/>
      <c r="AX241" s="1"/>
      <c r="AY241" s="1"/>
      <c r="AZ241" s="1"/>
      <c r="BA241" s="1"/>
      <c r="BB241" s="1"/>
      <c r="BC241" s="1"/>
      <c r="BD241" s="1"/>
      <c r="BE241" s="1"/>
      <c r="BF241" s="1"/>
      <c r="BG241" s="1"/>
      <c r="BH241" s="1"/>
      <c r="BI241" s="1"/>
      <c r="BJ241" s="1"/>
      <c r="BK241" s="1"/>
      <c r="BL241" s="1"/>
      <c r="BM241" s="1"/>
      <c r="BN241" s="1"/>
      <c r="BO241" s="1"/>
      <c r="BP241" s="1"/>
      <c r="BQ241" s="1"/>
      <c r="BR241" s="1"/>
      <c r="BS241" s="1"/>
    </row>
    <row r="242" spans="1:71" ht="15.75" customHeight="1" x14ac:dyDescent="0.25">
      <c r="A242" s="1"/>
      <c r="B242" s="1"/>
      <c r="C242" s="1"/>
      <c r="D242" s="1"/>
      <c r="E242" s="1"/>
      <c r="F242" s="1"/>
      <c r="G242" s="1"/>
      <c r="H242" s="1"/>
      <c r="I242" s="1"/>
      <c r="J242" s="1"/>
      <c r="K242" s="1"/>
      <c r="L242" s="1"/>
      <c r="M242" s="1"/>
      <c r="N242" s="1"/>
      <c r="O242" s="1"/>
      <c r="P242" s="1"/>
      <c r="Q242" s="1"/>
      <c r="R242" s="1"/>
      <c r="S242" s="1"/>
      <c r="T242" s="1"/>
      <c r="U242" s="1"/>
      <c r="V242" s="1"/>
      <c r="W242" s="239"/>
      <c r="X242" s="239"/>
      <c r="Y242" s="1"/>
      <c r="Z242" s="1"/>
      <c r="AA242" s="1"/>
      <c r="AB242" s="1"/>
      <c r="AC242" s="1"/>
      <c r="AD242" s="1"/>
      <c r="AE242" s="1"/>
      <c r="AF242" s="1"/>
      <c r="AG242" s="1"/>
      <c r="AH242" s="1"/>
      <c r="AI242" s="1"/>
      <c r="AJ242" s="1"/>
      <c r="AK242" s="1"/>
      <c r="AL242" s="1"/>
      <c r="AM242" s="1"/>
      <c r="AN242" s="1"/>
      <c r="AO242" s="1"/>
      <c r="AP242" s="1"/>
      <c r="AQ242" s="1"/>
      <c r="AR242" s="1"/>
      <c r="AS242" s="1"/>
      <c r="AT242" s="1"/>
      <c r="AU242" s="1"/>
      <c r="AV242" s="1"/>
      <c r="AW242" s="1"/>
      <c r="AX242" s="1"/>
      <c r="AY242" s="1"/>
      <c r="AZ242" s="1"/>
      <c r="BA242" s="1"/>
      <c r="BB242" s="1"/>
      <c r="BC242" s="1"/>
      <c r="BD242" s="1"/>
      <c r="BE242" s="1"/>
      <c r="BF242" s="1"/>
      <c r="BG242" s="1"/>
      <c r="BH242" s="1"/>
      <c r="BI242" s="1"/>
      <c r="BJ242" s="1"/>
      <c r="BK242" s="1"/>
      <c r="BL242" s="1"/>
      <c r="BM242" s="1"/>
      <c r="BN242" s="1"/>
      <c r="BO242" s="1"/>
      <c r="BP242" s="1"/>
      <c r="BQ242" s="1"/>
      <c r="BR242" s="1"/>
      <c r="BS242" s="1"/>
    </row>
    <row r="243" spans="1:71" ht="15.75" customHeight="1" x14ac:dyDescent="0.25">
      <c r="A243" s="1"/>
      <c r="B243" s="1"/>
      <c r="C243" s="1"/>
      <c r="D243" s="1"/>
      <c r="E243" s="1"/>
      <c r="F243" s="1"/>
      <c r="G243" s="1"/>
      <c r="H243" s="1"/>
      <c r="I243" s="1"/>
      <c r="J243" s="1"/>
      <c r="K243" s="1"/>
      <c r="L243" s="1"/>
      <c r="M243" s="1"/>
      <c r="N243" s="1"/>
      <c r="O243" s="1"/>
      <c r="P243" s="1"/>
      <c r="Q243" s="1"/>
      <c r="R243" s="1"/>
      <c r="S243" s="1"/>
      <c r="T243" s="1"/>
      <c r="U243" s="1"/>
      <c r="V243" s="1"/>
      <c r="W243" s="239"/>
      <c r="X243" s="239"/>
      <c r="Y243" s="1"/>
      <c r="Z243" s="1"/>
      <c r="AA243" s="1"/>
      <c r="AB243" s="1"/>
      <c r="AC243" s="1"/>
      <c r="AD243" s="1"/>
      <c r="AE243" s="1"/>
      <c r="AF243" s="1"/>
      <c r="AG243" s="1"/>
      <c r="AH243" s="1"/>
      <c r="AI243" s="1"/>
      <c r="AJ243" s="1"/>
      <c r="AK243" s="1"/>
      <c r="AL243" s="1"/>
      <c r="AM243" s="1"/>
      <c r="AN243" s="1"/>
      <c r="AO243" s="1"/>
      <c r="AP243" s="1"/>
      <c r="AQ243" s="1"/>
      <c r="AR243" s="1"/>
      <c r="AS243" s="1"/>
      <c r="AT243" s="1"/>
      <c r="AU243" s="1"/>
      <c r="AV243" s="1"/>
      <c r="AW243" s="1"/>
      <c r="AX243" s="1"/>
      <c r="AY243" s="1"/>
      <c r="AZ243" s="1"/>
      <c r="BA243" s="1"/>
      <c r="BB243" s="1"/>
      <c r="BC243" s="1"/>
      <c r="BD243" s="1"/>
      <c r="BE243" s="1"/>
      <c r="BF243" s="1"/>
      <c r="BG243" s="1"/>
      <c r="BH243" s="1"/>
      <c r="BI243" s="1"/>
      <c r="BJ243" s="1"/>
      <c r="BK243" s="1"/>
      <c r="BL243" s="1"/>
      <c r="BM243" s="1"/>
      <c r="BN243" s="1"/>
      <c r="BO243" s="1"/>
      <c r="BP243" s="1"/>
      <c r="BQ243" s="1"/>
      <c r="BR243" s="1"/>
      <c r="BS243" s="1"/>
    </row>
    <row r="244" spans="1:71" ht="15.75" customHeight="1" x14ac:dyDescent="0.25">
      <c r="A244" s="1"/>
      <c r="B244" s="1"/>
      <c r="C244" s="1"/>
      <c r="D244" s="1"/>
      <c r="E244" s="1"/>
      <c r="F244" s="1"/>
      <c r="G244" s="1"/>
      <c r="H244" s="1"/>
      <c r="I244" s="1"/>
      <c r="J244" s="1"/>
      <c r="K244" s="1"/>
      <c r="L244" s="1"/>
      <c r="M244" s="1"/>
      <c r="N244" s="1"/>
      <c r="O244" s="1"/>
      <c r="P244" s="1"/>
      <c r="Q244" s="1"/>
      <c r="R244" s="1"/>
      <c r="S244" s="1"/>
      <c r="T244" s="1"/>
      <c r="U244" s="1"/>
      <c r="V244" s="1"/>
      <c r="W244" s="239"/>
      <c r="X244" s="239"/>
      <c r="Y244" s="1"/>
      <c r="Z244" s="1"/>
      <c r="AA244" s="1"/>
      <c r="AB244" s="1"/>
      <c r="AC244" s="1"/>
      <c r="AD244" s="1"/>
      <c r="AE244" s="1"/>
      <c r="AF244" s="1"/>
      <c r="AG244" s="1"/>
      <c r="AH244" s="1"/>
      <c r="AI244" s="1"/>
      <c r="AJ244" s="1"/>
      <c r="AK244" s="1"/>
      <c r="AL244" s="1"/>
      <c r="AM244" s="1"/>
      <c r="AN244" s="1"/>
      <c r="AO244" s="1"/>
      <c r="AP244" s="1"/>
      <c r="AQ244" s="1"/>
      <c r="AR244" s="1"/>
      <c r="AS244" s="1"/>
      <c r="AT244" s="1"/>
      <c r="AU244" s="1"/>
      <c r="AV244" s="1"/>
      <c r="AW244" s="1"/>
      <c r="AX244" s="1"/>
      <c r="AY244" s="1"/>
      <c r="AZ244" s="1"/>
      <c r="BA244" s="1"/>
      <c r="BB244" s="1"/>
      <c r="BC244" s="1"/>
      <c r="BD244" s="1"/>
      <c r="BE244" s="1"/>
      <c r="BF244" s="1"/>
      <c r="BG244" s="1"/>
      <c r="BH244" s="1"/>
      <c r="BI244" s="1"/>
      <c r="BJ244" s="1"/>
      <c r="BK244" s="1"/>
      <c r="BL244" s="1"/>
      <c r="BM244" s="1"/>
      <c r="BN244" s="1"/>
      <c r="BO244" s="1"/>
      <c r="BP244" s="1"/>
      <c r="BQ244" s="1"/>
      <c r="BR244" s="1"/>
      <c r="BS244" s="1"/>
    </row>
    <row r="245" spans="1:71" ht="15.75" customHeight="1" x14ac:dyDescent="0.25">
      <c r="A245" s="1"/>
      <c r="B245" s="1"/>
      <c r="C245" s="1"/>
      <c r="D245" s="1"/>
      <c r="E245" s="1"/>
      <c r="F245" s="1"/>
      <c r="G245" s="1"/>
      <c r="H245" s="1"/>
      <c r="I245" s="1"/>
      <c r="J245" s="1"/>
      <c r="K245" s="1"/>
      <c r="L245" s="1"/>
      <c r="M245" s="1"/>
      <c r="N245" s="1"/>
      <c r="O245" s="1"/>
      <c r="P245" s="1"/>
      <c r="Q245" s="1"/>
      <c r="R245" s="1"/>
      <c r="S245" s="1"/>
      <c r="T245" s="1"/>
      <c r="U245" s="1"/>
      <c r="V245" s="1"/>
      <c r="W245" s="239"/>
      <c r="X245" s="239"/>
      <c r="Y245" s="1"/>
      <c r="Z245" s="1"/>
      <c r="AA245" s="1"/>
      <c r="AB245" s="1"/>
      <c r="AC245" s="1"/>
      <c r="AD245" s="1"/>
      <c r="AE245" s="1"/>
      <c r="AF245" s="1"/>
      <c r="AG245" s="1"/>
      <c r="AH245" s="1"/>
      <c r="AI245" s="1"/>
      <c r="AJ245" s="1"/>
      <c r="AK245" s="1"/>
      <c r="AL245" s="1"/>
      <c r="AM245" s="1"/>
      <c r="AN245" s="1"/>
      <c r="AO245" s="1"/>
      <c r="AP245" s="1"/>
      <c r="AQ245" s="1"/>
      <c r="AR245" s="1"/>
      <c r="AS245" s="1"/>
      <c r="AT245" s="1"/>
      <c r="AU245" s="1"/>
      <c r="AV245" s="1"/>
      <c r="AW245" s="1"/>
      <c r="AX245" s="1"/>
      <c r="AY245" s="1"/>
      <c r="AZ245" s="1"/>
      <c r="BA245" s="1"/>
      <c r="BB245" s="1"/>
      <c r="BC245" s="1"/>
      <c r="BD245" s="1"/>
      <c r="BE245" s="1"/>
      <c r="BF245" s="1"/>
      <c r="BG245" s="1"/>
      <c r="BH245" s="1"/>
      <c r="BI245" s="1"/>
      <c r="BJ245" s="1"/>
      <c r="BK245" s="1"/>
      <c r="BL245" s="1"/>
      <c r="BM245" s="1"/>
      <c r="BN245" s="1"/>
      <c r="BO245" s="1"/>
      <c r="BP245" s="1"/>
      <c r="BQ245" s="1"/>
      <c r="BR245" s="1"/>
      <c r="BS245" s="1"/>
    </row>
    <row r="246" spans="1:71" ht="15.75" customHeight="1" x14ac:dyDescent="0.25">
      <c r="A246" s="1"/>
      <c r="B246" s="1"/>
      <c r="C246" s="1"/>
      <c r="D246" s="1"/>
      <c r="E246" s="1"/>
      <c r="F246" s="1"/>
      <c r="G246" s="1"/>
      <c r="H246" s="1"/>
      <c r="I246" s="1"/>
      <c r="J246" s="1"/>
      <c r="K246" s="1"/>
      <c r="L246" s="1"/>
      <c r="M246" s="1"/>
      <c r="N246" s="1"/>
      <c r="O246" s="1"/>
      <c r="P246" s="1"/>
      <c r="Q246" s="1"/>
      <c r="R246" s="1"/>
      <c r="S246" s="1"/>
      <c r="T246" s="1"/>
      <c r="U246" s="1"/>
      <c r="V246" s="1"/>
      <c r="W246" s="239"/>
      <c r="X246" s="239"/>
      <c r="Y246" s="1"/>
      <c r="Z246" s="1"/>
      <c r="AA246" s="1"/>
      <c r="AB246" s="1"/>
      <c r="AC246" s="1"/>
      <c r="AD246" s="1"/>
      <c r="AE246" s="1"/>
      <c r="AF246" s="1"/>
      <c r="AG246" s="1"/>
      <c r="AH246" s="1"/>
      <c r="AI246" s="1"/>
      <c r="AJ246" s="1"/>
      <c r="AK246" s="1"/>
      <c r="AL246" s="1"/>
      <c r="AM246" s="1"/>
      <c r="AN246" s="1"/>
      <c r="AO246" s="1"/>
      <c r="AP246" s="1"/>
      <c r="AQ246" s="1"/>
      <c r="AR246" s="1"/>
      <c r="AS246" s="1"/>
      <c r="AT246" s="1"/>
      <c r="AU246" s="1"/>
      <c r="AV246" s="1"/>
      <c r="AW246" s="1"/>
      <c r="AX246" s="1"/>
      <c r="AY246" s="1"/>
      <c r="AZ246" s="1"/>
      <c r="BA246" s="1"/>
      <c r="BB246" s="1"/>
      <c r="BC246" s="1"/>
      <c r="BD246" s="1"/>
      <c r="BE246" s="1"/>
      <c r="BF246" s="1"/>
      <c r="BG246" s="1"/>
      <c r="BH246" s="1"/>
      <c r="BI246" s="1"/>
      <c r="BJ246" s="1"/>
      <c r="BK246" s="1"/>
      <c r="BL246" s="1"/>
      <c r="BM246" s="1"/>
      <c r="BN246" s="1"/>
      <c r="BO246" s="1"/>
      <c r="BP246" s="1"/>
      <c r="BQ246" s="1"/>
      <c r="BR246" s="1"/>
      <c r="BS246" s="1"/>
    </row>
    <row r="247" spans="1:71" ht="15.75" customHeight="1" x14ac:dyDescent="0.25">
      <c r="A247" s="1"/>
      <c r="B247" s="1"/>
      <c r="C247" s="1"/>
      <c r="D247" s="1"/>
      <c r="E247" s="1"/>
      <c r="F247" s="1"/>
      <c r="G247" s="1"/>
      <c r="H247" s="1"/>
      <c r="I247" s="1"/>
      <c r="J247" s="1"/>
      <c r="K247" s="1"/>
      <c r="L247" s="1"/>
      <c r="M247" s="1"/>
      <c r="N247" s="1"/>
      <c r="O247" s="1"/>
      <c r="P247" s="1"/>
      <c r="Q247" s="1"/>
      <c r="R247" s="1"/>
      <c r="S247" s="1"/>
      <c r="T247" s="1"/>
      <c r="U247" s="1"/>
      <c r="V247" s="1"/>
      <c r="W247" s="239"/>
      <c r="X247" s="239"/>
      <c r="Y247" s="1"/>
      <c r="Z247" s="1"/>
      <c r="AA247" s="1"/>
      <c r="AB247" s="1"/>
      <c r="AC247" s="1"/>
      <c r="AD247" s="1"/>
      <c r="AE247" s="1"/>
      <c r="AF247" s="1"/>
      <c r="AG247" s="1"/>
      <c r="AH247" s="1"/>
      <c r="AI247" s="1"/>
      <c r="AJ247" s="1"/>
      <c r="AK247" s="1"/>
      <c r="AL247" s="1"/>
      <c r="AM247" s="1"/>
      <c r="AN247" s="1"/>
      <c r="AO247" s="1"/>
      <c r="AP247" s="1"/>
      <c r="AQ247" s="1"/>
      <c r="AR247" s="1"/>
      <c r="AS247" s="1"/>
      <c r="AT247" s="1"/>
      <c r="AU247" s="1"/>
      <c r="AV247" s="1"/>
      <c r="AW247" s="1"/>
      <c r="AX247" s="1"/>
      <c r="AY247" s="1"/>
      <c r="AZ247" s="1"/>
      <c r="BA247" s="1"/>
      <c r="BB247" s="1"/>
      <c r="BC247" s="1"/>
      <c r="BD247" s="1"/>
      <c r="BE247" s="1"/>
      <c r="BF247" s="1"/>
      <c r="BG247" s="1"/>
      <c r="BH247" s="1"/>
      <c r="BI247" s="1"/>
      <c r="BJ247" s="1"/>
      <c r="BK247" s="1"/>
      <c r="BL247" s="1"/>
      <c r="BM247" s="1"/>
      <c r="BN247" s="1"/>
      <c r="BO247" s="1"/>
      <c r="BP247" s="1"/>
      <c r="BQ247" s="1"/>
      <c r="BR247" s="1"/>
      <c r="BS247" s="1"/>
    </row>
    <row r="248" spans="1:71" ht="15.75" customHeight="1" x14ac:dyDescent="0.25">
      <c r="A248" s="1"/>
      <c r="B248" s="1"/>
      <c r="C248" s="1"/>
      <c r="D248" s="1"/>
      <c r="E248" s="1"/>
      <c r="F248" s="1"/>
      <c r="G248" s="1"/>
      <c r="H248" s="1"/>
      <c r="I248" s="1"/>
      <c r="J248" s="1"/>
      <c r="K248" s="1"/>
      <c r="L248" s="1"/>
      <c r="M248" s="1"/>
      <c r="N248" s="1"/>
      <c r="O248" s="1"/>
      <c r="P248" s="1"/>
      <c r="Q248" s="1"/>
      <c r="R248" s="1"/>
      <c r="S248" s="1"/>
      <c r="T248" s="1"/>
      <c r="U248" s="1"/>
      <c r="V248" s="1"/>
      <c r="W248" s="239"/>
      <c r="X248" s="239"/>
      <c r="Y248" s="1"/>
      <c r="Z248" s="1"/>
      <c r="AA248" s="1"/>
      <c r="AB248" s="1"/>
      <c r="AC248" s="1"/>
      <c r="AD248" s="1"/>
      <c r="AE248" s="1"/>
      <c r="AF248" s="1"/>
      <c r="AG248" s="1"/>
      <c r="AH248" s="1"/>
      <c r="AI248" s="1"/>
      <c r="AJ248" s="1"/>
      <c r="AK248" s="1"/>
      <c r="AL248" s="1"/>
      <c r="AM248" s="1"/>
      <c r="AN248" s="1"/>
      <c r="AO248" s="1"/>
      <c r="AP248" s="1"/>
      <c r="AQ248" s="1"/>
      <c r="AR248" s="1"/>
      <c r="AS248" s="1"/>
      <c r="AT248" s="1"/>
      <c r="AU248" s="1"/>
      <c r="AV248" s="1"/>
      <c r="AW248" s="1"/>
      <c r="AX248" s="1"/>
      <c r="AY248" s="1"/>
      <c r="AZ248" s="1"/>
      <c r="BA248" s="1"/>
      <c r="BB248" s="1"/>
      <c r="BC248" s="1"/>
      <c r="BD248" s="1"/>
      <c r="BE248" s="1"/>
      <c r="BF248" s="1"/>
      <c r="BG248" s="1"/>
      <c r="BH248" s="1"/>
      <c r="BI248" s="1"/>
      <c r="BJ248" s="1"/>
      <c r="BK248" s="1"/>
      <c r="BL248" s="1"/>
      <c r="BM248" s="1"/>
      <c r="BN248" s="1"/>
      <c r="BO248" s="1"/>
      <c r="BP248" s="1"/>
      <c r="BQ248" s="1"/>
      <c r="BR248" s="1"/>
      <c r="BS248" s="1"/>
    </row>
    <row r="249" spans="1:71" ht="15.75" customHeight="1" x14ac:dyDescent="0.25">
      <c r="A249" s="1"/>
      <c r="B249" s="1"/>
      <c r="C249" s="1"/>
      <c r="D249" s="1"/>
      <c r="E249" s="1"/>
      <c r="F249" s="1"/>
      <c r="G249" s="1"/>
      <c r="H249" s="1"/>
      <c r="I249" s="1"/>
      <c r="J249" s="1"/>
      <c r="K249" s="1"/>
      <c r="L249" s="1"/>
      <c r="M249" s="1"/>
      <c r="N249" s="1"/>
      <c r="O249" s="1"/>
      <c r="P249" s="1"/>
      <c r="Q249" s="1"/>
      <c r="R249" s="1"/>
      <c r="S249" s="1"/>
      <c r="T249" s="1"/>
      <c r="U249" s="1"/>
      <c r="V249" s="1"/>
      <c r="W249" s="239"/>
      <c r="X249" s="239"/>
      <c r="Y249" s="1"/>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c r="AY249" s="1"/>
      <c r="AZ249" s="1"/>
      <c r="BA249" s="1"/>
      <c r="BB249" s="1"/>
      <c r="BC249" s="1"/>
      <c r="BD249" s="1"/>
      <c r="BE249" s="1"/>
      <c r="BF249" s="1"/>
      <c r="BG249" s="1"/>
      <c r="BH249" s="1"/>
      <c r="BI249" s="1"/>
      <c r="BJ249" s="1"/>
      <c r="BK249" s="1"/>
      <c r="BL249" s="1"/>
      <c r="BM249" s="1"/>
      <c r="BN249" s="1"/>
      <c r="BO249" s="1"/>
      <c r="BP249" s="1"/>
      <c r="BQ249" s="1"/>
      <c r="BR249" s="1"/>
      <c r="BS249" s="1"/>
    </row>
    <row r="250" spans="1:71" ht="15.75" customHeight="1" x14ac:dyDescent="0.25">
      <c r="A250" s="1"/>
      <c r="B250" s="1"/>
      <c r="C250" s="1"/>
      <c r="D250" s="1"/>
      <c r="E250" s="1"/>
      <c r="F250" s="1"/>
      <c r="G250" s="1"/>
      <c r="H250" s="1"/>
      <c r="I250" s="1"/>
      <c r="J250" s="1"/>
      <c r="K250" s="1"/>
      <c r="L250" s="1"/>
      <c r="M250" s="1"/>
      <c r="N250" s="1"/>
      <c r="O250" s="1"/>
      <c r="P250" s="1"/>
      <c r="Q250" s="1"/>
      <c r="R250" s="1"/>
      <c r="S250" s="1"/>
      <c r="T250" s="1"/>
      <c r="U250" s="1"/>
      <c r="V250" s="1"/>
      <c r="W250" s="239"/>
      <c r="X250" s="239"/>
      <c r="Y250" s="1"/>
      <c r="Z250" s="1"/>
      <c r="AA250" s="1"/>
      <c r="AB250" s="1"/>
      <c r="AC250" s="1"/>
      <c r="AD250" s="1"/>
      <c r="AE250" s="1"/>
      <c r="AF250" s="1"/>
      <c r="AG250" s="1"/>
      <c r="AH250" s="1"/>
      <c r="AI250" s="1"/>
      <c r="AJ250" s="1"/>
      <c r="AK250" s="1"/>
      <c r="AL250" s="1"/>
      <c r="AM250" s="1"/>
      <c r="AN250" s="1"/>
      <c r="AO250" s="1"/>
      <c r="AP250" s="1"/>
      <c r="AQ250" s="1"/>
      <c r="AR250" s="1"/>
      <c r="AS250" s="1"/>
      <c r="AT250" s="1"/>
      <c r="AU250" s="1"/>
      <c r="AV250" s="1"/>
      <c r="AW250" s="1"/>
      <c r="AX250" s="1"/>
      <c r="AY250" s="1"/>
      <c r="AZ250" s="1"/>
      <c r="BA250" s="1"/>
      <c r="BB250" s="1"/>
      <c r="BC250" s="1"/>
      <c r="BD250" s="1"/>
      <c r="BE250" s="1"/>
      <c r="BF250" s="1"/>
      <c r="BG250" s="1"/>
      <c r="BH250" s="1"/>
      <c r="BI250" s="1"/>
      <c r="BJ250" s="1"/>
      <c r="BK250" s="1"/>
      <c r="BL250" s="1"/>
      <c r="BM250" s="1"/>
      <c r="BN250" s="1"/>
      <c r="BO250" s="1"/>
      <c r="BP250" s="1"/>
      <c r="BQ250" s="1"/>
      <c r="BR250" s="1"/>
      <c r="BS250" s="1"/>
    </row>
    <row r="251" spans="1:71" ht="15.75" customHeight="1" x14ac:dyDescent="0.25">
      <c r="A251" s="1"/>
      <c r="B251" s="1"/>
      <c r="C251" s="1"/>
      <c r="D251" s="1"/>
      <c r="E251" s="1"/>
      <c r="F251" s="1"/>
      <c r="G251" s="1"/>
      <c r="H251" s="1"/>
      <c r="I251" s="1"/>
      <c r="J251" s="1"/>
      <c r="K251" s="1"/>
      <c r="L251" s="1"/>
      <c r="M251" s="1"/>
      <c r="N251" s="1"/>
      <c r="O251" s="1"/>
      <c r="P251" s="1"/>
      <c r="Q251" s="1"/>
      <c r="R251" s="1"/>
      <c r="S251" s="1"/>
      <c r="T251" s="1"/>
      <c r="U251" s="1"/>
      <c r="V251" s="1"/>
      <c r="W251" s="239"/>
      <c r="X251" s="239"/>
      <c r="Y251" s="1"/>
      <c r="Z251" s="1"/>
      <c r="AA251" s="1"/>
      <c r="AB251" s="1"/>
      <c r="AC251" s="1"/>
      <c r="AD251" s="1"/>
      <c r="AE251" s="1"/>
      <c r="AF251" s="1"/>
      <c r="AG251" s="1"/>
      <c r="AH251" s="1"/>
      <c r="AI251" s="1"/>
      <c r="AJ251" s="1"/>
      <c r="AK251" s="1"/>
      <c r="AL251" s="1"/>
      <c r="AM251" s="1"/>
      <c r="AN251" s="1"/>
      <c r="AO251" s="1"/>
      <c r="AP251" s="1"/>
      <c r="AQ251" s="1"/>
      <c r="AR251" s="1"/>
      <c r="AS251" s="1"/>
      <c r="AT251" s="1"/>
      <c r="AU251" s="1"/>
      <c r="AV251" s="1"/>
      <c r="AW251" s="1"/>
      <c r="AX251" s="1"/>
      <c r="AY251" s="1"/>
      <c r="AZ251" s="1"/>
      <c r="BA251" s="1"/>
      <c r="BB251" s="1"/>
      <c r="BC251" s="1"/>
      <c r="BD251" s="1"/>
      <c r="BE251" s="1"/>
      <c r="BF251" s="1"/>
      <c r="BG251" s="1"/>
      <c r="BH251" s="1"/>
      <c r="BI251" s="1"/>
      <c r="BJ251" s="1"/>
      <c r="BK251" s="1"/>
      <c r="BL251" s="1"/>
      <c r="BM251" s="1"/>
      <c r="BN251" s="1"/>
      <c r="BO251" s="1"/>
      <c r="BP251" s="1"/>
      <c r="BQ251" s="1"/>
      <c r="BR251" s="1"/>
      <c r="BS251" s="1"/>
    </row>
    <row r="252" spans="1:71" ht="15.75" customHeight="1" x14ac:dyDescent="0.2"/>
    <row r="253" spans="1:71" ht="15.75" customHeight="1" x14ac:dyDescent="0.2"/>
    <row r="254" spans="1:71" ht="15.75" customHeight="1" x14ac:dyDescent="0.2"/>
    <row r="255" spans="1:71" ht="15.75" customHeight="1" x14ac:dyDescent="0.2"/>
    <row r="256" spans="1:71"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portrait"/>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FF00"/>
  </sheetPr>
  <dimension ref="A1:Z987"/>
  <sheetViews>
    <sheetView zoomScale="82" zoomScaleNormal="82" workbookViewId="0">
      <pane ySplit="2" topLeftCell="A3" activePane="bottomLeft" state="frozen"/>
      <selection pane="bottomLeft" activeCell="B14" sqref="A14:XFD14"/>
    </sheetView>
  </sheetViews>
  <sheetFormatPr defaultColWidth="12.625" defaultRowHeight="15" customHeight="1" x14ac:dyDescent="0.2"/>
  <cols>
    <col min="1" max="1" width="11.5" customWidth="1"/>
    <col min="2" max="2" width="13.5" customWidth="1"/>
    <col min="3" max="3" width="20.5" customWidth="1"/>
    <col min="4" max="4" width="19.25" customWidth="1"/>
    <col min="5" max="5" width="21" customWidth="1"/>
    <col min="6" max="6" width="50" customWidth="1"/>
    <col min="7" max="7" width="58.875" customWidth="1"/>
    <col min="8" max="10" width="50" customWidth="1"/>
    <col min="11" max="11" width="27.5" customWidth="1"/>
    <col min="12" max="12" width="29.5" customWidth="1"/>
    <col min="13" max="13" width="36.25" customWidth="1"/>
    <col min="14" max="26" width="8" customWidth="1"/>
  </cols>
  <sheetData>
    <row r="1" spans="1:26" x14ac:dyDescent="0.25">
      <c r="A1" s="175"/>
      <c r="B1" s="175"/>
      <c r="C1" s="175"/>
      <c r="D1" s="175"/>
      <c r="E1" s="175"/>
      <c r="F1" s="175"/>
      <c r="G1" s="175"/>
      <c r="H1" s="175"/>
      <c r="I1" s="175"/>
      <c r="J1" s="175"/>
      <c r="K1" s="175"/>
      <c r="L1" s="175"/>
      <c r="M1" s="175"/>
      <c r="N1" s="1"/>
      <c r="O1" s="1"/>
      <c r="P1" s="1"/>
      <c r="Q1" s="1"/>
      <c r="R1" s="1"/>
      <c r="S1" s="1"/>
      <c r="T1" s="1"/>
      <c r="U1" s="1"/>
      <c r="V1" s="1"/>
      <c r="W1" s="1"/>
      <c r="X1" s="1"/>
      <c r="Y1" s="1"/>
      <c r="Z1" s="1"/>
    </row>
    <row r="2" spans="1:26" x14ac:dyDescent="0.25">
      <c r="A2" s="176" t="s">
        <v>324</v>
      </c>
      <c r="B2" s="176" t="s">
        <v>325</v>
      </c>
      <c r="C2" s="176" t="s">
        <v>326</v>
      </c>
      <c r="D2" s="176" t="s">
        <v>327</v>
      </c>
      <c r="E2" s="176" t="s">
        <v>328</v>
      </c>
      <c r="F2" s="176" t="s">
        <v>329</v>
      </c>
      <c r="G2" s="176" t="s">
        <v>330</v>
      </c>
      <c r="H2" s="176" t="s">
        <v>331</v>
      </c>
      <c r="I2" s="176" t="s">
        <v>332</v>
      </c>
      <c r="J2" s="176" t="s">
        <v>333</v>
      </c>
      <c r="K2" s="176" t="s">
        <v>334</v>
      </c>
      <c r="L2" s="176" t="s">
        <v>335</v>
      </c>
      <c r="M2" s="176" t="s">
        <v>336</v>
      </c>
      <c r="N2" s="1"/>
      <c r="O2" s="1"/>
      <c r="P2" s="1"/>
      <c r="Q2" s="1"/>
      <c r="R2" s="1"/>
      <c r="S2" s="1"/>
      <c r="T2" s="1"/>
      <c r="U2" s="1"/>
      <c r="V2" s="1"/>
      <c r="W2" s="1"/>
      <c r="X2" s="1"/>
      <c r="Y2" s="1"/>
      <c r="Z2" s="1"/>
    </row>
    <row r="3" spans="1:26" ht="91.5" customHeight="1" x14ac:dyDescent="0.25">
      <c r="A3" s="265" t="s">
        <v>337</v>
      </c>
      <c r="B3" s="265" t="s">
        <v>28</v>
      </c>
      <c r="C3" s="265" t="s">
        <v>22</v>
      </c>
      <c r="D3" s="242" t="s">
        <v>338</v>
      </c>
      <c r="E3" s="265" t="s">
        <v>339</v>
      </c>
      <c r="F3" s="265" t="s">
        <v>340</v>
      </c>
      <c r="G3" s="265" t="s">
        <v>341</v>
      </c>
      <c r="H3" s="265" t="s">
        <v>342</v>
      </c>
      <c r="I3" s="265"/>
      <c r="J3" s="265" t="s">
        <v>343</v>
      </c>
      <c r="K3" s="265" t="s">
        <v>344</v>
      </c>
      <c r="L3" s="265"/>
      <c r="M3" s="242" t="s">
        <v>345</v>
      </c>
      <c r="N3" s="1"/>
      <c r="O3" s="1"/>
      <c r="P3" s="1"/>
      <c r="Q3" s="1"/>
      <c r="R3" s="1"/>
      <c r="S3" s="1"/>
      <c r="T3" s="1"/>
      <c r="U3" s="1"/>
      <c r="V3" s="1"/>
      <c r="W3" s="1"/>
      <c r="X3" s="1"/>
      <c r="Y3" s="1"/>
      <c r="Z3" s="1"/>
    </row>
    <row r="4" spans="1:26" ht="63.75" x14ac:dyDescent="0.25">
      <c r="A4" s="242" t="s">
        <v>337</v>
      </c>
      <c r="B4" s="242" t="s">
        <v>28</v>
      </c>
      <c r="C4" s="242" t="s">
        <v>22</v>
      </c>
      <c r="D4" s="242" t="s">
        <v>346</v>
      </c>
      <c r="E4" s="242" t="s">
        <v>347</v>
      </c>
      <c r="F4" s="242" t="s">
        <v>348</v>
      </c>
      <c r="G4" s="242" t="s">
        <v>349</v>
      </c>
      <c r="H4" s="242" t="s">
        <v>342</v>
      </c>
      <c r="I4" s="265"/>
      <c r="J4" s="265" t="s">
        <v>343</v>
      </c>
      <c r="K4" s="265" t="s">
        <v>344</v>
      </c>
      <c r="L4" s="265"/>
      <c r="M4" s="242" t="s">
        <v>345</v>
      </c>
      <c r="N4" s="1"/>
      <c r="O4" s="1"/>
      <c r="P4" s="1"/>
      <c r="Q4" s="1"/>
      <c r="R4" s="1"/>
      <c r="S4" s="1"/>
      <c r="T4" s="1"/>
      <c r="U4" s="1"/>
      <c r="V4" s="1"/>
      <c r="W4" s="1"/>
      <c r="X4" s="1"/>
      <c r="Y4" s="1"/>
      <c r="Z4" s="1"/>
    </row>
    <row r="5" spans="1:26" ht="63.75" x14ac:dyDescent="0.25">
      <c r="A5" s="242" t="s">
        <v>337</v>
      </c>
      <c r="B5" s="242" t="s">
        <v>28</v>
      </c>
      <c r="C5" s="242" t="s">
        <v>22</v>
      </c>
      <c r="D5" s="242" t="s">
        <v>350</v>
      </c>
      <c r="E5" s="242" t="s">
        <v>351</v>
      </c>
      <c r="F5" s="265" t="s">
        <v>352</v>
      </c>
      <c r="G5" s="242" t="s">
        <v>353</v>
      </c>
      <c r="H5" s="242" t="s">
        <v>354</v>
      </c>
      <c r="I5" s="265"/>
      <c r="J5" s="265" t="s">
        <v>343</v>
      </c>
      <c r="K5" s="265" t="s">
        <v>355</v>
      </c>
      <c r="L5" s="265"/>
      <c r="M5" s="242" t="s">
        <v>345</v>
      </c>
      <c r="N5" s="1"/>
      <c r="O5" s="1"/>
      <c r="P5" s="1"/>
      <c r="Q5" s="1"/>
      <c r="R5" s="1"/>
      <c r="S5" s="1"/>
      <c r="T5" s="1"/>
      <c r="U5" s="1"/>
      <c r="V5" s="1"/>
      <c r="W5" s="1"/>
      <c r="X5" s="1"/>
      <c r="Y5" s="1"/>
      <c r="Z5" s="1"/>
    </row>
    <row r="6" spans="1:26" ht="63.75" x14ac:dyDescent="0.25">
      <c r="A6" s="242" t="s">
        <v>337</v>
      </c>
      <c r="B6" s="242" t="s">
        <v>28</v>
      </c>
      <c r="C6" s="242" t="s">
        <v>22</v>
      </c>
      <c r="D6" s="242" t="s">
        <v>356</v>
      </c>
      <c r="E6" s="242" t="s">
        <v>357</v>
      </c>
      <c r="F6" s="242" t="s">
        <v>358</v>
      </c>
      <c r="G6" s="242" t="s">
        <v>359</v>
      </c>
      <c r="H6" s="242" t="s">
        <v>354</v>
      </c>
      <c r="I6" s="265"/>
      <c r="J6" s="265" t="s">
        <v>343</v>
      </c>
      <c r="K6" s="265" t="s">
        <v>344</v>
      </c>
      <c r="L6" s="265"/>
      <c r="M6" s="242" t="s">
        <v>345</v>
      </c>
      <c r="N6" s="1"/>
      <c r="O6" s="1"/>
      <c r="P6" s="1"/>
      <c r="Q6" s="1"/>
      <c r="R6" s="1"/>
      <c r="S6" s="1"/>
      <c r="T6" s="1"/>
      <c r="U6" s="1"/>
      <c r="V6" s="1"/>
      <c r="W6" s="1"/>
      <c r="X6" s="1"/>
      <c r="Y6" s="1"/>
      <c r="Z6" s="1"/>
    </row>
    <row r="7" spans="1:26" ht="76.5" x14ac:dyDescent="0.25">
      <c r="A7" s="242" t="s">
        <v>337</v>
      </c>
      <c r="B7" s="242" t="s">
        <v>28</v>
      </c>
      <c r="C7" s="242" t="s">
        <v>24</v>
      </c>
      <c r="D7" s="242" t="s">
        <v>360</v>
      </c>
      <c r="E7" s="242" t="s">
        <v>158</v>
      </c>
      <c r="F7" s="242" t="s">
        <v>361</v>
      </c>
      <c r="G7" s="242" t="s">
        <v>362</v>
      </c>
      <c r="H7" s="242" t="s">
        <v>363</v>
      </c>
      <c r="I7" s="265"/>
      <c r="J7" s="265" t="s">
        <v>364</v>
      </c>
      <c r="K7" s="265" t="s">
        <v>365</v>
      </c>
      <c r="L7" s="265"/>
      <c r="M7" s="242" t="s">
        <v>369</v>
      </c>
      <c r="N7" s="1"/>
      <c r="O7" s="1"/>
      <c r="P7" s="1"/>
      <c r="Q7" s="1"/>
      <c r="R7" s="1"/>
      <c r="S7" s="1"/>
      <c r="T7" s="1"/>
      <c r="U7" s="1"/>
      <c r="V7" s="1"/>
      <c r="W7" s="1"/>
      <c r="X7" s="1"/>
      <c r="Y7" s="1"/>
      <c r="Z7" s="1"/>
    </row>
    <row r="8" spans="1:26" ht="76.5" x14ac:dyDescent="0.25">
      <c r="A8" s="242" t="s">
        <v>337</v>
      </c>
      <c r="B8" s="242" t="s">
        <v>28</v>
      </c>
      <c r="C8" s="242" t="s">
        <v>24</v>
      </c>
      <c r="D8" s="242" t="s">
        <v>366</v>
      </c>
      <c r="E8" s="242" t="s">
        <v>165</v>
      </c>
      <c r="F8" s="242" t="s">
        <v>367</v>
      </c>
      <c r="G8" s="242" t="s">
        <v>368</v>
      </c>
      <c r="H8" s="242" t="s">
        <v>363</v>
      </c>
      <c r="I8" s="265"/>
      <c r="J8" s="265" t="s">
        <v>364</v>
      </c>
      <c r="K8" s="265" t="s">
        <v>365</v>
      </c>
      <c r="L8" s="265"/>
      <c r="M8" s="242" t="s">
        <v>369</v>
      </c>
      <c r="N8" s="1"/>
      <c r="O8" s="1"/>
      <c r="P8" s="1"/>
      <c r="Q8" s="1"/>
      <c r="R8" s="1"/>
      <c r="S8" s="1"/>
      <c r="T8" s="1"/>
      <c r="U8" s="1"/>
      <c r="V8" s="1"/>
      <c r="W8" s="1"/>
      <c r="X8" s="1"/>
      <c r="Y8" s="1"/>
      <c r="Z8" s="1"/>
    </row>
    <row r="9" spans="1:26" ht="76.5" x14ac:dyDescent="0.25">
      <c r="A9" s="242" t="s">
        <v>337</v>
      </c>
      <c r="B9" s="242" t="s">
        <v>28</v>
      </c>
      <c r="C9" s="242" t="s">
        <v>24</v>
      </c>
      <c r="D9" s="242" t="s">
        <v>370</v>
      </c>
      <c r="E9" s="242" t="s">
        <v>159</v>
      </c>
      <c r="F9" s="242" t="s">
        <v>371</v>
      </c>
      <c r="G9" s="242" t="s">
        <v>372</v>
      </c>
      <c r="H9" s="242" t="s">
        <v>363</v>
      </c>
      <c r="I9" s="265"/>
      <c r="J9" s="265" t="s">
        <v>364</v>
      </c>
      <c r="K9" s="265" t="s">
        <v>365</v>
      </c>
      <c r="L9" s="265"/>
      <c r="M9" s="242" t="s">
        <v>369</v>
      </c>
      <c r="N9" s="1"/>
      <c r="O9" s="1"/>
      <c r="P9" s="1"/>
      <c r="Q9" s="1"/>
      <c r="R9" s="1"/>
      <c r="S9" s="1"/>
      <c r="T9" s="1"/>
      <c r="U9" s="1"/>
      <c r="V9" s="1"/>
      <c r="W9" s="1"/>
      <c r="X9" s="1"/>
      <c r="Y9" s="1"/>
      <c r="Z9" s="1"/>
    </row>
    <row r="10" spans="1:26" ht="76.5" x14ac:dyDescent="0.25">
      <c r="A10" s="242" t="s">
        <v>337</v>
      </c>
      <c r="B10" s="242" t="s">
        <v>28</v>
      </c>
      <c r="C10" s="242" t="s">
        <v>24</v>
      </c>
      <c r="D10" s="242" t="s">
        <v>373</v>
      </c>
      <c r="E10" s="242" t="s">
        <v>166</v>
      </c>
      <c r="F10" s="242" t="s">
        <v>374</v>
      </c>
      <c r="G10" s="242" t="s">
        <v>375</v>
      </c>
      <c r="H10" s="242" t="s">
        <v>363</v>
      </c>
      <c r="I10" s="265"/>
      <c r="J10" s="265" t="s">
        <v>364</v>
      </c>
      <c r="K10" s="265" t="s">
        <v>365</v>
      </c>
      <c r="L10" s="265"/>
      <c r="M10" s="242" t="s">
        <v>369</v>
      </c>
      <c r="N10" s="1"/>
      <c r="O10" s="1"/>
      <c r="P10" s="1"/>
      <c r="Q10" s="1"/>
      <c r="R10" s="1"/>
      <c r="S10" s="1"/>
      <c r="T10" s="1"/>
      <c r="U10" s="1"/>
      <c r="V10" s="1"/>
      <c r="W10" s="1"/>
      <c r="X10" s="1"/>
      <c r="Y10" s="1"/>
      <c r="Z10" s="1"/>
    </row>
    <row r="11" spans="1:26" ht="114.75" x14ac:dyDescent="0.25">
      <c r="A11" s="242" t="s">
        <v>337</v>
      </c>
      <c r="B11" s="242" t="s">
        <v>28</v>
      </c>
      <c r="C11" s="242" t="s">
        <v>23</v>
      </c>
      <c r="D11" s="242" t="s">
        <v>376</v>
      </c>
      <c r="E11" s="242" t="s">
        <v>377</v>
      </c>
      <c r="F11" s="242" t="s">
        <v>378</v>
      </c>
      <c r="G11" s="242" t="s">
        <v>379</v>
      </c>
      <c r="H11" s="242" t="s">
        <v>380</v>
      </c>
      <c r="I11" s="265"/>
      <c r="J11" s="265" t="s">
        <v>381</v>
      </c>
      <c r="K11" s="265" t="s">
        <v>382</v>
      </c>
      <c r="L11" s="265"/>
      <c r="M11" s="242" t="s">
        <v>383</v>
      </c>
      <c r="N11" s="1"/>
      <c r="O11" s="1"/>
      <c r="P11" s="1"/>
      <c r="Q11" s="1"/>
      <c r="R11" s="1"/>
      <c r="S11" s="1"/>
      <c r="T11" s="1"/>
      <c r="U11" s="1"/>
      <c r="V11" s="1"/>
      <c r="W11" s="1"/>
      <c r="X11" s="1"/>
      <c r="Y11" s="1"/>
      <c r="Z11" s="1"/>
    </row>
    <row r="12" spans="1:26" ht="102" x14ac:dyDescent="0.25">
      <c r="A12" s="242" t="s">
        <v>337</v>
      </c>
      <c r="B12" s="242" t="s">
        <v>28</v>
      </c>
      <c r="C12" s="242" t="s">
        <v>23</v>
      </c>
      <c r="D12" s="242" t="s">
        <v>384</v>
      </c>
      <c r="E12" s="242" t="s">
        <v>164</v>
      </c>
      <c r="F12" s="242" t="s">
        <v>385</v>
      </c>
      <c r="G12" s="242" t="s">
        <v>386</v>
      </c>
      <c r="H12" s="242" t="s">
        <v>380</v>
      </c>
      <c r="I12" s="265"/>
      <c r="J12" s="265" t="s">
        <v>381</v>
      </c>
      <c r="K12" s="265" t="s">
        <v>387</v>
      </c>
      <c r="L12" s="265"/>
      <c r="M12" s="242" t="s">
        <v>383</v>
      </c>
      <c r="N12" s="1"/>
      <c r="O12" s="1"/>
      <c r="P12" s="1"/>
      <c r="Q12" s="1"/>
      <c r="R12" s="1"/>
      <c r="S12" s="1"/>
      <c r="T12" s="1"/>
      <c r="U12" s="1"/>
      <c r="V12" s="1"/>
      <c r="W12" s="1"/>
      <c r="X12" s="1"/>
      <c r="Y12" s="1"/>
      <c r="Z12" s="1"/>
    </row>
    <row r="13" spans="1:26" ht="51" x14ac:dyDescent="0.25">
      <c r="A13" s="242" t="s">
        <v>337</v>
      </c>
      <c r="B13" s="242" t="s">
        <v>28</v>
      </c>
      <c r="C13" s="242" t="s">
        <v>25</v>
      </c>
      <c r="D13" s="242" t="s">
        <v>388</v>
      </c>
      <c r="E13" s="242" t="s">
        <v>263</v>
      </c>
      <c r="F13" s="242" t="s">
        <v>389</v>
      </c>
      <c r="G13" s="242" t="s">
        <v>390</v>
      </c>
      <c r="H13" s="242" t="s">
        <v>391</v>
      </c>
      <c r="I13" s="242"/>
      <c r="J13" s="266"/>
      <c r="K13" s="242" t="s">
        <v>392</v>
      </c>
      <c r="L13" s="270"/>
      <c r="M13" s="242" t="s">
        <v>393</v>
      </c>
      <c r="N13" s="1"/>
      <c r="O13" s="1"/>
      <c r="P13" s="1"/>
      <c r="Q13" s="1"/>
      <c r="R13" s="1"/>
      <c r="S13" s="1"/>
      <c r="T13" s="1"/>
      <c r="U13" s="1"/>
      <c r="V13" s="1"/>
      <c r="W13" s="1"/>
      <c r="X13" s="1"/>
      <c r="Y13" s="1"/>
      <c r="Z13" s="1"/>
    </row>
    <row r="14" spans="1:26" ht="42.75" customHeight="1" x14ac:dyDescent="0.25">
      <c r="A14" s="242" t="s">
        <v>337</v>
      </c>
      <c r="B14" s="242" t="s">
        <v>28</v>
      </c>
      <c r="C14" s="242" t="s">
        <v>25</v>
      </c>
      <c r="D14" s="242" t="s">
        <v>394</v>
      </c>
      <c r="E14" s="242" t="s">
        <v>161</v>
      </c>
      <c r="F14" s="242" t="s">
        <v>737</v>
      </c>
      <c r="G14" s="242" t="s">
        <v>395</v>
      </c>
      <c r="H14" s="242" t="s">
        <v>391</v>
      </c>
      <c r="I14" s="242"/>
      <c r="J14" s="242" t="s">
        <v>743</v>
      </c>
      <c r="K14" s="242" t="s">
        <v>396</v>
      </c>
      <c r="L14" s="242"/>
      <c r="M14" s="242" t="s">
        <v>397</v>
      </c>
      <c r="N14" s="1"/>
      <c r="O14" s="1"/>
      <c r="P14" s="1"/>
      <c r="Q14" s="1"/>
      <c r="R14" s="1"/>
      <c r="S14" s="1"/>
      <c r="T14" s="1"/>
      <c r="U14" s="1"/>
      <c r="V14" s="1"/>
      <c r="W14" s="1"/>
      <c r="X14" s="1"/>
      <c r="Y14" s="1"/>
      <c r="Z14" s="1"/>
    </row>
    <row r="15" spans="1:26" ht="63.75" x14ac:dyDescent="0.25">
      <c r="A15" s="242" t="s">
        <v>337</v>
      </c>
      <c r="B15" s="242" t="s">
        <v>28</v>
      </c>
      <c r="C15" s="242" t="s">
        <v>25</v>
      </c>
      <c r="D15" s="242" t="s">
        <v>398</v>
      </c>
      <c r="E15" s="242" t="s">
        <v>167</v>
      </c>
      <c r="F15" s="242" t="s">
        <v>738</v>
      </c>
      <c r="G15" s="242" t="s">
        <v>399</v>
      </c>
      <c r="H15" s="242" t="s">
        <v>391</v>
      </c>
      <c r="I15" s="242"/>
      <c r="J15" s="242" t="s">
        <v>742</v>
      </c>
      <c r="K15" s="242" t="s">
        <v>739</v>
      </c>
      <c r="L15" s="242"/>
      <c r="M15" s="242" t="s">
        <v>740</v>
      </c>
      <c r="N15" s="1"/>
      <c r="O15" s="1"/>
      <c r="P15" s="1"/>
      <c r="Q15" s="1"/>
      <c r="R15" s="1"/>
      <c r="S15" s="1"/>
      <c r="T15" s="1"/>
      <c r="U15" s="1"/>
      <c r="V15" s="1"/>
      <c r="W15" s="1"/>
      <c r="X15" s="1"/>
      <c r="Y15" s="1"/>
      <c r="Z15" s="1"/>
    </row>
    <row r="16" spans="1:26" ht="75.75" customHeight="1" x14ac:dyDescent="0.25">
      <c r="A16" s="242" t="s">
        <v>337</v>
      </c>
      <c r="B16" s="242" t="s">
        <v>28</v>
      </c>
      <c r="C16" s="242" t="s">
        <v>400</v>
      </c>
      <c r="D16" s="242" t="s">
        <v>650</v>
      </c>
      <c r="E16" s="242" t="s">
        <v>264</v>
      </c>
      <c r="F16" s="242" t="s">
        <v>401</v>
      </c>
      <c r="G16" s="242" t="s">
        <v>769</v>
      </c>
      <c r="H16" s="242" t="s">
        <v>402</v>
      </c>
      <c r="I16" s="242"/>
      <c r="J16" s="242" t="s">
        <v>741</v>
      </c>
      <c r="K16" s="242" t="s">
        <v>396</v>
      </c>
      <c r="L16" s="242"/>
      <c r="M16" s="242" t="s">
        <v>397</v>
      </c>
      <c r="N16" s="1"/>
      <c r="O16" s="1"/>
      <c r="P16" s="1"/>
      <c r="Q16" s="1"/>
      <c r="R16" s="1"/>
      <c r="S16" s="1"/>
      <c r="T16" s="1"/>
      <c r="U16" s="1"/>
      <c r="V16" s="1"/>
      <c r="W16" s="1"/>
      <c r="X16" s="1"/>
      <c r="Y16" s="1"/>
      <c r="Z16" s="1"/>
    </row>
    <row r="17" spans="1:26" ht="72.75" customHeight="1" x14ac:dyDescent="0.25">
      <c r="A17" s="242" t="s">
        <v>337</v>
      </c>
      <c r="B17" s="242" t="s">
        <v>28</v>
      </c>
      <c r="C17" s="242" t="s">
        <v>400</v>
      </c>
      <c r="D17" s="242" t="s">
        <v>651</v>
      </c>
      <c r="E17" s="242" t="s">
        <v>265</v>
      </c>
      <c r="F17" s="242" t="s">
        <v>403</v>
      </c>
      <c r="G17" s="242" t="s">
        <v>768</v>
      </c>
      <c r="H17" s="242" t="s">
        <v>402</v>
      </c>
      <c r="I17" s="242"/>
      <c r="J17" s="242" t="s">
        <v>741</v>
      </c>
      <c r="K17" s="242" t="s">
        <v>396</v>
      </c>
      <c r="L17" s="242"/>
      <c r="M17" s="242" t="s">
        <v>397</v>
      </c>
      <c r="N17" s="1"/>
      <c r="O17" s="1"/>
      <c r="P17" s="1"/>
      <c r="Q17" s="1"/>
      <c r="R17" s="1"/>
      <c r="S17" s="1"/>
      <c r="T17" s="1"/>
      <c r="U17" s="1"/>
      <c r="V17" s="1"/>
      <c r="W17" s="1"/>
      <c r="X17" s="1"/>
      <c r="Y17" s="1"/>
      <c r="Z17" s="1"/>
    </row>
    <row r="18" spans="1:26" ht="72.75" customHeight="1" x14ac:dyDescent="0.25">
      <c r="A18" s="242" t="s">
        <v>337</v>
      </c>
      <c r="B18" s="242" t="s">
        <v>28</v>
      </c>
      <c r="C18" s="242" t="s">
        <v>27</v>
      </c>
      <c r="D18" s="242" t="s">
        <v>652</v>
      </c>
      <c r="E18" s="242" t="s">
        <v>184</v>
      </c>
      <c r="F18" s="242" t="s">
        <v>653</v>
      </c>
      <c r="G18" s="266" t="s">
        <v>654</v>
      </c>
      <c r="H18" s="242" t="s">
        <v>655</v>
      </c>
      <c r="I18" s="242"/>
      <c r="J18" s="242" t="s">
        <v>656</v>
      </c>
      <c r="K18" s="242" t="s">
        <v>509</v>
      </c>
      <c r="L18" s="242"/>
      <c r="M18" s="271"/>
      <c r="N18" s="1"/>
      <c r="O18" s="1"/>
      <c r="P18" s="1"/>
      <c r="Q18" s="1"/>
      <c r="R18" s="1"/>
      <c r="S18" s="1"/>
      <c r="T18" s="1"/>
      <c r="U18" s="1"/>
      <c r="V18" s="1"/>
      <c r="W18" s="1"/>
      <c r="X18" s="1"/>
      <c r="Y18" s="1"/>
      <c r="Z18" s="1"/>
    </row>
    <row r="19" spans="1:26" ht="72.75" customHeight="1" x14ac:dyDescent="0.25">
      <c r="A19" s="242" t="s">
        <v>337</v>
      </c>
      <c r="B19" s="242" t="s">
        <v>28</v>
      </c>
      <c r="C19" s="242" t="s">
        <v>27</v>
      </c>
      <c r="D19" s="242" t="s">
        <v>657</v>
      </c>
      <c r="E19" s="242" t="s">
        <v>185</v>
      </c>
      <c r="F19" s="242" t="s">
        <v>658</v>
      </c>
      <c r="G19" s="266" t="s">
        <v>659</v>
      </c>
      <c r="H19" s="242" t="s">
        <v>655</v>
      </c>
      <c r="I19" s="242"/>
      <c r="J19" s="242" t="s">
        <v>656</v>
      </c>
      <c r="K19" s="242" t="s">
        <v>509</v>
      </c>
      <c r="L19" s="242"/>
      <c r="M19" s="271"/>
      <c r="N19" s="1"/>
      <c r="O19" s="1"/>
      <c r="P19" s="1"/>
      <c r="Q19" s="1"/>
      <c r="R19" s="1"/>
      <c r="S19" s="1"/>
      <c r="T19" s="1"/>
      <c r="U19" s="1"/>
      <c r="V19" s="1"/>
      <c r="W19" s="1"/>
      <c r="X19" s="1"/>
      <c r="Y19" s="1"/>
      <c r="Z19" s="1"/>
    </row>
    <row r="20" spans="1:26" ht="72.75" customHeight="1" x14ac:dyDescent="0.25">
      <c r="A20" s="242" t="s">
        <v>337</v>
      </c>
      <c r="B20" s="242" t="s">
        <v>28</v>
      </c>
      <c r="C20" s="242" t="s">
        <v>27</v>
      </c>
      <c r="D20" s="242" t="s">
        <v>660</v>
      </c>
      <c r="E20" s="242" t="s">
        <v>405</v>
      </c>
      <c r="F20" s="242" t="s">
        <v>406</v>
      </c>
      <c r="G20" s="266" t="s">
        <v>661</v>
      </c>
      <c r="H20" s="242" t="s">
        <v>655</v>
      </c>
      <c r="I20" s="242"/>
      <c r="J20" s="242" t="s">
        <v>656</v>
      </c>
      <c r="K20" s="242" t="s">
        <v>509</v>
      </c>
      <c r="L20" s="242"/>
      <c r="M20" s="242"/>
      <c r="N20" s="1"/>
      <c r="O20" s="1"/>
      <c r="P20" s="1"/>
      <c r="Q20" s="1"/>
      <c r="R20" s="1"/>
      <c r="S20" s="1"/>
      <c r="T20" s="1"/>
      <c r="U20" s="1"/>
      <c r="V20" s="1"/>
      <c r="W20" s="1"/>
      <c r="X20" s="1"/>
      <c r="Y20" s="1"/>
      <c r="Z20" s="1"/>
    </row>
    <row r="21" spans="1:26" ht="72.75" customHeight="1" x14ac:dyDescent="0.25">
      <c r="A21" s="242" t="s">
        <v>337</v>
      </c>
      <c r="B21" s="242" t="s">
        <v>28</v>
      </c>
      <c r="C21" s="242" t="s">
        <v>27</v>
      </c>
      <c r="D21" s="242" t="s">
        <v>662</v>
      </c>
      <c r="E21" s="242" t="s">
        <v>187</v>
      </c>
      <c r="F21" s="242" t="s">
        <v>663</v>
      </c>
      <c r="G21" s="266" t="s">
        <v>664</v>
      </c>
      <c r="H21" s="242" t="s">
        <v>665</v>
      </c>
      <c r="I21" s="242"/>
      <c r="J21" s="242" t="s">
        <v>666</v>
      </c>
      <c r="K21" s="242" t="s">
        <v>509</v>
      </c>
      <c r="L21" s="242"/>
      <c r="M21" s="242"/>
      <c r="N21" s="1"/>
      <c r="O21" s="1"/>
      <c r="P21" s="1"/>
      <c r="Q21" s="1"/>
      <c r="R21" s="1"/>
      <c r="S21" s="1"/>
      <c r="T21" s="1"/>
      <c r="U21" s="1"/>
      <c r="V21" s="1"/>
      <c r="W21" s="1"/>
      <c r="X21" s="1"/>
      <c r="Y21" s="1"/>
      <c r="Z21" s="1"/>
    </row>
    <row r="22" spans="1:26" ht="72.75" customHeight="1" x14ac:dyDescent="0.25">
      <c r="A22" s="242" t="s">
        <v>337</v>
      </c>
      <c r="B22" s="242" t="s">
        <v>28</v>
      </c>
      <c r="C22" s="242" t="s">
        <v>27</v>
      </c>
      <c r="D22" s="242" t="s">
        <v>667</v>
      </c>
      <c r="E22" s="242" t="s">
        <v>188</v>
      </c>
      <c r="F22" s="242" t="s">
        <v>668</v>
      </c>
      <c r="G22" s="266" t="s">
        <v>669</v>
      </c>
      <c r="H22" s="242" t="s">
        <v>665</v>
      </c>
      <c r="I22" s="242"/>
      <c r="J22" s="242" t="s">
        <v>670</v>
      </c>
      <c r="K22" s="242" t="s">
        <v>509</v>
      </c>
      <c r="L22" s="242"/>
      <c r="M22" s="242"/>
      <c r="N22" s="1"/>
      <c r="O22" s="1"/>
      <c r="P22" s="1"/>
      <c r="Q22" s="1"/>
      <c r="R22" s="1"/>
      <c r="S22" s="1"/>
      <c r="T22" s="1"/>
      <c r="U22" s="1"/>
      <c r="V22" s="1"/>
      <c r="W22" s="1"/>
      <c r="X22" s="1"/>
      <c r="Y22" s="1"/>
      <c r="Z22" s="1"/>
    </row>
    <row r="23" spans="1:26" ht="150.75" customHeight="1" x14ac:dyDescent="0.25">
      <c r="A23" s="242" t="s">
        <v>337</v>
      </c>
      <c r="B23" s="242" t="s">
        <v>28</v>
      </c>
      <c r="C23" s="242" t="s">
        <v>407</v>
      </c>
      <c r="D23" s="242" t="s">
        <v>408</v>
      </c>
      <c r="E23" s="242" t="s">
        <v>266</v>
      </c>
      <c r="F23" s="242" t="s">
        <v>266</v>
      </c>
      <c r="G23" s="242" t="s">
        <v>744</v>
      </c>
      <c r="H23" s="242" t="s">
        <v>409</v>
      </c>
      <c r="I23" s="242"/>
      <c r="J23" s="242"/>
      <c r="K23" s="242" t="s">
        <v>410</v>
      </c>
      <c r="L23" s="242"/>
      <c r="M23" s="242"/>
      <c r="N23" s="1"/>
      <c r="O23" s="1"/>
      <c r="P23" s="1"/>
      <c r="Q23" s="1"/>
      <c r="R23" s="1"/>
      <c r="S23" s="1"/>
      <c r="T23" s="1"/>
      <c r="U23" s="1"/>
      <c r="V23" s="1"/>
      <c r="W23" s="1"/>
      <c r="X23" s="1"/>
      <c r="Y23" s="1"/>
      <c r="Z23" s="1"/>
    </row>
    <row r="24" spans="1:26" ht="72.75" customHeight="1" x14ac:dyDescent="0.25">
      <c r="A24" s="242" t="s">
        <v>337</v>
      </c>
      <c r="B24" s="242" t="s">
        <v>28</v>
      </c>
      <c r="C24" s="242" t="s">
        <v>407</v>
      </c>
      <c r="D24" s="242" t="s">
        <v>411</v>
      </c>
      <c r="E24" s="242" t="s">
        <v>267</v>
      </c>
      <c r="F24" s="242" t="s">
        <v>267</v>
      </c>
      <c r="G24" s="242" t="s">
        <v>412</v>
      </c>
      <c r="H24" s="242"/>
      <c r="I24" s="242"/>
      <c r="J24" s="242" t="s">
        <v>671</v>
      </c>
      <c r="K24" s="242"/>
      <c r="L24" s="242" t="s">
        <v>413</v>
      </c>
      <c r="M24" s="242" t="s">
        <v>414</v>
      </c>
      <c r="N24" s="1"/>
      <c r="O24" s="1"/>
      <c r="P24" s="1"/>
      <c r="Q24" s="1"/>
      <c r="R24" s="1"/>
      <c r="S24" s="1"/>
      <c r="T24" s="1"/>
      <c r="U24" s="1"/>
      <c r="V24" s="1"/>
      <c r="W24" s="1"/>
      <c r="X24" s="1"/>
      <c r="Y24" s="1"/>
      <c r="Z24" s="1"/>
    </row>
    <row r="25" spans="1:26" ht="72.75" customHeight="1" x14ac:dyDescent="0.25">
      <c r="A25" s="242" t="s">
        <v>337</v>
      </c>
      <c r="B25" s="242" t="s">
        <v>28</v>
      </c>
      <c r="C25" s="242" t="s">
        <v>407</v>
      </c>
      <c r="D25" s="242" t="s">
        <v>415</v>
      </c>
      <c r="E25" s="242" t="s">
        <v>268</v>
      </c>
      <c r="F25" s="242" t="s">
        <v>268</v>
      </c>
      <c r="G25" s="242" t="s">
        <v>416</v>
      </c>
      <c r="H25" s="242" t="s">
        <v>417</v>
      </c>
      <c r="I25" s="242"/>
      <c r="J25" s="242" t="s">
        <v>671</v>
      </c>
      <c r="K25" s="242"/>
      <c r="L25" s="242" t="s">
        <v>413</v>
      </c>
      <c r="M25" s="242" t="s">
        <v>418</v>
      </c>
      <c r="N25" s="1"/>
      <c r="O25" s="1"/>
      <c r="P25" s="1"/>
      <c r="Q25" s="1"/>
      <c r="R25" s="1"/>
      <c r="S25" s="1"/>
      <c r="T25" s="1"/>
      <c r="U25" s="1"/>
      <c r="V25" s="1"/>
      <c r="W25" s="1"/>
      <c r="X25" s="1"/>
      <c r="Y25" s="1"/>
      <c r="Z25" s="1"/>
    </row>
    <row r="26" spans="1:26" ht="72.75" customHeight="1" x14ac:dyDescent="0.25">
      <c r="A26" s="242" t="s">
        <v>337</v>
      </c>
      <c r="B26" s="242" t="s">
        <v>28</v>
      </c>
      <c r="C26" s="242" t="s">
        <v>407</v>
      </c>
      <c r="D26" s="242" t="s">
        <v>419</v>
      </c>
      <c r="E26" s="242" t="s">
        <v>197</v>
      </c>
      <c r="F26" s="242" t="s">
        <v>420</v>
      </c>
      <c r="G26" s="242" t="s">
        <v>421</v>
      </c>
      <c r="H26" s="242"/>
      <c r="I26" s="242"/>
      <c r="J26" s="242" t="s">
        <v>672</v>
      </c>
      <c r="K26" s="242" t="s">
        <v>410</v>
      </c>
      <c r="L26" s="242"/>
      <c r="M26" s="242"/>
      <c r="N26" s="1"/>
      <c r="O26" s="1"/>
      <c r="P26" s="1"/>
      <c r="Q26" s="1"/>
      <c r="R26" s="1"/>
      <c r="S26" s="1"/>
      <c r="T26" s="1"/>
      <c r="U26" s="1"/>
      <c r="V26" s="1"/>
      <c r="W26" s="1"/>
      <c r="X26" s="1"/>
      <c r="Y26" s="1"/>
      <c r="Z26" s="1"/>
    </row>
    <row r="27" spans="1:26" ht="72.75" customHeight="1" x14ac:dyDescent="0.25">
      <c r="A27" s="242" t="s">
        <v>337</v>
      </c>
      <c r="B27" s="242" t="s">
        <v>28</v>
      </c>
      <c r="C27" s="242" t="s">
        <v>407</v>
      </c>
      <c r="D27" s="242" t="s">
        <v>422</v>
      </c>
      <c r="E27" s="242" t="s">
        <v>283</v>
      </c>
      <c r="F27" s="242" t="s">
        <v>283</v>
      </c>
      <c r="G27" s="242" t="s">
        <v>423</v>
      </c>
      <c r="H27" s="242" t="s">
        <v>424</v>
      </c>
      <c r="I27" s="242" t="s">
        <v>425</v>
      </c>
      <c r="J27" s="242" t="s">
        <v>745</v>
      </c>
      <c r="K27" s="242" t="s">
        <v>410</v>
      </c>
      <c r="L27" s="242"/>
      <c r="M27" s="242"/>
      <c r="N27" s="1"/>
      <c r="O27" s="1"/>
      <c r="P27" s="1"/>
      <c r="Q27" s="1"/>
      <c r="R27" s="1"/>
      <c r="S27" s="1"/>
      <c r="T27" s="1"/>
      <c r="U27" s="1"/>
      <c r="V27" s="1"/>
      <c r="W27" s="1"/>
      <c r="X27" s="1"/>
      <c r="Y27" s="1"/>
      <c r="Z27" s="1"/>
    </row>
    <row r="28" spans="1:26" ht="72.75" customHeight="1" x14ac:dyDescent="0.25">
      <c r="A28" s="242" t="s">
        <v>337</v>
      </c>
      <c r="B28" s="242" t="s">
        <v>28</v>
      </c>
      <c r="C28" s="242" t="s">
        <v>407</v>
      </c>
      <c r="D28" s="242" t="s">
        <v>426</v>
      </c>
      <c r="E28" s="242" t="s">
        <v>284</v>
      </c>
      <c r="F28" s="242" t="s">
        <v>284</v>
      </c>
      <c r="G28" s="242" t="s">
        <v>427</v>
      </c>
      <c r="H28" s="242" t="s">
        <v>428</v>
      </c>
      <c r="I28" s="242" t="s">
        <v>429</v>
      </c>
      <c r="J28" s="242" t="s">
        <v>747</v>
      </c>
      <c r="K28" s="242" t="s">
        <v>410</v>
      </c>
      <c r="L28" s="242"/>
      <c r="M28" s="242"/>
      <c r="N28" s="1"/>
      <c r="O28" s="1"/>
      <c r="P28" s="1"/>
      <c r="Q28" s="1"/>
      <c r="R28" s="1"/>
      <c r="S28" s="1"/>
      <c r="T28" s="1"/>
      <c r="U28" s="1"/>
      <c r="V28" s="1"/>
      <c r="W28" s="1"/>
      <c r="X28" s="1"/>
      <c r="Y28" s="1"/>
      <c r="Z28" s="1"/>
    </row>
    <row r="29" spans="1:26" ht="72.75" customHeight="1" x14ac:dyDescent="0.25">
      <c r="A29" s="242" t="s">
        <v>337</v>
      </c>
      <c r="B29" s="242" t="s">
        <v>28</v>
      </c>
      <c r="C29" s="242" t="s">
        <v>430</v>
      </c>
      <c r="D29" s="242" t="s">
        <v>431</v>
      </c>
      <c r="E29" s="242" t="s">
        <v>269</v>
      </c>
      <c r="F29" s="242" t="s">
        <v>269</v>
      </c>
      <c r="G29" s="242" t="s">
        <v>432</v>
      </c>
      <c r="H29" s="242" t="s">
        <v>433</v>
      </c>
      <c r="I29" s="242" t="s">
        <v>425</v>
      </c>
      <c r="J29" s="242" t="s">
        <v>746</v>
      </c>
      <c r="K29" s="242" t="s">
        <v>410</v>
      </c>
      <c r="L29" s="242"/>
      <c r="M29" s="242"/>
      <c r="N29" s="1"/>
      <c r="O29" s="1"/>
      <c r="P29" s="1"/>
      <c r="Q29" s="1"/>
      <c r="R29" s="1"/>
      <c r="S29" s="1"/>
      <c r="T29" s="1"/>
      <c r="U29" s="1"/>
      <c r="V29" s="1"/>
      <c r="W29" s="1"/>
      <c r="X29" s="1"/>
      <c r="Y29" s="1"/>
      <c r="Z29" s="1"/>
    </row>
    <row r="30" spans="1:26" ht="72.75" customHeight="1" x14ac:dyDescent="0.25">
      <c r="A30" s="242" t="s">
        <v>337</v>
      </c>
      <c r="B30" s="242" t="s">
        <v>28</v>
      </c>
      <c r="C30" s="242" t="s">
        <v>430</v>
      </c>
      <c r="D30" s="242" t="s">
        <v>434</v>
      </c>
      <c r="E30" s="242" t="s">
        <v>202</v>
      </c>
      <c r="F30" s="242" t="s">
        <v>673</v>
      </c>
      <c r="G30" s="242" t="s">
        <v>435</v>
      </c>
      <c r="H30" s="242" t="s">
        <v>436</v>
      </c>
      <c r="I30" s="242"/>
      <c r="J30" s="242"/>
      <c r="K30" s="242"/>
      <c r="L30" s="242" t="s">
        <v>437</v>
      </c>
      <c r="M30" s="271" t="s">
        <v>438</v>
      </c>
      <c r="N30" s="1"/>
      <c r="O30" s="1"/>
      <c r="P30" s="1"/>
      <c r="Q30" s="1"/>
      <c r="R30" s="1"/>
      <c r="S30" s="1"/>
      <c r="T30" s="1"/>
      <c r="U30" s="1"/>
      <c r="V30" s="1"/>
      <c r="W30" s="1"/>
      <c r="X30" s="1"/>
      <c r="Y30" s="1"/>
      <c r="Z30" s="1"/>
    </row>
    <row r="31" spans="1:26" ht="72.75" customHeight="1" x14ac:dyDescent="0.25">
      <c r="A31" s="242" t="s">
        <v>337</v>
      </c>
      <c r="B31" s="242" t="s">
        <v>28</v>
      </c>
      <c r="C31" s="242" t="s">
        <v>430</v>
      </c>
      <c r="D31" s="242" t="s">
        <v>439</v>
      </c>
      <c r="E31" s="242" t="s">
        <v>203</v>
      </c>
      <c r="F31" s="242" t="s">
        <v>203</v>
      </c>
      <c r="G31" s="242" t="s">
        <v>440</v>
      </c>
      <c r="H31" s="242" t="s">
        <v>441</v>
      </c>
      <c r="I31" s="242"/>
      <c r="J31" s="242" t="s">
        <v>674</v>
      </c>
      <c r="K31" s="242"/>
      <c r="L31" s="242" t="s">
        <v>442</v>
      </c>
      <c r="M31" s="242" t="s">
        <v>443</v>
      </c>
      <c r="N31" s="1"/>
      <c r="O31" s="1"/>
      <c r="P31" s="1"/>
      <c r="Q31" s="1"/>
      <c r="R31" s="1"/>
      <c r="S31" s="1"/>
      <c r="T31" s="1"/>
      <c r="U31" s="1"/>
      <c r="V31" s="1"/>
      <c r="W31" s="1"/>
      <c r="X31" s="1"/>
      <c r="Y31" s="1"/>
      <c r="Z31" s="1"/>
    </row>
    <row r="32" spans="1:26" ht="72.75" customHeight="1" x14ac:dyDescent="0.25">
      <c r="A32" s="242" t="s">
        <v>337</v>
      </c>
      <c r="B32" s="242" t="s">
        <v>28</v>
      </c>
      <c r="C32" s="242" t="s">
        <v>430</v>
      </c>
      <c r="D32" s="242" t="s">
        <v>444</v>
      </c>
      <c r="E32" s="242" t="s">
        <v>200</v>
      </c>
      <c r="F32" s="242" t="s">
        <v>445</v>
      </c>
      <c r="G32" s="242" t="s">
        <v>446</v>
      </c>
      <c r="H32" s="242" t="s">
        <v>447</v>
      </c>
      <c r="I32" s="242"/>
      <c r="J32" s="242"/>
      <c r="K32" s="242" t="s">
        <v>410</v>
      </c>
      <c r="L32" s="242" t="s">
        <v>410</v>
      </c>
      <c r="M32" s="242"/>
      <c r="N32" s="1"/>
      <c r="O32" s="1"/>
      <c r="P32" s="1"/>
      <c r="Q32" s="1"/>
      <c r="R32" s="1"/>
      <c r="S32" s="1"/>
      <c r="T32" s="1"/>
      <c r="U32" s="1"/>
      <c r="V32" s="1"/>
      <c r="W32" s="1"/>
      <c r="X32" s="1"/>
      <c r="Y32" s="1"/>
      <c r="Z32" s="1"/>
    </row>
    <row r="33" spans="1:26" ht="15.75" customHeight="1" x14ac:dyDescent="0.25">
      <c r="A33" s="242" t="s">
        <v>337</v>
      </c>
      <c r="B33" s="242" t="s">
        <v>30</v>
      </c>
      <c r="C33" s="242" t="s">
        <v>448</v>
      </c>
      <c r="D33" s="242" t="s">
        <v>449</v>
      </c>
      <c r="E33" s="242" t="s">
        <v>450</v>
      </c>
      <c r="F33" s="242" t="s">
        <v>451</v>
      </c>
      <c r="G33" s="242" t="s">
        <v>452</v>
      </c>
      <c r="H33" s="242" t="s">
        <v>453</v>
      </c>
      <c r="I33" s="242"/>
      <c r="J33" s="242"/>
      <c r="K33" s="242" t="s">
        <v>454</v>
      </c>
      <c r="L33" s="242"/>
      <c r="M33" s="242" t="s">
        <v>455</v>
      </c>
      <c r="N33" s="1"/>
      <c r="O33" s="1"/>
      <c r="P33" s="1"/>
      <c r="Q33" s="1"/>
      <c r="R33" s="1"/>
      <c r="S33" s="1"/>
      <c r="T33" s="1"/>
      <c r="U33" s="1"/>
      <c r="V33" s="1"/>
      <c r="W33" s="1"/>
      <c r="X33" s="1"/>
      <c r="Y33" s="1"/>
      <c r="Z33" s="1"/>
    </row>
    <row r="34" spans="1:26" ht="15.75" customHeight="1" x14ac:dyDescent="0.25">
      <c r="A34" s="242" t="s">
        <v>337</v>
      </c>
      <c r="B34" s="242" t="s">
        <v>30</v>
      </c>
      <c r="C34" s="242" t="s">
        <v>448</v>
      </c>
      <c r="D34" s="242" t="s">
        <v>456</v>
      </c>
      <c r="E34" s="242" t="s">
        <v>457</v>
      </c>
      <c r="F34" s="267" t="s">
        <v>458</v>
      </c>
      <c r="G34" s="242" t="s">
        <v>459</v>
      </c>
      <c r="H34" s="242" t="s">
        <v>453</v>
      </c>
      <c r="I34" s="242"/>
      <c r="J34" s="242"/>
      <c r="K34" s="242" t="s">
        <v>454</v>
      </c>
      <c r="L34" s="242"/>
      <c r="M34" s="242" t="s">
        <v>455</v>
      </c>
      <c r="N34" s="1"/>
      <c r="O34" s="1"/>
      <c r="P34" s="1"/>
      <c r="Q34" s="1"/>
      <c r="R34" s="1"/>
      <c r="S34" s="1"/>
      <c r="T34" s="1"/>
      <c r="U34" s="1"/>
      <c r="V34" s="1"/>
      <c r="W34" s="1"/>
      <c r="X34" s="1"/>
      <c r="Y34" s="1"/>
      <c r="Z34" s="1"/>
    </row>
    <row r="35" spans="1:26" ht="81" customHeight="1" x14ac:dyDescent="0.25">
      <c r="A35" s="242" t="s">
        <v>337</v>
      </c>
      <c r="B35" s="242" t="s">
        <v>30</v>
      </c>
      <c r="C35" s="242" t="s">
        <v>460</v>
      </c>
      <c r="D35" s="242" t="s">
        <v>675</v>
      </c>
      <c r="E35" s="243" t="s">
        <v>210</v>
      </c>
      <c r="F35" s="242" t="s">
        <v>676</v>
      </c>
      <c r="G35" s="266" t="s">
        <v>677</v>
      </c>
      <c r="H35" s="242"/>
      <c r="I35" s="242"/>
      <c r="J35" s="242" t="s">
        <v>678</v>
      </c>
      <c r="K35" s="242" t="s">
        <v>766</v>
      </c>
      <c r="L35" s="242"/>
      <c r="M35" s="242" t="s">
        <v>461</v>
      </c>
      <c r="N35" s="1"/>
      <c r="O35" s="1"/>
      <c r="P35" s="1"/>
      <c r="Q35" s="1"/>
      <c r="R35" s="1"/>
      <c r="S35" s="1"/>
      <c r="T35" s="1"/>
      <c r="U35" s="1"/>
      <c r="V35" s="1"/>
      <c r="W35" s="1"/>
      <c r="X35" s="1"/>
      <c r="Y35" s="1"/>
      <c r="Z35" s="1"/>
    </row>
    <row r="36" spans="1:26" ht="79.5" customHeight="1" x14ac:dyDescent="0.25">
      <c r="A36" s="242" t="s">
        <v>337</v>
      </c>
      <c r="B36" s="242" t="s">
        <v>30</v>
      </c>
      <c r="C36" s="242" t="s">
        <v>460</v>
      </c>
      <c r="D36" s="242" t="s">
        <v>675</v>
      </c>
      <c r="E36" s="243" t="s">
        <v>748</v>
      </c>
      <c r="F36" s="242" t="s">
        <v>679</v>
      </c>
      <c r="G36" s="266" t="s">
        <v>680</v>
      </c>
      <c r="H36" s="242"/>
      <c r="I36" s="242"/>
      <c r="J36" s="242" t="s">
        <v>678</v>
      </c>
      <c r="K36" s="242" t="s">
        <v>766</v>
      </c>
      <c r="L36" s="242"/>
      <c r="M36" s="242" t="s">
        <v>461</v>
      </c>
      <c r="N36" s="1"/>
      <c r="O36" s="1"/>
      <c r="P36" s="1"/>
      <c r="Q36" s="1"/>
      <c r="R36" s="1"/>
      <c r="S36" s="1"/>
      <c r="T36" s="1"/>
      <c r="U36" s="1"/>
      <c r="V36" s="1"/>
      <c r="W36" s="1"/>
      <c r="X36" s="1"/>
      <c r="Y36" s="1"/>
      <c r="Z36" s="1"/>
    </row>
    <row r="37" spans="1:26" ht="43.5" customHeight="1" x14ac:dyDescent="0.25">
      <c r="A37" s="242" t="s">
        <v>9</v>
      </c>
      <c r="B37" s="242" t="s">
        <v>35</v>
      </c>
      <c r="C37" s="242" t="s">
        <v>462</v>
      </c>
      <c r="D37" s="242" t="s">
        <v>463</v>
      </c>
      <c r="E37" s="242" t="s">
        <v>216</v>
      </c>
      <c r="F37" s="242" t="s">
        <v>216</v>
      </c>
      <c r="G37" s="242" t="s">
        <v>464</v>
      </c>
      <c r="H37" s="242" t="s">
        <v>465</v>
      </c>
      <c r="I37" s="242"/>
      <c r="J37" s="242"/>
      <c r="K37" s="242"/>
      <c r="L37" s="242" t="s">
        <v>466</v>
      </c>
      <c r="M37" s="242" t="s">
        <v>467</v>
      </c>
      <c r="N37" s="1"/>
      <c r="O37" s="1"/>
      <c r="P37" s="1"/>
      <c r="Q37" s="1"/>
      <c r="R37" s="1"/>
      <c r="S37" s="1"/>
      <c r="T37" s="1"/>
      <c r="U37" s="1"/>
      <c r="V37" s="1"/>
      <c r="W37" s="1"/>
      <c r="X37" s="1"/>
      <c r="Y37" s="1"/>
      <c r="Z37" s="1"/>
    </row>
    <row r="38" spans="1:26" ht="80.25" customHeight="1" x14ac:dyDescent="0.25">
      <c r="A38" s="242" t="s">
        <v>9</v>
      </c>
      <c r="B38" s="242" t="s">
        <v>35</v>
      </c>
      <c r="C38" s="242" t="s">
        <v>462</v>
      </c>
      <c r="D38" s="242" t="s">
        <v>468</v>
      </c>
      <c r="E38" s="242" t="s">
        <v>217</v>
      </c>
      <c r="F38" s="242" t="s">
        <v>217</v>
      </c>
      <c r="G38" s="242" t="s">
        <v>469</v>
      </c>
      <c r="H38" s="242" t="s">
        <v>470</v>
      </c>
      <c r="I38" s="242"/>
      <c r="J38" s="242"/>
      <c r="K38" s="242" t="s">
        <v>471</v>
      </c>
      <c r="L38" s="242" t="s">
        <v>471</v>
      </c>
      <c r="M38" s="271" t="s">
        <v>472</v>
      </c>
      <c r="N38" s="1"/>
      <c r="O38" s="1"/>
      <c r="P38" s="1"/>
      <c r="Q38" s="1"/>
      <c r="R38" s="1"/>
      <c r="S38" s="1"/>
      <c r="T38" s="1"/>
      <c r="U38" s="1"/>
      <c r="V38" s="1"/>
      <c r="W38" s="1"/>
      <c r="X38" s="1"/>
      <c r="Y38" s="1"/>
      <c r="Z38" s="1"/>
    </row>
    <row r="39" spans="1:26" ht="80.25" customHeight="1" x14ac:dyDescent="0.25">
      <c r="A39" s="242" t="s">
        <v>9</v>
      </c>
      <c r="B39" s="242" t="s">
        <v>35</v>
      </c>
      <c r="C39" s="242" t="s">
        <v>462</v>
      </c>
      <c r="D39" s="242" t="s">
        <v>681</v>
      </c>
      <c r="E39" s="242" t="s">
        <v>218</v>
      </c>
      <c r="F39" s="242" t="s">
        <v>218</v>
      </c>
      <c r="G39" s="266" t="s">
        <v>682</v>
      </c>
      <c r="H39" s="242"/>
      <c r="I39" s="242"/>
      <c r="J39" s="242"/>
      <c r="K39" s="242"/>
      <c r="L39" s="242" t="s">
        <v>583</v>
      </c>
      <c r="M39" s="271"/>
      <c r="N39" s="1"/>
      <c r="O39" s="1"/>
      <c r="P39" s="1"/>
      <c r="Q39" s="1"/>
      <c r="R39" s="1"/>
      <c r="S39" s="1"/>
      <c r="T39" s="1"/>
      <c r="U39" s="1"/>
      <c r="V39" s="1"/>
      <c r="W39" s="1"/>
      <c r="X39" s="1"/>
      <c r="Y39" s="1"/>
      <c r="Z39" s="1"/>
    </row>
    <row r="40" spans="1:26" ht="95.25" customHeight="1" x14ac:dyDescent="0.25">
      <c r="A40" s="242" t="s">
        <v>9</v>
      </c>
      <c r="B40" s="242" t="s">
        <v>35</v>
      </c>
      <c r="C40" s="242" t="s">
        <v>33</v>
      </c>
      <c r="D40" s="242" t="s">
        <v>473</v>
      </c>
      <c r="E40" s="242" t="s">
        <v>219</v>
      </c>
      <c r="F40" s="242" t="s">
        <v>219</v>
      </c>
      <c r="G40" s="242" t="s">
        <v>474</v>
      </c>
      <c r="H40" s="242" t="s">
        <v>475</v>
      </c>
      <c r="I40" s="242"/>
      <c r="J40" s="242" t="s">
        <v>474</v>
      </c>
      <c r="K40" s="242"/>
      <c r="L40" s="242" t="s">
        <v>466</v>
      </c>
      <c r="M40" s="242" t="s">
        <v>476</v>
      </c>
      <c r="N40" s="1"/>
      <c r="O40" s="1"/>
      <c r="P40" s="1"/>
      <c r="Q40" s="1"/>
      <c r="R40" s="1"/>
      <c r="S40" s="1"/>
      <c r="T40" s="1"/>
      <c r="U40" s="1"/>
      <c r="V40" s="1"/>
      <c r="W40" s="1"/>
      <c r="X40" s="1"/>
      <c r="Y40" s="1"/>
      <c r="Z40" s="1"/>
    </row>
    <row r="41" spans="1:26" ht="69.75" customHeight="1" x14ac:dyDescent="0.25">
      <c r="A41" s="242" t="s">
        <v>9</v>
      </c>
      <c r="B41" s="242" t="s">
        <v>35</v>
      </c>
      <c r="C41" s="242" t="s">
        <v>33</v>
      </c>
      <c r="D41" s="242" t="s">
        <v>477</v>
      </c>
      <c r="E41" s="242" t="s">
        <v>683</v>
      </c>
      <c r="F41" s="242" t="s">
        <v>478</v>
      </c>
      <c r="G41" s="242" t="s">
        <v>479</v>
      </c>
      <c r="H41" s="242" t="s">
        <v>480</v>
      </c>
      <c r="I41" s="242"/>
      <c r="J41" s="242"/>
      <c r="K41" s="242"/>
      <c r="L41" s="242" t="s">
        <v>413</v>
      </c>
      <c r="M41" s="242" t="s">
        <v>481</v>
      </c>
      <c r="N41" s="1"/>
      <c r="O41" s="1"/>
      <c r="P41" s="1"/>
      <c r="Q41" s="1"/>
      <c r="R41" s="1"/>
      <c r="S41" s="1"/>
      <c r="T41" s="1"/>
      <c r="U41" s="1"/>
      <c r="V41" s="1"/>
      <c r="W41" s="1"/>
      <c r="X41" s="1"/>
      <c r="Y41" s="1"/>
      <c r="Z41" s="1"/>
    </row>
    <row r="42" spans="1:26" ht="54" customHeight="1" x14ac:dyDescent="0.25">
      <c r="A42" s="242" t="s">
        <v>9</v>
      </c>
      <c r="B42" s="242" t="s">
        <v>35</v>
      </c>
      <c r="C42" s="242" t="s">
        <v>34</v>
      </c>
      <c r="D42" s="242" t="s">
        <v>482</v>
      </c>
      <c r="E42" s="242" t="s">
        <v>684</v>
      </c>
      <c r="F42" s="242" t="s">
        <v>483</v>
      </c>
      <c r="G42" s="242" t="s">
        <v>484</v>
      </c>
      <c r="H42" s="242"/>
      <c r="I42" s="242" t="s">
        <v>485</v>
      </c>
      <c r="J42" s="242" t="s">
        <v>685</v>
      </c>
      <c r="K42" s="242"/>
      <c r="L42" s="242" t="s">
        <v>413</v>
      </c>
      <c r="M42" s="242" t="s">
        <v>486</v>
      </c>
      <c r="N42" s="1"/>
      <c r="O42" s="1"/>
      <c r="P42" s="1"/>
      <c r="Q42" s="1"/>
      <c r="R42" s="1"/>
      <c r="S42" s="1"/>
      <c r="T42" s="1"/>
      <c r="U42" s="1"/>
      <c r="V42" s="1"/>
      <c r="W42" s="1"/>
      <c r="X42" s="1"/>
      <c r="Y42" s="1"/>
      <c r="Z42" s="1"/>
    </row>
    <row r="43" spans="1:26" ht="108" customHeight="1" x14ac:dyDescent="0.25">
      <c r="A43" s="242" t="s">
        <v>9</v>
      </c>
      <c r="B43" s="242" t="s">
        <v>35</v>
      </c>
      <c r="C43" s="242" t="s">
        <v>34</v>
      </c>
      <c r="D43" s="242" t="s">
        <v>681</v>
      </c>
      <c r="E43" s="242" t="s">
        <v>222</v>
      </c>
      <c r="F43" s="242" t="s">
        <v>686</v>
      </c>
      <c r="G43" s="242" t="s">
        <v>687</v>
      </c>
      <c r="H43" s="242"/>
      <c r="I43" s="242"/>
      <c r="J43" s="242" t="s">
        <v>688</v>
      </c>
      <c r="K43" s="242" t="s">
        <v>583</v>
      </c>
      <c r="L43" s="242" t="s">
        <v>583</v>
      </c>
      <c r="M43" s="242"/>
      <c r="N43" s="1"/>
      <c r="O43" s="1"/>
      <c r="P43" s="1"/>
      <c r="Q43" s="1"/>
      <c r="R43" s="1"/>
      <c r="S43" s="1"/>
      <c r="T43" s="1"/>
      <c r="U43" s="1"/>
      <c r="V43" s="1"/>
      <c r="W43" s="1"/>
      <c r="X43" s="1"/>
      <c r="Y43" s="1"/>
      <c r="Z43" s="1"/>
    </row>
    <row r="44" spans="1:26" ht="71.25" customHeight="1" x14ac:dyDescent="0.25">
      <c r="A44" s="242" t="s">
        <v>9</v>
      </c>
      <c r="B44" s="242" t="s">
        <v>35</v>
      </c>
      <c r="C44" s="242" t="s">
        <v>34</v>
      </c>
      <c r="D44" s="242" t="s">
        <v>689</v>
      </c>
      <c r="E44" s="242" t="s">
        <v>223</v>
      </c>
      <c r="F44" s="242" t="s">
        <v>690</v>
      </c>
      <c r="G44" s="242" t="s">
        <v>691</v>
      </c>
      <c r="H44" s="242"/>
      <c r="I44" s="242"/>
      <c r="J44" s="242"/>
      <c r="K44" s="242" t="s">
        <v>583</v>
      </c>
      <c r="L44" s="242" t="s">
        <v>583</v>
      </c>
      <c r="M44" s="242"/>
      <c r="N44" s="1"/>
      <c r="O44" s="1"/>
      <c r="P44" s="1"/>
      <c r="Q44" s="1"/>
      <c r="R44" s="1"/>
      <c r="S44" s="1"/>
      <c r="T44" s="1"/>
      <c r="U44" s="1"/>
      <c r="V44" s="1"/>
      <c r="W44" s="1"/>
      <c r="X44" s="1"/>
      <c r="Y44" s="1"/>
      <c r="Z44" s="1"/>
    </row>
    <row r="45" spans="1:26" ht="40.5" customHeight="1" x14ac:dyDescent="0.25">
      <c r="A45" s="242" t="s">
        <v>9</v>
      </c>
      <c r="B45" s="242" t="s">
        <v>42</v>
      </c>
      <c r="C45" s="242" t="s">
        <v>36</v>
      </c>
      <c r="D45" s="242" t="s">
        <v>487</v>
      </c>
      <c r="E45" s="242" t="s">
        <v>488</v>
      </c>
      <c r="F45" s="242" t="s">
        <v>488</v>
      </c>
      <c r="G45" s="242" t="s">
        <v>489</v>
      </c>
      <c r="H45" s="242" t="s">
        <v>490</v>
      </c>
      <c r="I45" s="242"/>
      <c r="J45" s="242" t="s">
        <v>491</v>
      </c>
      <c r="K45" s="242" t="s">
        <v>492</v>
      </c>
      <c r="L45" s="242" t="s">
        <v>492</v>
      </c>
      <c r="M45" s="242" t="s">
        <v>493</v>
      </c>
      <c r="N45" s="1"/>
      <c r="O45" s="1"/>
      <c r="P45" s="1"/>
      <c r="Q45" s="1"/>
      <c r="R45" s="1"/>
      <c r="S45" s="1"/>
      <c r="T45" s="1"/>
      <c r="U45" s="1"/>
      <c r="V45" s="1"/>
      <c r="W45" s="1"/>
      <c r="X45" s="1"/>
      <c r="Y45" s="1"/>
      <c r="Z45" s="1"/>
    </row>
    <row r="46" spans="1:26" ht="80.25" customHeight="1" x14ac:dyDescent="0.25">
      <c r="A46" s="242" t="s">
        <v>9</v>
      </c>
      <c r="B46" s="242" t="s">
        <v>42</v>
      </c>
      <c r="C46" s="242" t="s">
        <v>36</v>
      </c>
      <c r="D46" s="242" t="s">
        <v>494</v>
      </c>
      <c r="E46" s="242" t="s">
        <v>495</v>
      </c>
      <c r="F46" s="242" t="s">
        <v>495</v>
      </c>
      <c r="G46" s="242" t="s">
        <v>489</v>
      </c>
      <c r="H46" s="242" t="s">
        <v>490</v>
      </c>
      <c r="I46" s="242"/>
      <c r="J46" s="242" t="s">
        <v>491</v>
      </c>
      <c r="K46" s="242" t="s">
        <v>492</v>
      </c>
      <c r="L46" s="242" t="s">
        <v>492</v>
      </c>
      <c r="M46" s="242" t="s">
        <v>493</v>
      </c>
      <c r="N46" s="1"/>
      <c r="O46" s="1"/>
      <c r="P46" s="1"/>
      <c r="Q46" s="1"/>
      <c r="R46" s="1"/>
      <c r="S46" s="1"/>
      <c r="T46" s="1"/>
      <c r="U46" s="1"/>
      <c r="V46" s="1"/>
      <c r="W46" s="1"/>
      <c r="X46" s="1"/>
      <c r="Y46" s="1"/>
      <c r="Z46" s="1"/>
    </row>
    <row r="47" spans="1:26" ht="41.25" customHeight="1" x14ac:dyDescent="0.25">
      <c r="A47" s="242" t="s">
        <v>9</v>
      </c>
      <c r="B47" s="242" t="s">
        <v>42</v>
      </c>
      <c r="C47" s="242" t="s">
        <v>496</v>
      </c>
      <c r="D47" s="242" t="s">
        <v>497</v>
      </c>
      <c r="E47" s="242" t="s">
        <v>228</v>
      </c>
      <c r="F47" s="242" t="s">
        <v>498</v>
      </c>
      <c r="G47" s="242" t="s">
        <v>499</v>
      </c>
      <c r="H47" s="242" t="s">
        <v>500</v>
      </c>
      <c r="I47" s="242" t="s">
        <v>501</v>
      </c>
      <c r="J47" s="242"/>
      <c r="K47" s="242" t="s">
        <v>404</v>
      </c>
      <c r="L47" s="242" t="s">
        <v>502</v>
      </c>
      <c r="M47" s="271"/>
      <c r="N47" s="1"/>
      <c r="O47" s="1"/>
      <c r="P47" s="1"/>
      <c r="Q47" s="1"/>
      <c r="R47" s="1"/>
      <c r="S47" s="1"/>
      <c r="T47" s="1"/>
      <c r="U47" s="1"/>
      <c r="V47" s="1"/>
      <c r="W47" s="1"/>
      <c r="X47" s="1"/>
      <c r="Y47" s="1"/>
      <c r="Z47" s="1"/>
    </row>
    <row r="48" spans="1:26" ht="54" customHeight="1" x14ac:dyDescent="0.25">
      <c r="A48" s="242" t="s">
        <v>9</v>
      </c>
      <c r="B48" s="242" t="s">
        <v>42</v>
      </c>
      <c r="C48" s="242" t="s">
        <v>496</v>
      </c>
      <c r="D48" s="242" t="s">
        <v>503</v>
      </c>
      <c r="E48" s="242" t="s">
        <v>504</v>
      </c>
      <c r="F48" s="242" t="s">
        <v>505</v>
      </c>
      <c r="G48" s="242" t="s">
        <v>506</v>
      </c>
      <c r="H48" s="242" t="s">
        <v>507</v>
      </c>
      <c r="I48" s="242" t="s">
        <v>508</v>
      </c>
      <c r="J48" s="242"/>
      <c r="K48" s="242" t="s">
        <v>509</v>
      </c>
      <c r="L48" s="242" t="s">
        <v>502</v>
      </c>
      <c r="M48" s="271"/>
      <c r="N48" s="1"/>
      <c r="O48" s="1"/>
      <c r="P48" s="1"/>
      <c r="Q48" s="1"/>
      <c r="R48" s="1"/>
      <c r="S48" s="1"/>
      <c r="T48" s="1"/>
      <c r="U48" s="1"/>
      <c r="V48" s="1"/>
      <c r="W48" s="1"/>
      <c r="X48" s="1"/>
      <c r="Y48" s="1"/>
      <c r="Z48" s="1"/>
    </row>
    <row r="49" spans="1:26" ht="43.5" customHeight="1" x14ac:dyDescent="0.25">
      <c r="A49" s="242" t="s">
        <v>9</v>
      </c>
      <c r="B49" s="242" t="s">
        <v>42</v>
      </c>
      <c r="C49" s="242" t="s">
        <v>496</v>
      </c>
      <c r="D49" s="242" t="s">
        <v>510</v>
      </c>
      <c r="E49" s="242" t="s">
        <v>230</v>
      </c>
      <c r="F49" s="242" t="s">
        <v>511</v>
      </c>
      <c r="G49" s="242" t="s">
        <v>512</v>
      </c>
      <c r="H49" s="242" t="s">
        <v>513</v>
      </c>
      <c r="I49" s="242" t="s">
        <v>514</v>
      </c>
      <c r="J49" s="242"/>
      <c r="K49" s="242" t="s">
        <v>509</v>
      </c>
      <c r="L49" s="242"/>
      <c r="M49" s="271" t="s">
        <v>515</v>
      </c>
      <c r="N49" s="1"/>
      <c r="O49" s="1"/>
      <c r="P49" s="1"/>
      <c r="Q49" s="1"/>
      <c r="R49" s="1"/>
      <c r="S49" s="1"/>
      <c r="T49" s="1"/>
      <c r="U49" s="1"/>
      <c r="V49" s="1"/>
      <c r="W49" s="1"/>
      <c r="X49" s="1"/>
      <c r="Y49" s="1"/>
      <c r="Z49" s="1"/>
    </row>
    <row r="50" spans="1:26" ht="30.75" customHeight="1" x14ac:dyDescent="0.25">
      <c r="A50" s="242" t="s">
        <v>9</v>
      </c>
      <c r="B50" s="242" t="s">
        <v>42</v>
      </c>
      <c r="C50" s="242" t="s">
        <v>496</v>
      </c>
      <c r="D50" s="242" t="s">
        <v>692</v>
      </c>
      <c r="E50" s="242" t="s">
        <v>231</v>
      </c>
      <c r="F50" s="242" t="s">
        <v>693</v>
      </c>
      <c r="G50" s="266" t="s">
        <v>694</v>
      </c>
      <c r="H50" s="242"/>
      <c r="I50" s="242"/>
      <c r="J50" s="242"/>
      <c r="K50" s="242" t="s">
        <v>404</v>
      </c>
      <c r="L50" s="242"/>
      <c r="M50" s="271"/>
      <c r="N50" s="1"/>
      <c r="O50" s="1"/>
      <c r="P50" s="1"/>
      <c r="Q50" s="1"/>
      <c r="R50" s="1"/>
      <c r="S50" s="1"/>
      <c r="T50" s="1"/>
      <c r="U50" s="1"/>
      <c r="V50" s="1"/>
      <c r="W50" s="1"/>
      <c r="X50" s="1"/>
      <c r="Y50" s="1"/>
      <c r="Z50" s="1"/>
    </row>
    <row r="51" spans="1:26" ht="47.25" customHeight="1" x14ac:dyDescent="0.25">
      <c r="A51" s="242" t="s">
        <v>9</v>
      </c>
      <c r="B51" s="242" t="s">
        <v>42</v>
      </c>
      <c r="C51" s="242" t="s">
        <v>516</v>
      </c>
      <c r="D51" s="242" t="s">
        <v>517</v>
      </c>
      <c r="E51" s="242" t="s">
        <v>232</v>
      </c>
      <c r="F51" s="242" t="s">
        <v>518</v>
      </c>
      <c r="G51" s="242" t="s">
        <v>519</v>
      </c>
      <c r="H51" s="242" t="s">
        <v>520</v>
      </c>
      <c r="I51" s="242"/>
      <c r="J51" s="242" t="s">
        <v>521</v>
      </c>
      <c r="K51" s="242"/>
      <c r="L51" s="242" t="s">
        <v>522</v>
      </c>
      <c r="M51" s="242"/>
      <c r="N51" s="1"/>
      <c r="O51" s="1"/>
      <c r="P51" s="1"/>
      <c r="Q51" s="1"/>
      <c r="R51" s="1"/>
      <c r="S51" s="1"/>
      <c r="T51" s="1"/>
      <c r="U51" s="1"/>
      <c r="V51" s="1"/>
      <c r="W51" s="1"/>
      <c r="X51" s="1"/>
      <c r="Y51" s="1"/>
      <c r="Z51" s="1"/>
    </row>
    <row r="52" spans="1:26" ht="73.5" customHeight="1" x14ac:dyDescent="0.25">
      <c r="A52" s="242" t="s">
        <v>9</v>
      </c>
      <c r="B52" s="242" t="s">
        <v>42</v>
      </c>
      <c r="C52" s="242" t="s">
        <v>523</v>
      </c>
      <c r="D52" s="242" t="s">
        <v>524</v>
      </c>
      <c r="E52" s="242" t="s">
        <v>277</v>
      </c>
      <c r="F52" s="242" t="s">
        <v>525</v>
      </c>
      <c r="G52" s="242" t="s">
        <v>526</v>
      </c>
      <c r="H52" s="242" t="s">
        <v>527</v>
      </c>
      <c r="I52" s="242" t="s">
        <v>528</v>
      </c>
      <c r="J52" s="242" t="s">
        <v>749</v>
      </c>
      <c r="K52" s="242" t="s">
        <v>608</v>
      </c>
      <c r="L52" s="242"/>
      <c r="M52" s="242" t="s">
        <v>397</v>
      </c>
      <c r="N52" s="1"/>
      <c r="O52" s="1"/>
      <c r="P52" s="1"/>
      <c r="Q52" s="1"/>
      <c r="R52" s="1"/>
      <c r="S52" s="1"/>
      <c r="T52" s="1"/>
      <c r="U52" s="1"/>
      <c r="V52" s="1"/>
      <c r="W52" s="1"/>
      <c r="X52" s="1"/>
      <c r="Y52" s="1"/>
      <c r="Z52" s="1"/>
    </row>
    <row r="53" spans="1:26" ht="59.25" customHeight="1" x14ac:dyDescent="0.25">
      <c r="A53" s="242" t="s">
        <v>9</v>
      </c>
      <c r="B53" s="242" t="s">
        <v>42</v>
      </c>
      <c r="C53" s="242" t="s">
        <v>523</v>
      </c>
      <c r="D53" s="242" t="s">
        <v>695</v>
      </c>
      <c r="E53" s="242" t="s">
        <v>278</v>
      </c>
      <c r="F53" s="242" t="s">
        <v>529</v>
      </c>
      <c r="G53" s="242"/>
      <c r="H53" s="242"/>
      <c r="I53" s="242"/>
      <c r="J53" s="242" t="s">
        <v>749</v>
      </c>
      <c r="K53" s="242" t="s">
        <v>608</v>
      </c>
      <c r="L53" s="242"/>
      <c r="M53" s="242" t="s">
        <v>397</v>
      </c>
      <c r="N53" s="1"/>
      <c r="O53" s="1"/>
      <c r="P53" s="1"/>
      <c r="Q53" s="1"/>
      <c r="R53" s="1"/>
      <c r="S53" s="1"/>
      <c r="T53" s="1"/>
      <c r="U53" s="1"/>
      <c r="V53" s="1"/>
      <c r="W53" s="1"/>
      <c r="X53" s="1"/>
      <c r="Y53" s="1"/>
      <c r="Z53" s="1"/>
    </row>
    <row r="54" spans="1:26" ht="60.75" customHeight="1" x14ac:dyDescent="0.25">
      <c r="A54" s="242" t="s">
        <v>9</v>
      </c>
      <c r="B54" s="242" t="s">
        <v>42</v>
      </c>
      <c r="C54" s="242" t="s">
        <v>523</v>
      </c>
      <c r="D54" s="242" t="s">
        <v>695</v>
      </c>
      <c r="E54" s="242" t="s">
        <v>279</v>
      </c>
      <c r="F54" s="242" t="s">
        <v>696</v>
      </c>
      <c r="G54" s="242"/>
      <c r="H54" s="242"/>
      <c r="I54" s="242"/>
      <c r="J54" s="242" t="s">
        <v>749</v>
      </c>
      <c r="K54" s="242" t="s">
        <v>608</v>
      </c>
      <c r="L54" s="242"/>
      <c r="M54" s="242" t="s">
        <v>397</v>
      </c>
      <c r="N54" s="1"/>
      <c r="O54" s="1"/>
      <c r="P54" s="1"/>
      <c r="Q54" s="1"/>
      <c r="R54" s="1"/>
      <c r="S54" s="1"/>
      <c r="T54" s="1"/>
      <c r="U54" s="1"/>
      <c r="V54" s="1"/>
      <c r="W54" s="1"/>
      <c r="X54" s="1"/>
      <c r="Y54" s="1"/>
      <c r="Z54" s="1"/>
    </row>
    <row r="55" spans="1:26" ht="51.75" customHeight="1" x14ac:dyDescent="0.25">
      <c r="A55" s="242" t="s">
        <v>9</v>
      </c>
      <c r="B55" s="242" t="s">
        <v>42</v>
      </c>
      <c r="C55" s="242" t="s">
        <v>530</v>
      </c>
      <c r="D55" s="242" t="s">
        <v>531</v>
      </c>
      <c r="E55" s="242" t="s">
        <v>280</v>
      </c>
      <c r="F55" s="242" t="s">
        <v>532</v>
      </c>
      <c r="G55" s="242" t="s">
        <v>533</v>
      </c>
      <c r="H55" s="242" t="s">
        <v>534</v>
      </c>
      <c r="I55" s="242"/>
      <c r="J55" s="242" t="s">
        <v>535</v>
      </c>
      <c r="K55" s="242"/>
      <c r="L55" s="242" t="s">
        <v>392</v>
      </c>
      <c r="M55" s="242" t="s">
        <v>536</v>
      </c>
      <c r="N55" s="1"/>
      <c r="O55" s="1"/>
      <c r="P55" s="1"/>
      <c r="Q55" s="1"/>
      <c r="R55" s="1"/>
      <c r="S55" s="1"/>
      <c r="T55" s="1"/>
      <c r="U55" s="1"/>
      <c r="V55" s="1"/>
      <c r="W55" s="1"/>
      <c r="X55" s="1"/>
      <c r="Y55" s="1"/>
      <c r="Z55" s="1"/>
    </row>
    <row r="56" spans="1:26" ht="51.75" customHeight="1" x14ac:dyDescent="0.25">
      <c r="A56" s="242" t="s">
        <v>9</v>
      </c>
      <c r="B56" s="242" t="s">
        <v>42</v>
      </c>
      <c r="C56" s="242" t="s">
        <v>240</v>
      </c>
      <c r="D56" s="242" t="s">
        <v>697</v>
      </c>
      <c r="E56" s="242" t="s">
        <v>237</v>
      </c>
      <c r="F56" s="242" t="s">
        <v>237</v>
      </c>
      <c r="G56" s="266" t="s">
        <v>698</v>
      </c>
      <c r="H56" s="242"/>
      <c r="I56" s="242"/>
      <c r="J56" s="242"/>
      <c r="K56" s="265" t="s">
        <v>750</v>
      </c>
      <c r="L56" s="242" t="s">
        <v>537</v>
      </c>
      <c r="M56" s="242"/>
      <c r="N56" s="1"/>
      <c r="O56" s="1"/>
      <c r="P56" s="1"/>
      <c r="Q56" s="1"/>
      <c r="R56" s="1"/>
      <c r="S56" s="1"/>
      <c r="T56" s="1"/>
      <c r="U56" s="1"/>
      <c r="V56" s="1"/>
      <c r="W56" s="1"/>
      <c r="X56" s="1"/>
      <c r="Y56" s="1"/>
      <c r="Z56" s="1"/>
    </row>
    <row r="57" spans="1:26" ht="73.5" customHeight="1" x14ac:dyDescent="0.25">
      <c r="A57" s="242" t="s">
        <v>9</v>
      </c>
      <c r="B57" s="242" t="s">
        <v>42</v>
      </c>
      <c r="C57" s="242" t="s">
        <v>240</v>
      </c>
      <c r="D57" s="242" t="s">
        <v>699</v>
      </c>
      <c r="E57" s="242" t="s">
        <v>238</v>
      </c>
      <c r="F57" s="242" t="s">
        <v>700</v>
      </c>
      <c r="G57" s="266" t="s">
        <v>701</v>
      </c>
      <c r="H57" s="242"/>
      <c r="I57" s="242"/>
      <c r="J57" s="242"/>
      <c r="K57" s="265" t="s">
        <v>538</v>
      </c>
      <c r="L57" s="242"/>
      <c r="M57" s="242"/>
      <c r="N57" s="1"/>
      <c r="O57" s="1"/>
      <c r="P57" s="1"/>
      <c r="Q57" s="1"/>
      <c r="R57" s="1"/>
      <c r="S57" s="1"/>
      <c r="T57" s="1"/>
      <c r="U57" s="1"/>
      <c r="V57" s="1"/>
      <c r="W57" s="1"/>
      <c r="X57" s="1"/>
      <c r="Y57" s="1"/>
      <c r="Z57" s="1"/>
    </row>
    <row r="58" spans="1:26" ht="67.5" customHeight="1" x14ac:dyDescent="0.25">
      <c r="A58" s="242" t="s">
        <v>9</v>
      </c>
      <c r="B58" s="242" t="s">
        <v>42</v>
      </c>
      <c r="C58" s="242" t="s">
        <v>240</v>
      </c>
      <c r="D58" s="242" t="s">
        <v>702</v>
      </c>
      <c r="E58" s="242" t="s">
        <v>239</v>
      </c>
      <c r="F58" s="242" t="s">
        <v>703</v>
      </c>
      <c r="G58" s="266" t="s">
        <v>751</v>
      </c>
      <c r="H58" s="242"/>
      <c r="I58" s="242"/>
      <c r="J58" s="242" t="s">
        <v>752</v>
      </c>
      <c r="K58" s="242"/>
      <c r="L58" s="242" t="s">
        <v>583</v>
      </c>
      <c r="M58" s="242"/>
      <c r="N58" s="1"/>
      <c r="O58" s="1"/>
      <c r="P58" s="1"/>
      <c r="Q58" s="1"/>
      <c r="R58" s="1"/>
      <c r="S58" s="1"/>
      <c r="T58" s="1"/>
      <c r="U58" s="1"/>
      <c r="V58" s="1"/>
      <c r="W58" s="1"/>
      <c r="X58" s="1"/>
      <c r="Y58" s="1"/>
      <c r="Z58" s="1"/>
    </row>
    <row r="59" spans="1:26" ht="57" customHeight="1" x14ac:dyDescent="0.25">
      <c r="A59" s="242" t="s">
        <v>539</v>
      </c>
      <c r="B59" s="242" t="s">
        <v>47</v>
      </c>
      <c r="C59" s="242" t="s">
        <v>44</v>
      </c>
      <c r="D59" s="242" t="s">
        <v>540</v>
      </c>
      <c r="E59" s="242" t="s">
        <v>281</v>
      </c>
      <c r="F59" s="242" t="s">
        <v>281</v>
      </c>
      <c r="G59" s="242" t="s">
        <v>541</v>
      </c>
      <c r="H59" s="242" t="s">
        <v>542</v>
      </c>
      <c r="I59" s="242"/>
      <c r="J59" s="242"/>
      <c r="K59" s="242"/>
      <c r="L59" s="242" t="s">
        <v>543</v>
      </c>
      <c r="M59" s="242" t="s">
        <v>544</v>
      </c>
      <c r="N59" s="1"/>
      <c r="O59" s="1"/>
      <c r="P59" s="1"/>
      <c r="Q59" s="1"/>
      <c r="R59" s="1"/>
      <c r="S59" s="1"/>
      <c r="T59" s="1"/>
      <c r="U59" s="1"/>
      <c r="V59" s="1"/>
      <c r="W59" s="1"/>
      <c r="X59" s="1"/>
      <c r="Y59" s="1"/>
      <c r="Z59" s="1"/>
    </row>
    <row r="60" spans="1:26" ht="111.75" customHeight="1" x14ac:dyDescent="0.25">
      <c r="A60" s="242" t="s">
        <v>539</v>
      </c>
      <c r="B60" s="242" t="s">
        <v>47</v>
      </c>
      <c r="C60" s="242" t="s">
        <v>45</v>
      </c>
      <c r="D60" s="242" t="s">
        <v>704</v>
      </c>
      <c r="E60" s="242" t="s">
        <v>244</v>
      </c>
      <c r="F60" s="266" t="s">
        <v>705</v>
      </c>
      <c r="G60" s="266" t="s">
        <v>706</v>
      </c>
      <c r="H60" s="266" t="s">
        <v>707</v>
      </c>
      <c r="I60" s="266" t="s">
        <v>708</v>
      </c>
      <c r="J60" s="266" t="s">
        <v>709</v>
      </c>
      <c r="K60" s="242"/>
      <c r="L60" s="242" t="s">
        <v>753</v>
      </c>
      <c r="M60" s="242" t="s">
        <v>545</v>
      </c>
      <c r="N60" s="1"/>
      <c r="O60" s="1"/>
      <c r="P60" s="1"/>
      <c r="Q60" s="1"/>
      <c r="R60" s="1"/>
      <c r="S60" s="1"/>
      <c r="T60" s="1"/>
      <c r="U60" s="1"/>
      <c r="V60" s="1"/>
      <c r="W60" s="1"/>
      <c r="X60" s="1"/>
      <c r="Y60" s="1"/>
      <c r="Z60" s="1"/>
    </row>
    <row r="61" spans="1:26" ht="98.25" customHeight="1" x14ac:dyDescent="0.25">
      <c r="A61" s="242" t="s">
        <v>539</v>
      </c>
      <c r="B61" s="242" t="s">
        <v>47</v>
      </c>
      <c r="C61" s="242" t="s">
        <v>45</v>
      </c>
      <c r="D61" s="242" t="s">
        <v>710</v>
      </c>
      <c r="E61" s="242" t="s">
        <v>245</v>
      </c>
      <c r="F61" s="266" t="s">
        <v>711</v>
      </c>
      <c r="G61" s="266" t="s">
        <v>712</v>
      </c>
      <c r="H61" s="266" t="s">
        <v>713</v>
      </c>
      <c r="I61" s="266" t="s">
        <v>714</v>
      </c>
      <c r="J61" s="266"/>
      <c r="K61" s="242"/>
      <c r="L61" s="242" t="s">
        <v>753</v>
      </c>
      <c r="M61" s="242" t="s">
        <v>545</v>
      </c>
      <c r="N61" s="1"/>
      <c r="O61" s="1"/>
      <c r="P61" s="1"/>
      <c r="Q61" s="1"/>
      <c r="R61" s="1"/>
      <c r="S61" s="1"/>
      <c r="T61" s="1"/>
      <c r="U61" s="1"/>
      <c r="V61" s="1"/>
      <c r="W61" s="1"/>
      <c r="X61" s="1"/>
      <c r="Y61" s="1"/>
      <c r="Z61" s="1"/>
    </row>
    <row r="62" spans="1:26" ht="171" customHeight="1" x14ac:dyDescent="0.25">
      <c r="A62" s="242" t="s">
        <v>539</v>
      </c>
      <c r="B62" s="242" t="s">
        <v>47</v>
      </c>
      <c r="C62" s="242" t="s">
        <v>45</v>
      </c>
      <c r="D62" s="242" t="s">
        <v>715</v>
      </c>
      <c r="E62" s="242" t="s">
        <v>246</v>
      </c>
      <c r="F62" s="266" t="s">
        <v>757</v>
      </c>
      <c r="G62" s="266" t="s">
        <v>716</v>
      </c>
      <c r="H62" s="266" t="s">
        <v>717</v>
      </c>
      <c r="I62" s="266" t="s">
        <v>718</v>
      </c>
      <c r="J62" s="242" t="s">
        <v>719</v>
      </c>
      <c r="K62" s="242"/>
      <c r="L62" s="242" t="s">
        <v>753</v>
      </c>
      <c r="M62" s="242" t="s">
        <v>545</v>
      </c>
      <c r="N62" s="1"/>
      <c r="O62" s="1"/>
      <c r="P62" s="1"/>
      <c r="Q62" s="1"/>
      <c r="R62" s="1"/>
      <c r="S62" s="1"/>
      <c r="T62" s="1"/>
      <c r="U62" s="1"/>
      <c r="V62" s="1"/>
      <c r="W62" s="1"/>
      <c r="X62" s="1"/>
      <c r="Y62" s="1"/>
      <c r="Z62" s="1"/>
    </row>
    <row r="63" spans="1:26" ht="158.25" customHeight="1" x14ac:dyDescent="0.25">
      <c r="A63" s="242" t="s">
        <v>539</v>
      </c>
      <c r="B63" s="242" t="s">
        <v>47</v>
      </c>
      <c r="C63" s="242" t="s">
        <v>45</v>
      </c>
      <c r="D63" s="242" t="s">
        <v>720</v>
      </c>
      <c r="E63" s="242" t="s">
        <v>247</v>
      </c>
      <c r="F63" s="266" t="s">
        <v>758</v>
      </c>
      <c r="G63" s="266" t="s">
        <v>759</v>
      </c>
      <c r="H63" s="266" t="s">
        <v>721</v>
      </c>
      <c r="I63" s="266" t="s">
        <v>760</v>
      </c>
      <c r="J63" s="266" t="s">
        <v>761</v>
      </c>
      <c r="K63" s="242"/>
      <c r="L63" s="242" t="s">
        <v>753</v>
      </c>
      <c r="M63" s="242" t="s">
        <v>545</v>
      </c>
      <c r="N63" s="1"/>
      <c r="O63" s="1"/>
      <c r="P63" s="1"/>
      <c r="Q63" s="1"/>
      <c r="R63" s="1"/>
      <c r="S63" s="1"/>
      <c r="T63" s="1"/>
      <c r="U63" s="1"/>
      <c r="V63" s="1"/>
      <c r="W63" s="1"/>
      <c r="X63" s="1"/>
      <c r="Y63" s="1"/>
      <c r="Z63" s="1"/>
    </row>
    <row r="64" spans="1:26" ht="132.75" customHeight="1" x14ac:dyDescent="0.25">
      <c r="A64" s="242" t="s">
        <v>539</v>
      </c>
      <c r="B64" s="242" t="s">
        <v>47</v>
      </c>
      <c r="C64" s="242" t="s">
        <v>45</v>
      </c>
      <c r="D64" s="242" t="s">
        <v>722</v>
      </c>
      <c r="E64" s="242" t="s">
        <v>248</v>
      </c>
      <c r="F64" s="266" t="s">
        <v>723</v>
      </c>
      <c r="G64" s="266" t="s">
        <v>724</v>
      </c>
      <c r="H64" s="266" t="s">
        <v>725</v>
      </c>
      <c r="I64" s="266" t="s">
        <v>726</v>
      </c>
      <c r="J64" s="266" t="s">
        <v>761</v>
      </c>
      <c r="K64" s="242"/>
      <c r="L64" s="242" t="s">
        <v>753</v>
      </c>
      <c r="M64" s="242" t="s">
        <v>545</v>
      </c>
      <c r="N64" s="1"/>
      <c r="O64" s="1"/>
      <c r="P64" s="1"/>
      <c r="Q64" s="1"/>
      <c r="R64" s="1"/>
      <c r="S64" s="1"/>
      <c r="T64" s="1"/>
      <c r="U64" s="1"/>
      <c r="V64" s="1"/>
      <c r="W64" s="1"/>
      <c r="X64" s="1"/>
      <c r="Y64" s="1"/>
      <c r="Z64" s="1"/>
    </row>
    <row r="65" spans="1:26" ht="60.75" customHeight="1" x14ac:dyDescent="0.25">
      <c r="A65" s="242" t="s">
        <v>539</v>
      </c>
      <c r="B65" s="242" t="s">
        <v>47</v>
      </c>
      <c r="C65" s="242" t="s">
        <v>46</v>
      </c>
      <c r="D65" s="242" t="s">
        <v>547</v>
      </c>
      <c r="E65" s="242" t="s">
        <v>282</v>
      </c>
      <c r="F65" s="242" t="s">
        <v>282</v>
      </c>
      <c r="G65" s="242" t="s">
        <v>548</v>
      </c>
      <c r="H65" s="242" t="s">
        <v>549</v>
      </c>
      <c r="I65" s="242"/>
      <c r="J65" s="242"/>
      <c r="K65" s="242" t="s">
        <v>550</v>
      </c>
      <c r="L65" s="242"/>
      <c r="M65" s="271"/>
      <c r="N65" s="1"/>
      <c r="O65" s="1"/>
      <c r="P65" s="1"/>
      <c r="Q65" s="1"/>
      <c r="R65" s="1"/>
      <c r="S65" s="1"/>
      <c r="T65" s="1"/>
      <c r="U65" s="1"/>
      <c r="V65" s="1"/>
      <c r="W65" s="1"/>
      <c r="X65" s="1"/>
      <c r="Y65" s="1"/>
      <c r="Z65" s="1"/>
    </row>
    <row r="66" spans="1:26" ht="63" customHeight="1" x14ac:dyDescent="0.25">
      <c r="A66" s="242" t="s">
        <v>539</v>
      </c>
      <c r="B66" s="242" t="s">
        <v>50</v>
      </c>
      <c r="C66" s="242" t="s">
        <v>253</v>
      </c>
      <c r="D66" s="242" t="s">
        <v>551</v>
      </c>
      <c r="E66" s="242" t="s">
        <v>252</v>
      </c>
      <c r="F66" s="242" t="s">
        <v>552</v>
      </c>
      <c r="G66" s="242" t="s">
        <v>553</v>
      </c>
      <c r="H66" s="242" t="s">
        <v>554</v>
      </c>
      <c r="I66" s="242"/>
      <c r="J66" s="242"/>
      <c r="K66" s="242" t="s">
        <v>754</v>
      </c>
      <c r="L66" s="242"/>
      <c r="M66" s="268" t="s">
        <v>555</v>
      </c>
      <c r="N66" s="177"/>
      <c r="O66" s="177"/>
      <c r="P66" s="177"/>
      <c r="Q66" s="177"/>
      <c r="R66" s="177"/>
      <c r="S66" s="177"/>
      <c r="T66" s="177"/>
      <c r="U66" s="177"/>
      <c r="V66" s="177"/>
      <c r="W66" s="177"/>
      <c r="X66" s="177"/>
      <c r="Y66" s="177"/>
      <c r="Z66" s="177"/>
    </row>
    <row r="67" spans="1:26" ht="43.5" customHeight="1" x14ac:dyDescent="0.25">
      <c r="A67" s="242" t="s">
        <v>539</v>
      </c>
      <c r="B67" s="242" t="s">
        <v>50</v>
      </c>
      <c r="C67" s="242" t="s">
        <v>556</v>
      </c>
      <c r="D67" s="242" t="s">
        <v>557</v>
      </c>
      <c r="E67" s="242" t="s">
        <v>558</v>
      </c>
      <c r="F67" s="242" t="s">
        <v>559</v>
      </c>
      <c r="G67" s="266" t="s">
        <v>560</v>
      </c>
      <c r="H67" s="242" t="s">
        <v>561</v>
      </c>
      <c r="I67" s="242" t="s">
        <v>562</v>
      </c>
      <c r="J67" s="242"/>
      <c r="K67" s="242"/>
      <c r="L67" s="242" t="s">
        <v>442</v>
      </c>
      <c r="M67" s="271"/>
      <c r="N67" s="1"/>
      <c r="O67" s="1"/>
      <c r="P67" s="1"/>
      <c r="Q67" s="1"/>
      <c r="R67" s="1"/>
      <c r="S67" s="1"/>
      <c r="T67" s="1"/>
      <c r="U67" s="1"/>
      <c r="V67" s="1"/>
      <c r="W67" s="1"/>
      <c r="X67" s="1"/>
      <c r="Y67" s="1"/>
      <c r="Z67" s="1"/>
    </row>
    <row r="68" spans="1:26" ht="54" customHeight="1" x14ac:dyDescent="0.25">
      <c r="A68" s="242" t="s">
        <v>539</v>
      </c>
      <c r="B68" s="242" t="s">
        <v>50</v>
      </c>
      <c r="C68" s="242" t="s">
        <v>556</v>
      </c>
      <c r="D68" s="242" t="s">
        <v>563</v>
      </c>
      <c r="E68" s="242" t="s">
        <v>564</v>
      </c>
      <c r="F68" s="242" t="s">
        <v>565</v>
      </c>
      <c r="G68" s="266" t="s">
        <v>566</v>
      </c>
      <c r="H68" s="242" t="s">
        <v>567</v>
      </c>
      <c r="I68" s="242" t="s">
        <v>562</v>
      </c>
      <c r="J68" s="242"/>
      <c r="K68" s="242" t="s">
        <v>509</v>
      </c>
      <c r="L68" s="242"/>
      <c r="M68" s="271"/>
      <c r="N68" s="1"/>
      <c r="O68" s="1"/>
      <c r="P68" s="1"/>
      <c r="Q68" s="1"/>
      <c r="R68" s="1"/>
      <c r="S68" s="1"/>
      <c r="T68" s="1"/>
      <c r="U68" s="1"/>
      <c r="V68" s="1"/>
      <c r="W68" s="1"/>
      <c r="X68" s="1"/>
      <c r="Y68" s="1"/>
      <c r="Z68" s="1"/>
    </row>
    <row r="69" spans="1:26" ht="85.5" customHeight="1" x14ac:dyDescent="0.25">
      <c r="A69" s="242" t="s">
        <v>539</v>
      </c>
      <c r="B69" s="242" t="s">
        <v>50</v>
      </c>
      <c r="C69" s="242" t="s">
        <v>49</v>
      </c>
      <c r="D69" s="242" t="s">
        <v>568</v>
      </c>
      <c r="E69" s="242" t="s">
        <v>569</v>
      </c>
      <c r="F69" s="242" t="s">
        <v>727</v>
      </c>
      <c r="G69" s="266" t="s">
        <v>728</v>
      </c>
      <c r="H69" s="242" t="s">
        <v>570</v>
      </c>
      <c r="I69" s="242" t="s">
        <v>571</v>
      </c>
      <c r="J69" s="242"/>
      <c r="K69" s="242" t="s">
        <v>509</v>
      </c>
      <c r="L69" s="242"/>
      <c r="M69" s="271"/>
      <c r="N69" s="1"/>
      <c r="O69" s="1"/>
      <c r="P69" s="1"/>
      <c r="Q69" s="1"/>
      <c r="R69" s="1"/>
      <c r="S69" s="1"/>
      <c r="T69" s="1"/>
      <c r="U69" s="1"/>
      <c r="V69" s="1"/>
      <c r="W69" s="1"/>
      <c r="X69" s="1"/>
      <c r="Y69" s="1"/>
      <c r="Z69" s="1"/>
    </row>
    <row r="70" spans="1:26" ht="91.5" customHeight="1" x14ac:dyDescent="0.25">
      <c r="A70" s="242" t="s">
        <v>539</v>
      </c>
      <c r="B70" s="242" t="s">
        <v>50</v>
      </c>
      <c r="C70" s="242" t="s">
        <v>49</v>
      </c>
      <c r="D70" s="242" t="s">
        <v>729</v>
      </c>
      <c r="E70" s="242" t="s">
        <v>255</v>
      </c>
      <c r="F70" s="242" t="s">
        <v>572</v>
      </c>
      <c r="G70" s="266" t="s">
        <v>730</v>
      </c>
      <c r="H70" s="242" t="s">
        <v>570</v>
      </c>
      <c r="I70" s="242" t="s">
        <v>571</v>
      </c>
      <c r="J70" s="242"/>
      <c r="K70" s="242" t="s">
        <v>509</v>
      </c>
      <c r="L70" s="242"/>
      <c r="M70" s="271"/>
      <c r="N70" s="1"/>
      <c r="O70" s="1"/>
      <c r="P70" s="1"/>
      <c r="Q70" s="1"/>
      <c r="R70" s="1"/>
      <c r="S70" s="1"/>
      <c r="T70" s="1"/>
      <c r="U70" s="1"/>
      <c r="V70" s="1"/>
      <c r="W70" s="1"/>
      <c r="X70" s="1"/>
      <c r="Y70" s="1"/>
      <c r="Z70" s="1"/>
    </row>
    <row r="71" spans="1:26" ht="47.25" customHeight="1" x14ac:dyDescent="0.25">
      <c r="A71" s="242" t="s">
        <v>539</v>
      </c>
      <c r="B71" s="242" t="s">
        <v>50</v>
      </c>
      <c r="C71" s="242" t="s">
        <v>49</v>
      </c>
      <c r="D71" s="242" t="s">
        <v>731</v>
      </c>
      <c r="E71" s="242" t="s">
        <v>573</v>
      </c>
      <c r="F71" s="242" t="s">
        <v>574</v>
      </c>
      <c r="G71" s="266" t="s">
        <v>732</v>
      </c>
      <c r="H71" s="242" t="s">
        <v>733</v>
      </c>
      <c r="I71" s="242"/>
      <c r="J71" s="242"/>
      <c r="K71" s="242" t="s">
        <v>509</v>
      </c>
      <c r="L71" s="242"/>
      <c r="M71" s="271"/>
      <c r="N71" s="1"/>
      <c r="O71" s="1"/>
      <c r="P71" s="1"/>
      <c r="Q71" s="1"/>
      <c r="R71" s="1"/>
      <c r="S71" s="1"/>
      <c r="T71" s="1"/>
      <c r="U71" s="1"/>
      <c r="V71" s="1"/>
      <c r="W71" s="1"/>
      <c r="X71" s="1"/>
      <c r="Y71" s="1"/>
      <c r="Z71" s="1"/>
    </row>
    <row r="72" spans="1:26" ht="56.25" customHeight="1" x14ac:dyDescent="0.25">
      <c r="A72" s="242" t="s">
        <v>539</v>
      </c>
      <c r="B72" s="242" t="s">
        <v>50</v>
      </c>
      <c r="C72" s="242" t="s">
        <v>49</v>
      </c>
      <c r="D72" s="242" t="s">
        <v>734</v>
      </c>
      <c r="E72" s="242" t="s">
        <v>259</v>
      </c>
      <c r="F72" s="242" t="s">
        <v>735</v>
      </c>
      <c r="G72" s="266" t="s">
        <v>735</v>
      </c>
      <c r="H72" s="242" t="s">
        <v>736</v>
      </c>
      <c r="I72" s="242"/>
      <c r="J72" s="242"/>
      <c r="K72" s="242" t="s">
        <v>509</v>
      </c>
      <c r="L72" s="242"/>
      <c r="M72" s="271"/>
      <c r="N72" s="1"/>
      <c r="O72" s="1"/>
      <c r="P72" s="1"/>
      <c r="Q72" s="1"/>
      <c r="R72" s="1"/>
      <c r="S72" s="1"/>
      <c r="T72" s="1"/>
      <c r="U72" s="1"/>
      <c r="V72" s="1"/>
      <c r="W72" s="1"/>
      <c r="X72" s="1"/>
      <c r="Y72" s="1"/>
      <c r="Z72" s="1"/>
    </row>
    <row r="73" spans="1:26" ht="15.75" customHeight="1" x14ac:dyDescent="0.25">
      <c r="A73" s="242" t="s">
        <v>575</v>
      </c>
      <c r="B73" s="242"/>
      <c r="C73" s="242"/>
      <c r="D73" s="242" t="s">
        <v>576</v>
      </c>
      <c r="E73" s="242" t="s">
        <v>577</v>
      </c>
      <c r="F73" s="242" t="s">
        <v>578</v>
      </c>
      <c r="G73" s="242"/>
      <c r="H73" s="242"/>
      <c r="I73" s="242"/>
      <c r="J73" s="242"/>
      <c r="K73" s="265" t="s">
        <v>755</v>
      </c>
      <c r="L73" s="265"/>
      <c r="M73" s="265" t="s">
        <v>756</v>
      </c>
      <c r="N73" s="1"/>
      <c r="O73" s="1"/>
      <c r="P73" s="1"/>
      <c r="Q73" s="1"/>
      <c r="R73" s="1"/>
      <c r="S73" s="1"/>
      <c r="T73" s="1"/>
      <c r="U73" s="1"/>
      <c r="V73" s="1"/>
      <c r="W73" s="1"/>
      <c r="X73" s="1"/>
      <c r="Y73" s="1"/>
      <c r="Z73" s="1"/>
    </row>
    <row r="74" spans="1:26" ht="15.75" customHeight="1" x14ac:dyDescent="0.25">
      <c r="A74" s="242" t="s">
        <v>575</v>
      </c>
      <c r="B74" s="242"/>
      <c r="C74" s="242"/>
      <c r="D74" s="242" t="s">
        <v>579</v>
      </c>
      <c r="E74" s="242" t="s">
        <v>580</v>
      </c>
      <c r="F74" s="242" t="s">
        <v>581</v>
      </c>
      <c r="G74" s="242" t="s">
        <v>582</v>
      </c>
      <c r="H74" s="242"/>
      <c r="I74" s="242"/>
      <c r="J74" s="242"/>
      <c r="K74" s="242" t="s">
        <v>583</v>
      </c>
      <c r="L74" s="242"/>
      <c r="M74" s="242"/>
      <c r="N74" s="1"/>
      <c r="O74" s="1"/>
      <c r="P74" s="1"/>
      <c r="Q74" s="1"/>
      <c r="R74" s="1"/>
      <c r="S74" s="1"/>
      <c r="T74" s="1"/>
      <c r="U74" s="1"/>
      <c r="V74" s="1"/>
      <c r="W74" s="1"/>
      <c r="X74" s="1"/>
      <c r="Y74" s="1"/>
      <c r="Z74" s="1"/>
    </row>
    <row r="75" spans="1:26" ht="15.75" customHeight="1" x14ac:dyDescent="0.25">
      <c r="A75" s="242" t="s">
        <v>575</v>
      </c>
      <c r="B75" s="267"/>
      <c r="C75" s="267"/>
      <c r="D75" s="267"/>
      <c r="E75" s="267" t="s">
        <v>584</v>
      </c>
      <c r="F75" s="267" t="s">
        <v>585</v>
      </c>
      <c r="G75" s="267" t="s">
        <v>586</v>
      </c>
      <c r="H75" s="267" t="s">
        <v>587</v>
      </c>
      <c r="I75" s="267"/>
      <c r="J75" s="267"/>
      <c r="K75" s="242" t="s">
        <v>583</v>
      </c>
      <c r="L75" s="267"/>
      <c r="M75" s="267"/>
      <c r="N75" s="1"/>
      <c r="O75" s="1"/>
      <c r="P75" s="1"/>
      <c r="Q75" s="1"/>
      <c r="R75" s="1"/>
      <c r="S75" s="1"/>
      <c r="T75" s="1"/>
      <c r="U75" s="1"/>
      <c r="V75" s="1"/>
      <c r="W75" s="1"/>
      <c r="X75" s="1"/>
      <c r="Y75" s="1"/>
      <c r="Z75" s="1"/>
    </row>
    <row r="76" spans="1:26" ht="15.75" customHeight="1" x14ac:dyDescent="0.25">
      <c r="A76" s="243" t="s">
        <v>575</v>
      </c>
      <c r="B76" s="269"/>
      <c r="C76" s="269"/>
      <c r="D76" s="269"/>
      <c r="E76" s="269" t="s">
        <v>286</v>
      </c>
      <c r="F76" s="269"/>
      <c r="G76" s="269"/>
      <c r="H76" s="269"/>
      <c r="I76" s="269"/>
      <c r="J76" s="269"/>
      <c r="K76" s="242" t="s">
        <v>583</v>
      </c>
      <c r="L76" s="269"/>
      <c r="M76" s="269"/>
      <c r="N76" s="239"/>
      <c r="O76" s="239"/>
      <c r="P76" s="239"/>
      <c r="Q76" s="239"/>
      <c r="R76" s="239"/>
      <c r="S76" s="239"/>
      <c r="T76" s="239"/>
      <c r="U76" s="239"/>
      <c r="V76" s="239"/>
      <c r="W76" s="239"/>
      <c r="X76" s="239"/>
      <c r="Y76" s="239"/>
      <c r="Z76" s="239"/>
    </row>
    <row r="77" spans="1:26" ht="15.75" customHeight="1" x14ac:dyDescent="0.25">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5.75" customHeight="1" x14ac:dyDescent="0.25">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5.75" customHeight="1" x14ac:dyDescent="0.25">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5.75" customHeight="1" x14ac:dyDescent="0.25">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5.75" customHeight="1" x14ac:dyDescent="0.25">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5.75" customHeight="1" x14ac:dyDescent="0.25">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5.75" customHeight="1" x14ac:dyDescent="0.25">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5.75" customHeight="1" x14ac:dyDescent="0.25">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5.75" customHeight="1" x14ac:dyDescent="0.25">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5.75" customHeight="1" x14ac:dyDescent="0.25">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5.75" customHeight="1" x14ac:dyDescent="0.25">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5.75" customHeight="1" x14ac:dyDescent="0.25">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5.75" customHeight="1" x14ac:dyDescent="0.25">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5.75" customHeight="1" x14ac:dyDescent="0.25">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5.75" customHeight="1" x14ac:dyDescent="0.25">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5.75" customHeight="1" x14ac:dyDescent="0.25">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5.75" customHeight="1" x14ac:dyDescent="0.25">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5.75" customHeight="1" x14ac:dyDescent="0.25">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5.75" customHeight="1" x14ac:dyDescent="0.25">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5.75" customHeight="1" x14ac:dyDescent="0.25">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5.75" customHeight="1" x14ac:dyDescent="0.25">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5.75" customHeight="1" x14ac:dyDescent="0.25">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5.75" customHeight="1" x14ac:dyDescent="0.25">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5.75" customHeight="1"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5.75" customHeight="1"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5.75" customHeight="1"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5.75" customHeight="1"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75" customHeight="1"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5.75" customHeight="1"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5.75" customHeight="1"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75" customHeight="1"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75" customHeight="1"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75" customHeight="1"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75" customHeight="1"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75" customHeight="1"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75" customHeight="1"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75" customHeight="1"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75" customHeight="1"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75" customHeight="1"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75" customHeight="1"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75" customHeight="1"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75" customHeight="1"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75" customHeight="1"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75" customHeight="1"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75" customHeight="1"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75" customHeight="1"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75" customHeight="1"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75" customHeight="1"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75" customHeight="1"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75" customHeight="1"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75" customHeight="1"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75" customHeight="1"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75" customHeight="1"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75" customHeight="1"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75" customHeight="1"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75" customHeight="1"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75" customHeight="1"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75" customHeight="1"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75" customHeight="1"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75" customHeight="1"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75" customHeight="1"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75" customHeight="1"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75" customHeight="1"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75" customHeight="1"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75" customHeight="1"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75" customHeight="1"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75" customHeight="1"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75" customHeight="1"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75" customHeight="1"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75" customHeight="1"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75" customHeight="1"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75" customHeight="1"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75" customHeight="1"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75" customHeight="1"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75" customHeight="1"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75" customHeight="1"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75" customHeight="1"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75" customHeight="1"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75" customHeight="1"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75" customHeight="1"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75" customHeight="1"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75" customHeight="1"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75" customHeight="1"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75" customHeight="1"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75" customHeight="1"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75" customHeight="1"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75" customHeight="1"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75" customHeight="1"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75" customHeight="1"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75" customHeight="1"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75" customHeight="1"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75" customHeight="1"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75" customHeight="1"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75" customHeight="1"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75" customHeight="1"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75" customHeight="1"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75" customHeight="1"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75" customHeight="1"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75" customHeight="1"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75" customHeight="1"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75" customHeight="1"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customHeight="1"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customHeight="1"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customHeight="1"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customHeight="1"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customHeight="1"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customHeight="1"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customHeight="1"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customHeight="1"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customHeight="1"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customHeight="1"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customHeight="1"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customHeight="1"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customHeight="1"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customHeight="1"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customHeight="1"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customHeight="1"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customHeight="1"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customHeight="1"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customHeight="1"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customHeight="1"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customHeight="1"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customHeight="1" x14ac:dyDescent="0.2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customHeight="1" x14ac:dyDescent="0.2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customHeight="1" x14ac:dyDescent="0.2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customHeight="1" x14ac:dyDescent="0.2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customHeight="1" x14ac:dyDescent="0.2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customHeight="1" x14ac:dyDescent="0.2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customHeight="1" x14ac:dyDescent="0.2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customHeight="1" x14ac:dyDescent="0.2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customHeight="1" x14ac:dyDescent="0.2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customHeight="1" x14ac:dyDescent="0.2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customHeight="1" x14ac:dyDescent="0.2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customHeight="1" x14ac:dyDescent="0.2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customHeight="1" x14ac:dyDescent="0.2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customHeight="1" x14ac:dyDescent="0.2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customHeight="1" x14ac:dyDescent="0.2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customHeight="1" x14ac:dyDescent="0.2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customHeight="1" x14ac:dyDescent="0.2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customHeight="1" x14ac:dyDescent="0.2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customHeight="1" x14ac:dyDescent="0.2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customHeight="1" x14ac:dyDescent="0.2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customHeight="1" x14ac:dyDescent="0.2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x14ac:dyDescent="0.2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x14ac:dyDescent="0.2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customHeight="1" x14ac:dyDescent="0.2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customHeight="1" x14ac:dyDescent="0.2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customHeight="1" x14ac:dyDescent="0.2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customHeight="1" x14ac:dyDescent="0.2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customHeight="1" x14ac:dyDescent="0.2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customHeight="1" x14ac:dyDescent="0.2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customHeight="1" x14ac:dyDescent="0.2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customHeight="1" x14ac:dyDescent="0.2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customHeight="1" x14ac:dyDescent="0.2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customHeight="1" x14ac:dyDescent="0.2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customHeight="1" x14ac:dyDescent="0.2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customHeight="1" x14ac:dyDescent="0.2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customHeight="1" x14ac:dyDescent="0.2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75" customHeight="1" x14ac:dyDescent="0.2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75" customHeight="1" x14ac:dyDescent="0.2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75" customHeight="1" x14ac:dyDescent="0.2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75" customHeight="1" x14ac:dyDescent="0.2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75" customHeight="1" x14ac:dyDescent="0.2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75" customHeight="1" x14ac:dyDescent="0.2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75" customHeight="1" x14ac:dyDescent="0.2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75" customHeight="1" x14ac:dyDescent="0.2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75" customHeight="1" x14ac:dyDescent="0.2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75" customHeight="1" x14ac:dyDescent="0.2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75" customHeight="1" x14ac:dyDescent="0.2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75" customHeight="1" x14ac:dyDescent="0.2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75" customHeight="1" x14ac:dyDescent="0.2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75" customHeight="1" x14ac:dyDescent="0.2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75" customHeight="1" x14ac:dyDescent="0.2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75" customHeight="1" x14ac:dyDescent="0.2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75" customHeight="1" x14ac:dyDescent="0.2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75" customHeight="1" x14ac:dyDescent="0.2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75" customHeight="1" x14ac:dyDescent="0.2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75" customHeight="1" x14ac:dyDescent="0.2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75" customHeight="1" x14ac:dyDescent="0.2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75" customHeight="1" x14ac:dyDescent="0.2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75" customHeight="1" x14ac:dyDescent="0.2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75" customHeight="1" x14ac:dyDescent="0.2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75" customHeight="1" x14ac:dyDescent="0.2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customHeight="1" x14ac:dyDescent="0.2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customHeight="1" x14ac:dyDescent="0.2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customHeight="1" x14ac:dyDescent="0.2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75" customHeight="1" x14ac:dyDescent="0.2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75" customHeight="1" x14ac:dyDescent="0.2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75" customHeight="1" x14ac:dyDescent="0.2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75" customHeight="1" x14ac:dyDescent="0.2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75" customHeight="1" x14ac:dyDescent="0.2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75" customHeight="1" x14ac:dyDescent="0.2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75" customHeight="1" x14ac:dyDescent="0.2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75" customHeight="1" x14ac:dyDescent="0.2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75" customHeight="1" x14ac:dyDescent="0.2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75" customHeight="1" x14ac:dyDescent="0.2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75" customHeight="1" x14ac:dyDescent="0.2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customHeight="1" x14ac:dyDescent="0.2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customHeight="1" x14ac:dyDescent="0.2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customHeight="1" x14ac:dyDescent="0.2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customHeight="1" x14ac:dyDescent="0.2"/>
    <row r="278" spans="1:26" ht="15.75" customHeight="1" x14ac:dyDescent="0.2"/>
    <row r="279" spans="1:26" ht="15.75" customHeight="1" x14ac:dyDescent="0.2"/>
    <row r="280" spans="1:26" ht="15.75" customHeight="1" x14ac:dyDescent="0.2"/>
    <row r="281" spans="1:26" ht="15.75" customHeight="1" x14ac:dyDescent="0.2"/>
    <row r="282" spans="1:26" ht="15.75" customHeight="1" x14ac:dyDescent="0.2"/>
    <row r="283" spans="1:26" ht="15.75" customHeight="1" x14ac:dyDescent="0.2"/>
    <row r="284" spans="1:26" ht="15.75" customHeight="1" x14ac:dyDescent="0.2"/>
    <row r="285" spans="1:26" ht="15.75" customHeight="1" x14ac:dyDescent="0.2"/>
    <row r="286" spans="1:26" ht="15.75" customHeight="1" x14ac:dyDescent="0.2"/>
    <row r="287" spans="1:26" ht="15.75" customHeight="1" x14ac:dyDescent="0.2"/>
    <row r="288" spans="1:26"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sheetData>
  <hyperlinks>
    <hyperlink ref="M30" r:id="rId1" xr:uid="{B301610A-80FA-41EE-82B1-40B70B0E1E8D}"/>
    <hyperlink ref="M66" r:id="rId2" xr:uid="{15AA1D9F-48CB-4610-8AC6-2B8F06964770}"/>
    <hyperlink ref="M73" r:id="rId3" xr:uid="{DF2DC3EF-8345-44C7-84A3-970A50CC1D32}"/>
  </hyperlinks>
  <pageMargins left="0.7" right="0.7" top="0.75" bottom="0.75" header="0" footer="0"/>
  <pageSetup paperSize="9"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BR1000"/>
  <sheetViews>
    <sheetView showGridLines="0" zoomScale="83" zoomScaleNormal="83" workbookViewId="0">
      <pane xSplit="2" ySplit="3" topLeftCell="R7" activePane="bottomRight" state="frozen"/>
      <selection pane="topRight" activeCell="C1" sqref="C1"/>
      <selection pane="bottomLeft" activeCell="A4" sqref="A4"/>
      <selection pane="bottomRight" activeCell="A10" sqref="A10"/>
    </sheetView>
  </sheetViews>
  <sheetFormatPr defaultColWidth="12.625" defaultRowHeight="15" customHeight="1" x14ac:dyDescent="0.2"/>
  <cols>
    <col min="1" max="1" width="29.25" customWidth="1"/>
    <col min="2" max="2" width="11.25" customWidth="1"/>
    <col min="3" max="45" width="10" customWidth="1"/>
    <col min="46" max="48" width="7.125" customWidth="1"/>
    <col min="49" max="58" width="10" customWidth="1"/>
    <col min="59" max="70" width="8" customWidth="1"/>
  </cols>
  <sheetData>
    <row r="1" spans="1:70" ht="14.25" x14ac:dyDescent="0.2">
      <c r="A1" s="122"/>
      <c r="B1" s="122"/>
      <c r="C1" s="122"/>
      <c r="D1" s="122"/>
      <c r="E1" s="122"/>
      <c r="F1" s="122"/>
      <c r="G1" s="122"/>
      <c r="H1" s="122"/>
      <c r="I1" s="122"/>
      <c r="J1" s="122"/>
      <c r="K1" s="122"/>
      <c r="L1" s="122"/>
      <c r="M1" s="122"/>
      <c r="N1" s="122"/>
      <c r="O1" s="122"/>
      <c r="P1" s="122"/>
      <c r="Q1" s="122"/>
      <c r="R1" s="122"/>
      <c r="S1" s="122"/>
      <c r="T1" s="122"/>
      <c r="U1" s="122"/>
      <c r="V1" s="244"/>
      <c r="W1" s="244"/>
      <c r="X1" s="122"/>
      <c r="Y1" s="122"/>
      <c r="Z1" s="122"/>
      <c r="AA1" s="122"/>
      <c r="AB1" s="122"/>
      <c r="AC1" s="122"/>
      <c r="AD1" s="122"/>
      <c r="AE1" s="122"/>
      <c r="AF1" s="122"/>
      <c r="AG1" s="122"/>
      <c r="AH1" s="122"/>
      <c r="AI1" s="122"/>
      <c r="AJ1" s="122"/>
      <c r="AK1" s="122"/>
      <c r="AL1" s="122"/>
      <c r="AM1" s="122"/>
      <c r="AN1" s="122"/>
      <c r="AO1" s="122"/>
      <c r="AP1" s="122"/>
      <c r="AQ1" s="122"/>
      <c r="AR1" s="122"/>
      <c r="AS1" s="122"/>
      <c r="AT1" s="122"/>
      <c r="AU1" s="122"/>
      <c r="AV1" s="122"/>
      <c r="AW1" s="122"/>
      <c r="AX1" s="122"/>
      <c r="AY1" s="122"/>
      <c r="AZ1" s="122"/>
      <c r="BA1" s="122"/>
      <c r="BB1" s="122"/>
      <c r="BC1" s="122"/>
      <c r="BD1" s="122"/>
      <c r="BE1" s="122"/>
      <c r="BF1" s="122"/>
      <c r="BG1" s="122"/>
      <c r="BH1" s="122"/>
      <c r="BI1" s="122"/>
      <c r="BJ1" s="122"/>
      <c r="BK1" s="122"/>
      <c r="BL1" s="122"/>
      <c r="BM1" s="122"/>
      <c r="BN1" s="122"/>
      <c r="BO1" s="122"/>
      <c r="BP1" s="122"/>
      <c r="BQ1" s="122"/>
      <c r="BR1" s="122"/>
    </row>
    <row r="2" spans="1:70" ht="121.5" customHeight="1" x14ac:dyDescent="0.2">
      <c r="A2" s="55" t="s">
        <v>20</v>
      </c>
      <c r="B2" s="61" t="s">
        <v>21</v>
      </c>
      <c r="C2" s="178" t="s">
        <v>154</v>
      </c>
      <c r="D2" s="178" t="s">
        <v>155</v>
      </c>
      <c r="E2" s="178" t="s">
        <v>158</v>
      </c>
      <c r="F2" s="178" t="s">
        <v>159</v>
      </c>
      <c r="G2" s="178" t="s">
        <v>157</v>
      </c>
      <c r="H2" s="178" t="s">
        <v>263</v>
      </c>
      <c r="I2" s="178" t="s">
        <v>161</v>
      </c>
      <c r="J2" s="178" t="s">
        <v>264</v>
      </c>
      <c r="K2" s="178" t="s">
        <v>265</v>
      </c>
      <c r="L2" s="178" t="s">
        <v>184</v>
      </c>
      <c r="M2" s="178" t="s">
        <v>185</v>
      </c>
      <c r="N2" s="178" t="s">
        <v>186</v>
      </c>
      <c r="O2" s="178" t="s">
        <v>187</v>
      </c>
      <c r="P2" s="178" t="s">
        <v>188</v>
      </c>
      <c r="Q2" s="178" t="s">
        <v>266</v>
      </c>
      <c r="R2" s="178" t="s">
        <v>267</v>
      </c>
      <c r="S2" s="178" t="s">
        <v>268</v>
      </c>
      <c r="T2" s="178" t="s">
        <v>197</v>
      </c>
      <c r="U2" s="178" t="s">
        <v>269</v>
      </c>
      <c r="V2" s="178" t="s">
        <v>283</v>
      </c>
      <c r="W2" s="178" t="s">
        <v>284</v>
      </c>
      <c r="X2" s="178" t="s">
        <v>202</v>
      </c>
      <c r="Y2" s="178" t="s">
        <v>203</v>
      </c>
      <c r="Z2" s="178" t="s">
        <v>270</v>
      </c>
      <c r="AA2" s="178" t="s">
        <v>210</v>
      </c>
      <c r="AB2" s="178" t="s">
        <v>211</v>
      </c>
      <c r="AC2" s="178" t="s">
        <v>208</v>
      </c>
      <c r="AD2" s="178" t="s">
        <v>271</v>
      </c>
      <c r="AE2" s="178" t="s">
        <v>272</v>
      </c>
      <c r="AF2" s="178" t="s">
        <v>217</v>
      </c>
      <c r="AG2" s="178" t="s">
        <v>218</v>
      </c>
      <c r="AH2" s="178" t="s">
        <v>221</v>
      </c>
      <c r="AI2" s="178" t="s">
        <v>273</v>
      </c>
      <c r="AJ2" s="178" t="s">
        <v>274</v>
      </c>
      <c r="AK2" s="178" t="s">
        <v>222</v>
      </c>
      <c r="AL2" s="178" t="s">
        <v>223</v>
      </c>
      <c r="AM2" s="178" t="s">
        <v>275</v>
      </c>
      <c r="AN2" s="178" t="s">
        <v>276</v>
      </c>
      <c r="AO2" s="178" t="s">
        <v>228</v>
      </c>
      <c r="AP2" s="178" t="s">
        <v>229</v>
      </c>
      <c r="AQ2" s="178" t="s">
        <v>230</v>
      </c>
      <c r="AR2" s="178" t="s">
        <v>231</v>
      </c>
      <c r="AS2" s="178" t="s">
        <v>232</v>
      </c>
      <c r="AT2" s="178" t="s">
        <v>277</v>
      </c>
      <c r="AU2" s="178" t="s">
        <v>278</v>
      </c>
      <c r="AV2" s="178" t="s">
        <v>279</v>
      </c>
      <c r="AW2" s="178" t="s">
        <v>280</v>
      </c>
      <c r="AX2" s="178" t="s">
        <v>237</v>
      </c>
      <c r="AY2" s="178" t="s">
        <v>238</v>
      </c>
      <c r="AZ2" s="178" t="s">
        <v>239</v>
      </c>
      <c r="BA2" s="178" t="s">
        <v>281</v>
      </c>
      <c r="BB2" s="178" t="s">
        <v>244</v>
      </c>
      <c r="BC2" s="178" t="s">
        <v>245</v>
      </c>
      <c r="BD2" s="178" t="s">
        <v>546</v>
      </c>
      <c r="BE2" s="178" t="s">
        <v>247</v>
      </c>
      <c r="BF2" s="178" t="s">
        <v>248</v>
      </c>
      <c r="BG2" s="178" t="s">
        <v>282</v>
      </c>
      <c r="BH2" s="178" t="s">
        <v>285</v>
      </c>
      <c r="BI2" s="178" t="s">
        <v>256</v>
      </c>
      <c r="BJ2" s="178" t="s">
        <v>257</v>
      </c>
      <c r="BK2" s="178" t="s">
        <v>254</v>
      </c>
      <c r="BL2" s="178" t="s">
        <v>255</v>
      </c>
      <c r="BM2" s="178" t="s">
        <v>260</v>
      </c>
      <c r="BN2" s="178" t="s">
        <v>259</v>
      </c>
      <c r="BO2" s="178" t="s">
        <v>286</v>
      </c>
      <c r="BP2" s="178" t="s">
        <v>287</v>
      </c>
      <c r="BQ2" s="178" t="s">
        <v>588</v>
      </c>
      <c r="BR2" s="178" t="s">
        <v>289</v>
      </c>
    </row>
    <row r="3" spans="1:70" ht="14.25" x14ac:dyDescent="0.2">
      <c r="A3" s="88" t="s">
        <v>589</v>
      </c>
      <c r="B3" s="61"/>
      <c r="C3" s="241">
        <v>2015</v>
      </c>
      <c r="D3" s="241">
        <v>2015</v>
      </c>
      <c r="E3" s="241" t="s">
        <v>291</v>
      </c>
      <c r="F3" s="241" t="s">
        <v>291</v>
      </c>
      <c r="G3" s="241">
        <v>2015</v>
      </c>
      <c r="H3" s="241" t="s">
        <v>590</v>
      </c>
      <c r="I3" s="241" t="s">
        <v>293</v>
      </c>
      <c r="J3" s="241" t="s">
        <v>767</v>
      </c>
      <c r="K3" s="241" t="s">
        <v>767</v>
      </c>
      <c r="L3" s="241" t="s">
        <v>294</v>
      </c>
      <c r="M3" s="241" t="s">
        <v>294</v>
      </c>
      <c r="N3" s="241" t="s">
        <v>294</v>
      </c>
      <c r="O3" s="241">
        <v>2020</v>
      </c>
      <c r="P3" s="241">
        <v>2020</v>
      </c>
      <c r="Q3" s="241" t="s">
        <v>294</v>
      </c>
      <c r="R3" s="241">
        <v>2019</v>
      </c>
      <c r="S3" s="241">
        <v>2019</v>
      </c>
      <c r="T3" s="241" t="s">
        <v>295</v>
      </c>
      <c r="U3" s="241" t="s">
        <v>296</v>
      </c>
      <c r="V3" s="245">
        <v>2018</v>
      </c>
      <c r="W3" s="245">
        <v>2018</v>
      </c>
      <c r="X3" s="241" t="s">
        <v>297</v>
      </c>
      <c r="Y3" s="241">
        <v>2019</v>
      </c>
      <c r="Z3" s="241" t="s">
        <v>298</v>
      </c>
      <c r="AA3" s="241" t="s">
        <v>293</v>
      </c>
      <c r="AB3" s="241" t="s">
        <v>293</v>
      </c>
      <c r="AC3" s="241">
        <v>2020</v>
      </c>
      <c r="AD3" s="241">
        <v>2020</v>
      </c>
      <c r="AE3" s="241">
        <v>2019</v>
      </c>
      <c r="AF3" s="241" t="s">
        <v>299</v>
      </c>
      <c r="AG3" s="241" t="s">
        <v>300</v>
      </c>
      <c r="AH3" s="241">
        <v>2020</v>
      </c>
      <c r="AI3" s="241">
        <v>2019</v>
      </c>
      <c r="AJ3" s="241" t="s">
        <v>301</v>
      </c>
      <c r="AK3" s="241" t="s">
        <v>294</v>
      </c>
      <c r="AL3" s="241" t="s">
        <v>303</v>
      </c>
      <c r="AM3" s="241" t="s">
        <v>304</v>
      </c>
      <c r="AN3" s="241">
        <v>2020</v>
      </c>
      <c r="AO3" s="241" t="s">
        <v>294</v>
      </c>
      <c r="AP3" s="241" t="s">
        <v>294</v>
      </c>
      <c r="AQ3" s="241" t="s">
        <v>294</v>
      </c>
      <c r="AR3" s="241" t="s">
        <v>294</v>
      </c>
      <c r="AS3" s="241">
        <v>2020</v>
      </c>
      <c r="AT3" s="241" t="s">
        <v>304</v>
      </c>
      <c r="AU3" s="241" t="s">
        <v>304</v>
      </c>
      <c r="AV3" s="241" t="s">
        <v>304</v>
      </c>
      <c r="AW3" s="241" t="s">
        <v>300</v>
      </c>
      <c r="AX3" s="241" t="s">
        <v>304</v>
      </c>
      <c r="AY3" s="241" t="s">
        <v>302</v>
      </c>
      <c r="AZ3" s="241" t="s">
        <v>306</v>
      </c>
      <c r="BA3" s="241">
        <v>2019</v>
      </c>
      <c r="BB3" s="241" t="s">
        <v>307</v>
      </c>
      <c r="BC3" s="241" t="s">
        <v>307</v>
      </c>
      <c r="BD3" s="241" t="s">
        <v>304</v>
      </c>
      <c r="BE3" s="241">
        <v>2018</v>
      </c>
      <c r="BF3" s="241" t="s">
        <v>304</v>
      </c>
      <c r="BG3" s="241">
        <v>2020</v>
      </c>
      <c r="BH3" s="241">
        <v>2021</v>
      </c>
      <c r="BI3" s="241" t="s">
        <v>294</v>
      </c>
      <c r="BJ3" s="241" t="s">
        <v>297</v>
      </c>
      <c r="BK3" s="241" t="s">
        <v>294</v>
      </c>
      <c r="BL3" s="241" t="s">
        <v>294</v>
      </c>
      <c r="BM3" s="241" t="s">
        <v>294</v>
      </c>
      <c r="BN3" s="241">
        <v>2019</v>
      </c>
      <c r="BO3" s="241">
        <v>2020</v>
      </c>
      <c r="BP3" s="241" t="s">
        <v>294</v>
      </c>
      <c r="BQ3" s="241">
        <v>2015</v>
      </c>
      <c r="BR3" s="241" t="s">
        <v>296</v>
      </c>
    </row>
    <row r="4" spans="1:70" ht="14.25" x14ac:dyDescent="0.2">
      <c r="A4" s="55" t="s">
        <v>64</v>
      </c>
      <c r="B4" s="61" t="s">
        <v>65</v>
      </c>
      <c r="C4" s="179">
        <v>2015</v>
      </c>
      <c r="D4" s="179">
        <v>2015</v>
      </c>
      <c r="E4" s="179">
        <v>2015</v>
      </c>
      <c r="F4" s="179">
        <v>2015</v>
      </c>
      <c r="G4" s="179">
        <v>2015</v>
      </c>
      <c r="H4" s="179">
        <v>2019</v>
      </c>
      <c r="I4" s="75">
        <v>2020</v>
      </c>
      <c r="J4" s="75">
        <v>2020</v>
      </c>
      <c r="K4" s="75">
        <v>2020</v>
      </c>
      <c r="L4" s="180">
        <v>2020</v>
      </c>
      <c r="M4" s="180">
        <v>2020</v>
      </c>
      <c r="N4" s="180">
        <v>2020</v>
      </c>
      <c r="O4" s="180">
        <v>2020</v>
      </c>
      <c r="P4" s="180">
        <v>2020</v>
      </c>
      <c r="Q4" s="75">
        <v>2019</v>
      </c>
      <c r="R4" s="75">
        <v>2019</v>
      </c>
      <c r="S4" s="75">
        <v>2019</v>
      </c>
      <c r="T4" s="75">
        <v>2011</v>
      </c>
      <c r="U4" s="75">
        <v>2018</v>
      </c>
      <c r="V4" s="75">
        <v>2018</v>
      </c>
      <c r="W4" s="75">
        <v>2018</v>
      </c>
      <c r="X4" s="75">
        <v>2014</v>
      </c>
      <c r="Y4" s="75">
        <v>2019</v>
      </c>
      <c r="Z4" s="75">
        <v>2020</v>
      </c>
      <c r="AA4" s="181">
        <v>2020</v>
      </c>
      <c r="AB4" s="181">
        <v>2020</v>
      </c>
      <c r="AC4" s="181">
        <v>2020</v>
      </c>
      <c r="AD4" s="181">
        <v>2020</v>
      </c>
      <c r="AE4" s="181">
        <v>2019</v>
      </c>
      <c r="AF4" s="181">
        <v>2018</v>
      </c>
      <c r="AG4" s="181">
        <v>2019</v>
      </c>
      <c r="AH4" s="181">
        <v>2020</v>
      </c>
      <c r="AI4" s="181">
        <v>2019</v>
      </c>
      <c r="AJ4" s="181">
        <v>2017</v>
      </c>
      <c r="AK4" s="181">
        <v>2019</v>
      </c>
      <c r="AL4" s="181">
        <v>2016</v>
      </c>
      <c r="AM4" s="181">
        <v>2018</v>
      </c>
      <c r="AN4" s="181" t="s">
        <v>323</v>
      </c>
      <c r="AO4" s="180">
        <v>2020</v>
      </c>
      <c r="AP4" s="180">
        <v>2020</v>
      </c>
      <c r="AQ4" s="180">
        <v>2020</v>
      </c>
      <c r="AR4" s="181">
        <v>2019</v>
      </c>
      <c r="AS4" s="181">
        <v>2020</v>
      </c>
      <c r="AT4" s="181">
        <v>2020</v>
      </c>
      <c r="AU4" s="181">
        <v>2020</v>
      </c>
      <c r="AV4" s="181">
        <v>2020</v>
      </c>
      <c r="AW4" s="182">
        <v>2019</v>
      </c>
      <c r="AX4" s="181">
        <v>2019</v>
      </c>
      <c r="AY4" s="181">
        <v>2020</v>
      </c>
      <c r="AZ4" s="181">
        <v>2011</v>
      </c>
      <c r="BA4" s="181">
        <v>2019</v>
      </c>
      <c r="BB4" s="182">
        <v>2018</v>
      </c>
      <c r="BC4" s="182">
        <v>2018</v>
      </c>
      <c r="BD4" s="182">
        <v>2018</v>
      </c>
      <c r="BE4" s="182">
        <v>2018</v>
      </c>
      <c r="BF4" s="182">
        <v>2018</v>
      </c>
      <c r="BG4" s="181">
        <v>2020</v>
      </c>
      <c r="BH4" s="181">
        <v>2021</v>
      </c>
      <c r="BI4" s="181">
        <v>2020</v>
      </c>
      <c r="BJ4" s="181">
        <v>2020</v>
      </c>
      <c r="BK4" s="181">
        <v>2019</v>
      </c>
      <c r="BL4" s="181">
        <v>2019</v>
      </c>
      <c r="BM4" s="181">
        <v>2019</v>
      </c>
      <c r="BN4" s="181" t="s">
        <v>323</v>
      </c>
      <c r="BO4" s="181">
        <v>2020</v>
      </c>
      <c r="BP4" s="181">
        <v>2020</v>
      </c>
      <c r="BQ4" s="181">
        <v>2015</v>
      </c>
      <c r="BR4" s="181">
        <v>2018</v>
      </c>
    </row>
    <row r="5" spans="1:70" ht="14.25" x14ac:dyDescent="0.2">
      <c r="A5" s="55" t="s">
        <v>66</v>
      </c>
      <c r="B5" s="61" t="s">
        <v>67</v>
      </c>
      <c r="C5" s="179">
        <v>2015</v>
      </c>
      <c r="D5" s="179">
        <v>2015</v>
      </c>
      <c r="E5" s="179">
        <v>2015</v>
      </c>
      <c r="F5" s="179">
        <v>2015</v>
      </c>
      <c r="G5" s="179">
        <v>2015</v>
      </c>
      <c r="H5" s="179">
        <v>2019</v>
      </c>
      <c r="I5" s="75">
        <v>2020</v>
      </c>
      <c r="J5" s="75">
        <v>2020</v>
      </c>
      <c r="K5" s="75">
        <v>2020</v>
      </c>
      <c r="L5" s="180">
        <v>2020</v>
      </c>
      <c r="M5" s="180">
        <v>2020</v>
      </c>
      <c r="N5" s="180">
        <v>2020</v>
      </c>
      <c r="O5" s="180">
        <v>2020</v>
      </c>
      <c r="P5" s="180">
        <v>2020</v>
      </c>
      <c r="Q5" s="75">
        <v>2019</v>
      </c>
      <c r="R5" s="75">
        <v>2019</v>
      </c>
      <c r="S5" s="75">
        <v>2019</v>
      </c>
      <c r="T5" s="75">
        <v>2011</v>
      </c>
      <c r="U5" s="75">
        <v>2018</v>
      </c>
      <c r="V5" s="75">
        <v>2018</v>
      </c>
      <c r="W5" s="75">
        <v>2018</v>
      </c>
      <c r="X5" s="75">
        <v>2014</v>
      </c>
      <c r="Y5" s="75">
        <v>2019</v>
      </c>
      <c r="Z5" s="75">
        <v>2020</v>
      </c>
      <c r="AA5" s="181">
        <v>2020</v>
      </c>
      <c r="AB5" s="181">
        <v>2020</v>
      </c>
      <c r="AC5" s="181">
        <v>2020</v>
      </c>
      <c r="AD5" s="181">
        <v>2020</v>
      </c>
      <c r="AE5" s="181">
        <v>2019</v>
      </c>
      <c r="AF5" s="181">
        <v>2018</v>
      </c>
      <c r="AG5" s="181">
        <v>2019</v>
      </c>
      <c r="AH5" s="181">
        <v>2020</v>
      </c>
      <c r="AI5" s="181">
        <v>2019</v>
      </c>
      <c r="AJ5" s="181">
        <v>2017</v>
      </c>
      <c r="AK5" s="181">
        <v>2019</v>
      </c>
      <c r="AL5" s="181">
        <v>2016</v>
      </c>
      <c r="AM5" s="181">
        <v>2018</v>
      </c>
      <c r="AN5" s="181" t="s">
        <v>323</v>
      </c>
      <c r="AO5" s="180">
        <v>2020</v>
      </c>
      <c r="AP5" s="180">
        <v>2020</v>
      </c>
      <c r="AQ5" s="180">
        <v>2020</v>
      </c>
      <c r="AR5" s="181">
        <v>2019</v>
      </c>
      <c r="AS5" s="181">
        <v>2020</v>
      </c>
      <c r="AT5" s="181">
        <v>2020</v>
      </c>
      <c r="AU5" s="181">
        <v>2020</v>
      </c>
      <c r="AV5" s="181">
        <v>2020</v>
      </c>
      <c r="AW5" s="182">
        <v>2019</v>
      </c>
      <c r="AX5" s="181">
        <v>2019</v>
      </c>
      <c r="AY5" s="181">
        <v>2020</v>
      </c>
      <c r="AZ5" s="181">
        <v>2011</v>
      </c>
      <c r="BA5" s="181">
        <v>2019</v>
      </c>
      <c r="BB5" s="182">
        <v>2018</v>
      </c>
      <c r="BC5" s="182">
        <v>2018</v>
      </c>
      <c r="BD5" s="182">
        <v>2018</v>
      </c>
      <c r="BE5" s="182">
        <v>2018</v>
      </c>
      <c r="BF5" s="182">
        <v>2018</v>
      </c>
      <c r="BG5" s="181">
        <v>2020</v>
      </c>
      <c r="BH5" s="181">
        <v>2021</v>
      </c>
      <c r="BI5" s="181">
        <v>2020</v>
      </c>
      <c r="BJ5" s="181">
        <v>2020</v>
      </c>
      <c r="BK5" s="181">
        <v>2019</v>
      </c>
      <c r="BL5" s="181">
        <v>2019</v>
      </c>
      <c r="BM5" s="181">
        <v>2019</v>
      </c>
      <c r="BN5" s="181" t="s">
        <v>323</v>
      </c>
      <c r="BO5" s="181">
        <v>2020</v>
      </c>
      <c r="BP5" s="181">
        <v>2020</v>
      </c>
      <c r="BQ5" s="181">
        <v>2015</v>
      </c>
      <c r="BR5" s="181">
        <v>2018</v>
      </c>
    </row>
    <row r="6" spans="1:70" ht="14.25" x14ac:dyDescent="0.2">
      <c r="A6" s="55" t="s">
        <v>68</v>
      </c>
      <c r="B6" s="61" t="s">
        <v>69</v>
      </c>
      <c r="C6" s="179">
        <v>2015</v>
      </c>
      <c r="D6" s="179">
        <v>2015</v>
      </c>
      <c r="E6" s="179">
        <v>2015</v>
      </c>
      <c r="F6" s="179">
        <v>2015</v>
      </c>
      <c r="G6" s="179">
        <v>2015</v>
      </c>
      <c r="H6" s="179">
        <v>2019</v>
      </c>
      <c r="I6" s="75">
        <v>2020</v>
      </c>
      <c r="J6" s="75">
        <v>2020</v>
      </c>
      <c r="K6" s="75">
        <v>2020</v>
      </c>
      <c r="L6" s="180">
        <v>2020</v>
      </c>
      <c r="M6" s="180">
        <v>2020</v>
      </c>
      <c r="N6" s="180">
        <v>2020</v>
      </c>
      <c r="O6" s="180">
        <v>2020</v>
      </c>
      <c r="P6" s="180">
        <v>2020</v>
      </c>
      <c r="Q6" s="75">
        <v>2019</v>
      </c>
      <c r="R6" s="75">
        <v>2019</v>
      </c>
      <c r="S6" s="75">
        <v>2019</v>
      </c>
      <c r="T6" s="75">
        <v>2011</v>
      </c>
      <c r="U6" s="75">
        <v>2018</v>
      </c>
      <c r="V6" s="75">
        <v>2018</v>
      </c>
      <c r="W6" s="75">
        <v>2018</v>
      </c>
      <c r="X6" s="75">
        <v>2014</v>
      </c>
      <c r="Y6" s="75">
        <v>2019</v>
      </c>
      <c r="Z6" s="75">
        <v>2020</v>
      </c>
      <c r="AA6" s="181">
        <v>2020</v>
      </c>
      <c r="AB6" s="181">
        <v>2020</v>
      </c>
      <c r="AC6" s="181">
        <v>2020</v>
      </c>
      <c r="AD6" s="181">
        <v>2020</v>
      </c>
      <c r="AE6" s="181">
        <v>2019</v>
      </c>
      <c r="AF6" s="181">
        <v>2018</v>
      </c>
      <c r="AG6" s="181">
        <v>2019</v>
      </c>
      <c r="AH6" s="181">
        <v>2020</v>
      </c>
      <c r="AI6" s="181">
        <v>2019</v>
      </c>
      <c r="AJ6" s="181">
        <v>2017</v>
      </c>
      <c r="AK6" s="181">
        <v>2019</v>
      </c>
      <c r="AL6" s="181">
        <v>2016</v>
      </c>
      <c r="AM6" s="181">
        <v>2018</v>
      </c>
      <c r="AN6" s="181" t="s">
        <v>323</v>
      </c>
      <c r="AO6" s="180">
        <v>2020</v>
      </c>
      <c r="AP6" s="180">
        <v>2020</v>
      </c>
      <c r="AQ6" s="180">
        <v>2020</v>
      </c>
      <c r="AR6" s="181">
        <v>2019</v>
      </c>
      <c r="AS6" s="181">
        <v>2020</v>
      </c>
      <c r="AT6" s="181">
        <v>2020</v>
      </c>
      <c r="AU6" s="181">
        <v>2020</v>
      </c>
      <c r="AV6" s="181">
        <v>2020</v>
      </c>
      <c r="AW6" s="182">
        <v>2019</v>
      </c>
      <c r="AX6" s="181">
        <v>2019</v>
      </c>
      <c r="AY6" s="181">
        <v>2020</v>
      </c>
      <c r="AZ6" s="181">
        <v>2011</v>
      </c>
      <c r="BA6" s="181">
        <v>2019</v>
      </c>
      <c r="BB6" s="182">
        <v>2018</v>
      </c>
      <c r="BC6" s="182">
        <v>2018</v>
      </c>
      <c r="BD6" s="182">
        <v>2018</v>
      </c>
      <c r="BE6" s="182">
        <v>2018</v>
      </c>
      <c r="BF6" s="182">
        <v>2018</v>
      </c>
      <c r="BG6" s="181">
        <v>2020</v>
      </c>
      <c r="BH6" s="181">
        <v>2021</v>
      </c>
      <c r="BI6" s="181">
        <v>2020</v>
      </c>
      <c r="BJ6" s="181">
        <v>2020</v>
      </c>
      <c r="BK6" s="181">
        <v>2019</v>
      </c>
      <c r="BL6" s="181">
        <v>2019</v>
      </c>
      <c r="BM6" s="181">
        <v>2019</v>
      </c>
      <c r="BN6" s="181" t="s">
        <v>323</v>
      </c>
      <c r="BO6" s="181">
        <v>2020</v>
      </c>
      <c r="BP6" s="181">
        <v>2020</v>
      </c>
      <c r="BQ6" s="181">
        <v>2015</v>
      </c>
      <c r="BR6" s="181">
        <v>2018</v>
      </c>
    </row>
    <row r="7" spans="1:70" ht="14.25" x14ac:dyDescent="0.2">
      <c r="A7" s="55" t="s">
        <v>70</v>
      </c>
      <c r="B7" s="61" t="s">
        <v>71</v>
      </c>
      <c r="C7" s="179">
        <v>2015</v>
      </c>
      <c r="D7" s="179">
        <v>2015</v>
      </c>
      <c r="E7" s="179">
        <v>2015</v>
      </c>
      <c r="F7" s="179">
        <v>2015</v>
      </c>
      <c r="G7" s="179">
        <v>2015</v>
      </c>
      <c r="H7" s="179">
        <v>2019</v>
      </c>
      <c r="I7" s="75">
        <v>2020</v>
      </c>
      <c r="J7" s="75">
        <v>2020</v>
      </c>
      <c r="K7" s="75">
        <v>2020</v>
      </c>
      <c r="L7" s="180">
        <v>2020</v>
      </c>
      <c r="M7" s="180">
        <v>2020</v>
      </c>
      <c r="N7" s="180">
        <v>2020</v>
      </c>
      <c r="O7" s="180">
        <v>2020</v>
      </c>
      <c r="P7" s="180">
        <v>2020</v>
      </c>
      <c r="Q7" s="75">
        <v>2019</v>
      </c>
      <c r="R7" s="75">
        <v>2019</v>
      </c>
      <c r="S7" s="75">
        <v>2019</v>
      </c>
      <c r="T7" s="75">
        <v>2011</v>
      </c>
      <c r="U7" s="75">
        <v>2018</v>
      </c>
      <c r="V7" s="75">
        <v>2018</v>
      </c>
      <c r="W7" s="75">
        <v>2018</v>
      </c>
      <c r="X7" s="75">
        <v>2014</v>
      </c>
      <c r="Y7" s="75">
        <v>2019</v>
      </c>
      <c r="Z7" s="75">
        <v>2020</v>
      </c>
      <c r="AA7" s="181">
        <v>2020</v>
      </c>
      <c r="AB7" s="181">
        <v>2020</v>
      </c>
      <c r="AC7" s="181">
        <v>2020</v>
      </c>
      <c r="AD7" s="181">
        <v>2020</v>
      </c>
      <c r="AE7" s="181">
        <v>2019</v>
      </c>
      <c r="AF7" s="181">
        <v>2018</v>
      </c>
      <c r="AG7" s="181">
        <v>2019</v>
      </c>
      <c r="AH7" s="181">
        <v>2020</v>
      </c>
      <c r="AI7" s="181">
        <v>2019</v>
      </c>
      <c r="AJ7" s="181">
        <v>2017</v>
      </c>
      <c r="AK7" s="181">
        <v>2019</v>
      </c>
      <c r="AL7" s="181">
        <v>2016</v>
      </c>
      <c r="AM7" s="181">
        <v>2018</v>
      </c>
      <c r="AN7" s="181" t="s">
        <v>323</v>
      </c>
      <c r="AO7" s="180">
        <v>2020</v>
      </c>
      <c r="AP7" s="180">
        <v>2020</v>
      </c>
      <c r="AQ7" s="180">
        <v>2020</v>
      </c>
      <c r="AR7" s="181">
        <v>2019</v>
      </c>
      <c r="AS7" s="181">
        <v>2020</v>
      </c>
      <c r="AT7" s="181">
        <v>2020</v>
      </c>
      <c r="AU7" s="181">
        <v>2020</v>
      </c>
      <c r="AV7" s="181">
        <v>2020</v>
      </c>
      <c r="AW7" s="182">
        <v>2019</v>
      </c>
      <c r="AX7" s="181">
        <v>2019</v>
      </c>
      <c r="AY7" s="181">
        <v>2020</v>
      </c>
      <c r="AZ7" s="181">
        <v>2011</v>
      </c>
      <c r="BA7" s="181">
        <v>2019</v>
      </c>
      <c r="BB7" s="182">
        <v>2018</v>
      </c>
      <c r="BC7" s="182">
        <v>2018</v>
      </c>
      <c r="BD7" s="182">
        <v>2018</v>
      </c>
      <c r="BE7" s="182">
        <v>2018</v>
      </c>
      <c r="BF7" s="182">
        <v>2018</v>
      </c>
      <c r="BG7" s="181">
        <v>2020</v>
      </c>
      <c r="BH7" s="181">
        <v>2021</v>
      </c>
      <c r="BI7" s="181">
        <v>2020</v>
      </c>
      <c r="BJ7" s="181">
        <v>2020</v>
      </c>
      <c r="BK7" s="181">
        <v>2019</v>
      </c>
      <c r="BL7" s="181">
        <v>2019</v>
      </c>
      <c r="BM7" s="181">
        <v>2019</v>
      </c>
      <c r="BN7" s="181" t="s">
        <v>323</v>
      </c>
      <c r="BO7" s="181">
        <v>2020</v>
      </c>
      <c r="BP7" s="181">
        <v>2020</v>
      </c>
      <c r="BQ7" s="181">
        <v>2015</v>
      </c>
      <c r="BR7" s="181">
        <v>2018</v>
      </c>
    </row>
    <row r="8" spans="1:70" ht="14.25" x14ac:dyDescent="0.2">
      <c r="A8" s="55" t="s">
        <v>72</v>
      </c>
      <c r="B8" s="61" t="s">
        <v>73</v>
      </c>
      <c r="C8" s="179">
        <v>2015</v>
      </c>
      <c r="D8" s="179">
        <v>2015</v>
      </c>
      <c r="E8" s="179">
        <v>2015</v>
      </c>
      <c r="F8" s="179">
        <v>2015</v>
      </c>
      <c r="G8" s="179">
        <v>2015</v>
      </c>
      <c r="H8" s="179">
        <v>2019</v>
      </c>
      <c r="I8" s="75">
        <v>2020</v>
      </c>
      <c r="J8" s="75">
        <v>2020</v>
      </c>
      <c r="K8" s="75">
        <v>2020</v>
      </c>
      <c r="L8" s="180">
        <v>2020</v>
      </c>
      <c r="M8" s="180">
        <v>2020</v>
      </c>
      <c r="N8" s="180">
        <v>2020</v>
      </c>
      <c r="O8" s="180">
        <v>2020</v>
      </c>
      <c r="P8" s="180">
        <v>2020</v>
      </c>
      <c r="Q8" s="75">
        <v>2019</v>
      </c>
      <c r="R8" s="75">
        <v>2019</v>
      </c>
      <c r="S8" s="75">
        <v>2019</v>
      </c>
      <c r="T8" s="75">
        <v>2011</v>
      </c>
      <c r="U8" s="75">
        <v>2018</v>
      </c>
      <c r="V8" s="75">
        <v>2018</v>
      </c>
      <c r="W8" s="75">
        <v>2018</v>
      </c>
      <c r="X8" s="75">
        <v>2014</v>
      </c>
      <c r="Y8" s="75">
        <v>2019</v>
      </c>
      <c r="Z8" s="75">
        <v>2020</v>
      </c>
      <c r="AA8" s="181">
        <v>2020</v>
      </c>
      <c r="AB8" s="181">
        <v>2020</v>
      </c>
      <c r="AC8" s="181">
        <v>2020</v>
      </c>
      <c r="AD8" s="181">
        <v>2020</v>
      </c>
      <c r="AE8" s="181">
        <v>2019</v>
      </c>
      <c r="AF8" s="181">
        <v>2018</v>
      </c>
      <c r="AG8" s="181">
        <v>2019</v>
      </c>
      <c r="AH8" s="181">
        <v>2020</v>
      </c>
      <c r="AI8" s="181">
        <v>2019</v>
      </c>
      <c r="AJ8" s="181">
        <v>2017</v>
      </c>
      <c r="AK8" s="181">
        <v>2019</v>
      </c>
      <c r="AL8" s="181">
        <v>2016</v>
      </c>
      <c r="AM8" s="181">
        <v>2018</v>
      </c>
      <c r="AN8" s="181" t="s">
        <v>323</v>
      </c>
      <c r="AO8" s="180">
        <v>2020</v>
      </c>
      <c r="AP8" s="180">
        <v>2020</v>
      </c>
      <c r="AQ8" s="180">
        <v>2020</v>
      </c>
      <c r="AR8" s="181">
        <v>2019</v>
      </c>
      <c r="AS8" s="181">
        <v>2020</v>
      </c>
      <c r="AT8" s="181">
        <v>2020</v>
      </c>
      <c r="AU8" s="181">
        <v>2020</v>
      </c>
      <c r="AV8" s="181">
        <v>2020</v>
      </c>
      <c r="AW8" s="182">
        <v>2019</v>
      </c>
      <c r="AX8" s="181">
        <v>2019</v>
      </c>
      <c r="AY8" s="181">
        <v>2020</v>
      </c>
      <c r="AZ8" s="181">
        <v>2011</v>
      </c>
      <c r="BA8" s="181">
        <v>2019</v>
      </c>
      <c r="BB8" s="182">
        <v>2018</v>
      </c>
      <c r="BC8" s="182">
        <v>2018</v>
      </c>
      <c r="BD8" s="182">
        <v>2018</v>
      </c>
      <c r="BE8" s="182">
        <v>2018</v>
      </c>
      <c r="BF8" s="182">
        <v>2018</v>
      </c>
      <c r="BG8" s="181">
        <v>2020</v>
      </c>
      <c r="BH8" s="181">
        <v>2021</v>
      </c>
      <c r="BI8" s="181">
        <v>2020</v>
      </c>
      <c r="BJ8" s="181">
        <v>2020</v>
      </c>
      <c r="BK8" s="181">
        <v>2019</v>
      </c>
      <c r="BL8" s="181">
        <v>2019</v>
      </c>
      <c r="BM8" s="181">
        <v>2019</v>
      </c>
      <c r="BN8" s="181" t="s">
        <v>323</v>
      </c>
      <c r="BO8" s="181">
        <v>2020</v>
      </c>
      <c r="BP8" s="181">
        <v>2020</v>
      </c>
      <c r="BQ8" s="181">
        <v>2015</v>
      </c>
      <c r="BR8" s="181">
        <v>2018</v>
      </c>
    </row>
    <row r="9" spans="1:70" ht="14.25" x14ac:dyDescent="0.2">
      <c r="A9" s="55" t="s">
        <v>74</v>
      </c>
      <c r="B9" s="61" t="s">
        <v>75</v>
      </c>
      <c r="C9" s="179">
        <v>2015</v>
      </c>
      <c r="D9" s="179">
        <v>2015</v>
      </c>
      <c r="E9" s="179">
        <v>2015</v>
      </c>
      <c r="F9" s="179">
        <v>2015</v>
      </c>
      <c r="G9" s="179">
        <v>2015</v>
      </c>
      <c r="H9" s="179">
        <v>2019</v>
      </c>
      <c r="I9" s="75">
        <v>2020</v>
      </c>
      <c r="J9" s="75">
        <v>2020</v>
      </c>
      <c r="K9" s="75">
        <v>2020</v>
      </c>
      <c r="L9" s="180">
        <v>2020</v>
      </c>
      <c r="M9" s="180">
        <v>2020</v>
      </c>
      <c r="N9" s="180">
        <v>2020</v>
      </c>
      <c r="O9" s="180">
        <v>2020</v>
      </c>
      <c r="P9" s="180">
        <v>2020</v>
      </c>
      <c r="Q9" s="75">
        <v>2019</v>
      </c>
      <c r="R9" s="75">
        <v>2019</v>
      </c>
      <c r="S9" s="75">
        <v>2019</v>
      </c>
      <c r="T9" s="75">
        <v>2011</v>
      </c>
      <c r="U9" s="75">
        <v>2018</v>
      </c>
      <c r="V9" s="75">
        <v>2018</v>
      </c>
      <c r="W9" s="75">
        <v>2018</v>
      </c>
      <c r="X9" s="75">
        <v>2014</v>
      </c>
      <c r="Y9" s="75">
        <v>2019</v>
      </c>
      <c r="Z9" s="75">
        <v>2020</v>
      </c>
      <c r="AA9" s="181">
        <v>2020</v>
      </c>
      <c r="AB9" s="181">
        <v>2020</v>
      </c>
      <c r="AC9" s="181">
        <v>2020</v>
      </c>
      <c r="AD9" s="181">
        <v>2020</v>
      </c>
      <c r="AE9" s="181">
        <v>2019</v>
      </c>
      <c r="AF9" s="181">
        <v>2018</v>
      </c>
      <c r="AG9" s="181">
        <v>2019</v>
      </c>
      <c r="AH9" s="181">
        <v>2020</v>
      </c>
      <c r="AI9" s="181">
        <v>2019</v>
      </c>
      <c r="AJ9" s="181">
        <v>2017</v>
      </c>
      <c r="AK9" s="181">
        <v>2019</v>
      </c>
      <c r="AL9" s="181">
        <v>2016</v>
      </c>
      <c r="AM9" s="181">
        <v>2018</v>
      </c>
      <c r="AN9" s="181" t="s">
        <v>323</v>
      </c>
      <c r="AO9" s="180">
        <v>2020</v>
      </c>
      <c r="AP9" s="180">
        <v>2020</v>
      </c>
      <c r="AQ9" s="180">
        <v>2020</v>
      </c>
      <c r="AR9" s="181">
        <v>2019</v>
      </c>
      <c r="AS9" s="181">
        <v>2020</v>
      </c>
      <c r="AT9" s="181">
        <v>2020</v>
      </c>
      <c r="AU9" s="181">
        <v>2020</v>
      </c>
      <c r="AV9" s="181">
        <v>2020</v>
      </c>
      <c r="AW9" s="182">
        <v>2019</v>
      </c>
      <c r="AX9" s="181">
        <v>2019</v>
      </c>
      <c r="AY9" s="181">
        <v>2020</v>
      </c>
      <c r="AZ9" s="181">
        <v>2011</v>
      </c>
      <c r="BA9" s="181">
        <v>2019</v>
      </c>
      <c r="BB9" s="182">
        <v>2018</v>
      </c>
      <c r="BC9" s="182">
        <v>2018</v>
      </c>
      <c r="BD9" s="182">
        <v>2018</v>
      </c>
      <c r="BE9" s="182">
        <v>2018</v>
      </c>
      <c r="BF9" s="182">
        <v>2018</v>
      </c>
      <c r="BG9" s="181">
        <v>2020</v>
      </c>
      <c r="BH9" s="181">
        <v>2021</v>
      </c>
      <c r="BI9" s="181">
        <v>2020</v>
      </c>
      <c r="BJ9" s="181">
        <v>2020</v>
      </c>
      <c r="BK9" s="181">
        <v>2019</v>
      </c>
      <c r="BL9" s="181">
        <v>2019</v>
      </c>
      <c r="BM9" s="181">
        <v>2019</v>
      </c>
      <c r="BN9" s="181" t="s">
        <v>323</v>
      </c>
      <c r="BO9" s="181">
        <v>2020</v>
      </c>
      <c r="BP9" s="181">
        <v>2020</v>
      </c>
      <c r="BQ9" s="181">
        <v>2015</v>
      </c>
      <c r="BR9" s="181">
        <v>2018</v>
      </c>
    </row>
    <row r="10" spans="1:70" ht="14.25" x14ac:dyDescent="0.2">
      <c r="A10" s="55" t="s">
        <v>76</v>
      </c>
      <c r="B10" s="61" t="s">
        <v>77</v>
      </c>
      <c r="C10" s="179">
        <v>2015</v>
      </c>
      <c r="D10" s="179">
        <v>2015</v>
      </c>
      <c r="E10" s="179">
        <v>2015</v>
      </c>
      <c r="F10" s="179">
        <v>2015</v>
      </c>
      <c r="G10" s="179">
        <v>2015</v>
      </c>
      <c r="H10" s="179">
        <v>2019</v>
      </c>
      <c r="I10" s="75">
        <v>2020</v>
      </c>
      <c r="J10" s="75">
        <v>2020</v>
      </c>
      <c r="K10" s="75">
        <v>2020</v>
      </c>
      <c r="L10" s="180">
        <v>2020</v>
      </c>
      <c r="M10" s="180">
        <v>2020</v>
      </c>
      <c r="N10" s="180">
        <v>2020</v>
      </c>
      <c r="O10" s="180">
        <v>2020</v>
      </c>
      <c r="P10" s="180">
        <v>2020</v>
      </c>
      <c r="Q10" s="75">
        <v>2019</v>
      </c>
      <c r="R10" s="75">
        <v>2019</v>
      </c>
      <c r="S10" s="75">
        <v>2019</v>
      </c>
      <c r="T10" s="75">
        <v>2011</v>
      </c>
      <c r="U10" s="75">
        <v>2018</v>
      </c>
      <c r="V10" s="75">
        <v>2018</v>
      </c>
      <c r="W10" s="75">
        <v>2018</v>
      </c>
      <c r="X10" s="75">
        <v>2014</v>
      </c>
      <c r="Y10" s="75">
        <v>2019</v>
      </c>
      <c r="Z10" s="75">
        <v>2020</v>
      </c>
      <c r="AA10" s="181">
        <v>2020</v>
      </c>
      <c r="AB10" s="181">
        <v>2020</v>
      </c>
      <c r="AC10" s="181">
        <v>2020</v>
      </c>
      <c r="AD10" s="181">
        <v>2020</v>
      </c>
      <c r="AE10" s="181">
        <v>2019</v>
      </c>
      <c r="AF10" s="181">
        <v>2018</v>
      </c>
      <c r="AG10" s="181">
        <v>2019</v>
      </c>
      <c r="AH10" s="181">
        <v>2020</v>
      </c>
      <c r="AI10" s="181">
        <v>2019</v>
      </c>
      <c r="AJ10" s="181">
        <v>2017</v>
      </c>
      <c r="AK10" s="181">
        <v>2019</v>
      </c>
      <c r="AL10" s="181">
        <v>2016</v>
      </c>
      <c r="AM10" s="181">
        <v>2018</v>
      </c>
      <c r="AN10" s="181" t="s">
        <v>323</v>
      </c>
      <c r="AO10" s="180">
        <v>2020</v>
      </c>
      <c r="AP10" s="180">
        <v>2020</v>
      </c>
      <c r="AQ10" s="180">
        <v>2020</v>
      </c>
      <c r="AR10" s="181">
        <v>2019</v>
      </c>
      <c r="AS10" s="181">
        <v>2020</v>
      </c>
      <c r="AT10" s="181">
        <v>2020</v>
      </c>
      <c r="AU10" s="181">
        <v>2020</v>
      </c>
      <c r="AV10" s="181">
        <v>2020</v>
      </c>
      <c r="AW10" s="182">
        <v>2019</v>
      </c>
      <c r="AX10" s="181">
        <v>2019</v>
      </c>
      <c r="AY10" s="181">
        <v>2020</v>
      </c>
      <c r="AZ10" s="181">
        <v>2011</v>
      </c>
      <c r="BA10" s="181">
        <v>2019</v>
      </c>
      <c r="BB10" s="182">
        <v>2018</v>
      </c>
      <c r="BC10" s="182">
        <v>2018</v>
      </c>
      <c r="BD10" s="182">
        <v>2018</v>
      </c>
      <c r="BE10" s="182">
        <v>2018</v>
      </c>
      <c r="BF10" s="182">
        <v>2018</v>
      </c>
      <c r="BG10" s="181">
        <v>2020</v>
      </c>
      <c r="BH10" s="181">
        <v>2021</v>
      </c>
      <c r="BI10" s="181">
        <v>2020</v>
      </c>
      <c r="BJ10" s="181">
        <v>2020</v>
      </c>
      <c r="BK10" s="181">
        <v>2019</v>
      </c>
      <c r="BL10" s="181">
        <v>2019</v>
      </c>
      <c r="BM10" s="181">
        <v>2019</v>
      </c>
      <c r="BN10" s="181" t="s">
        <v>323</v>
      </c>
      <c r="BO10" s="181">
        <v>2020</v>
      </c>
      <c r="BP10" s="181">
        <v>2020</v>
      </c>
      <c r="BQ10" s="181">
        <v>2015</v>
      </c>
      <c r="BR10" s="181">
        <v>2018</v>
      </c>
    </row>
    <row r="11" spans="1:70" ht="14.25" x14ac:dyDescent="0.2">
      <c r="A11" s="55" t="s">
        <v>78</v>
      </c>
      <c r="B11" s="61" t="s">
        <v>79</v>
      </c>
      <c r="C11" s="179">
        <v>2015</v>
      </c>
      <c r="D11" s="179">
        <v>2015</v>
      </c>
      <c r="E11" s="179">
        <v>2015</v>
      </c>
      <c r="F11" s="179">
        <v>2015</v>
      </c>
      <c r="G11" s="179">
        <v>2015</v>
      </c>
      <c r="H11" s="179">
        <v>2019</v>
      </c>
      <c r="I11" s="75">
        <v>2020</v>
      </c>
      <c r="J11" s="75">
        <v>2020</v>
      </c>
      <c r="K11" s="75">
        <v>2020</v>
      </c>
      <c r="L11" s="180">
        <v>2020</v>
      </c>
      <c r="M11" s="180">
        <v>2020</v>
      </c>
      <c r="N11" s="180">
        <v>2020</v>
      </c>
      <c r="O11" s="180">
        <v>2020</v>
      </c>
      <c r="P11" s="180">
        <v>2020</v>
      </c>
      <c r="Q11" s="75">
        <v>2019</v>
      </c>
      <c r="R11" s="75">
        <v>2019</v>
      </c>
      <c r="S11" s="75">
        <v>2019</v>
      </c>
      <c r="T11" s="75">
        <v>2011</v>
      </c>
      <c r="U11" s="75">
        <v>2018</v>
      </c>
      <c r="V11" s="75">
        <v>2018</v>
      </c>
      <c r="W11" s="75">
        <v>2018</v>
      </c>
      <c r="X11" s="75">
        <v>2014</v>
      </c>
      <c r="Y11" s="75">
        <v>2019</v>
      </c>
      <c r="Z11" s="75">
        <v>2020</v>
      </c>
      <c r="AA11" s="181">
        <v>2020</v>
      </c>
      <c r="AB11" s="181">
        <v>2020</v>
      </c>
      <c r="AC11" s="181">
        <v>2020</v>
      </c>
      <c r="AD11" s="181">
        <v>2020</v>
      </c>
      <c r="AE11" s="181">
        <v>2019</v>
      </c>
      <c r="AF11" s="181">
        <v>2018</v>
      </c>
      <c r="AG11" s="181">
        <v>2019</v>
      </c>
      <c r="AH11" s="181">
        <v>2020</v>
      </c>
      <c r="AI11" s="181">
        <v>2019</v>
      </c>
      <c r="AJ11" s="181">
        <v>2017</v>
      </c>
      <c r="AK11" s="181">
        <v>2019</v>
      </c>
      <c r="AL11" s="181">
        <v>2016</v>
      </c>
      <c r="AM11" s="181">
        <v>2018</v>
      </c>
      <c r="AN11" s="181" t="s">
        <v>323</v>
      </c>
      <c r="AO11" s="180">
        <v>2020</v>
      </c>
      <c r="AP11" s="180">
        <v>2020</v>
      </c>
      <c r="AQ11" s="180">
        <v>2020</v>
      </c>
      <c r="AR11" s="181">
        <v>2019</v>
      </c>
      <c r="AS11" s="181">
        <v>2020</v>
      </c>
      <c r="AT11" s="181">
        <v>2020</v>
      </c>
      <c r="AU11" s="181">
        <v>2020</v>
      </c>
      <c r="AV11" s="181">
        <v>2020</v>
      </c>
      <c r="AW11" s="182">
        <v>2019</v>
      </c>
      <c r="AX11" s="181">
        <v>2019</v>
      </c>
      <c r="AY11" s="181">
        <v>2020</v>
      </c>
      <c r="AZ11" s="181">
        <v>2011</v>
      </c>
      <c r="BA11" s="181">
        <v>2019</v>
      </c>
      <c r="BB11" s="182">
        <v>2018</v>
      </c>
      <c r="BC11" s="182">
        <v>2018</v>
      </c>
      <c r="BD11" s="182">
        <v>2018</v>
      </c>
      <c r="BE11" s="182">
        <v>2018</v>
      </c>
      <c r="BF11" s="182">
        <v>2018</v>
      </c>
      <c r="BG11" s="181">
        <v>2020</v>
      </c>
      <c r="BH11" s="181">
        <v>2021</v>
      </c>
      <c r="BI11" s="181">
        <v>2020</v>
      </c>
      <c r="BJ11" s="181">
        <v>2020</v>
      </c>
      <c r="BK11" s="181">
        <v>2019</v>
      </c>
      <c r="BL11" s="181">
        <v>2019</v>
      </c>
      <c r="BM11" s="181">
        <v>2019</v>
      </c>
      <c r="BN11" s="181" t="s">
        <v>323</v>
      </c>
      <c r="BO11" s="181">
        <v>2020</v>
      </c>
      <c r="BP11" s="181">
        <v>2020</v>
      </c>
      <c r="BQ11" s="181">
        <v>2015</v>
      </c>
      <c r="BR11" s="181">
        <v>2018</v>
      </c>
    </row>
    <row r="12" spans="1:70" ht="14.25" x14ac:dyDescent="0.2">
      <c r="A12" s="55" t="s">
        <v>80</v>
      </c>
      <c r="B12" s="61" t="s">
        <v>81</v>
      </c>
      <c r="C12" s="179">
        <v>2015</v>
      </c>
      <c r="D12" s="179">
        <v>2015</v>
      </c>
      <c r="E12" s="179">
        <v>2015</v>
      </c>
      <c r="F12" s="179">
        <v>2015</v>
      </c>
      <c r="G12" s="179">
        <v>2015</v>
      </c>
      <c r="H12" s="179">
        <v>2019</v>
      </c>
      <c r="I12" s="75">
        <v>2020</v>
      </c>
      <c r="J12" s="75">
        <v>2020</v>
      </c>
      <c r="K12" s="75">
        <v>2020</v>
      </c>
      <c r="L12" s="180">
        <v>2020</v>
      </c>
      <c r="M12" s="180">
        <v>2020</v>
      </c>
      <c r="N12" s="180">
        <v>2020</v>
      </c>
      <c r="O12" s="180">
        <v>2020</v>
      </c>
      <c r="P12" s="180">
        <v>2020</v>
      </c>
      <c r="Q12" s="75">
        <v>2019</v>
      </c>
      <c r="R12" s="75">
        <v>2019</v>
      </c>
      <c r="S12" s="75">
        <v>2019</v>
      </c>
      <c r="T12" s="75">
        <v>2011</v>
      </c>
      <c r="U12" s="75">
        <v>2018</v>
      </c>
      <c r="V12" s="75">
        <v>2018</v>
      </c>
      <c r="W12" s="75">
        <v>2018</v>
      </c>
      <c r="X12" s="75">
        <v>2014</v>
      </c>
      <c r="Y12" s="75">
        <v>2019</v>
      </c>
      <c r="Z12" s="75">
        <v>2020</v>
      </c>
      <c r="AA12" s="181">
        <v>2020</v>
      </c>
      <c r="AB12" s="181">
        <v>2020</v>
      </c>
      <c r="AC12" s="181">
        <v>2020</v>
      </c>
      <c r="AD12" s="181">
        <v>2020</v>
      </c>
      <c r="AE12" s="181">
        <v>2019</v>
      </c>
      <c r="AF12" s="181">
        <v>2018</v>
      </c>
      <c r="AG12" s="181">
        <v>2019</v>
      </c>
      <c r="AH12" s="181">
        <v>2020</v>
      </c>
      <c r="AI12" s="181">
        <v>2019</v>
      </c>
      <c r="AJ12" s="181">
        <v>2017</v>
      </c>
      <c r="AK12" s="181">
        <v>2019</v>
      </c>
      <c r="AL12" s="181">
        <v>2016</v>
      </c>
      <c r="AM12" s="181">
        <v>2018</v>
      </c>
      <c r="AN12" s="181" t="s">
        <v>323</v>
      </c>
      <c r="AO12" s="180">
        <v>2020</v>
      </c>
      <c r="AP12" s="180">
        <v>2020</v>
      </c>
      <c r="AQ12" s="180">
        <v>2020</v>
      </c>
      <c r="AR12" s="181">
        <v>2019</v>
      </c>
      <c r="AS12" s="181">
        <v>2020</v>
      </c>
      <c r="AT12" s="181">
        <v>2020</v>
      </c>
      <c r="AU12" s="181">
        <v>2020</v>
      </c>
      <c r="AV12" s="181">
        <v>2020</v>
      </c>
      <c r="AW12" s="182">
        <v>2019</v>
      </c>
      <c r="AX12" s="181">
        <v>2019</v>
      </c>
      <c r="AY12" s="181">
        <v>2020</v>
      </c>
      <c r="AZ12" s="181">
        <v>2011</v>
      </c>
      <c r="BA12" s="181">
        <v>2019</v>
      </c>
      <c r="BB12" s="182">
        <v>2018</v>
      </c>
      <c r="BC12" s="182">
        <v>2018</v>
      </c>
      <c r="BD12" s="182">
        <v>2018</v>
      </c>
      <c r="BE12" s="182">
        <v>2018</v>
      </c>
      <c r="BF12" s="182">
        <v>2018</v>
      </c>
      <c r="BG12" s="181">
        <v>2020</v>
      </c>
      <c r="BH12" s="181">
        <v>2021</v>
      </c>
      <c r="BI12" s="181">
        <v>2020</v>
      </c>
      <c r="BJ12" s="181">
        <v>2020</v>
      </c>
      <c r="BK12" s="181">
        <v>2019</v>
      </c>
      <c r="BL12" s="181">
        <v>2019</v>
      </c>
      <c r="BM12" s="181">
        <v>2019</v>
      </c>
      <c r="BN12" s="181" t="s">
        <v>323</v>
      </c>
      <c r="BO12" s="181">
        <v>2020</v>
      </c>
      <c r="BP12" s="181">
        <v>2020</v>
      </c>
      <c r="BQ12" s="181">
        <v>2015</v>
      </c>
      <c r="BR12" s="181">
        <v>2018</v>
      </c>
    </row>
    <row r="13" spans="1:70" ht="14.25" x14ac:dyDescent="0.2">
      <c r="A13" s="55" t="s">
        <v>82</v>
      </c>
      <c r="B13" s="61" t="s">
        <v>83</v>
      </c>
      <c r="C13" s="179">
        <v>2015</v>
      </c>
      <c r="D13" s="179">
        <v>2015</v>
      </c>
      <c r="E13" s="179">
        <v>2015</v>
      </c>
      <c r="F13" s="179">
        <v>2015</v>
      </c>
      <c r="G13" s="179">
        <v>2015</v>
      </c>
      <c r="H13" s="179">
        <v>2019</v>
      </c>
      <c r="I13" s="75">
        <v>2020</v>
      </c>
      <c r="J13" s="75">
        <v>2020</v>
      </c>
      <c r="K13" s="75">
        <v>2020</v>
      </c>
      <c r="L13" s="180">
        <v>2020</v>
      </c>
      <c r="M13" s="180">
        <v>2020</v>
      </c>
      <c r="N13" s="180">
        <v>2020</v>
      </c>
      <c r="O13" s="180">
        <v>2020</v>
      </c>
      <c r="P13" s="180">
        <v>2020</v>
      </c>
      <c r="Q13" s="75">
        <v>2019</v>
      </c>
      <c r="R13" s="75">
        <v>2019</v>
      </c>
      <c r="S13" s="75">
        <v>2019</v>
      </c>
      <c r="T13" s="75">
        <v>2011</v>
      </c>
      <c r="U13" s="75">
        <v>2018</v>
      </c>
      <c r="V13" s="75">
        <v>2018</v>
      </c>
      <c r="W13" s="75">
        <v>2018</v>
      </c>
      <c r="X13" s="75">
        <v>2014</v>
      </c>
      <c r="Y13" s="75">
        <v>2019</v>
      </c>
      <c r="Z13" s="75">
        <v>2020</v>
      </c>
      <c r="AA13" s="181">
        <v>2020</v>
      </c>
      <c r="AB13" s="181">
        <v>2020</v>
      </c>
      <c r="AC13" s="181">
        <v>2020</v>
      </c>
      <c r="AD13" s="181">
        <v>2020</v>
      </c>
      <c r="AE13" s="181">
        <v>2019</v>
      </c>
      <c r="AF13" s="181">
        <v>2018</v>
      </c>
      <c r="AG13" s="181">
        <v>2019</v>
      </c>
      <c r="AH13" s="181">
        <v>2020</v>
      </c>
      <c r="AI13" s="181">
        <v>2019</v>
      </c>
      <c r="AJ13" s="181">
        <v>2017</v>
      </c>
      <c r="AK13" s="181">
        <v>2019</v>
      </c>
      <c r="AL13" s="181">
        <v>2016</v>
      </c>
      <c r="AM13" s="181">
        <v>2018</v>
      </c>
      <c r="AN13" s="181" t="s">
        <v>323</v>
      </c>
      <c r="AO13" s="180">
        <v>2020</v>
      </c>
      <c r="AP13" s="180">
        <v>2020</v>
      </c>
      <c r="AQ13" s="180">
        <v>2020</v>
      </c>
      <c r="AR13" s="181">
        <v>2019</v>
      </c>
      <c r="AS13" s="181">
        <v>2020</v>
      </c>
      <c r="AT13" s="181">
        <v>2020</v>
      </c>
      <c r="AU13" s="181">
        <v>2020</v>
      </c>
      <c r="AV13" s="181">
        <v>2020</v>
      </c>
      <c r="AW13" s="182">
        <v>2019</v>
      </c>
      <c r="AX13" s="181">
        <v>2019</v>
      </c>
      <c r="AY13" s="181">
        <v>2020</v>
      </c>
      <c r="AZ13" s="181">
        <v>2011</v>
      </c>
      <c r="BA13" s="181">
        <v>2019</v>
      </c>
      <c r="BB13" s="182">
        <v>2018</v>
      </c>
      <c r="BC13" s="182">
        <v>2018</v>
      </c>
      <c r="BD13" s="182">
        <v>2018</v>
      </c>
      <c r="BE13" s="182">
        <v>2018</v>
      </c>
      <c r="BF13" s="182">
        <v>2018</v>
      </c>
      <c r="BG13" s="181">
        <v>2020</v>
      </c>
      <c r="BH13" s="181">
        <v>2021</v>
      </c>
      <c r="BI13" s="181">
        <v>2020</v>
      </c>
      <c r="BJ13" s="181">
        <v>2020</v>
      </c>
      <c r="BK13" s="181">
        <v>2019</v>
      </c>
      <c r="BL13" s="181">
        <v>2019</v>
      </c>
      <c r="BM13" s="181">
        <v>2019</v>
      </c>
      <c r="BN13" s="181" t="s">
        <v>323</v>
      </c>
      <c r="BO13" s="181">
        <v>2020</v>
      </c>
      <c r="BP13" s="181">
        <v>2020</v>
      </c>
      <c r="BQ13" s="181">
        <v>2015</v>
      </c>
      <c r="BR13" s="181">
        <v>2018</v>
      </c>
    </row>
    <row r="14" spans="1:70" ht="14.25" x14ac:dyDescent="0.2">
      <c r="A14" s="55" t="s">
        <v>84</v>
      </c>
      <c r="B14" s="61" t="s">
        <v>85</v>
      </c>
      <c r="C14" s="179">
        <v>2015</v>
      </c>
      <c r="D14" s="179">
        <v>2015</v>
      </c>
      <c r="E14" s="179">
        <v>2015</v>
      </c>
      <c r="F14" s="179">
        <v>2015</v>
      </c>
      <c r="G14" s="179">
        <v>2015</v>
      </c>
      <c r="H14" s="179">
        <v>2019</v>
      </c>
      <c r="I14" s="75">
        <v>2020</v>
      </c>
      <c r="J14" s="75">
        <v>2020</v>
      </c>
      <c r="K14" s="75">
        <v>2020</v>
      </c>
      <c r="L14" s="180">
        <v>2020</v>
      </c>
      <c r="M14" s="180">
        <v>2020</v>
      </c>
      <c r="N14" s="180">
        <v>2020</v>
      </c>
      <c r="O14" s="180">
        <v>2020</v>
      </c>
      <c r="P14" s="180">
        <v>2020</v>
      </c>
      <c r="Q14" s="75">
        <v>2019</v>
      </c>
      <c r="R14" s="75">
        <v>2019</v>
      </c>
      <c r="S14" s="75">
        <v>2019</v>
      </c>
      <c r="T14" s="75">
        <v>2011</v>
      </c>
      <c r="U14" s="75">
        <v>2018</v>
      </c>
      <c r="V14" s="75">
        <v>2018</v>
      </c>
      <c r="W14" s="75">
        <v>2018</v>
      </c>
      <c r="X14" s="75">
        <v>2014</v>
      </c>
      <c r="Y14" s="75">
        <v>2019</v>
      </c>
      <c r="Z14" s="75">
        <v>2020</v>
      </c>
      <c r="AA14" s="181">
        <v>2020</v>
      </c>
      <c r="AB14" s="181">
        <v>2020</v>
      </c>
      <c r="AC14" s="181">
        <v>2020</v>
      </c>
      <c r="AD14" s="181">
        <v>2020</v>
      </c>
      <c r="AE14" s="181">
        <v>2019</v>
      </c>
      <c r="AF14" s="181">
        <v>2018</v>
      </c>
      <c r="AG14" s="181">
        <v>2019</v>
      </c>
      <c r="AH14" s="181">
        <v>2020</v>
      </c>
      <c r="AI14" s="181">
        <v>2019</v>
      </c>
      <c r="AJ14" s="181">
        <v>2017</v>
      </c>
      <c r="AK14" s="181">
        <v>2019</v>
      </c>
      <c r="AL14" s="181">
        <v>2016</v>
      </c>
      <c r="AM14" s="181">
        <v>2018</v>
      </c>
      <c r="AN14" s="181" t="s">
        <v>323</v>
      </c>
      <c r="AO14" s="180">
        <v>2020</v>
      </c>
      <c r="AP14" s="180">
        <v>2020</v>
      </c>
      <c r="AQ14" s="180">
        <v>2020</v>
      </c>
      <c r="AR14" s="181">
        <v>2019</v>
      </c>
      <c r="AS14" s="181">
        <v>2020</v>
      </c>
      <c r="AT14" s="181">
        <v>2020</v>
      </c>
      <c r="AU14" s="181">
        <v>2020</v>
      </c>
      <c r="AV14" s="181">
        <v>2020</v>
      </c>
      <c r="AW14" s="182">
        <v>2019</v>
      </c>
      <c r="AX14" s="181">
        <v>2019</v>
      </c>
      <c r="AY14" s="181">
        <v>2020</v>
      </c>
      <c r="AZ14" s="181">
        <v>2011</v>
      </c>
      <c r="BA14" s="181">
        <v>2019</v>
      </c>
      <c r="BB14" s="182">
        <v>2018</v>
      </c>
      <c r="BC14" s="182">
        <v>2018</v>
      </c>
      <c r="BD14" s="182">
        <v>2018</v>
      </c>
      <c r="BE14" s="182">
        <v>2018</v>
      </c>
      <c r="BF14" s="182">
        <v>2018</v>
      </c>
      <c r="BG14" s="181">
        <v>2020</v>
      </c>
      <c r="BH14" s="181">
        <v>2021</v>
      </c>
      <c r="BI14" s="181">
        <v>2020</v>
      </c>
      <c r="BJ14" s="181">
        <v>2020</v>
      </c>
      <c r="BK14" s="181">
        <v>2019</v>
      </c>
      <c r="BL14" s="181">
        <v>2019</v>
      </c>
      <c r="BM14" s="181">
        <v>2019</v>
      </c>
      <c r="BN14" s="181" t="s">
        <v>323</v>
      </c>
      <c r="BO14" s="181">
        <v>2020</v>
      </c>
      <c r="BP14" s="181">
        <v>2020</v>
      </c>
      <c r="BQ14" s="181">
        <v>2015</v>
      </c>
      <c r="BR14" s="181">
        <v>2018</v>
      </c>
    </row>
    <row r="15" spans="1:70" ht="14.25" x14ac:dyDescent="0.2">
      <c r="A15" s="55" t="s">
        <v>86</v>
      </c>
      <c r="B15" s="61" t="s">
        <v>87</v>
      </c>
      <c r="C15" s="179">
        <v>2015</v>
      </c>
      <c r="D15" s="179">
        <v>2015</v>
      </c>
      <c r="E15" s="179">
        <v>2015</v>
      </c>
      <c r="F15" s="179">
        <v>2015</v>
      </c>
      <c r="G15" s="179">
        <v>2015</v>
      </c>
      <c r="H15" s="179">
        <v>2019</v>
      </c>
      <c r="I15" s="75">
        <v>2020</v>
      </c>
      <c r="J15" s="75">
        <v>2020</v>
      </c>
      <c r="K15" s="75">
        <v>2020</v>
      </c>
      <c r="L15" s="180">
        <v>2020</v>
      </c>
      <c r="M15" s="180">
        <v>2020</v>
      </c>
      <c r="N15" s="180">
        <v>2020</v>
      </c>
      <c r="O15" s="180">
        <v>2020</v>
      </c>
      <c r="P15" s="180">
        <v>2020</v>
      </c>
      <c r="Q15" s="75">
        <v>2019</v>
      </c>
      <c r="R15" s="75">
        <v>2019</v>
      </c>
      <c r="S15" s="75">
        <v>2019</v>
      </c>
      <c r="T15" s="75">
        <v>2011</v>
      </c>
      <c r="U15" s="75">
        <v>2018</v>
      </c>
      <c r="V15" s="75">
        <v>2018</v>
      </c>
      <c r="W15" s="75">
        <v>2018</v>
      </c>
      <c r="X15" s="75">
        <v>2014</v>
      </c>
      <c r="Y15" s="75">
        <v>2019</v>
      </c>
      <c r="Z15" s="75">
        <v>2020</v>
      </c>
      <c r="AA15" s="181">
        <v>2020</v>
      </c>
      <c r="AB15" s="181">
        <v>2020</v>
      </c>
      <c r="AC15" s="181">
        <v>2020</v>
      </c>
      <c r="AD15" s="181">
        <v>2020</v>
      </c>
      <c r="AE15" s="181">
        <v>2019</v>
      </c>
      <c r="AF15" s="181">
        <v>2018</v>
      </c>
      <c r="AG15" s="181">
        <v>2019</v>
      </c>
      <c r="AH15" s="181">
        <v>2020</v>
      </c>
      <c r="AI15" s="181">
        <v>2019</v>
      </c>
      <c r="AJ15" s="181">
        <v>2017</v>
      </c>
      <c r="AK15" s="181">
        <v>2019</v>
      </c>
      <c r="AL15" s="181">
        <v>2016</v>
      </c>
      <c r="AM15" s="181">
        <v>2018</v>
      </c>
      <c r="AN15" s="181" t="s">
        <v>323</v>
      </c>
      <c r="AO15" s="180">
        <v>2020</v>
      </c>
      <c r="AP15" s="180">
        <v>2020</v>
      </c>
      <c r="AQ15" s="180">
        <v>2020</v>
      </c>
      <c r="AR15" s="181">
        <v>2019</v>
      </c>
      <c r="AS15" s="181">
        <v>2020</v>
      </c>
      <c r="AT15" s="181">
        <v>2020</v>
      </c>
      <c r="AU15" s="181">
        <v>2020</v>
      </c>
      <c r="AV15" s="181">
        <v>2020</v>
      </c>
      <c r="AW15" s="182">
        <v>2019</v>
      </c>
      <c r="AX15" s="181">
        <v>2019</v>
      </c>
      <c r="AY15" s="181">
        <v>2020</v>
      </c>
      <c r="AZ15" s="181">
        <v>2011</v>
      </c>
      <c r="BA15" s="181">
        <v>2019</v>
      </c>
      <c r="BB15" s="182">
        <v>2018</v>
      </c>
      <c r="BC15" s="182">
        <v>2018</v>
      </c>
      <c r="BD15" s="182">
        <v>2018</v>
      </c>
      <c r="BE15" s="182">
        <v>2018</v>
      </c>
      <c r="BF15" s="182">
        <v>2018</v>
      </c>
      <c r="BG15" s="181">
        <v>2020</v>
      </c>
      <c r="BH15" s="181">
        <v>2021</v>
      </c>
      <c r="BI15" s="181">
        <v>2020</v>
      </c>
      <c r="BJ15" s="181">
        <v>2020</v>
      </c>
      <c r="BK15" s="181">
        <v>2019</v>
      </c>
      <c r="BL15" s="181">
        <v>2019</v>
      </c>
      <c r="BM15" s="181">
        <v>2019</v>
      </c>
      <c r="BN15" s="181" t="s">
        <v>323</v>
      </c>
      <c r="BO15" s="181">
        <v>2020</v>
      </c>
      <c r="BP15" s="181">
        <v>2020</v>
      </c>
      <c r="BQ15" s="181">
        <v>2015</v>
      </c>
      <c r="BR15" s="181">
        <v>2018</v>
      </c>
    </row>
    <row r="16" spans="1:70" ht="14.25" x14ac:dyDescent="0.2">
      <c r="A16" s="55" t="s">
        <v>89</v>
      </c>
      <c r="B16" s="61" t="s">
        <v>90</v>
      </c>
      <c r="C16" s="179">
        <v>2015</v>
      </c>
      <c r="D16" s="179">
        <v>2015</v>
      </c>
      <c r="E16" s="179">
        <v>2015</v>
      </c>
      <c r="F16" s="179">
        <v>2015</v>
      </c>
      <c r="G16" s="179">
        <v>2015</v>
      </c>
      <c r="H16" s="179">
        <v>2019</v>
      </c>
      <c r="I16" s="75" t="s">
        <v>323</v>
      </c>
      <c r="J16" s="75">
        <v>2019</v>
      </c>
      <c r="K16" s="75">
        <v>2020</v>
      </c>
      <c r="L16" s="180">
        <v>2020</v>
      </c>
      <c r="M16" s="180">
        <v>2020</v>
      </c>
      <c r="N16" s="180">
        <v>2020</v>
      </c>
      <c r="O16" s="180">
        <v>2020</v>
      </c>
      <c r="P16" s="180">
        <v>2020</v>
      </c>
      <c r="Q16" s="75">
        <v>2020</v>
      </c>
      <c r="R16" s="75">
        <v>2019</v>
      </c>
      <c r="S16" s="75">
        <v>2019</v>
      </c>
      <c r="T16" s="75">
        <v>2011</v>
      </c>
      <c r="U16" s="75">
        <v>2018</v>
      </c>
      <c r="V16" s="75">
        <v>2018</v>
      </c>
      <c r="W16" s="75">
        <v>2018</v>
      </c>
      <c r="X16" s="75">
        <v>2020</v>
      </c>
      <c r="Y16" s="75">
        <v>2019</v>
      </c>
      <c r="Z16" s="75">
        <v>2021</v>
      </c>
      <c r="AA16" s="181">
        <v>2020</v>
      </c>
      <c r="AB16" s="181">
        <v>2020</v>
      </c>
      <c r="AC16" s="181">
        <v>2020</v>
      </c>
      <c r="AD16" s="181">
        <v>2020</v>
      </c>
      <c r="AE16" s="181">
        <v>2019</v>
      </c>
      <c r="AF16" s="181">
        <v>2018</v>
      </c>
      <c r="AG16" s="181">
        <v>2017</v>
      </c>
      <c r="AH16" s="181">
        <v>2020</v>
      </c>
      <c r="AI16" s="181">
        <v>2019</v>
      </c>
      <c r="AJ16" s="181">
        <v>2016</v>
      </c>
      <c r="AK16" s="181">
        <v>2020</v>
      </c>
      <c r="AL16" s="181">
        <v>2018</v>
      </c>
      <c r="AM16" s="181">
        <v>2020</v>
      </c>
      <c r="AN16" s="181">
        <v>2020</v>
      </c>
      <c r="AO16" s="180">
        <v>2020</v>
      </c>
      <c r="AP16" s="180">
        <v>2020</v>
      </c>
      <c r="AQ16" s="180">
        <v>2020</v>
      </c>
      <c r="AR16" s="181">
        <v>2020</v>
      </c>
      <c r="AS16" s="181">
        <v>2020</v>
      </c>
      <c r="AT16" s="181" t="s">
        <v>323</v>
      </c>
      <c r="AU16" s="181" t="s">
        <v>323</v>
      </c>
      <c r="AV16" s="181">
        <v>2018</v>
      </c>
      <c r="AW16" s="182">
        <v>2019</v>
      </c>
      <c r="AX16" s="181">
        <v>2018</v>
      </c>
      <c r="AY16" s="181">
        <v>2020</v>
      </c>
      <c r="AZ16" s="181">
        <v>2011</v>
      </c>
      <c r="BA16" s="181">
        <v>2019</v>
      </c>
      <c r="BB16" s="182">
        <v>2021</v>
      </c>
      <c r="BC16" s="182">
        <v>2021</v>
      </c>
      <c r="BD16" s="182">
        <v>2020</v>
      </c>
      <c r="BE16" s="141" t="s">
        <v>323</v>
      </c>
      <c r="BF16" s="182">
        <v>2020</v>
      </c>
      <c r="BG16" s="181">
        <v>2020</v>
      </c>
      <c r="BH16" s="181">
        <v>2021</v>
      </c>
      <c r="BI16" s="181">
        <v>2019</v>
      </c>
      <c r="BJ16" s="181">
        <v>2014</v>
      </c>
      <c r="BK16" s="181">
        <v>2020</v>
      </c>
      <c r="BL16" s="181">
        <v>2020</v>
      </c>
      <c r="BM16" s="181" t="s">
        <v>323</v>
      </c>
      <c r="BN16" s="181" t="s">
        <v>323</v>
      </c>
      <c r="BO16" s="181">
        <v>2020</v>
      </c>
      <c r="BP16" s="181">
        <v>2020</v>
      </c>
      <c r="BQ16" s="181">
        <v>2015</v>
      </c>
      <c r="BR16" s="181">
        <v>2019</v>
      </c>
    </row>
    <row r="17" spans="1:70" ht="14.25" x14ac:dyDescent="0.2">
      <c r="A17" s="55" t="s">
        <v>91</v>
      </c>
      <c r="B17" s="61" t="s">
        <v>92</v>
      </c>
      <c r="C17" s="179">
        <v>2015</v>
      </c>
      <c r="D17" s="179">
        <v>2015</v>
      </c>
      <c r="E17" s="179">
        <v>2015</v>
      </c>
      <c r="F17" s="179">
        <v>2015</v>
      </c>
      <c r="G17" s="179">
        <v>2015</v>
      </c>
      <c r="H17" s="179">
        <v>2019</v>
      </c>
      <c r="I17" s="75" t="s">
        <v>323</v>
      </c>
      <c r="J17" s="75">
        <v>2019</v>
      </c>
      <c r="K17" s="75">
        <v>2020</v>
      </c>
      <c r="L17" s="180">
        <v>2020</v>
      </c>
      <c r="M17" s="180">
        <v>2020</v>
      </c>
      <c r="N17" s="180">
        <v>2020</v>
      </c>
      <c r="O17" s="180">
        <v>2020</v>
      </c>
      <c r="P17" s="180">
        <v>2020</v>
      </c>
      <c r="Q17" s="75">
        <v>2020</v>
      </c>
      <c r="R17" s="75">
        <v>2019</v>
      </c>
      <c r="S17" s="75">
        <v>2019</v>
      </c>
      <c r="T17" s="75">
        <v>2011</v>
      </c>
      <c r="U17" s="75">
        <v>2018</v>
      </c>
      <c r="V17" s="75">
        <v>2018</v>
      </c>
      <c r="W17" s="75">
        <v>2018</v>
      </c>
      <c r="X17" s="75">
        <v>2020</v>
      </c>
      <c r="Y17" s="75">
        <v>2019</v>
      </c>
      <c r="Z17" s="75">
        <v>2021</v>
      </c>
      <c r="AA17" s="181">
        <v>2020</v>
      </c>
      <c r="AB17" s="181">
        <v>2020</v>
      </c>
      <c r="AC17" s="181">
        <v>2020</v>
      </c>
      <c r="AD17" s="181">
        <v>2020</v>
      </c>
      <c r="AE17" s="181">
        <v>2019</v>
      </c>
      <c r="AF17" s="181">
        <v>2018</v>
      </c>
      <c r="AG17" s="181">
        <v>2017</v>
      </c>
      <c r="AH17" s="181">
        <v>2020</v>
      </c>
      <c r="AI17" s="181">
        <v>2019</v>
      </c>
      <c r="AJ17" s="181">
        <v>2016</v>
      </c>
      <c r="AK17" s="181">
        <v>2020</v>
      </c>
      <c r="AL17" s="181">
        <v>2018</v>
      </c>
      <c r="AM17" s="181">
        <v>2020</v>
      </c>
      <c r="AN17" s="181">
        <v>2020</v>
      </c>
      <c r="AO17" s="180">
        <v>2020</v>
      </c>
      <c r="AP17" s="180">
        <v>2020</v>
      </c>
      <c r="AQ17" s="180">
        <v>2020</v>
      </c>
      <c r="AR17" s="181">
        <v>2020</v>
      </c>
      <c r="AS17" s="181">
        <v>2020</v>
      </c>
      <c r="AT17" s="181" t="s">
        <v>323</v>
      </c>
      <c r="AU17" s="181" t="s">
        <v>323</v>
      </c>
      <c r="AV17" s="181" t="s">
        <v>323</v>
      </c>
      <c r="AW17" s="182">
        <v>2019</v>
      </c>
      <c r="AX17" s="181">
        <v>2018</v>
      </c>
      <c r="AY17" s="181">
        <v>2020</v>
      </c>
      <c r="AZ17" s="181">
        <v>2011</v>
      </c>
      <c r="BA17" s="181">
        <v>2019</v>
      </c>
      <c r="BB17" s="182">
        <v>2021</v>
      </c>
      <c r="BC17" s="182">
        <v>2021</v>
      </c>
      <c r="BD17" s="182">
        <v>2020</v>
      </c>
      <c r="BE17" s="141" t="s">
        <v>323</v>
      </c>
      <c r="BF17" s="182">
        <v>2020</v>
      </c>
      <c r="BG17" s="181">
        <v>2020</v>
      </c>
      <c r="BH17" s="181">
        <v>2021</v>
      </c>
      <c r="BI17" s="181">
        <v>2019</v>
      </c>
      <c r="BJ17" s="181">
        <v>2014</v>
      </c>
      <c r="BK17" s="181">
        <v>2020</v>
      </c>
      <c r="BL17" s="181">
        <v>2020</v>
      </c>
      <c r="BM17" s="181">
        <v>2020</v>
      </c>
      <c r="BN17" s="181" t="s">
        <v>323</v>
      </c>
      <c r="BO17" s="181">
        <v>2020</v>
      </c>
      <c r="BP17" s="181">
        <v>2020</v>
      </c>
      <c r="BQ17" s="181">
        <v>2015</v>
      </c>
      <c r="BR17" s="181">
        <v>2019</v>
      </c>
    </row>
    <row r="18" spans="1:70" ht="14.25" x14ac:dyDescent="0.2">
      <c r="A18" s="55" t="s">
        <v>93</v>
      </c>
      <c r="B18" s="61" t="s">
        <v>94</v>
      </c>
      <c r="C18" s="179">
        <v>2015</v>
      </c>
      <c r="D18" s="179">
        <v>2015</v>
      </c>
      <c r="E18" s="179">
        <v>2015</v>
      </c>
      <c r="F18" s="179">
        <v>2015</v>
      </c>
      <c r="G18" s="179">
        <v>2015</v>
      </c>
      <c r="H18" s="179">
        <v>2019</v>
      </c>
      <c r="I18" s="75" t="s">
        <v>323</v>
      </c>
      <c r="J18" s="75">
        <v>2019</v>
      </c>
      <c r="K18" s="75">
        <v>2020</v>
      </c>
      <c r="L18" s="180">
        <v>2020</v>
      </c>
      <c r="M18" s="180">
        <v>2020</v>
      </c>
      <c r="N18" s="180">
        <v>2020</v>
      </c>
      <c r="O18" s="180">
        <v>2020</v>
      </c>
      <c r="P18" s="180">
        <v>2020</v>
      </c>
      <c r="Q18" s="75">
        <v>2020</v>
      </c>
      <c r="R18" s="75">
        <v>2019</v>
      </c>
      <c r="S18" s="75">
        <v>2019</v>
      </c>
      <c r="T18" s="75">
        <v>2011</v>
      </c>
      <c r="U18" s="75">
        <v>2018</v>
      </c>
      <c r="V18" s="75">
        <v>2018</v>
      </c>
      <c r="W18" s="75">
        <v>2018</v>
      </c>
      <c r="X18" s="75">
        <v>2020</v>
      </c>
      <c r="Y18" s="75">
        <v>2019</v>
      </c>
      <c r="Z18" s="75">
        <v>2021</v>
      </c>
      <c r="AA18" s="181">
        <v>2020</v>
      </c>
      <c r="AB18" s="181">
        <v>2020</v>
      </c>
      <c r="AC18" s="181">
        <v>2020</v>
      </c>
      <c r="AD18" s="181">
        <v>2020</v>
      </c>
      <c r="AE18" s="181">
        <v>2019</v>
      </c>
      <c r="AF18" s="181">
        <v>2018</v>
      </c>
      <c r="AG18" s="181">
        <v>2017</v>
      </c>
      <c r="AH18" s="181">
        <v>2020</v>
      </c>
      <c r="AI18" s="181">
        <v>2019</v>
      </c>
      <c r="AJ18" s="181">
        <v>2016</v>
      </c>
      <c r="AK18" s="181">
        <v>2020</v>
      </c>
      <c r="AL18" s="181">
        <v>2018</v>
      </c>
      <c r="AM18" s="181">
        <v>2020</v>
      </c>
      <c r="AN18" s="181">
        <v>2020</v>
      </c>
      <c r="AO18" s="180">
        <v>2020</v>
      </c>
      <c r="AP18" s="180">
        <v>2020</v>
      </c>
      <c r="AQ18" s="180">
        <v>2020</v>
      </c>
      <c r="AR18" s="181">
        <v>2020</v>
      </c>
      <c r="AS18" s="181">
        <v>2020</v>
      </c>
      <c r="AT18" s="181" t="s">
        <v>323</v>
      </c>
      <c r="AU18" s="181" t="s">
        <v>323</v>
      </c>
      <c r="AV18" s="181" t="s">
        <v>323</v>
      </c>
      <c r="AW18" s="182">
        <v>2019</v>
      </c>
      <c r="AX18" s="181">
        <v>2018</v>
      </c>
      <c r="AY18" s="181">
        <v>2020</v>
      </c>
      <c r="AZ18" s="181">
        <v>2011</v>
      </c>
      <c r="BA18" s="181">
        <v>2019</v>
      </c>
      <c r="BB18" s="182">
        <v>2021</v>
      </c>
      <c r="BC18" s="182">
        <v>2021</v>
      </c>
      <c r="BD18" s="182">
        <v>2020</v>
      </c>
      <c r="BE18" s="141" t="s">
        <v>323</v>
      </c>
      <c r="BF18" s="182">
        <v>2020</v>
      </c>
      <c r="BG18" s="181">
        <v>2020</v>
      </c>
      <c r="BH18" s="181">
        <v>2021</v>
      </c>
      <c r="BI18" s="181">
        <v>2019</v>
      </c>
      <c r="BJ18" s="181">
        <v>2014</v>
      </c>
      <c r="BK18" s="181">
        <v>2020</v>
      </c>
      <c r="BL18" s="181">
        <v>2020</v>
      </c>
      <c r="BM18" s="181">
        <v>2020</v>
      </c>
      <c r="BN18" s="181" t="s">
        <v>323</v>
      </c>
      <c r="BO18" s="181">
        <v>2020</v>
      </c>
      <c r="BP18" s="181">
        <v>2020</v>
      </c>
      <c r="BQ18" s="181">
        <v>2015</v>
      </c>
      <c r="BR18" s="181">
        <v>2019</v>
      </c>
    </row>
    <row r="19" spans="1:70" ht="14.25" x14ac:dyDescent="0.2">
      <c r="A19" s="55" t="s">
        <v>95</v>
      </c>
      <c r="B19" s="61" t="s">
        <v>96</v>
      </c>
      <c r="C19" s="179">
        <v>2015</v>
      </c>
      <c r="D19" s="179">
        <v>2015</v>
      </c>
      <c r="E19" s="179">
        <v>2015</v>
      </c>
      <c r="F19" s="179">
        <v>2015</v>
      </c>
      <c r="G19" s="179">
        <v>2015</v>
      </c>
      <c r="H19" s="179">
        <v>2019</v>
      </c>
      <c r="I19" s="75" t="s">
        <v>323</v>
      </c>
      <c r="J19" s="75">
        <v>2019</v>
      </c>
      <c r="K19" s="75">
        <v>2020</v>
      </c>
      <c r="L19" s="180">
        <v>2020</v>
      </c>
      <c r="M19" s="180">
        <v>2020</v>
      </c>
      <c r="N19" s="180">
        <v>2020</v>
      </c>
      <c r="O19" s="180">
        <v>2020</v>
      </c>
      <c r="P19" s="180">
        <v>2020</v>
      </c>
      <c r="Q19" s="75">
        <v>2020</v>
      </c>
      <c r="R19" s="75">
        <v>2019</v>
      </c>
      <c r="S19" s="75">
        <v>2019</v>
      </c>
      <c r="T19" s="75">
        <v>2011</v>
      </c>
      <c r="U19" s="75">
        <v>2018</v>
      </c>
      <c r="V19" s="75">
        <v>2018</v>
      </c>
      <c r="W19" s="75">
        <v>2018</v>
      </c>
      <c r="X19" s="75">
        <v>2020</v>
      </c>
      <c r="Y19" s="75">
        <v>2019</v>
      </c>
      <c r="Z19" s="75">
        <v>2021</v>
      </c>
      <c r="AA19" s="181">
        <v>2020</v>
      </c>
      <c r="AB19" s="181">
        <v>2020</v>
      </c>
      <c r="AC19" s="181">
        <v>2020</v>
      </c>
      <c r="AD19" s="181">
        <v>2020</v>
      </c>
      <c r="AE19" s="181">
        <v>2019</v>
      </c>
      <c r="AF19" s="181">
        <v>2018</v>
      </c>
      <c r="AG19" s="181">
        <v>2017</v>
      </c>
      <c r="AH19" s="181">
        <v>2020</v>
      </c>
      <c r="AI19" s="181">
        <v>2019</v>
      </c>
      <c r="AJ19" s="181">
        <v>2016</v>
      </c>
      <c r="AK19" s="181">
        <v>2020</v>
      </c>
      <c r="AL19" s="181">
        <v>2018</v>
      </c>
      <c r="AM19" s="181">
        <v>2020</v>
      </c>
      <c r="AN19" s="181">
        <v>2020</v>
      </c>
      <c r="AO19" s="180">
        <v>2020</v>
      </c>
      <c r="AP19" s="180">
        <v>2020</v>
      </c>
      <c r="AQ19" s="180">
        <v>2020</v>
      </c>
      <c r="AR19" s="181">
        <v>2020</v>
      </c>
      <c r="AS19" s="181">
        <v>2020</v>
      </c>
      <c r="AT19" s="181" t="s">
        <v>323</v>
      </c>
      <c r="AU19" s="181" t="s">
        <v>323</v>
      </c>
      <c r="AV19" s="181" t="s">
        <v>323</v>
      </c>
      <c r="AW19" s="182">
        <v>2019</v>
      </c>
      <c r="AX19" s="181">
        <v>2018</v>
      </c>
      <c r="AY19" s="181">
        <v>2020</v>
      </c>
      <c r="AZ19" s="181">
        <v>2011</v>
      </c>
      <c r="BA19" s="181">
        <v>2019</v>
      </c>
      <c r="BB19" s="182">
        <v>2021</v>
      </c>
      <c r="BC19" s="182">
        <v>2021</v>
      </c>
      <c r="BD19" s="182">
        <v>2020</v>
      </c>
      <c r="BE19" s="141" t="s">
        <v>323</v>
      </c>
      <c r="BF19" s="182">
        <v>2020</v>
      </c>
      <c r="BG19" s="181">
        <v>2020</v>
      </c>
      <c r="BH19" s="181">
        <v>2021</v>
      </c>
      <c r="BI19" s="181">
        <v>2019</v>
      </c>
      <c r="BJ19" s="181">
        <v>2014</v>
      </c>
      <c r="BK19" s="181">
        <v>2020</v>
      </c>
      <c r="BL19" s="181">
        <v>2020</v>
      </c>
      <c r="BM19" s="181">
        <v>2020</v>
      </c>
      <c r="BN19" s="181" t="s">
        <v>323</v>
      </c>
      <c r="BO19" s="181">
        <v>2020</v>
      </c>
      <c r="BP19" s="181">
        <v>2020</v>
      </c>
      <c r="BQ19" s="181">
        <v>2015</v>
      </c>
      <c r="BR19" s="181">
        <v>2019</v>
      </c>
    </row>
    <row r="20" spans="1:70" ht="14.25" x14ac:dyDescent="0.2">
      <c r="A20" s="55" t="s">
        <v>97</v>
      </c>
      <c r="B20" s="61" t="s">
        <v>98</v>
      </c>
      <c r="C20" s="179">
        <v>2015</v>
      </c>
      <c r="D20" s="179">
        <v>2015</v>
      </c>
      <c r="E20" s="179">
        <v>2015</v>
      </c>
      <c r="F20" s="179">
        <v>2015</v>
      </c>
      <c r="G20" s="179">
        <v>2015</v>
      </c>
      <c r="H20" s="179">
        <v>2019</v>
      </c>
      <c r="I20" s="75" t="s">
        <v>323</v>
      </c>
      <c r="J20" s="75">
        <v>2019</v>
      </c>
      <c r="K20" s="75">
        <v>2020</v>
      </c>
      <c r="L20" s="180">
        <v>2020</v>
      </c>
      <c r="M20" s="180">
        <v>2020</v>
      </c>
      <c r="N20" s="180">
        <v>2020</v>
      </c>
      <c r="O20" s="180">
        <v>2020</v>
      </c>
      <c r="P20" s="180">
        <v>2020</v>
      </c>
      <c r="Q20" s="75">
        <v>2020</v>
      </c>
      <c r="R20" s="75">
        <v>2019</v>
      </c>
      <c r="S20" s="75">
        <v>2019</v>
      </c>
      <c r="T20" s="75">
        <v>2011</v>
      </c>
      <c r="U20" s="75">
        <v>2018</v>
      </c>
      <c r="V20" s="75">
        <v>2018</v>
      </c>
      <c r="W20" s="75">
        <v>2018</v>
      </c>
      <c r="X20" s="75">
        <v>2020</v>
      </c>
      <c r="Y20" s="75">
        <v>2019</v>
      </c>
      <c r="Z20" s="75">
        <v>2021</v>
      </c>
      <c r="AA20" s="181">
        <v>2020</v>
      </c>
      <c r="AB20" s="181">
        <v>2020</v>
      </c>
      <c r="AC20" s="181">
        <v>2020</v>
      </c>
      <c r="AD20" s="181">
        <v>2020</v>
      </c>
      <c r="AE20" s="181">
        <v>2019</v>
      </c>
      <c r="AF20" s="181">
        <v>2018</v>
      </c>
      <c r="AG20" s="181">
        <v>2017</v>
      </c>
      <c r="AH20" s="181">
        <v>2020</v>
      </c>
      <c r="AI20" s="181">
        <v>2019</v>
      </c>
      <c r="AJ20" s="181">
        <v>2016</v>
      </c>
      <c r="AK20" s="181">
        <v>2020</v>
      </c>
      <c r="AL20" s="181">
        <v>2018</v>
      </c>
      <c r="AM20" s="181">
        <v>2020</v>
      </c>
      <c r="AN20" s="181">
        <v>2020</v>
      </c>
      <c r="AO20" s="180">
        <v>2020</v>
      </c>
      <c r="AP20" s="180">
        <v>2020</v>
      </c>
      <c r="AQ20" s="180">
        <v>2020</v>
      </c>
      <c r="AR20" s="181">
        <v>2020</v>
      </c>
      <c r="AS20" s="181">
        <v>2020</v>
      </c>
      <c r="AT20" s="181" t="s">
        <v>323</v>
      </c>
      <c r="AU20" s="181" t="s">
        <v>323</v>
      </c>
      <c r="AV20" s="181" t="s">
        <v>323</v>
      </c>
      <c r="AW20" s="182">
        <v>2019</v>
      </c>
      <c r="AX20" s="181">
        <v>2018</v>
      </c>
      <c r="AY20" s="181">
        <v>2020</v>
      </c>
      <c r="AZ20" s="181">
        <v>2011</v>
      </c>
      <c r="BA20" s="181">
        <v>2019</v>
      </c>
      <c r="BB20" s="182">
        <v>2021</v>
      </c>
      <c r="BC20" s="182">
        <v>2021</v>
      </c>
      <c r="BD20" s="182">
        <v>2020</v>
      </c>
      <c r="BE20" s="141" t="s">
        <v>323</v>
      </c>
      <c r="BF20" s="182">
        <v>2020</v>
      </c>
      <c r="BG20" s="181">
        <v>2020</v>
      </c>
      <c r="BH20" s="181">
        <v>2021</v>
      </c>
      <c r="BI20" s="181">
        <v>2019</v>
      </c>
      <c r="BJ20" s="181">
        <v>2014</v>
      </c>
      <c r="BK20" s="181">
        <v>2020</v>
      </c>
      <c r="BL20" s="181">
        <v>2020</v>
      </c>
      <c r="BM20" s="181" t="s">
        <v>323</v>
      </c>
      <c r="BN20" s="181" t="s">
        <v>323</v>
      </c>
      <c r="BO20" s="181">
        <v>2020</v>
      </c>
      <c r="BP20" s="181">
        <v>2020</v>
      </c>
      <c r="BQ20" s="181">
        <v>2015</v>
      </c>
      <c r="BR20" s="181">
        <v>2019</v>
      </c>
    </row>
    <row r="21" spans="1:70" ht="15.75" customHeight="1" x14ac:dyDescent="0.2">
      <c r="A21" s="55" t="s">
        <v>99</v>
      </c>
      <c r="B21" s="61" t="s">
        <v>100</v>
      </c>
      <c r="C21" s="179">
        <v>2015</v>
      </c>
      <c r="D21" s="179">
        <v>2015</v>
      </c>
      <c r="E21" s="179">
        <v>2015</v>
      </c>
      <c r="F21" s="179">
        <v>2015</v>
      </c>
      <c r="G21" s="179">
        <v>2015</v>
      </c>
      <c r="H21" s="179">
        <v>2019</v>
      </c>
      <c r="I21" s="75" t="s">
        <v>323</v>
      </c>
      <c r="J21" s="75">
        <v>2019</v>
      </c>
      <c r="K21" s="75">
        <v>2020</v>
      </c>
      <c r="L21" s="180">
        <v>2020</v>
      </c>
      <c r="M21" s="180">
        <v>2020</v>
      </c>
      <c r="N21" s="180">
        <v>2020</v>
      </c>
      <c r="O21" s="180">
        <v>2020</v>
      </c>
      <c r="P21" s="180">
        <v>2020</v>
      </c>
      <c r="Q21" s="75">
        <v>2020</v>
      </c>
      <c r="R21" s="75">
        <v>2019</v>
      </c>
      <c r="S21" s="75">
        <v>2019</v>
      </c>
      <c r="T21" s="75">
        <v>2011</v>
      </c>
      <c r="U21" s="75">
        <v>2018</v>
      </c>
      <c r="V21" s="75">
        <v>2018</v>
      </c>
      <c r="W21" s="75">
        <v>2018</v>
      </c>
      <c r="X21" s="75">
        <v>2020</v>
      </c>
      <c r="Y21" s="75">
        <v>2019</v>
      </c>
      <c r="Z21" s="75">
        <v>2021</v>
      </c>
      <c r="AA21" s="181">
        <v>2020</v>
      </c>
      <c r="AB21" s="181">
        <v>2020</v>
      </c>
      <c r="AC21" s="181">
        <v>2020</v>
      </c>
      <c r="AD21" s="181">
        <v>2020</v>
      </c>
      <c r="AE21" s="181">
        <v>2019</v>
      </c>
      <c r="AF21" s="181">
        <v>2018</v>
      </c>
      <c r="AG21" s="181">
        <v>2017</v>
      </c>
      <c r="AH21" s="181">
        <v>2020</v>
      </c>
      <c r="AI21" s="181">
        <v>2019</v>
      </c>
      <c r="AJ21" s="181">
        <v>2016</v>
      </c>
      <c r="AK21" s="181">
        <v>2020</v>
      </c>
      <c r="AL21" s="181">
        <v>2018</v>
      </c>
      <c r="AM21" s="181">
        <v>2020</v>
      </c>
      <c r="AN21" s="181">
        <v>2020</v>
      </c>
      <c r="AO21" s="180">
        <v>2020</v>
      </c>
      <c r="AP21" s="180">
        <v>2020</v>
      </c>
      <c r="AQ21" s="180">
        <v>2020</v>
      </c>
      <c r="AR21" s="181">
        <v>2020</v>
      </c>
      <c r="AS21" s="181">
        <v>2020</v>
      </c>
      <c r="AT21" s="181" t="s">
        <v>323</v>
      </c>
      <c r="AU21" s="181" t="s">
        <v>323</v>
      </c>
      <c r="AV21" s="181" t="s">
        <v>323</v>
      </c>
      <c r="AW21" s="182">
        <v>2019</v>
      </c>
      <c r="AX21" s="181">
        <v>2018</v>
      </c>
      <c r="AY21" s="181">
        <v>2020</v>
      </c>
      <c r="AZ21" s="181">
        <v>2011</v>
      </c>
      <c r="BA21" s="181">
        <v>2019</v>
      </c>
      <c r="BB21" s="182">
        <v>2021</v>
      </c>
      <c r="BC21" s="182">
        <v>2021</v>
      </c>
      <c r="BD21" s="182">
        <v>2020</v>
      </c>
      <c r="BE21" s="141" t="s">
        <v>323</v>
      </c>
      <c r="BF21" s="182">
        <v>2020</v>
      </c>
      <c r="BG21" s="181">
        <v>2020</v>
      </c>
      <c r="BH21" s="181">
        <v>2021</v>
      </c>
      <c r="BI21" s="181">
        <v>2019</v>
      </c>
      <c r="BJ21" s="181">
        <v>2014</v>
      </c>
      <c r="BK21" s="181">
        <v>2020</v>
      </c>
      <c r="BL21" s="181">
        <v>2020</v>
      </c>
      <c r="BM21" s="181">
        <v>2020</v>
      </c>
      <c r="BN21" s="181" t="s">
        <v>323</v>
      </c>
      <c r="BO21" s="181">
        <v>2020</v>
      </c>
      <c r="BP21" s="181">
        <v>2020</v>
      </c>
      <c r="BQ21" s="181">
        <v>2015</v>
      </c>
      <c r="BR21" s="181">
        <v>2019</v>
      </c>
    </row>
    <row r="22" spans="1:70" ht="15.75" customHeight="1" x14ac:dyDescent="0.2">
      <c r="A22" s="55" t="s">
        <v>101</v>
      </c>
      <c r="B22" s="61" t="s">
        <v>102</v>
      </c>
      <c r="C22" s="179">
        <v>2015</v>
      </c>
      <c r="D22" s="179">
        <v>2015</v>
      </c>
      <c r="E22" s="179">
        <v>2015</v>
      </c>
      <c r="F22" s="179">
        <v>2015</v>
      </c>
      <c r="G22" s="179">
        <v>2015</v>
      </c>
      <c r="H22" s="179">
        <v>2019</v>
      </c>
      <c r="I22" s="75" t="s">
        <v>323</v>
      </c>
      <c r="J22" s="75">
        <v>2020</v>
      </c>
      <c r="K22" s="75">
        <v>2020</v>
      </c>
      <c r="L22" s="180">
        <v>2020</v>
      </c>
      <c r="M22" s="180">
        <v>2020</v>
      </c>
      <c r="N22" s="180">
        <v>2020</v>
      </c>
      <c r="O22" s="180">
        <v>2020</v>
      </c>
      <c r="P22" s="180">
        <v>2020</v>
      </c>
      <c r="Q22" s="75">
        <v>2020</v>
      </c>
      <c r="R22" s="75">
        <v>2019</v>
      </c>
      <c r="S22" s="75">
        <v>2019</v>
      </c>
      <c r="T22" s="75">
        <v>2011</v>
      </c>
      <c r="U22" s="75">
        <v>2018</v>
      </c>
      <c r="V22" s="75">
        <v>2018</v>
      </c>
      <c r="W22" s="75">
        <v>2018</v>
      </c>
      <c r="X22" s="75">
        <v>2020</v>
      </c>
      <c r="Y22" s="75">
        <v>2019</v>
      </c>
      <c r="Z22" s="75">
        <v>2021</v>
      </c>
      <c r="AA22" s="181">
        <v>2020</v>
      </c>
      <c r="AB22" s="181">
        <v>2020</v>
      </c>
      <c r="AC22" s="181">
        <v>2020</v>
      </c>
      <c r="AD22" s="181">
        <v>2020</v>
      </c>
      <c r="AE22" s="181">
        <v>2019</v>
      </c>
      <c r="AF22" s="181">
        <v>2018</v>
      </c>
      <c r="AG22" s="181">
        <v>2017</v>
      </c>
      <c r="AH22" s="181">
        <v>2020</v>
      </c>
      <c r="AI22" s="181">
        <v>2019</v>
      </c>
      <c r="AJ22" s="181">
        <v>2016</v>
      </c>
      <c r="AK22" s="181">
        <v>2020</v>
      </c>
      <c r="AL22" s="181">
        <v>2018</v>
      </c>
      <c r="AM22" s="181">
        <v>2020</v>
      </c>
      <c r="AN22" s="181">
        <v>2020</v>
      </c>
      <c r="AO22" s="180">
        <v>2020</v>
      </c>
      <c r="AP22" s="180">
        <v>2020</v>
      </c>
      <c r="AQ22" s="180">
        <v>2020</v>
      </c>
      <c r="AR22" s="181">
        <v>2020</v>
      </c>
      <c r="AS22" s="181">
        <v>2020</v>
      </c>
      <c r="AT22" s="181" t="s">
        <v>323</v>
      </c>
      <c r="AU22" s="181" t="s">
        <v>323</v>
      </c>
      <c r="AV22" s="181" t="s">
        <v>323</v>
      </c>
      <c r="AW22" s="182">
        <v>2019</v>
      </c>
      <c r="AX22" s="181">
        <v>2018</v>
      </c>
      <c r="AY22" s="181">
        <v>2020</v>
      </c>
      <c r="AZ22" s="181">
        <v>2011</v>
      </c>
      <c r="BA22" s="181">
        <v>2019</v>
      </c>
      <c r="BB22" s="182">
        <v>2021</v>
      </c>
      <c r="BC22" s="182">
        <v>2021</v>
      </c>
      <c r="BD22" s="182">
        <v>2020</v>
      </c>
      <c r="BE22" s="141" t="s">
        <v>323</v>
      </c>
      <c r="BF22" s="182">
        <v>2020</v>
      </c>
      <c r="BG22" s="181">
        <v>2020</v>
      </c>
      <c r="BH22" s="181">
        <v>2021</v>
      </c>
      <c r="BI22" s="181">
        <v>2019</v>
      </c>
      <c r="BJ22" s="181">
        <v>2014</v>
      </c>
      <c r="BK22" s="181">
        <v>2020</v>
      </c>
      <c r="BL22" s="181">
        <v>2020</v>
      </c>
      <c r="BM22" s="181" t="s">
        <v>323</v>
      </c>
      <c r="BN22" s="181" t="s">
        <v>323</v>
      </c>
      <c r="BO22" s="181">
        <v>2020</v>
      </c>
      <c r="BP22" s="181">
        <v>2020</v>
      </c>
      <c r="BQ22" s="181">
        <v>2015</v>
      </c>
      <c r="BR22" s="181">
        <v>2019</v>
      </c>
    </row>
    <row r="23" spans="1:70" ht="15.75" customHeight="1" x14ac:dyDescent="0.2">
      <c r="A23" s="55" t="s">
        <v>103</v>
      </c>
      <c r="B23" s="61" t="s">
        <v>104</v>
      </c>
      <c r="C23" s="179">
        <v>2015</v>
      </c>
      <c r="D23" s="179">
        <v>2015</v>
      </c>
      <c r="E23" s="179">
        <v>2015</v>
      </c>
      <c r="F23" s="179">
        <v>2015</v>
      </c>
      <c r="G23" s="179">
        <v>2015</v>
      </c>
      <c r="H23" s="179">
        <v>2019</v>
      </c>
      <c r="I23" s="75" t="s">
        <v>323</v>
      </c>
      <c r="J23" s="75">
        <v>2019</v>
      </c>
      <c r="K23" s="75">
        <v>2020</v>
      </c>
      <c r="L23" s="180">
        <v>2020</v>
      </c>
      <c r="M23" s="180">
        <v>2020</v>
      </c>
      <c r="N23" s="180">
        <v>2020</v>
      </c>
      <c r="O23" s="180">
        <v>2020</v>
      </c>
      <c r="P23" s="180">
        <v>2020</v>
      </c>
      <c r="Q23" s="75">
        <v>2020</v>
      </c>
      <c r="R23" s="75">
        <v>2019</v>
      </c>
      <c r="S23" s="75">
        <v>2019</v>
      </c>
      <c r="T23" s="75">
        <v>2011</v>
      </c>
      <c r="U23" s="75">
        <v>2018</v>
      </c>
      <c r="V23" s="75">
        <v>2018</v>
      </c>
      <c r="W23" s="75">
        <v>2018</v>
      </c>
      <c r="X23" s="75">
        <v>2020</v>
      </c>
      <c r="Y23" s="75">
        <v>2019</v>
      </c>
      <c r="Z23" s="75">
        <v>2021</v>
      </c>
      <c r="AA23" s="181">
        <v>2020</v>
      </c>
      <c r="AB23" s="181">
        <v>2020</v>
      </c>
      <c r="AC23" s="181">
        <v>2020</v>
      </c>
      <c r="AD23" s="181">
        <v>2020</v>
      </c>
      <c r="AE23" s="181">
        <v>2019</v>
      </c>
      <c r="AF23" s="181">
        <v>2018</v>
      </c>
      <c r="AG23" s="181">
        <v>2017</v>
      </c>
      <c r="AH23" s="181">
        <v>2020</v>
      </c>
      <c r="AI23" s="181">
        <v>2019</v>
      </c>
      <c r="AJ23" s="181">
        <v>2016</v>
      </c>
      <c r="AK23" s="181">
        <v>2020</v>
      </c>
      <c r="AL23" s="181">
        <v>2018</v>
      </c>
      <c r="AM23" s="181">
        <v>2020</v>
      </c>
      <c r="AN23" s="181">
        <v>2020</v>
      </c>
      <c r="AO23" s="180">
        <v>2020</v>
      </c>
      <c r="AP23" s="180">
        <v>2020</v>
      </c>
      <c r="AQ23" s="180">
        <v>2020</v>
      </c>
      <c r="AR23" s="181">
        <v>2020</v>
      </c>
      <c r="AS23" s="181">
        <v>2020</v>
      </c>
      <c r="AT23" s="181" t="s">
        <v>323</v>
      </c>
      <c r="AU23" s="181">
        <v>2018</v>
      </c>
      <c r="AV23" s="181">
        <v>2018</v>
      </c>
      <c r="AW23" s="182">
        <v>2019</v>
      </c>
      <c r="AX23" s="181">
        <v>2018</v>
      </c>
      <c r="AY23" s="181">
        <v>2020</v>
      </c>
      <c r="AZ23" s="181">
        <v>2011</v>
      </c>
      <c r="BA23" s="181">
        <v>2019</v>
      </c>
      <c r="BB23" s="182">
        <v>2021</v>
      </c>
      <c r="BC23" s="182">
        <v>2021</v>
      </c>
      <c r="BD23" s="182">
        <v>2020</v>
      </c>
      <c r="BE23" s="141" t="s">
        <v>323</v>
      </c>
      <c r="BF23" s="182">
        <v>2020</v>
      </c>
      <c r="BG23" s="181">
        <v>2020</v>
      </c>
      <c r="BH23" s="181">
        <v>2021</v>
      </c>
      <c r="BI23" s="181">
        <v>2019</v>
      </c>
      <c r="BJ23" s="181">
        <v>2014</v>
      </c>
      <c r="BK23" s="181">
        <v>2020</v>
      </c>
      <c r="BL23" s="181">
        <v>2020</v>
      </c>
      <c r="BM23" s="181" t="s">
        <v>323</v>
      </c>
      <c r="BN23" s="181" t="s">
        <v>323</v>
      </c>
      <c r="BO23" s="181">
        <v>2020</v>
      </c>
      <c r="BP23" s="181">
        <v>2020</v>
      </c>
      <c r="BQ23" s="181">
        <v>2015</v>
      </c>
      <c r="BR23" s="181">
        <v>2019</v>
      </c>
    </row>
    <row r="24" spans="1:70" ht="15.75" customHeight="1" x14ac:dyDescent="0.2">
      <c r="A24" s="55" t="s">
        <v>105</v>
      </c>
      <c r="B24" s="61" t="s">
        <v>106</v>
      </c>
      <c r="C24" s="179">
        <v>2015</v>
      </c>
      <c r="D24" s="179">
        <v>2015</v>
      </c>
      <c r="E24" s="179">
        <v>2015</v>
      </c>
      <c r="F24" s="179">
        <v>2015</v>
      </c>
      <c r="G24" s="179">
        <v>2015</v>
      </c>
      <c r="H24" s="179">
        <v>2019</v>
      </c>
      <c r="I24" s="75" t="s">
        <v>323</v>
      </c>
      <c r="J24" s="75">
        <v>2019</v>
      </c>
      <c r="K24" s="75">
        <v>2020</v>
      </c>
      <c r="L24" s="180">
        <v>2020</v>
      </c>
      <c r="M24" s="180">
        <v>2020</v>
      </c>
      <c r="N24" s="180">
        <v>2020</v>
      </c>
      <c r="O24" s="180">
        <v>2020</v>
      </c>
      <c r="P24" s="180">
        <v>2020</v>
      </c>
      <c r="Q24" s="75">
        <v>2020</v>
      </c>
      <c r="R24" s="75">
        <v>2019</v>
      </c>
      <c r="S24" s="75">
        <v>2019</v>
      </c>
      <c r="T24" s="75">
        <v>2011</v>
      </c>
      <c r="U24" s="75">
        <v>2018</v>
      </c>
      <c r="V24" s="75">
        <v>2018</v>
      </c>
      <c r="W24" s="75">
        <v>2018</v>
      </c>
      <c r="X24" s="75">
        <v>2020</v>
      </c>
      <c r="Y24" s="75">
        <v>2019</v>
      </c>
      <c r="Z24" s="75">
        <v>2021</v>
      </c>
      <c r="AA24" s="181">
        <v>2020</v>
      </c>
      <c r="AB24" s="181">
        <v>2020</v>
      </c>
      <c r="AC24" s="181">
        <v>2020</v>
      </c>
      <c r="AD24" s="181">
        <v>2020</v>
      </c>
      <c r="AE24" s="181">
        <v>2019</v>
      </c>
      <c r="AF24" s="181">
        <v>2018</v>
      </c>
      <c r="AG24" s="181">
        <v>2017</v>
      </c>
      <c r="AH24" s="181">
        <v>2020</v>
      </c>
      <c r="AI24" s="181">
        <v>2019</v>
      </c>
      <c r="AJ24" s="181">
        <v>2016</v>
      </c>
      <c r="AK24" s="181">
        <v>2020</v>
      </c>
      <c r="AL24" s="181">
        <v>2018</v>
      </c>
      <c r="AM24" s="181">
        <v>2020</v>
      </c>
      <c r="AN24" s="181">
        <v>2020</v>
      </c>
      <c r="AO24" s="180">
        <v>2020</v>
      </c>
      <c r="AP24" s="180">
        <v>2020</v>
      </c>
      <c r="AQ24" s="180">
        <v>2020</v>
      </c>
      <c r="AR24" s="181">
        <v>2020</v>
      </c>
      <c r="AS24" s="181">
        <v>2020</v>
      </c>
      <c r="AT24" s="181" t="s">
        <v>323</v>
      </c>
      <c r="AU24" s="181" t="s">
        <v>323</v>
      </c>
      <c r="AV24" s="181">
        <v>2018</v>
      </c>
      <c r="AW24" s="182">
        <v>2019</v>
      </c>
      <c r="AX24" s="181">
        <v>2018</v>
      </c>
      <c r="AY24" s="181">
        <v>2020</v>
      </c>
      <c r="AZ24" s="181">
        <v>2011</v>
      </c>
      <c r="BA24" s="181">
        <v>2019</v>
      </c>
      <c r="BB24" s="182">
        <v>2021</v>
      </c>
      <c r="BC24" s="182">
        <v>2021</v>
      </c>
      <c r="BD24" s="182">
        <v>2020</v>
      </c>
      <c r="BE24" s="141" t="s">
        <v>323</v>
      </c>
      <c r="BF24" s="182">
        <v>2020</v>
      </c>
      <c r="BG24" s="181">
        <v>2020</v>
      </c>
      <c r="BH24" s="181">
        <v>2021</v>
      </c>
      <c r="BI24" s="181">
        <v>2019</v>
      </c>
      <c r="BJ24" s="181">
        <v>2014</v>
      </c>
      <c r="BK24" s="181">
        <v>2020</v>
      </c>
      <c r="BL24" s="181">
        <v>2020</v>
      </c>
      <c r="BM24" s="181" t="s">
        <v>323</v>
      </c>
      <c r="BN24" s="181" t="s">
        <v>323</v>
      </c>
      <c r="BO24" s="181">
        <v>2020</v>
      </c>
      <c r="BP24" s="181">
        <v>2020</v>
      </c>
      <c r="BQ24" s="181">
        <v>2015</v>
      </c>
      <c r="BR24" s="181">
        <v>2019</v>
      </c>
    </row>
    <row r="25" spans="1:70" ht="15.75" customHeight="1" x14ac:dyDescent="0.2">
      <c r="A25" s="55" t="s">
        <v>107</v>
      </c>
      <c r="B25" s="61" t="s">
        <v>108</v>
      </c>
      <c r="C25" s="179">
        <v>2015</v>
      </c>
      <c r="D25" s="179">
        <v>2015</v>
      </c>
      <c r="E25" s="179">
        <v>2015</v>
      </c>
      <c r="F25" s="179">
        <v>2015</v>
      </c>
      <c r="G25" s="179">
        <v>2015</v>
      </c>
      <c r="H25" s="179">
        <v>2019</v>
      </c>
      <c r="I25" s="75" t="s">
        <v>323</v>
      </c>
      <c r="J25" s="75">
        <v>2019</v>
      </c>
      <c r="K25" s="75">
        <v>2020</v>
      </c>
      <c r="L25" s="180">
        <v>2020</v>
      </c>
      <c r="M25" s="180">
        <v>2020</v>
      </c>
      <c r="N25" s="180">
        <v>2020</v>
      </c>
      <c r="O25" s="180">
        <v>2020</v>
      </c>
      <c r="P25" s="180">
        <v>2020</v>
      </c>
      <c r="Q25" s="75">
        <v>2020</v>
      </c>
      <c r="R25" s="75">
        <v>2019</v>
      </c>
      <c r="S25" s="75">
        <v>2019</v>
      </c>
      <c r="T25" s="75">
        <v>2011</v>
      </c>
      <c r="U25" s="75">
        <v>2018</v>
      </c>
      <c r="V25" s="75">
        <v>2018</v>
      </c>
      <c r="W25" s="75">
        <v>2018</v>
      </c>
      <c r="X25" s="75">
        <v>2020</v>
      </c>
      <c r="Y25" s="75">
        <v>2019</v>
      </c>
      <c r="Z25" s="75">
        <v>2021</v>
      </c>
      <c r="AA25" s="181">
        <v>2020</v>
      </c>
      <c r="AB25" s="181">
        <v>2020</v>
      </c>
      <c r="AC25" s="181">
        <v>2020</v>
      </c>
      <c r="AD25" s="181">
        <v>2020</v>
      </c>
      <c r="AE25" s="181">
        <v>2019</v>
      </c>
      <c r="AF25" s="181">
        <v>2018</v>
      </c>
      <c r="AG25" s="181">
        <v>2017</v>
      </c>
      <c r="AH25" s="181">
        <v>2020</v>
      </c>
      <c r="AI25" s="181">
        <v>2019</v>
      </c>
      <c r="AJ25" s="181">
        <v>2016</v>
      </c>
      <c r="AK25" s="181">
        <v>2020</v>
      </c>
      <c r="AL25" s="181">
        <v>2018</v>
      </c>
      <c r="AM25" s="181">
        <v>2020</v>
      </c>
      <c r="AN25" s="181">
        <v>2020</v>
      </c>
      <c r="AO25" s="180">
        <v>2020</v>
      </c>
      <c r="AP25" s="180">
        <v>2020</v>
      </c>
      <c r="AQ25" s="180">
        <v>2020</v>
      </c>
      <c r="AR25" s="181">
        <v>2020</v>
      </c>
      <c r="AS25" s="181">
        <v>2020</v>
      </c>
      <c r="AT25" s="181" t="s">
        <v>323</v>
      </c>
      <c r="AU25" s="181" t="s">
        <v>323</v>
      </c>
      <c r="AV25" s="181" t="s">
        <v>323</v>
      </c>
      <c r="AW25" s="182">
        <v>2019</v>
      </c>
      <c r="AX25" s="181">
        <v>2018</v>
      </c>
      <c r="AY25" s="181">
        <v>2020</v>
      </c>
      <c r="AZ25" s="181">
        <v>2011</v>
      </c>
      <c r="BA25" s="181">
        <v>2019</v>
      </c>
      <c r="BB25" s="182">
        <v>2021</v>
      </c>
      <c r="BC25" s="182">
        <v>2021</v>
      </c>
      <c r="BD25" s="182">
        <v>2020</v>
      </c>
      <c r="BE25" s="141" t="s">
        <v>323</v>
      </c>
      <c r="BF25" s="182">
        <v>2020</v>
      </c>
      <c r="BG25" s="181">
        <v>2020</v>
      </c>
      <c r="BH25" s="181">
        <v>2021</v>
      </c>
      <c r="BI25" s="181">
        <v>2019</v>
      </c>
      <c r="BJ25" s="181">
        <v>2014</v>
      </c>
      <c r="BK25" s="181">
        <v>2020</v>
      </c>
      <c r="BL25" s="181">
        <v>2020</v>
      </c>
      <c r="BM25" s="181">
        <v>2020</v>
      </c>
      <c r="BN25" s="181" t="s">
        <v>323</v>
      </c>
      <c r="BO25" s="181">
        <v>2020</v>
      </c>
      <c r="BP25" s="181">
        <v>2020</v>
      </c>
      <c r="BQ25" s="181">
        <v>2015</v>
      </c>
      <c r="BR25" s="181">
        <v>2019</v>
      </c>
    </row>
    <row r="26" spans="1:70" ht="15.75" customHeight="1" x14ac:dyDescent="0.2">
      <c r="A26" s="55" t="s">
        <v>109</v>
      </c>
      <c r="B26" s="61" t="s">
        <v>110</v>
      </c>
      <c r="C26" s="179">
        <v>2015</v>
      </c>
      <c r="D26" s="179">
        <v>2015</v>
      </c>
      <c r="E26" s="179">
        <v>2015</v>
      </c>
      <c r="F26" s="179">
        <v>2015</v>
      </c>
      <c r="G26" s="179">
        <v>2015</v>
      </c>
      <c r="H26" s="179">
        <v>2019</v>
      </c>
      <c r="I26" s="75" t="s">
        <v>323</v>
      </c>
      <c r="J26" s="75">
        <v>2019</v>
      </c>
      <c r="K26" s="75">
        <v>2020</v>
      </c>
      <c r="L26" s="180">
        <v>2020</v>
      </c>
      <c r="M26" s="180">
        <v>2020</v>
      </c>
      <c r="N26" s="180">
        <v>2020</v>
      </c>
      <c r="O26" s="180">
        <v>2020</v>
      </c>
      <c r="P26" s="180">
        <v>2020</v>
      </c>
      <c r="Q26" s="75">
        <v>2020</v>
      </c>
      <c r="R26" s="75">
        <v>2019</v>
      </c>
      <c r="S26" s="75">
        <v>2019</v>
      </c>
      <c r="T26" s="75">
        <v>2011</v>
      </c>
      <c r="U26" s="75">
        <v>2018</v>
      </c>
      <c r="V26" s="75">
        <v>2018</v>
      </c>
      <c r="W26" s="75">
        <v>2018</v>
      </c>
      <c r="X26" s="75">
        <v>2020</v>
      </c>
      <c r="Y26" s="75">
        <v>2019</v>
      </c>
      <c r="Z26" s="75">
        <v>2021</v>
      </c>
      <c r="AA26" s="181">
        <v>2020</v>
      </c>
      <c r="AB26" s="181">
        <v>2020</v>
      </c>
      <c r="AC26" s="181">
        <v>2020</v>
      </c>
      <c r="AD26" s="181">
        <v>2020</v>
      </c>
      <c r="AE26" s="181">
        <v>2019</v>
      </c>
      <c r="AF26" s="181">
        <v>2018</v>
      </c>
      <c r="AG26" s="181">
        <v>2017</v>
      </c>
      <c r="AH26" s="181">
        <v>2020</v>
      </c>
      <c r="AI26" s="181">
        <v>2019</v>
      </c>
      <c r="AJ26" s="181">
        <v>2016</v>
      </c>
      <c r="AK26" s="181">
        <v>2020</v>
      </c>
      <c r="AL26" s="181">
        <v>2018</v>
      </c>
      <c r="AM26" s="181">
        <v>2020</v>
      </c>
      <c r="AN26" s="181">
        <v>2020</v>
      </c>
      <c r="AO26" s="180">
        <v>2020</v>
      </c>
      <c r="AP26" s="180">
        <v>2020</v>
      </c>
      <c r="AQ26" s="180">
        <v>2020</v>
      </c>
      <c r="AR26" s="181">
        <v>2020</v>
      </c>
      <c r="AS26" s="181">
        <v>2020</v>
      </c>
      <c r="AT26" s="181" t="s">
        <v>323</v>
      </c>
      <c r="AU26" s="181" t="s">
        <v>323</v>
      </c>
      <c r="AV26" s="181" t="s">
        <v>323</v>
      </c>
      <c r="AW26" s="182">
        <v>2019</v>
      </c>
      <c r="AX26" s="181">
        <v>2018</v>
      </c>
      <c r="AY26" s="181">
        <v>2020</v>
      </c>
      <c r="AZ26" s="181">
        <v>2011</v>
      </c>
      <c r="BA26" s="181">
        <v>2019</v>
      </c>
      <c r="BB26" s="182">
        <v>2021</v>
      </c>
      <c r="BC26" s="182">
        <v>2021</v>
      </c>
      <c r="BD26" s="182">
        <v>2020</v>
      </c>
      <c r="BE26" s="141" t="s">
        <v>323</v>
      </c>
      <c r="BF26" s="182">
        <v>2020</v>
      </c>
      <c r="BG26" s="181">
        <v>2020</v>
      </c>
      <c r="BH26" s="181">
        <v>2021</v>
      </c>
      <c r="BI26" s="181">
        <v>2019</v>
      </c>
      <c r="BJ26" s="181">
        <v>2014</v>
      </c>
      <c r="BK26" s="181">
        <v>2020</v>
      </c>
      <c r="BL26" s="181">
        <v>2020</v>
      </c>
      <c r="BM26" s="181">
        <v>2020</v>
      </c>
      <c r="BN26" s="181" t="s">
        <v>323</v>
      </c>
      <c r="BO26" s="181">
        <v>2020</v>
      </c>
      <c r="BP26" s="181">
        <v>2020</v>
      </c>
      <c r="BQ26" s="181">
        <v>2015</v>
      </c>
      <c r="BR26" s="181">
        <v>2019</v>
      </c>
    </row>
    <row r="27" spans="1:70" ht="15.75" customHeight="1" x14ac:dyDescent="0.2">
      <c r="A27" s="55" t="s">
        <v>111</v>
      </c>
      <c r="B27" s="61" t="s">
        <v>112</v>
      </c>
      <c r="C27" s="179">
        <v>2015</v>
      </c>
      <c r="D27" s="179">
        <v>2015</v>
      </c>
      <c r="E27" s="179">
        <v>2015</v>
      </c>
      <c r="F27" s="179">
        <v>2015</v>
      </c>
      <c r="G27" s="179">
        <v>2015</v>
      </c>
      <c r="H27" s="179">
        <v>2019</v>
      </c>
      <c r="I27" s="75" t="s">
        <v>323</v>
      </c>
      <c r="J27" s="75">
        <v>2019</v>
      </c>
      <c r="K27" s="75">
        <v>2020</v>
      </c>
      <c r="L27" s="180">
        <v>2020</v>
      </c>
      <c r="M27" s="180">
        <v>2020</v>
      </c>
      <c r="N27" s="180">
        <v>2020</v>
      </c>
      <c r="O27" s="180">
        <v>2020</v>
      </c>
      <c r="P27" s="180">
        <v>2020</v>
      </c>
      <c r="Q27" s="75">
        <v>2020</v>
      </c>
      <c r="R27" s="75">
        <v>2019</v>
      </c>
      <c r="S27" s="75">
        <v>2019</v>
      </c>
      <c r="T27" s="75">
        <v>2011</v>
      </c>
      <c r="U27" s="75">
        <v>2018</v>
      </c>
      <c r="V27" s="75">
        <v>2018</v>
      </c>
      <c r="W27" s="75">
        <v>2018</v>
      </c>
      <c r="X27" s="75">
        <v>2020</v>
      </c>
      <c r="Y27" s="75">
        <v>2019</v>
      </c>
      <c r="Z27" s="75">
        <v>2021</v>
      </c>
      <c r="AA27" s="181">
        <v>2020</v>
      </c>
      <c r="AB27" s="181">
        <v>2020</v>
      </c>
      <c r="AC27" s="181">
        <v>2020</v>
      </c>
      <c r="AD27" s="181">
        <v>2020</v>
      </c>
      <c r="AE27" s="181">
        <v>2019</v>
      </c>
      <c r="AF27" s="181">
        <v>2018</v>
      </c>
      <c r="AG27" s="181">
        <v>2017</v>
      </c>
      <c r="AH27" s="181">
        <v>2020</v>
      </c>
      <c r="AI27" s="181">
        <v>2019</v>
      </c>
      <c r="AJ27" s="181">
        <v>2016</v>
      </c>
      <c r="AK27" s="181">
        <v>2020</v>
      </c>
      <c r="AL27" s="181">
        <v>2018</v>
      </c>
      <c r="AM27" s="181">
        <v>2020</v>
      </c>
      <c r="AN27" s="181">
        <v>2020</v>
      </c>
      <c r="AO27" s="180">
        <v>2020</v>
      </c>
      <c r="AP27" s="180">
        <v>2020</v>
      </c>
      <c r="AQ27" s="180">
        <v>2020</v>
      </c>
      <c r="AR27" s="181">
        <v>2020</v>
      </c>
      <c r="AS27" s="181">
        <v>2020</v>
      </c>
      <c r="AT27" s="181" t="s">
        <v>323</v>
      </c>
      <c r="AU27" s="181" t="s">
        <v>323</v>
      </c>
      <c r="AV27" s="181" t="s">
        <v>323</v>
      </c>
      <c r="AW27" s="182">
        <v>2019</v>
      </c>
      <c r="AX27" s="181">
        <v>2018</v>
      </c>
      <c r="AY27" s="181">
        <v>2020</v>
      </c>
      <c r="AZ27" s="181">
        <v>2011</v>
      </c>
      <c r="BA27" s="181">
        <v>2019</v>
      </c>
      <c r="BB27" s="182">
        <v>2021</v>
      </c>
      <c r="BC27" s="182">
        <v>2021</v>
      </c>
      <c r="BD27" s="182">
        <v>2020</v>
      </c>
      <c r="BE27" s="141" t="s">
        <v>323</v>
      </c>
      <c r="BF27" s="182">
        <v>2020</v>
      </c>
      <c r="BG27" s="181">
        <v>2020</v>
      </c>
      <c r="BH27" s="181">
        <v>2021</v>
      </c>
      <c r="BI27" s="181">
        <v>2019</v>
      </c>
      <c r="BJ27" s="181">
        <v>2014</v>
      </c>
      <c r="BK27" s="181">
        <v>2020</v>
      </c>
      <c r="BL27" s="181">
        <v>2020</v>
      </c>
      <c r="BM27" s="181">
        <v>2020</v>
      </c>
      <c r="BN27" s="181" t="s">
        <v>323</v>
      </c>
      <c r="BO27" s="181">
        <v>2020</v>
      </c>
      <c r="BP27" s="181">
        <v>2020</v>
      </c>
      <c r="BQ27" s="181">
        <v>2015</v>
      </c>
      <c r="BR27" s="181">
        <v>2019</v>
      </c>
    </row>
    <row r="28" spans="1:70" ht="15.75" customHeight="1" x14ac:dyDescent="0.2">
      <c r="A28" s="55" t="s">
        <v>113</v>
      </c>
      <c r="B28" s="61" t="s">
        <v>114</v>
      </c>
      <c r="C28" s="179">
        <v>2015</v>
      </c>
      <c r="D28" s="179">
        <v>2015</v>
      </c>
      <c r="E28" s="179">
        <v>2015</v>
      </c>
      <c r="F28" s="179">
        <v>2015</v>
      </c>
      <c r="G28" s="179">
        <v>2015</v>
      </c>
      <c r="H28" s="179">
        <v>2019</v>
      </c>
      <c r="I28" s="75" t="s">
        <v>323</v>
      </c>
      <c r="J28" s="75">
        <v>2019</v>
      </c>
      <c r="K28" s="75">
        <v>2020</v>
      </c>
      <c r="L28" s="180">
        <v>2020</v>
      </c>
      <c r="M28" s="180">
        <v>2020</v>
      </c>
      <c r="N28" s="180">
        <v>2020</v>
      </c>
      <c r="O28" s="180">
        <v>2020</v>
      </c>
      <c r="P28" s="180">
        <v>2020</v>
      </c>
      <c r="Q28" s="75">
        <v>2020</v>
      </c>
      <c r="R28" s="75">
        <v>2019</v>
      </c>
      <c r="S28" s="75">
        <v>2019</v>
      </c>
      <c r="T28" s="75">
        <v>2011</v>
      </c>
      <c r="U28" s="75">
        <v>2018</v>
      </c>
      <c r="V28" s="75">
        <v>2018</v>
      </c>
      <c r="W28" s="75">
        <v>2018</v>
      </c>
      <c r="X28" s="75">
        <v>2020</v>
      </c>
      <c r="Y28" s="75">
        <v>2019</v>
      </c>
      <c r="Z28" s="75">
        <v>2021</v>
      </c>
      <c r="AA28" s="181">
        <v>2020</v>
      </c>
      <c r="AB28" s="181">
        <v>2020</v>
      </c>
      <c r="AC28" s="181">
        <v>2020</v>
      </c>
      <c r="AD28" s="181">
        <v>2020</v>
      </c>
      <c r="AE28" s="181">
        <v>2019</v>
      </c>
      <c r="AF28" s="181">
        <v>2018</v>
      </c>
      <c r="AG28" s="181">
        <v>2017</v>
      </c>
      <c r="AH28" s="181">
        <v>2020</v>
      </c>
      <c r="AI28" s="181">
        <v>2019</v>
      </c>
      <c r="AJ28" s="181">
        <v>2016</v>
      </c>
      <c r="AK28" s="181">
        <v>2020</v>
      </c>
      <c r="AL28" s="181">
        <v>2018</v>
      </c>
      <c r="AM28" s="181">
        <v>2020</v>
      </c>
      <c r="AN28" s="181">
        <v>2020</v>
      </c>
      <c r="AO28" s="180">
        <v>2020</v>
      </c>
      <c r="AP28" s="180">
        <v>2020</v>
      </c>
      <c r="AQ28" s="180">
        <v>2020</v>
      </c>
      <c r="AR28" s="181">
        <v>2020</v>
      </c>
      <c r="AS28" s="181">
        <v>2020</v>
      </c>
      <c r="AT28" s="181" t="s">
        <v>323</v>
      </c>
      <c r="AU28" s="181" t="s">
        <v>323</v>
      </c>
      <c r="AV28" s="181">
        <v>2018</v>
      </c>
      <c r="AW28" s="182">
        <v>2019</v>
      </c>
      <c r="AX28" s="181">
        <v>2018</v>
      </c>
      <c r="AY28" s="181">
        <v>2020</v>
      </c>
      <c r="AZ28" s="181">
        <v>2011</v>
      </c>
      <c r="BA28" s="181">
        <v>2019</v>
      </c>
      <c r="BB28" s="182">
        <v>2021</v>
      </c>
      <c r="BC28" s="182">
        <v>2021</v>
      </c>
      <c r="BD28" s="182">
        <v>2020</v>
      </c>
      <c r="BE28" s="141" t="s">
        <v>323</v>
      </c>
      <c r="BF28" s="182">
        <v>2020</v>
      </c>
      <c r="BG28" s="181">
        <v>2020</v>
      </c>
      <c r="BH28" s="181">
        <v>2021</v>
      </c>
      <c r="BI28" s="181">
        <v>2019</v>
      </c>
      <c r="BJ28" s="181">
        <v>2014</v>
      </c>
      <c r="BK28" s="181">
        <v>2020</v>
      </c>
      <c r="BL28" s="181">
        <v>2020</v>
      </c>
      <c r="BM28" s="181">
        <v>2020</v>
      </c>
      <c r="BN28" s="181" t="s">
        <v>323</v>
      </c>
      <c r="BO28" s="181">
        <v>2020</v>
      </c>
      <c r="BP28" s="181">
        <v>2020</v>
      </c>
      <c r="BQ28" s="181">
        <v>2015</v>
      </c>
      <c r="BR28" s="181">
        <v>2019</v>
      </c>
    </row>
    <row r="29" spans="1:70" ht="15.75" customHeight="1" x14ac:dyDescent="0.2">
      <c r="A29" s="55" t="s">
        <v>115</v>
      </c>
      <c r="B29" s="61" t="s">
        <v>116</v>
      </c>
      <c r="C29" s="179">
        <v>2015</v>
      </c>
      <c r="D29" s="179">
        <v>2015</v>
      </c>
      <c r="E29" s="179">
        <v>2015</v>
      </c>
      <c r="F29" s="179">
        <v>2015</v>
      </c>
      <c r="G29" s="179">
        <v>2015</v>
      </c>
      <c r="H29" s="179">
        <v>2019</v>
      </c>
      <c r="I29" s="75">
        <v>2018</v>
      </c>
      <c r="J29" s="75">
        <v>2019</v>
      </c>
      <c r="K29" s="75">
        <v>2020</v>
      </c>
      <c r="L29" s="180">
        <v>2020</v>
      </c>
      <c r="M29" s="180">
        <v>2020</v>
      </c>
      <c r="N29" s="180">
        <v>2020</v>
      </c>
      <c r="O29" s="180">
        <v>2020</v>
      </c>
      <c r="P29" s="180">
        <v>2020</v>
      </c>
      <c r="Q29" s="75">
        <v>2020</v>
      </c>
      <c r="R29" s="75">
        <v>2019</v>
      </c>
      <c r="S29" s="75">
        <v>2019</v>
      </c>
      <c r="T29" s="75">
        <v>2011</v>
      </c>
      <c r="U29" s="75">
        <v>2018</v>
      </c>
      <c r="V29" s="75">
        <v>2018</v>
      </c>
      <c r="W29" s="75">
        <v>2018</v>
      </c>
      <c r="X29" s="75">
        <v>2020</v>
      </c>
      <c r="Y29" s="75">
        <v>2019</v>
      </c>
      <c r="Z29" s="75">
        <v>2021</v>
      </c>
      <c r="AA29" s="181">
        <v>2020</v>
      </c>
      <c r="AB29" s="181">
        <v>2020</v>
      </c>
      <c r="AC29" s="181">
        <v>2020</v>
      </c>
      <c r="AD29" s="181">
        <v>2020</v>
      </c>
      <c r="AE29" s="181">
        <v>2019</v>
      </c>
      <c r="AF29" s="181">
        <v>2018</v>
      </c>
      <c r="AG29" s="181">
        <v>2017</v>
      </c>
      <c r="AH29" s="181">
        <v>2020</v>
      </c>
      <c r="AI29" s="181">
        <v>2019</v>
      </c>
      <c r="AJ29" s="181">
        <v>2016</v>
      </c>
      <c r="AK29" s="181">
        <v>2020</v>
      </c>
      <c r="AL29" s="181">
        <v>2018</v>
      </c>
      <c r="AM29" s="181">
        <v>2020</v>
      </c>
      <c r="AN29" s="181">
        <v>2020</v>
      </c>
      <c r="AO29" s="180">
        <v>2020</v>
      </c>
      <c r="AP29" s="180">
        <v>2020</v>
      </c>
      <c r="AQ29" s="180">
        <v>2020</v>
      </c>
      <c r="AR29" s="181">
        <v>2020</v>
      </c>
      <c r="AS29" s="181">
        <v>2020</v>
      </c>
      <c r="AT29" s="181" t="s">
        <v>323</v>
      </c>
      <c r="AU29" s="181" t="s">
        <v>323</v>
      </c>
      <c r="AV29" s="181" t="s">
        <v>323</v>
      </c>
      <c r="AW29" s="182">
        <v>2019</v>
      </c>
      <c r="AX29" s="181">
        <v>2018</v>
      </c>
      <c r="AY29" s="181">
        <v>2020</v>
      </c>
      <c r="AZ29" s="181">
        <v>2011</v>
      </c>
      <c r="BA29" s="181">
        <v>2019</v>
      </c>
      <c r="BB29" s="182">
        <v>2021</v>
      </c>
      <c r="BC29" s="182">
        <v>2021</v>
      </c>
      <c r="BD29" s="182">
        <v>2020</v>
      </c>
      <c r="BE29" s="141" t="s">
        <v>323</v>
      </c>
      <c r="BF29" s="182">
        <v>2020</v>
      </c>
      <c r="BG29" s="181">
        <v>2020</v>
      </c>
      <c r="BH29" s="181">
        <v>2021</v>
      </c>
      <c r="BI29" s="181">
        <v>2019</v>
      </c>
      <c r="BJ29" s="181">
        <v>2014</v>
      </c>
      <c r="BK29" s="181">
        <v>2020</v>
      </c>
      <c r="BL29" s="181">
        <v>2020</v>
      </c>
      <c r="BM29" s="181">
        <v>2020</v>
      </c>
      <c r="BN29" s="181" t="s">
        <v>323</v>
      </c>
      <c r="BO29" s="181">
        <v>2020</v>
      </c>
      <c r="BP29" s="181">
        <v>2020</v>
      </c>
      <c r="BQ29" s="181">
        <v>2015</v>
      </c>
      <c r="BR29" s="181">
        <v>2019</v>
      </c>
    </row>
    <row r="30" spans="1:70" ht="15.75" customHeight="1" x14ac:dyDescent="0.2">
      <c r="A30" s="55" t="s">
        <v>117</v>
      </c>
      <c r="B30" s="61" t="s">
        <v>118</v>
      </c>
      <c r="C30" s="179">
        <v>2015</v>
      </c>
      <c r="D30" s="179">
        <v>2015</v>
      </c>
      <c r="E30" s="179">
        <v>2015</v>
      </c>
      <c r="F30" s="179">
        <v>2015</v>
      </c>
      <c r="G30" s="179">
        <v>2015</v>
      </c>
      <c r="H30" s="179">
        <v>2019</v>
      </c>
      <c r="I30" s="75" t="s">
        <v>323</v>
      </c>
      <c r="J30" s="75">
        <v>2019</v>
      </c>
      <c r="K30" s="75">
        <v>2020</v>
      </c>
      <c r="L30" s="180">
        <v>2020</v>
      </c>
      <c r="M30" s="180">
        <v>2020</v>
      </c>
      <c r="N30" s="180">
        <v>2020</v>
      </c>
      <c r="O30" s="180">
        <v>2020</v>
      </c>
      <c r="P30" s="180">
        <v>2020</v>
      </c>
      <c r="Q30" s="75">
        <v>2020</v>
      </c>
      <c r="R30" s="75">
        <v>2019</v>
      </c>
      <c r="S30" s="75">
        <v>2019</v>
      </c>
      <c r="T30" s="75">
        <v>2011</v>
      </c>
      <c r="U30" s="75">
        <v>2018</v>
      </c>
      <c r="V30" s="75">
        <v>2018</v>
      </c>
      <c r="W30" s="75">
        <v>2018</v>
      </c>
      <c r="X30" s="75">
        <v>2020</v>
      </c>
      <c r="Y30" s="75">
        <v>2019</v>
      </c>
      <c r="Z30" s="75">
        <v>2021</v>
      </c>
      <c r="AA30" s="181">
        <v>2020</v>
      </c>
      <c r="AB30" s="181">
        <v>2020</v>
      </c>
      <c r="AC30" s="181">
        <v>2020</v>
      </c>
      <c r="AD30" s="181">
        <v>2020</v>
      </c>
      <c r="AE30" s="181">
        <v>2019</v>
      </c>
      <c r="AF30" s="181">
        <v>2018</v>
      </c>
      <c r="AG30" s="181">
        <v>2017</v>
      </c>
      <c r="AH30" s="181">
        <v>2020</v>
      </c>
      <c r="AI30" s="181">
        <v>2019</v>
      </c>
      <c r="AJ30" s="181">
        <v>2016</v>
      </c>
      <c r="AK30" s="181">
        <v>2020</v>
      </c>
      <c r="AL30" s="181">
        <v>2018</v>
      </c>
      <c r="AM30" s="181">
        <v>2020</v>
      </c>
      <c r="AN30" s="181">
        <v>2020</v>
      </c>
      <c r="AO30" s="180">
        <v>2020</v>
      </c>
      <c r="AP30" s="180">
        <v>2020</v>
      </c>
      <c r="AQ30" s="180">
        <v>2020</v>
      </c>
      <c r="AR30" s="181">
        <v>2020</v>
      </c>
      <c r="AS30" s="181">
        <v>2020</v>
      </c>
      <c r="AT30" s="181" t="s">
        <v>323</v>
      </c>
      <c r="AU30" s="181" t="s">
        <v>323</v>
      </c>
      <c r="AV30" s="181" t="s">
        <v>323</v>
      </c>
      <c r="AW30" s="182">
        <v>2019</v>
      </c>
      <c r="AX30" s="181">
        <v>2018</v>
      </c>
      <c r="AY30" s="181">
        <v>2020</v>
      </c>
      <c r="AZ30" s="181">
        <v>2011</v>
      </c>
      <c r="BA30" s="181">
        <v>2019</v>
      </c>
      <c r="BB30" s="182">
        <v>2021</v>
      </c>
      <c r="BC30" s="182">
        <v>2021</v>
      </c>
      <c r="BD30" s="182">
        <v>2020</v>
      </c>
      <c r="BE30" s="141" t="s">
        <v>323</v>
      </c>
      <c r="BF30" s="182">
        <v>2020</v>
      </c>
      <c r="BG30" s="181">
        <v>2020</v>
      </c>
      <c r="BH30" s="181">
        <v>2021</v>
      </c>
      <c r="BI30" s="181">
        <v>2019</v>
      </c>
      <c r="BJ30" s="181">
        <v>2014</v>
      </c>
      <c r="BK30" s="181">
        <v>2020</v>
      </c>
      <c r="BL30" s="181">
        <v>2020</v>
      </c>
      <c r="BM30" s="181">
        <v>2020</v>
      </c>
      <c r="BN30" s="181" t="s">
        <v>323</v>
      </c>
      <c r="BO30" s="181">
        <v>2020</v>
      </c>
      <c r="BP30" s="181">
        <v>2020</v>
      </c>
      <c r="BQ30" s="181">
        <v>2015</v>
      </c>
      <c r="BR30" s="181">
        <v>2019</v>
      </c>
    </row>
    <row r="31" spans="1:70" ht="15.75" customHeight="1" x14ac:dyDescent="0.2">
      <c r="A31" s="55" t="s">
        <v>119</v>
      </c>
      <c r="B31" s="61" t="s">
        <v>120</v>
      </c>
      <c r="C31" s="179">
        <v>2015</v>
      </c>
      <c r="D31" s="179">
        <v>2015</v>
      </c>
      <c r="E31" s="179">
        <v>2015</v>
      </c>
      <c r="F31" s="179">
        <v>2015</v>
      </c>
      <c r="G31" s="179">
        <v>2015</v>
      </c>
      <c r="H31" s="179">
        <v>2019</v>
      </c>
      <c r="I31" s="75" t="s">
        <v>323</v>
      </c>
      <c r="J31" s="75">
        <v>2019</v>
      </c>
      <c r="K31" s="75">
        <v>2020</v>
      </c>
      <c r="L31" s="180">
        <v>2020</v>
      </c>
      <c r="M31" s="180">
        <v>2020</v>
      </c>
      <c r="N31" s="180">
        <v>2020</v>
      </c>
      <c r="O31" s="180">
        <v>2020</v>
      </c>
      <c r="P31" s="180">
        <v>2020</v>
      </c>
      <c r="Q31" s="75">
        <v>2020</v>
      </c>
      <c r="R31" s="75">
        <v>2019</v>
      </c>
      <c r="S31" s="75">
        <v>2019</v>
      </c>
      <c r="T31" s="75">
        <v>2011</v>
      </c>
      <c r="U31" s="75">
        <v>2018</v>
      </c>
      <c r="V31" s="75">
        <v>2018</v>
      </c>
      <c r="W31" s="75">
        <v>2018</v>
      </c>
      <c r="X31" s="75">
        <v>2020</v>
      </c>
      <c r="Y31" s="75">
        <v>2019</v>
      </c>
      <c r="Z31" s="75">
        <v>2021</v>
      </c>
      <c r="AA31" s="181">
        <v>2020</v>
      </c>
      <c r="AB31" s="181">
        <v>2020</v>
      </c>
      <c r="AC31" s="181">
        <v>2020</v>
      </c>
      <c r="AD31" s="181">
        <v>2020</v>
      </c>
      <c r="AE31" s="181">
        <v>2019</v>
      </c>
      <c r="AF31" s="181">
        <v>2018</v>
      </c>
      <c r="AG31" s="181">
        <v>2017</v>
      </c>
      <c r="AH31" s="181">
        <v>2020</v>
      </c>
      <c r="AI31" s="181">
        <v>2019</v>
      </c>
      <c r="AJ31" s="181">
        <v>2016</v>
      </c>
      <c r="AK31" s="181">
        <v>2020</v>
      </c>
      <c r="AL31" s="181">
        <v>2018</v>
      </c>
      <c r="AM31" s="181">
        <v>2020</v>
      </c>
      <c r="AN31" s="181">
        <v>2020</v>
      </c>
      <c r="AO31" s="180">
        <v>2020</v>
      </c>
      <c r="AP31" s="180">
        <v>2020</v>
      </c>
      <c r="AQ31" s="180">
        <v>2020</v>
      </c>
      <c r="AR31" s="181">
        <v>2020</v>
      </c>
      <c r="AS31" s="181">
        <v>2020</v>
      </c>
      <c r="AT31" s="181" t="s">
        <v>323</v>
      </c>
      <c r="AU31" s="181" t="s">
        <v>323</v>
      </c>
      <c r="AV31" s="181">
        <v>2018</v>
      </c>
      <c r="AW31" s="182">
        <v>2019</v>
      </c>
      <c r="AX31" s="181">
        <v>2018</v>
      </c>
      <c r="AY31" s="181">
        <v>2020</v>
      </c>
      <c r="AZ31" s="181">
        <v>2011</v>
      </c>
      <c r="BA31" s="181">
        <v>2019</v>
      </c>
      <c r="BB31" s="182">
        <v>2021</v>
      </c>
      <c r="BC31" s="182">
        <v>2021</v>
      </c>
      <c r="BD31" s="182">
        <v>2020</v>
      </c>
      <c r="BE31" s="141" t="s">
        <v>323</v>
      </c>
      <c r="BF31" s="182">
        <v>2020</v>
      </c>
      <c r="BG31" s="181">
        <v>2020</v>
      </c>
      <c r="BH31" s="181">
        <v>2021</v>
      </c>
      <c r="BI31" s="181">
        <v>2019</v>
      </c>
      <c r="BJ31" s="181">
        <v>2014</v>
      </c>
      <c r="BK31" s="181">
        <v>2020</v>
      </c>
      <c r="BL31" s="181">
        <v>2020</v>
      </c>
      <c r="BM31" s="181">
        <v>2020</v>
      </c>
      <c r="BN31" s="181" t="s">
        <v>323</v>
      </c>
      <c r="BO31" s="181">
        <v>2020</v>
      </c>
      <c r="BP31" s="181">
        <v>2020</v>
      </c>
      <c r="BQ31" s="181">
        <v>2015</v>
      </c>
      <c r="BR31" s="181">
        <v>2019</v>
      </c>
    </row>
    <row r="32" spans="1:70" ht="15.75" customHeight="1" x14ac:dyDescent="0.2">
      <c r="A32" s="55" t="s">
        <v>121</v>
      </c>
      <c r="B32" s="61" t="s">
        <v>122</v>
      </c>
      <c r="C32" s="179">
        <v>2015</v>
      </c>
      <c r="D32" s="179">
        <v>2015</v>
      </c>
      <c r="E32" s="179">
        <v>2015</v>
      </c>
      <c r="F32" s="179">
        <v>2015</v>
      </c>
      <c r="G32" s="179">
        <v>2015</v>
      </c>
      <c r="H32" s="179">
        <v>2019</v>
      </c>
      <c r="I32" s="75" t="s">
        <v>323</v>
      </c>
      <c r="J32" s="75">
        <v>2019</v>
      </c>
      <c r="K32" s="75">
        <v>2020</v>
      </c>
      <c r="L32" s="180">
        <v>2020</v>
      </c>
      <c r="M32" s="180">
        <v>2020</v>
      </c>
      <c r="N32" s="180">
        <v>2020</v>
      </c>
      <c r="O32" s="180">
        <v>2020</v>
      </c>
      <c r="P32" s="180">
        <v>2020</v>
      </c>
      <c r="Q32" s="75">
        <v>2020</v>
      </c>
      <c r="R32" s="75">
        <v>2019</v>
      </c>
      <c r="S32" s="75">
        <v>2019</v>
      </c>
      <c r="T32" s="75">
        <v>2011</v>
      </c>
      <c r="U32" s="75">
        <v>2018</v>
      </c>
      <c r="V32" s="75">
        <v>2018</v>
      </c>
      <c r="W32" s="75">
        <v>2018</v>
      </c>
      <c r="X32" s="75">
        <v>2020</v>
      </c>
      <c r="Y32" s="75">
        <v>2019</v>
      </c>
      <c r="Z32" s="75">
        <v>2021</v>
      </c>
      <c r="AA32" s="181">
        <v>2020</v>
      </c>
      <c r="AB32" s="181">
        <v>2020</v>
      </c>
      <c r="AC32" s="181">
        <v>2020</v>
      </c>
      <c r="AD32" s="181">
        <v>2020</v>
      </c>
      <c r="AE32" s="181">
        <v>2019</v>
      </c>
      <c r="AF32" s="181">
        <v>2018</v>
      </c>
      <c r="AG32" s="181">
        <v>2017</v>
      </c>
      <c r="AH32" s="181">
        <v>2020</v>
      </c>
      <c r="AI32" s="181">
        <v>2019</v>
      </c>
      <c r="AJ32" s="181">
        <v>2016</v>
      </c>
      <c r="AK32" s="181">
        <v>2020</v>
      </c>
      <c r="AL32" s="181">
        <v>2018</v>
      </c>
      <c r="AM32" s="181">
        <v>2020</v>
      </c>
      <c r="AN32" s="181">
        <v>2020</v>
      </c>
      <c r="AO32" s="180">
        <v>2020</v>
      </c>
      <c r="AP32" s="180">
        <v>2020</v>
      </c>
      <c r="AQ32" s="180">
        <v>2020</v>
      </c>
      <c r="AR32" s="181">
        <v>2020</v>
      </c>
      <c r="AS32" s="181">
        <v>2020</v>
      </c>
      <c r="AT32" s="181" t="s">
        <v>323</v>
      </c>
      <c r="AU32" s="181" t="s">
        <v>323</v>
      </c>
      <c r="AV32" s="181">
        <v>2018</v>
      </c>
      <c r="AW32" s="182">
        <v>2019</v>
      </c>
      <c r="AX32" s="181">
        <v>2018</v>
      </c>
      <c r="AY32" s="181">
        <v>2020</v>
      </c>
      <c r="AZ32" s="181">
        <v>2011</v>
      </c>
      <c r="BA32" s="181">
        <v>2019</v>
      </c>
      <c r="BB32" s="182">
        <v>2021</v>
      </c>
      <c r="BC32" s="182">
        <v>2021</v>
      </c>
      <c r="BD32" s="182">
        <v>2020</v>
      </c>
      <c r="BE32" s="141" t="s">
        <v>323</v>
      </c>
      <c r="BF32" s="182">
        <v>2020</v>
      </c>
      <c r="BG32" s="181">
        <v>2020</v>
      </c>
      <c r="BH32" s="181">
        <v>2021</v>
      </c>
      <c r="BI32" s="181">
        <v>2019</v>
      </c>
      <c r="BJ32" s="181">
        <v>2014</v>
      </c>
      <c r="BK32" s="181">
        <v>2020</v>
      </c>
      <c r="BL32" s="181">
        <v>2020</v>
      </c>
      <c r="BM32" s="181">
        <v>2020</v>
      </c>
      <c r="BN32" s="181" t="s">
        <v>323</v>
      </c>
      <c r="BO32" s="181">
        <v>2020</v>
      </c>
      <c r="BP32" s="181">
        <v>2020</v>
      </c>
      <c r="BQ32" s="181">
        <v>2015</v>
      </c>
      <c r="BR32" s="181">
        <v>2019</v>
      </c>
    </row>
    <row r="33" spans="1:70" ht="15.75" customHeight="1" x14ac:dyDescent="0.2">
      <c r="A33" s="55" t="s">
        <v>123</v>
      </c>
      <c r="B33" s="61" t="s">
        <v>124</v>
      </c>
      <c r="C33" s="179">
        <v>2015</v>
      </c>
      <c r="D33" s="179">
        <v>2015</v>
      </c>
      <c r="E33" s="179">
        <v>2015</v>
      </c>
      <c r="F33" s="179">
        <v>2015</v>
      </c>
      <c r="G33" s="179">
        <v>2015</v>
      </c>
      <c r="H33" s="179">
        <v>2019</v>
      </c>
      <c r="I33" s="75" t="s">
        <v>323</v>
      </c>
      <c r="J33" s="75">
        <v>2019</v>
      </c>
      <c r="K33" s="75">
        <v>2020</v>
      </c>
      <c r="L33" s="180">
        <v>2020</v>
      </c>
      <c r="M33" s="180">
        <v>2020</v>
      </c>
      <c r="N33" s="180">
        <v>2020</v>
      </c>
      <c r="O33" s="180">
        <v>2020</v>
      </c>
      <c r="P33" s="180">
        <v>2020</v>
      </c>
      <c r="Q33" s="75">
        <v>2020</v>
      </c>
      <c r="R33" s="75">
        <v>2019</v>
      </c>
      <c r="S33" s="75">
        <v>2019</v>
      </c>
      <c r="T33" s="75">
        <v>2011</v>
      </c>
      <c r="U33" s="75">
        <v>2018</v>
      </c>
      <c r="V33" s="75">
        <v>2018</v>
      </c>
      <c r="W33" s="75">
        <v>2018</v>
      </c>
      <c r="X33" s="75">
        <v>2020</v>
      </c>
      <c r="Y33" s="75">
        <v>2019</v>
      </c>
      <c r="Z33" s="75">
        <v>2021</v>
      </c>
      <c r="AA33" s="181">
        <v>2020</v>
      </c>
      <c r="AB33" s="181">
        <v>2020</v>
      </c>
      <c r="AC33" s="181">
        <v>2020</v>
      </c>
      <c r="AD33" s="181">
        <v>2020</v>
      </c>
      <c r="AE33" s="181">
        <v>2019</v>
      </c>
      <c r="AF33" s="181">
        <v>2018</v>
      </c>
      <c r="AG33" s="181">
        <v>2017</v>
      </c>
      <c r="AH33" s="181">
        <v>2020</v>
      </c>
      <c r="AI33" s="181">
        <v>2019</v>
      </c>
      <c r="AJ33" s="181">
        <v>2016</v>
      </c>
      <c r="AK33" s="181">
        <v>2020</v>
      </c>
      <c r="AL33" s="181">
        <v>2018</v>
      </c>
      <c r="AM33" s="181">
        <v>2020</v>
      </c>
      <c r="AN33" s="181">
        <v>2020</v>
      </c>
      <c r="AO33" s="180">
        <v>2020</v>
      </c>
      <c r="AP33" s="180">
        <v>2020</v>
      </c>
      <c r="AQ33" s="180">
        <v>2020</v>
      </c>
      <c r="AR33" s="181">
        <v>2020</v>
      </c>
      <c r="AS33" s="181">
        <v>2020</v>
      </c>
      <c r="AT33" s="181" t="s">
        <v>323</v>
      </c>
      <c r="AU33" s="181" t="s">
        <v>323</v>
      </c>
      <c r="AV33" s="181" t="s">
        <v>323</v>
      </c>
      <c r="AW33" s="182">
        <v>2019</v>
      </c>
      <c r="AX33" s="181">
        <v>2018</v>
      </c>
      <c r="AY33" s="181">
        <v>2020</v>
      </c>
      <c r="AZ33" s="181">
        <v>2011</v>
      </c>
      <c r="BA33" s="181">
        <v>2019</v>
      </c>
      <c r="BB33" s="182">
        <v>2021</v>
      </c>
      <c r="BC33" s="182">
        <v>2021</v>
      </c>
      <c r="BD33" s="182">
        <v>2020</v>
      </c>
      <c r="BE33" s="141" t="s">
        <v>323</v>
      </c>
      <c r="BF33" s="182">
        <v>2020</v>
      </c>
      <c r="BG33" s="181">
        <v>2020</v>
      </c>
      <c r="BH33" s="181">
        <v>2021</v>
      </c>
      <c r="BI33" s="181">
        <v>2019</v>
      </c>
      <c r="BJ33" s="181">
        <v>2014</v>
      </c>
      <c r="BK33" s="181">
        <v>2020</v>
      </c>
      <c r="BL33" s="181">
        <v>2020</v>
      </c>
      <c r="BM33" s="181" t="s">
        <v>323</v>
      </c>
      <c r="BN33" s="181" t="s">
        <v>323</v>
      </c>
      <c r="BO33" s="181">
        <v>2020</v>
      </c>
      <c r="BP33" s="181">
        <v>2020</v>
      </c>
      <c r="BQ33" s="181">
        <v>2015</v>
      </c>
      <c r="BR33" s="181">
        <v>2019</v>
      </c>
    </row>
    <row r="34" spans="1:70" ht="15.75" customHeight="1" x14ac:dyDescent="0.2">
      <c r="A34" s="55" t="s">
        <v>125</v>
      </c>
      <c r="B34" s="61" t="s">
        <v>126</v>
      </c>
      <c r="C34" s="179">
        <v>2015</v>
      </c>
      <c r="D34" s="179">
        <v>2015</v>
      </c>
      <c r="E34" s="179">
        <v>2015</v>
      </c>
      <c r="F34" s="179">
        <v>2015</v>
      </c>
      <c r="G34" s="179">
        <v>2015</v>
      </c>
      <c r="H34" s="179">
        <v>2019</v>
      </c>
      <c r="I34" s="75" t="s">
        <v>323</v>
      </c>
      <c r="J34" s="75">
        <v>2019</v>
      </c>
      <c r="K34" s="75">
        <v>2020</v>
      </c>
      <c r="L34" s="180">
        <v>2020</v>
      </c>
      <c r="M34" s="180">
        <v>2020</v>
      </c>
      <c r="N34" s="180">
        <v>2020</v>
      </c>
      <c r="O34" s="180">
        <v>2020</v>
      </c>
      <c r="P34" s="180">
        <v>2020</v>
      </c>
      <c r="Q34" s="75">
        <v>2020</v>
      </c>
      <c r="R34" s="75">
        <v>2019</v>
      </c>
      <c r="S34" s="75">
        <v>2019</v>
      </c>
      <c r="T34" s="75">
        <v>2011</v>
      </c>
      <c r="U34" s="75">
        <v>2018</v>
      </c>
      <c r="V34" s="75">
        <v>2018</v>
      </c>
      <c r="W34" s="75">
        <v>2018</v>
      </c>
      <c r="X34" s="75">
        <v>2020</v>
      </c>
      <c r="Y34" s="75">
        <v>2019</v>
      </c>
      <c r="Z34" s="75">
        <v>2021</v>
      </c>
      <c r="AA34" s="181">
        <v>2020</v>
      </c>
      <c r="AB34" s="181">
        <v>2020</v>
      </c>
      <c r="AC34" s="181">
        <v>2020</v>
      </c>
      <c r="AD34" s="181">
        <v>2020</v>
      </c>
      <c r="AE34" s="181">
        <v>2019</v>
      </c>
      <c r="AF34" s="181">
        <v>2018</v>
      </c>
      <c r="AG34" s="181">
        <v>2017</v>
      </c>
      <c r="AH34" s="181">
        <v>2020</v>
      </c>
      <c r="AI34" s="181">
        <v>2019</v>
      </c>
      <c r="AJ34" s="181">
        <v>2016</v>
      </c>
      <c r="AK34" s="181">
        <v>2020</v>
      </c>
      <c r="AL34" s="181">
        <v>2018</v>
      </c>
      <c r="AM34" s="181">
        <v>2020</v>
      </c>
      <c r="AN34" s="181">
        <v>2020</v>
      </c>
      <c r="AO34" s="180">
        <v>2020</v>
      </c>
      <c r="AP34" s="180">
        <v>2020</v>
      </c>
      <c r="AQ34" s="180">
        <v>2020</v>
      </c>
      <c r="AR34" s="181">
        <v>2020</v>
      </c>
      <c r="AS34" s="181">
        <v>2020</v>
      </c>
      <c r="AT34" s="181" t="s">
        <v>323</v>
      </c>
      <c r="AU34" s="181" t="s">
        <v>323</v>
      </c>
      <c r="AV34" s="181" t="s">
        <v>323</v>
      </c>
      <c r="AW34" s="182">
        <v>2019</v>
      </c>
      <c r="AX34" s="181">
        <v>2018</v>
      </c>
      <c r="AY34" s="181">
        <v>2020</v>
      </c>
      <c r="AZ34" s="181">
        <v>2011</v>
      </c>
      <c r="BA34" s="181">
        <v>2019</v>
      </c>
      <c r="BB34" s="182">
        <v>2021</v>
      </c>
      <c r="BC34" s="182">
        <v>2021</v>
      </c>
      <c r="BD34" s="182">
        <v>2020</v>
      </c>
      <c r="BE34" s="141" t="s">
        <v>323</v>
      </c>
      <c r="BF34" s="182">
        <v>2020</v>
      </c>
      <c r="BG34" s="181">
        <v>2020</v>
      </c>
      <c r="BH34" s="181">
        <v>2021</v>
      </c>
      <c r="BI34" s="181">
        <v>2019</v>
      </c>
      <c r="BJ34" s="181">
        <v>2014</v>
      </c>
      <c r="BK34" s="181">
        <v>2020</v>
      </c>
      <c r="BL34" s="181">
        <v>2020</v>
      </c>
      <c r="BM34" s="181" t="s">
        <v>323</v>
      </c>
      <c r="BN34" s="181" t="s">
        <v>323</v>
      </c>
      <c r="BO34" s="181">
        <v>2020</v>
      </c>
      <c r="BP34" s="181">
        <v>2020</v>
      </c>
      <c r="BQ34" s="181">
        <v>2015</v>
      </c>
      <c r="BR34" s="181">
        <v>2019</v>
      </c>
    </row>
    <row r="35" spans="1:70" ht="15.75" customHeight="1" x14ac:dyDescent="0.2">
      <c r="A35" s="55" t="s">
        <v>127</v>
      </c>
      <c r="B35" s="61" t="s">
        <v>128</v>
      </c>
      <c r="C35" s="179">
        <v>2015</v>
      </c>
      <c r="D35" s="179">
        <v>2015</v>
      </c>
      <c r="E35" s="179">
        <v>2015</v>
      </c>
      <c r="F35" s="179">
        <v>2015</v>
      </c>
      <c r="G35" s="179">
        <v>2015</v>
      </c>
      <c r="H35" s="179">
        <v>2019</v>
      </c>
      <c r="I35" s="75" t="s">
        <v>323</v>
      </c>
      <c r="J35" s="75">
        <v>2019</v>
      </c>
      <c r="K35" s="75">
        <v>2020</v>
      </c>
      <c r="L35" s="180">
        <v>2020</v>
      </c>
      <c r="M35" s="180">
        <v>2020</v>
      </c>
      <c r="N35" s="180">
        <v>2020</v>
      </c>
      <c r="O35" s="180">
        <v>2020</v>
      </c>
      <c r="P35" s="180">
        <v>2020</v>
      </c>
      <c r="Q35" s="75">
        <v>2020</v>
      </c>
      <c r="R35" s="75">
        <v>2019</v>
      </c>
      <c r="S35" s="75">
        <v>2019</v>
      </c>
      <c r="T35" s="75">
        <v>2011</v>
      </c>
      <c r="U35" s="75">
        <v>2018</v>
      </c>
      <c r="V35" s="75">
        <v>2018</v>
      </c>
      <c r="W35" s="75">
        <v>2018</v>
      </c>
      <c r="X35" s="75">
        <v>2020</v>
      </c>
      <c r="Y35" s="75">
        <v>2019</v>
      </c>
      <c r="Z35" s="75">
        <v>2021</v>
      </c>
      <c r="AA35" s="181">
        <v>2020</v>
      </c>
      <c r="AB35" s="181">
        <v>2020</v>
      </c>
      <c r="AC35" s="181">
        <v>2020</v>
      </c>
      <c r="AD35" s="181">
        <v>2020</v>
      </c>
      <c r="AE35" s="181">
        <v>2019</v>
      </c>
      <c r="AF35" s="181">
        <v>2018</v>
      </c>
      <c r="AG35" s="181">
        <v>2017</v>
      </c>
      <c r="AH35" s="181">
        <v>2020</v>
      </c>
      <c r="AI35" s="181">
        <v>2019</v>
      </c>
      <c r="AJ35" s="181">
        <v>2016</v>
      </c>
      <c r="AK35" s="181">
        <v>2020</v>
      </c>
      <c r="AL35" s="181">
        <v>2018</v>
      </c>
      <c r="AM35" s="181">
        <v>2020</v>
      </c>
      <c r="AN35" s="181">
        <v>2020</v>
      </c>
      <c r="AO35" s="180">
        <v>2020</v>
      </c>
      <c r="AP35" s="180">
        <v>2020</v>
      </c>
      <c r="AQ35" s="180">
        <v>2020</v>
      </c>
      <c r="AR35" s="181">
        <v>2020</v>
      </c>
      <c r="AS35" s="181">
        <v>2020</v>
      </c>
      <c r="AT35" s="181" t="s">
        <v>323</v>
      </c>
      <c r="AU35" s="181" t="s">
        <v>323</v>
      </c>
      <c r="AV35" s="181" t="s">
        <v>323</v>
      </c>
      <c r="AW35" s="182">
        <v>2019</v>
      </c>
      <c r="AX35" s="181">
        <v>2018</v>
      </c>
      <c r="AY35" s="181">
        <v>2020</v>
      </c>
      <c r="AZ35" s="181">
        <v>2011</v>
      </c>
      <c r="BA35" s="181">
        <v>2019</v>
      </c>
      <c r="BB35" s="182">
        <v>2021</v>
      </c>
      <c r="BC35" s="182">
        <v>2021</v>
      </c>
      <c r="BD35" s="182">
        <v>2020</v>
      </c>
      <c r="BE35" s="141" t="s">
        <v>323</v>
      </c>
      <c r="BF35" s="182">
        <v>2020</v>
      </c>
      <c r="BG35" s="181">
        <v>2020</v>
      </c>
      <c r="BH35" s="181">
        <v>2021</v>
      </c>
      <c r="BI35" s="181">
        <v>2019</v>
      </c>
      <c r="BJ35" s="181">
        <v>2014</v>
      </c>
      <c r="BK35" s="181">
        <v>2020</v>
      </c>
      <c r="BL35" s="181">
        <v>2020</v>
      </c>
      <c r="BM35" s="181">
        <v>2020</v>
      </c>
      <c r="BN35" s="181" t="s">
        <v>323</v>
      </c>
      <c r="BO35" s="181">
        <v>2020</v>
      </c>
      <c r="BP35" s="181">
        <v>2020</v>
      </c>
      <c r="BQ35" s="181">
        <v>2015</v>
      </c>
      <c r="BR35" s="181">
        <v>2019</v>
      </c>
    </row>
    <row r="36" spans="1:70" ht="15.75" customHeight="1" x14ac:dyDescent="0.2">
      <c r="A36" s="55" t="s">
        <v>129</v>
      </c>
      <c r="B36" s="61" t="s">
        <v>130</v>
      </c>
      <c r="C36" s="179">
        <v>2015</v>
      </c>
      <c r="D36" s="179">
        <v>2015</v>
      </c>
      <c r="E36" s="179">
        <v>2015</v>
      </c>
      <c r="F36" s="179">
        <v>2015</v>
      </c>
      <c r="G36" s="179">
        <v>2015</v>
      </c>
      <c r="H36" s="179">
        <v>2019</v>
      </c>
      <c r="I36" s="75" t="s">
        <v>323</v>
      </c>
      <c r="J36" s="75">
        <v>2019</v>
      </c>
      <c r="K36" s="75">
        <v>2020</v>
      </c>
      <c r="L36" s="180">
        <v>2020</v>
      </c>
      <c r="M36" s="180">
        <v>2020</v>
      </c>
      <c r="N36" s="180">
        <v>2020</v>
      </c>
      <c r="O36" s="180">
        <v>2020</v>
      </c>
      <c r="P36" s="180">
        <v>2020</v>
      </c>
      <c r="Q36" s="75">
        <v>2020</v>
      </c>
      <c r="R36" s="75">
        <v>2019</v>
      </c>
      <c r="S36" s="75">
        <v>2019</v>
      </c>
      <c r="T36" s="75">
        <v>2011</v>
      </c>
      <c r="U36" s="75">
        <v>2018</v>
      </c>
      <c r="V36" s="75">
        <v>2018</v>
      </c>
      <c r="W36" s="75">
        <v>2018</v>
      </c>
      <c r="X36" s="75">
        <v>2020</v>
      </c>
      <c r="Y36" s="75">
        <v>2019</v>
      </c>
      <c r="Z36" s="75">
        <v>2021</v>
      </c>
      <c r="AA36" s="181">
        <v>2020</v>
      </c>
      <c r="AB36" s="181">
        <v>2020</v>
      </c>
      <c r="AC36" s="181">
        <v>2020</v>
      </c>
      <c r="AD36" s="181">
        <v>2020</v>
      </c>
      <c r="AE36" s="181">
        <v>2019</v>
      </c>
      <c r="AF36" s="181">
        <v>2018</v>
      </c>
      <c r="AG36" s="181">
        <v>2017</v>
      </c>
      <c r="AH36" s="181">
        <v>2020</v>
      </c>
      <c r="AI36" s="181">
        <v>2019</v>
      </c>
      <c r="AJ36" s="181">
        <v>2016</v>
      </c>
      <c r="AK36" s="181">
        <v>2020</v>
      </c>
      <c r="AL36" s="181">
        <v>2018</v>
      </c>
      <c r="AM36" s="181">
        <v>2020</v>
      </c>
      <c r="AN36" s="181">
        <v>2020</v>
      </c>
      <c r="AO36" s="180">
        <v>2020</v>
      </c>
      <c r="AP36" s="180">
        <v>2020</v>
      </c>
      <c r="AQ36" s="180">
        <v>2020</v>
      </c>
      <c r="AR36" s="181">
        <v>2020</v>
      </c>
      <c r="AS36" s="181">
        <v>2020</v>
      </c>
      <c r="AT36" s="181" t="s">
        <v>323</v>
      </c>
      <c r="AU36" s="181" t="s">
        <v>323</v>
      </c>
      <c r="AV36" s="181" t="s">
        <v>323</v>
      </c>
      <c r="AW36" s="182">
        <v>2019</v>
      </c>
      <c r="AX36" s="181">
        <v>2018</v>
      </c>
      <c r="AY36" s="181">
        <v>2020</v>
      </c>
      <c r="AZ36" s="181">
        <v>2011</v>
      </c>
      <c r="BA36" s="181">
        <v>2019</v>
      </c>
      <c r="BB36" s="182">
        <v>2021</v>
      </c>
      <c r="BC36" s="182">
        <v>2021</v>
      </c>
      <c r="BD36" s="182">
        <v>2020</v>
      </c>
      <c r="BE36" s="141" t="s">
        <v>323</v>
      </c>
      <c r="BF36" s="182">
        <v>2020</v>
      </c>
      <c r="BG36" s="181">
        <v>2020</v>
      </c>
      <c r="BH36" s="181">
        <v>2021</v>
      </c>
      <c r="BI36" s="181">
        <v>2019</v>
      </c>
      <c r="BJ36" s="181">
        <v>2014</v>
      </c>
      <c r="BK36" s="181">
        <v>2020</v>
      </c>
      <c r="BL36" s="181">
        <v>2020</v>
      </c>
      <c r="BM36" s="181" t="s">
        <v>323</v>
      </c>
      <c r="BN36" s="181" t="s">
        <v>323</v>
      </c>
      <c r="BO36" s="181">
        <v>2020</v>
      </c>
      <c r="BP36" s="181">
        <v>2020</v>
      </c>
      <c r="BQ36" s="181">
        <v>2015</v>
      </c>
      <c r="BR36" s="181">
        <v>2019</v>
      </c>
    </row>
    <row r="37" spans="1:70" ht="15.75" customHeight="1" x14ac:dyDescent="0.2">
      <c r="A37" s="55" t="s">
        <v>131</v>
      </c>
      <c r="B37" s="61" t="s">
        <v>132</v>
      </c>
      <c r="C37" s="179">
        <v>2015</v>
      </c>
      <c r="D37" s="179">
        <v>2015</v>
      </c>
      <c r="E37" s="179">
        <v>2015</v>
      </c>
      <c r="F37" s="179">
        <v>2015</v>
      </c>
      <c r="G37" s="179">
        <v>2015</v>
      </c>
      <c r="H37" s="179" t="s">
        <v>323</v>
      </c>
      <c r="I37" s="75" t="s">
        <v>323</v>
      </c>
      <c r="J37" s="75">
        <v>2019</v>
      </c>
      <c r="K37" s="75">
        <v>2020</v>
      </c>
      <c r="L37" s="180">
        <v>2020</v>
      </c>
      <c r="M37" s="180">
        <v>2020</v>
      </c>
      <c r="N37" s="180">
        <v>2020</v>
      </c>
      <c r="O37" s="180">
        <v>2020</v>
      </c>
      <c r="P37" s="180">
        <v>2020</v>
      </c>
      <c r="Q37" s="75">
        <v>2020</v>
      </c>
      <c r="R37" s="75">
        <v>2019</v>
      </c>
      <c r="S37" s="75">
        <v>2019</v>
      </c>
      <c r="T37" s="75" t="s">
        <v>323</v>
      </c>
      <c r="U37" s="75">
        <v>2018</v>
      </c>
      <c r="V37" s="75">
        <v>2018</v>
      </c>
      <c r="W37" s="75">
        <v>2018</v>
      </c>
      <c r="X37" s="75">
        <v>2020</v>
      </c>
      <c r="Y37" s="75">
        <v>2019</v>
      </c>
      <c r="Z37" s="75">
        <v>2021</v>
      </c>
      <c r="AA37" s="181">
        <v>2020</v>
      </c>
      <c r="AB37" s="181">
        <v>2020</v>
      </c>
      <c r="AC37" s="181">
        <v>2020</v>
      </c>
      <c r="AD37" s="181">
        <v>2020</v>
      </c>
      <c r="AE37" s="181">
        <v>2019</v>
      </c>
      <c r="AF37" s="181">
        <v>2018</v>
      </c>
      <c r="AG37" s="181">
        <v>2017</v>
      </c>
      <c r="AH37" s="181">
        <v>2020</v>
      </c>
      <c r="AI37" s="181">
        <v>2019</v>
      </c>
      <c r="AJ37" s="181">
        <v>2016</v>
      </c>
      <c r="AK37" s="181">
        <v>2020</v>
      </c>
      <c r="AL37" s="181">
        <v>2018</v>
      </c>
      <c r="AM37" s="181">
        <v>2020</v>
      </c>
      <c r="AN37" s="181">
        <v>2020</v>
      </c>
      <c r="AO37" s="180">
        <v>2020</v>
      </c>
      <c r="AP37" s="180">
        <v>2020</v>
      </c>
      <c r="AQ37" s="180">
        <v>2020</v>
      </c>
      <c r="AR37" s="181">
        <v>2020</v>
      </c>
      <c r="AS37" s="181">
        <v>2020</v>
      </c>
      <c r="AT37" s="181" t="s">
        <v>323</v>
      </c>
      <c r="AU37" s="181" t="s">
        <v>323</v>
      </c>
      <c r="AV37" s="181" t="s">
        <v>323</v>
      </c>
      <c r="AW37" s="182">
        <v>2019</v>
      </c>
      <c r="AX37" s="181">
        <v>2018</v>
      </c>
      <c r="AY37" s="181">
        <v>2020</v>
      </c>
      <c r="AZ37" s="181">
        <v>2011</v>
      </c>
      <c r="BA37" s="181">
        <v>2019</v>
      </c>
      <c r="BB37" s="182">
        <v>2021</v>
      </c>
      <c r="BC37" s="182">
        <v>2021</v>
      </c>
      <c r="BD37" s="182">
        <v>2020</v>
      </c>
      <c r="BE37" s="141" t="s">
        <v>323</v>
      </c>
      <c r="BF37" s="182">
        <v>2020</v>
      </c>
      <c r="BG37" s="181">
        <v>2020</v>
      </c>
      <c r="BH37" s="181">
        <v>2021</v>
      </c>
      <c r="BI37" s="181">
        <v>2019</v>
      </c>
      <c r="BJ37" s="181">
        <v>2014</v>
      </c>
      <c r="BK37" s="181">
        <v>2020</v>
      </c>
      <c r="BL37" s="181">
        <v>2020</v>
      </c>
      <c r="BM37" s="181" t="s">
        <v>323</v>
      </c>
      <c r="BN37" s="181" t="s">
        <v>323</v>
      </c>
      <c r="BO37" s="181">
        <v>2020</v>
      </c>
      <c r="BP37" s="181">
        <v>2020</v>
      </c>
      <c r="BQ37" s="181">
        <v>2015</v>
      </c>
      <c r="BR37" s="181">
        <v>2019</v>
      </c>
    </row>
    <row r="38" spans="1:70" ht="15.75" customHeight="1" x14ac:dyDescent="0.2">
      <c r="A38" s="55" t="s">
        <v>133</v>
      </c>
      <c r="B38" s="61" t="s">
        <v>134</v>
      </c>
      <c r="C38" s="179">
        <v>2015</v>
      </c>
      <c r="D38" s="179">
        <v>2015</v>
      </c>
      <c r="E38" s="179">
        <v>2015</v>
      </c>
      <c r="F38" s="179">
        <v>2015</v>
      </c>
      <c r="G38" s="179">
        <v>2015</v>
      </c>
      <c r="H38" s="179" t="s">
        <v>323</v>
      </c>
      <c r="I38" s="75" t="s">
        <v>323</v>
      </c>
      <c r="J38" s="75">
        <v>2019</v>
      </c>
      <c r="K38" s="75">
        <v>2020</v>
      </c>
      <c r="L38" s="180">
        <v>2020</v>
      </c>
      <c r="M38" s="180">
        <v>2020</v>
      </c>
      <c r="N38" s="180">
        <v>2020</v>
      </c>
      <c r="O38" s="180">
        <v>2020</v>
      </c>
      <c r="P38" s="180">
        <v>2020</v>
      </c>
      <c r="Q38" s="75">
        <v>2020</v>
      </c>
      <c r="R38" s="75">
        <v>2019</v>
      </c>
      <c r="S38" s="75">
        <v>2019</v>
      </c>
      <c r="T38" s="75" t="s">
        <v>323</v>
      </c>
      <c r="U38" s="75">
        <v>2018</v>
      </c>
      <c r="V38" s="75">
        <v>2018</v>
      </c>
      <c r="W38" s="75">
        <v>2018</v>
      </c>
      <c r="X38" s="75">
        <v>2020</v>
      </c>
      <c r="Y38" s="75">
        <v>2019</v>
      </c>
      <c r="Z38" s="75">
        <v>2021</v>
      </c>
      <c r="AA38" s="181">
        <v>2020</v>
      </c>
      <c r="AB38" s="181">
        <v>2020</v>
      </c>
      <c r="AC38" s="181">
        <v>2020</v>
      </c>
      <c r="AD38" s="181">
        <v>2020</v>
      </c>
      <c r="AE38" s="181">
        <v>2019</v>
      </c>
      <c r="AF38" s="181">
        <v>2018</v>
      </c>
      <c r="AG38" s="181">
        <v>2017</v>
      </c>
      <c r="AH38" s="181">
        <v>2020</v>
      </c>
      <c r="AI38" s="181">
        <v>2019</v>
      </c>
      <c r="AJ38" s="181">
        <v>2016</v>
      </c>
      <c r="AK38" s="181">
        <v>2020</v>
      </c>
      <c r="AL38" s="181">
        <v>2018</v>
      </c>
      <c r="AM38" s="181">
        <v>2020</v>
      </c>
      <c r="AN38" s="181">
        <v>2020</v>
      </c>
      <c r="AO38" s="180">
        <v>2020</v>
      </c>
      <c r="AP38" s="180">
        <v>2020</v>
      </c>
      <c r="AQ38" s="180">
        <v>2020</v>
      </c>
      <c r="AR38" s="181">
        <v>2020</v>
      </c>
      <c r="AS38" s="181">
        <v>2020</v>
      </c>
      <c r="AT38" s="181" t="s">
        <v>323</v>
      </c>
      <c r="AU38" s="181" t="s">
        <v>323</v>
      </c>
      <c r="AV38" s="181" t="s">
        <v>323</v>
      </c>
      <c r="AW38" s="182">
        <v>2019</v>
      </c>
      <c r="AX38" s="181">
        <v>2018</v>
      </c>
      <c r="AY38" s="181">
        <v>2020</v>
      </c>
      <c r="AZ38" s="181">
        <v>2011</v>
      </c>
      <c r="BA38" s="181">
        <v>2019</v>
      </c>
      <c r="BB38" s="182">
        <v>2021</v>
      </c>
      <c r="BC38" s="182">
        <v>2021</v>
      </c>
      <c r="BD38" s="182">
        <v>2020</v>
      </c>
      <c r="BE38" s="141" t="s">
        <v>323</v>
      </c>
      <c r="BF38" s="182">
        <v>2020</v>
      </c>
      <c r="BG38" s="181">
        <v>2020</v>
      </c>
      <c r="BH38" s="181">
        <v>2021</v>
      </c>
      <c r="BI38" s="181">
        <v>2019</v>
      </c>
      <c r="BJ38" s="181">
        <v>2014</v>
      </c>
      <c r="BK38" s="181">
        <v>2020</v>
      </c>
      <c r="BL38" s="181">
        <v>2020</v>
      </c>
      <c r="BM38" s="181" t="s">
        <v>323</v>
      </c>
      <c r="BN38" s="181" t="s">
        <v>323</v>
      </c>
      <c r="BO38" s="181">
        <v>2020</v>
      </c>
      <c r="BP38" s="181">
        <v>2020</v>
      </c>
      <c r="BQ38" s="181">
        <v>2015</v>
      </c>
      <c r="BR38" s="181">
        <v>2019</v>
      </c>
    </row>
    <row r="39" spans="1:70" ht="15.75" customHeight="1" x14ac:dyDescent="0.2">
      <c r="A39" s="55" t="s">
        <v>135</v>
      </c>
      <c r="B39" s="61" t="s">
        <v>136</v>
      </c>
      <c r="C39" s="179">
        <v>2015</v>
      </c>
      <c r="D39" s="179">
        <v>2015</v>
      </c>
      <c r="E39" s="179">
        <v>2015</v>
      </c>
      <c r="F39" s="179">
        <v>2015</v>
      </c>
      <c r="G39" s="179">
        <v>2015</v>
      </c>
      <c r="H39" s="179" t="s">
        <v>323</v>
      </c>
      <c r="I39" s="75" t="s">
        <v>323</v>
      </c>
      <c r="J39" s="75">
        <v>2019</v>
      </c>
      <c r="K39" s="75">
        <v>2020</v>
      </c>
      <c r="L39" s="180">
        <v>2020</v>
      </c>
      <c r="M39" s="180">
        <v>2020</v>
      </c>
      <c r="N39" s="180">
        <v>2020</v>
      </c>
      <c r="O39" s="180">
        <v>2020</v>
      </c>
      <c r="P39" s="180">
        <v>2020</v>
      </c>
      <c r="Q39" s="75" t="s">
        <v>323</v>
      </c>
      <c r="R39" s="75">
        <v>2019</v>
      </c>
      <c r="S39" s="75">
        <v>2019</v>
      </c>
      <c r="T39" s="75" t="s">
        <v>323</v>
      </c>
      <c r="U39" s="75">
        <v>2018</v>
      </c>
      <c r="V39" s="75">
        <v>2018</v>
      </c>
      <c r="W39" s="75">
        <v>2018</v>
      </c>
      <c r="X39" s="75">
        <v>2020</v>
      </c>
      <c r="Y39" s="75">
        <v>2019</v>
      </c>
      <c r="Z39" s="75">
        <v>2021</v>
      </c>
      <c r="AA39" s="181">
        <v>2020</v>
      </c>
      <c r="AB39" s="181">
        <v>2020</v>
      </c>
      <c r="AC39" s="181">
        <v>2020</v>
      </c>
      <c r="AD39" s="181">
        <v>2020</v>
      </c>
      <c r="AE39" s="181">
        <v>2019</v>
      </c>
      <c r="AF39" s="181">
        <v>2018</v>
      </c>
      <c r="AG39" s="181">
        <v>2017</v>
      </c>
      <c r="AH39" s="181">
        <v>2020</v>
      </c>
      <c r="AI39" s="181">
        <v>2019</v>
      </c>
      <c r="AJ39" s="181">
        <v>2016</v>
      </c>
      <c r="AK39" s="181">
        <v>2020</v>
      </c>
      <c r="AL39" s="181" t="s">
        <v>323</v>
      </c>
      <c r="AM39" s="181">
        <v>2020</v>
      </c>
      <c r="AN39" s="181">
        <v>2020</v>
      </c>
      <c r="AO39" s="180">
        <v>2020</v>
      </c>
      <c r="AP39" s="180">
        <v>2020</v>
      </c>
      <c r="AQ39" s="180">
        <v>2020</v>
      </c>
      <c r="AR39" s="181">
        <v>2020</v>
      </c>
      <c r="AS39" s="181">
        <v>2020</v>
      </c>
      <c r="AT39" s="181" t="s">
        <v>323</v>
      </c>
      <c r="AU39" s="181" t="s">
        <v>323</v>
      </c>
      <c r="AV39" s="181">
        <v>2018</v>
      </c>
      <c r="AW39" s="182">
        <v>2019</v>
      </c>
      <c r="AX39" s="181">
        <v>2018</v>
      </c>
      <c r="AY39" s="181">
        <v>2020</v>
      </c>
      <c r="AZ39" s="181">
        <v>2011</v>
      </c>
      <c r="BA39" s="181">
        <v>2019</v>
      </c>
      <c r="BB39" s="182">
        <v>2021</v>
      </c>
      <c r="BC39" s="182">
        <v>2021</v>
      </c>
      <c r="BD39" s="182">
        <v>2020</v>
      </c>
      <c r="BE39" s="141" t="s">
        <v>323</v>
      </c>
      <c r="BF39" s="182">
        <v>2020</v>
      </c>
      <c r="BG39" s="181">
        <v>2020</v>
      </c>
      <c r="BH39" s="181">
        <v>2021</v>
      </c>
      <c r="BI39" s="181">
        <v>2019</v>
      </c>
      <c r="BJ39" s="181">
        <v>2014</v>
      </c>
      <c r="BK39" s="181">
        <v>2020</v>
      </c>
      <c r="BL39" s="181">
        <v>2020</v>
      </c>
      <c r="BM39" s="181" t="s">
        <v>323</v>
      </c>
      <c r="BN39" s="181" t="s">
        <v>323</v>
      </c>
      <c r="BO39" s="181">
        <v>2020</v>
      </c>
      <c r="BP39" s="181">
        <v>2020</v>
      </c>
      <c r="BQ39" s="181">
        <v>2015</v>
      </c>
      <c r="BR39" s="181">
        <v>2019</v>
      </c>
    </row>
    <row r="40" spans="1:70" ht="15.75" customHeight="1" x14ac:dyDescent="0.2">
      <c r="A40" s="55" t="s">
        <v>138</v>
      </c>
      <c r="B40" s="61" t="s">
        <v>139</v>
      </c>
      <c r="C40" s="179">
        <v>2015</v>
      </c>
      <c r="D40" s="179">
        <v>2015</v>
      </c>
      <c r="E40" s="179">
        <v>2015</v>
      </c>
      <c r="F40" s="179">
        <v>2015</v>
      </c>
      <c r="G40" s="179">
        <v>2015</v>
      </c>
      <c r="H40" s="179">
        <v>2019</v>
      </c>
      <c r="I40" s="75" t="s">
        <v>323</v>
      </c>
      <c r="J40" s="75" t="s">
        <v>323</v>
      </c>
      <c r="K40" s="75" t="s">
        <v>323</v>
      </c>
      <c r="L40" s="180">
        <v>2019</v>
      </c>
      <c r="M40" s="180">
        <v>2019</v>
      </c>
      <c r="N40" s="180">
        <v>2019</v>
      </c>
      <c r="O40" s="180">
        <v>2020</v>
      </c>
      <c r="P40" s="180">
        <v>2020</v>
      </c>
      <c r="Q40" s="75">
        <v>2019</v>
      </c>
      <c r="R40" s="75">
        <v>2019</v>
      </c>
      <c r="S40" s="75">
        <v>2019</v>
      </c>
      <c r="T40" s="75">
        <v>2002</v>
      </c>
      <c r="U40" s="75">
        <v>2019</v>
      </c>
      <c r="V40" s="75">
        <v>2018</v>
      </c>
      <c r="W40" s="75">
        <v>2018</v>
      </c>
      <c r="X40" s="75">
        <v>2014</v>
      </c>
      <c r="Y40" s="75">
        <v>2019</v>
      </c>
      <c r="Z40" s="75">
        <v>2019</v>
      </c>
      <c r="AA40" s="181">
        <v>2020</v>
      </c>
      <c r="AB40" s="181">
        <v>2020</v>
      </c>
      <c r="AC40" s="181">
        <v>2020</v>
      </c>
      <c r="AD40" s="181">
        <v>2020</v>
      </c>
      <c r="AE40" s="181">
        <v>2019</v>
      </c>
      <c r="AF40" s="181">
        <v>2011</v>
      </c>
      <c r="AG40" s="181">
        <v>2019</v>
      </c>
      <c r="AH40" s="181">
        <v>2020</v>
      </c>
      <c r="AI40" s="181">
        <v>2019</v>
      </c>
      <c r="AJ40" s="181">
        <v>2018</v>
      </c>
      <c r="AK40" s="181">
        <v>2019</v>
      </c>
      <c r="AL40" s="181">
        <v>2019</v>
      </c>
      <c r="AM40" s="181">
        <v>2020</v>
      </c>
      <c r="AN40" s="181">
        <v>2020</v>
      </c>
      <c r="AO40" s="180">
        <v>2019</v>
      </c>
      <c r="AP40" s="180">
        <v>2019</v>
      </c>
      <c r="AQ40" s="180">
        <v>2019</v>
      </c>
      <c r="AR40" s="181">
        <v>2019</v>
      </c>
      <c r="AS40" s="181">
        <v>2020</v>
      </c>
      <c r="AT40" s="181" t="s">
        <v>323</v>
      </c>
      <c r="AU40" s="181" t="s">
        <v>323</v>
      </c>
      <c r="AV40" s="181" t="s">
        <v>323</v>
      </c>
      <c r="AW40" s="182">
        <v>2019</v>
      </c>
      <c r="AX40" s="181">
        <v>2020</v>
      </c>
      <c r="AY40" s="181">
        <v>2021</v>
      </c>
      <c r="AZ40" s="181" t="s">
        <v>323</v>
      </c>
      <c r="BA40" s="181">
        <v>2019</v>
      </c>
      <c r="BB40" s="141" t="s">
        <v>323</v>
      </c>
      <c r="BC40" s="141" t="s">
        <v>323</v>
      </c>
      <c r="BD40" s="141" t="s">
        <v>323</v>
      </c>
      <c r="BE40" s="141" t="s">
        <v>323</v>
      </c>
      <c r="BF40" s="141" t="s">
        <v>323</v>
      </c>
      <c r="BG40" s="181">
        <v>2020</v>
      </c>
      <c r="BH40" s="181">
        <v>2021</v>
      </c>
      <c r="BI40" s="181">
        <v>2019</v>
      </c>
      <c r="BJ40" s="181">
        <v>2019</v>
      </c>
      <c r="BK40" s="181">
        <v>2019</v>
      </c>
      <c r="BL40" s="181">
        <v>2019</v>
      </c>
      <c r="BM40" s="181">
        <v>2019</v>
      </c>
      <c r="BN40" s="181">
        <v>2019</v>
      </c>
      <c r="BO40" s="181">
        <v>2020</v>
      </c>
      <c r="BP40" s="181">
        <v>2019</v>
      </c>
      <c r="BQ40" s="181">
        <v>2015</v>
      </c>
      <c r="BR40" s="181">
        <v>2019</v>
      </c>
    </row>
    <row r="41" spans="1:70" ht="15.75" customHeight="1" x14ac:dyDescent="0.2">
      <c r="A41" s="55" t="s">
        <v>140</v>
      </c>
      <c r="B41" s="61" t="s">
        <v>141</v>
      </c>
      <c r="C41" s="179">
        <v>2015</v>
      </c>
      <c r="D41" s="179">
        <v>2015</v>
      </c>
      <c r="E41" s="179">
        <v>2015</v>
      </c>
      <c r="F41" s="179">
        <v>2015</v>
      </c>
      <c r="G41" s="179">
        <v>2015</v>
      </c>
      <c r="H41" s="179">
        <v>2019</v>
      </c>
      <c r="I41" s="75" t="s">
        <v>323</v>
      </c>
      <c r="J41" s="75" t="s">
        <v>323</v>
      </c>
      <c r="K41" s="75" t="s">
        <v>323</v>
      </c>
      <c r="L41" s="180">
        <v>2019</v>
      </c>
      <c r="M41" s="180">
        <v>2019</v>
      </c>
      <c r="N41" s="180">
        <v>2019</v>
      </c>
      <c r="O41" s="180">
        <v>2020</v>
      </c>
      <c r="P41" s="180">
        <v>2020</v>
      </c>
      <c r="Q41" s="75">
        <v>2019</v>
      </c>
      <c r="R41" s="75">
        <v>2019</v>
      </c>
      <c r="S41" s="75">
        <v>2019</v>
      </c>
      <c r="T41" s="75">
        <v>2002</v>
      </c>
      <c r="U41" s="75">
        <v>2019</v>
      </c>
      <c r="V41" s="75">
        <v>2018</v>
      </c>
      <c r="W41" s="75">
        <v>2018</v>
      </c>
      <c r="X41" s="75">
        <v>2014</v>
      </c>
      <c r="Y41" s="75">
        <v>2019</v>
      </c>
      <c r="Z41" s="75">
        <v>2019</v>
      </c>
      <c r="AA41" s="181">
        <v>2020</v>
      </c>
      <c r="AB41" s="181">
        <v>2020</v>
      </c>
      <c r="AC41" s="181">
        <v>2020</v>
      </c>
      <c r="AD41" s="181">
        <v>2020</v>
      </c>
      <c r="AE41" s="181">
        <v>2019</v>
      </c>
      <c r="AF41" s="181">
        <v>2011</v>
      </c>
      <c r="AG41" s="181">
        <v>2019</v>
      </c>
      <c r="AH41" s="181">
        <v>2020</v>
      </c>
      <c r="AI41" s="181">
        <v>2019</v>
      </c>
      <c r="AJ41" s="181">
        <v>2018</v>
      </c>
      <c r="AK41" s="181">
        <v>2019</v>
      </c>
      <c r="AL41" s="181">
        <v>2019</v>
      </c>
      <c r="AM41" s="181">
        <v>2020</v>
      </c>
      <c r="AN41" s="181">
        <v>2020</v>
      </c>
      <c r="AO41" s="180">
        <v>2019</v>
      </c>
      <c r="AP41" s="180">
        <v>2019</v>
      </c>
      <c r="AQ41" s="180">
        <v>2019</v>
      </c>
      <c r="AR41" s="181">
        <v>2019</v>
      </c>
      <c r="AS41" s="181">
        <v>2020</v>
      </c>
      <c r="AT41" s="181" t="s">
        <v>323</v>
      </c>
      <c r="AU41" s="181" t="s">
        <v>323</v>
      </c>
      <c r="AV41" s="181" t="s">
        <v>323</v>
      </c>
      <c r="AW41" s="182">
        <v>2019</v>
      </c>
      <c r="AX41" s="181">
        <v>2020</v>
      </c>
      <c r="AY41" s="181">
        <v>2021</v>
      </c>
      <c r="AZ41" s="181" t="s">
        <v>323</v>
      </c>
      <c r="BA41" s="181">
        <v>2019</v>
      </c>
      <c r="BB41" s="141" t="s">
        <v>323</v>
      </c>
      <c r="BC41" s="141" t="s">
        <v>323</v>
      </c>
      <c r="BD41" s="141" t="s">
        <v>323</v>
      </c>
      <c r="BE41" s="141" t="s">
        <v>323</v>
      </c>
      <c r="BF41" s="141" t="s">
        <v>323</v>
      </c>
      <c r="BG41" s="181">
        <v>2020</v>
      </c>
      <c r="BH41" s="181">
        <v>2021</v>
      </c>
      <c r="BI41" s="181">
        <v>2019</v>
      </c>
      <c r="BJ41" s="181">
        <v>2019</v>
      </c>
      <c r="BK41" s="181">
        <v>2019</v>
      </c>
      <c r="BL41" s="181">
        <v>2019</v>
      </c>
      <c r="BM41" s="181">
        <v>2019</v>
      </c>
      <c r="BN41" s="181">
        <v>2019</v>
      </c>
      <c r="BO41" s="181">
        <v>2020</v>
      </c>
      <c r="BP41" s="181">
        <v>2019</v>
      </c>
      <c r="BQ41" s="181">
        <v>2015</v>
      </c>
      <c r="BR41" s="181">
        <v>2019</v>
      </c>
    </row>
    <row r="42" spans="1:70" ht="15.75" customHeight="1" x14ac:dyDescent="0.2">
      <c r="A42" s="55" t="s">
        <v>142</v>
      </c>
      <c r="B42" s="61" t="s">
        <v>143</v>
      </c>
      <c r="C42" s="179">
        <v>2015</v>
      </c>
      <c r="D42" s="179">
        <v>2015</v>
      </c>
      <c r="E42" s="179">
        <v>2015</v>
      </c>
      <c r="F42" s="179">
        <v>2015</v>
      </c>
      <c r="G42" s="179">
        <v>2015</v>
      </c>
      <c r="H42" s="179">
        <v>2019</v>
      </c>
      <c r="I42" s="75" t="s">
        <v>323</v>
      </c>
      <c r="J42" s="75" t="s">
        <v>323</v>
      </c>
      <c r="K42" s="75" t="s">
        <v>323</v>
      </c>
      <c r="L42" s="180">
        <v>2019</v>
      </c>
      <c r="M42" s="180">
        <v>2019</v>
      </c>
      <c r="N42" s="180">
        <v>2019</v>
      </c>
      <c r="O42" s="180">
        <v>2020</v>
      </c>
      <c r="P42" s="180">
        <v>2020</v>
      </c>
      <c r="Q42" s="75">
        <v>2019</v>
      </c>
      <c r="R42" s="75">
        <v>2019</v>
      </c>
      <c r="S42" s="75">
        <v>2019</v>
      </c>
      <c r="T42" s="75">
        <v>2002</v>
      </c>
      <c r="U42" s="75">
        <v>2019</v>
      </c>
      <c r="V42" s="75">
        <v>2018</v>
      </c>
      <c r="W42" s="75">
        <v>2018</v>
      </c>
      <c r="X42" s="75">
        <v>2014</v>
      </c>
      <c r="Y42" s="75">
        <v>2019</v>
      </c>
      <c r="Z42" s="75">
        <v>2019</v>
      </c>
      <c r="AA42" s="181">
        <v>2020</v>
      </c>
      <c r="AB42" s="181">
        <v>2020</v>
      </c>
      <c r="AC42" s="181">
        <v>2020</v>
      </c>
      <c r="AD42" s="181">
        <v>2020</v>
      </c>
      <c r="AE42" s="181">
        <v>2019</v>
      </c>
      <c r="AF42" s="181">
        <v>2011</v>
      </c>
      <c r="AG42" s="181">
        <v>2019</v>
      </c>
      <c r="AH42" s="181">
        <v>2020</v>
      </c>
      <c r="AI42" s="181">
        <v>2019</v>
      </c>
      <c r="AJ42" s="181">
        <v>2018</v>
      </c>
      <c r="AK42" s="181">
        <v>2019</v>
      </c>
      <c r="AL42" s="181">
        <v>2019</v>
      </c>
      <c r="AM42" s="181">
        <v>2020</v>
      </c>
      <c r="AN42" s="181">
        <v>2020</v>
      </c>
      <c r="AO42" s="180">
        <v>2019</v>
      </c>
      <c r="AP42" s="180">
        <v>2019</v>
      </c>
      <c r="AQ42" s="180">
        <v>2019</v>
      </c>
      <c r="AR42" s="181">
        <v>2019</v>
      </c>
      <c r="AS42" s="181">
        <v>2020</v>
      </c>
      <c r="AT42" s="181" t="s">
        <v>323</v>
      </c>
      <c r="AU42" s="181" t="s">
        <v>323</v>
      </c>
      <c r="AV42" s="181" t="s">
        <v>323</v>
      </c>
      <c r="AW42" s="182">
        <v>2019</v>
      </c>
      <c r="AX42" s="181">
        <v>2020</v>
      </c>
      <c r="AY42" s="181">
        <v>2021</v>
      </c>
      <c r="AZ42" s="181" t="s">
        <v>323</v>
      </c>
      <c r="BA42" s="181">
        <v>2019</v>
      </c>
      <c r="BB42" s="141" t="s">
        <v>323</v>
      </c>
      <c r="BC42" s="141" t="s">
        <v>323</v>
      </c>
      <c r="BD42" s="141" t="s">
        <v>323</v>
      </c>
      <c r="BE42" s="141" t="s">
        <v>323</v>
      </c>
      <c r="BF42" s="141" t="s">
        <v>323</v>
      </c>
      <c r="BG42" s="181">
        <v>2020</v>
      </c>
      <c r="BH42" s="181">
        <v>2021</v>
      </c>
      <c r="BI42" s="181">
        <v>2019</v>
      </c>
      <c r="BJ42" s="181">
        <v>2019</v>
      </c>
      <c r="BK42" s="181">
        <v>2019</v>
      </c>
      <c r="BL42" s="181">
        <v>2019</v>
      </c>
      <c r="BM42" s="181">
        <v>2019</v>
      </c>
      <c r="BN42" s="181">
        <v>2019</v>
      </c>
      <c r="BO42" s="181">
        <v>2020</v>
      </c>
      <c r="BP42" s="181">
        <v>2019</v>
      </c>
      <c r="BQ42" s="181">
        <v>2015</v>
      </c>
      <c r="BR42" s="181">
        <v>2019</v>
      </c>
    </row>
    <row r="43" spans="1:70" ht="15.75" customHeight="1" x14ac:dyDescent="0.2">
      <c r="A43" s="55" t="s">
        <v>144</v>
      </c>
      <c r="B43" s="61" t="s">
        <v>145</v>
      </c>
      <c r="C43" s="179">
        <v>2015</v>
      </c>
      <c r="D43" s="179">
        <v>2015</v>
      </c>
      <c r="E43" s="179">
        <v>2015</v>
      </c>
      <c r="F43" s="179">
        <v>2015</v>
      </c>
      <c r="G43" s="179">
        <v>2015</v>
      </c>
      <c r="H43" s="179">
        <v>2019</v>
      </c>
      <c r="I43" s="75" t="s">
        <v>323</v>
      </c>
      <c r="J43" s="75" t="s">
        <v>323</v>
      </c>
      <c r="K43" s="75" t="s">
        <v>323</v>
      </c>
      <c r="L43" s="180">
        <v>2019</v>
      </c>
      <c r="M43" s="180">
        <v>2019</v>
      </c>
      <c r="N43" s="180">
        <v>2019</v>
      </c>
      <c r="O43" s="180">
        <v>2020</v>
      </c>
      <c r="P43" s="180">
        <v>2020</v>
      </c>
      <c r="Q43" s="75">
        <v>2019</v>
      </c>
      <c r="R43" s="75">
        <v>2019</v>
      </c>
      <c r="S43" s="75">
        <v>2019</v>
      </c>
      <c r="T43" s="75">
        <v>2002</v>
      </c>
      <c r="U43" s="75">
        <v>2019</v>
      </c>
      <c r="V43" s="75">
        <v>2018</v>
      </c>
      <c r="W43" s="75">
        <v>2018</v>
      </c>
      <c r="X43" s="75">
        <v>2014</v>
      </c>
      <c r="Y43" s="75">
        <v>2019</v>
      </c>
      <c r="Z43" s="75">
        <v>2019</v>
      </c>
      <c r="AA43" s="181">
        <v>2020</v>
      </c>
      <c r="AB43" s="181">
        <v>2020</v>
      </c>
      <c r="AC43" s="181">
        <v>2020</v>
      </c>
      <c r="AD43" s="181">
        <v>2020</v>
      </c>
      <c r="AE43" s="181">
        <v>2019</v>
      </c>
      <c r="AF43" s="181">
        <v>2011</v>
      </c>
      <c r="AG43" s="181">
        <v>2019</v>
      </c>
      <c r="AH43" s="181">
        <v>2020</v>
      </c>
      <c r="AI43" s="181">
        <v>2019</v>
      </c>
      <c r="AJ43" s="181">
        <v>2018</v>
      </c>
      <c r="AK43" s="181">
        <v>2019</v>
      </c>
      <c r="AL43" s="181">
        <v>2019</v>
      </c>
      <c r="AM43" s="181">
        <v>2020</v>
      </c>
      <c r="AN43" s="181">
        <v>2020</v>
      </c>
      <c r="AO43" s="180">
        <v>2019</v>
      </c>
      <c r="AP43" s="180">
        <v>2019</v>
      </c>
      <c r="AQ43" s="180">
        <v>2019</v>
      </c>
      <c r="AR43" s="181">
        <v>2019</v>
      </c>
      <c r="AS43" s="181">
        <v>2020</v>
      </c>
      <c r="AT43" s="181" t="s">
        <v>323</v>
      </c>
      <c r="AU43" s="181" t="s">
        <v>323</v>
      </c>
      <c r="AV43" s="181" t="s">
        <v>323</v>
      </c>
      <c r="AW43" s="182">
        <v>2019</v>
      </c>
      <c r="AX43" s="181">
        <v>2020</v>
      </c>
      <c r="AY43" s="181">
        <v>2021</v>
      </c>
      <c r="AZ43" s="181" t="s">
        <v>323</v>
      </c>
      <c r="BA43" s="181">
        <v>2019</v>
      </c>
      <c r="BB43" s="141" t="s">
        <v>323</v>
      </c>
      <c r="BC43" s="141" t="s">
        <v>323</v>
      </c>
      <c r="BD43" s="141" t="s">
        <v>323</v>
      </c>
      <c r="BE43" s="141" t="s">
        <v>323</v>
      </c>
      <c r="BF43" s="141" t="s">
        <v>323</v>
      </c>
      <c r="BG43" s="181">
        <v>2020</v>
      </c>
      <c r="BH43" s="181">
        <v>2021</v>
      </c>
      <c r="BI43" s="181">
        <v>2019</v>
      </c>
      <c r="BJ43" s="181">
        <v>2019</v>
      </c>
      <c r="BK43" s="181">
        <v>2019</v>
      </c>
      <c r="BL43" s="181">
        <v>2019</v>
      </c>
      <c r="BM43" s="181">
        <v>2019</v>
      </c>
      <c r="BN43" s="181">
        <v>2019</v>
      </c>
      <c r="BO43" s="181">
        <v>2020</v>
      </c>
      <c r="BP43" s="181">
        <v>2019</v>
      </c>
      <c r="BQ43" s="181">
        <v>2015</v>
      </c>
      <c r="BR43" s="181">
        <v>2019</v>
      </c>
    </row>
    <row r="44" spans="1:70" ht="15.75" customHeight="1" x14ac:dyDescent="0.2">
      <c r="A44" s="55" t="s">
        <v>146</v>
      </c>
      <c r="B44" s="61" t="s">
        <v>147</v>
      </c>
      <c r="C44" s="179">
        <v>2015</v>
      </c>
      <c r="D44" s="179">
        <v>2015</v>
      </c>
      <c r="E44" s="179">
        <v>2015</v>
      </c>
      <c r="F44" s="179">
        <v>2015</v>
      </c>
      <c r="G44" s="179">
        <v>2015</v>
      </c>
      <c r="H44" s="179">
        <v>2019</v>
      </c>
      <c r="I44" s="75" t="s">
        <v>323</v>
      </c>
      <c r="J44" s="75" t="s">
        <v>323</v>
      </c>
      <c r="K44" s="75" t="s">
        <v>323</v>
      </c>
      <c r="L44" s="180">
        <v>2019</v>
      </c>
      <c r="M44" s="180">
        <v>2019</v>
      </c>
      <c r="N44" s="180">
        <v>2019</v>
      </c>
      <c r="O44" s="180">
        <v>2020</v>
      </c>
      <c r="P44" s="180">
        <v>2020</v>
      </c>
      <c r="Q44" s="75">
        <v>2019</v>
      </c>
      <c r="R44" s="75">
        <v>2019</v>
      </c>
      <c r="S44" s="75">
        <v>2019</v>
      </c>
      <c r="T44" s="75">
        <v>2002</v>
      </c>
      <c r="U44" s="75">
        <v>2019</v>
      </c>
      <c r="V44" s="75">
        <v>2018</v>
      </c>
      <c r="W44" s="75">
        <v>2018</v>
      </c>
      <c r="X44" s="75">
        <v>2014</v>
      </c>
      <c r="Y44" s="75">
        <v>2019</v>
      </c>
      <c r="Z44" s="75">
        <v>2019</v>
      </c>
      <c r="AA44" s="181">
        <v>2020</v>
      </c>
      <c r="AB44" s="181">
        <v>2020</v>
      </c>
      <c r="AC44" s="181">
        <v>2020</v>
      </c>
      <c r="AD44" s="181">
        <v>2020</v>
      </c>
      <c r="AE44" s="181">
        <v>2019</v>
      </c>
      <c r="AF44" s="181">
        <v>2011</v>
      </c>
      <c r="AG44" s="181">
        <v>2019</v>
      </c>
      <c r="AH44" s="181">
        <v>2020</v>
      </c>
      <c r="AI44" s="181">
        <v>2019</v>
      </c>
      <c r="AJ44" s="181">
        <v>2018</v>
      </c>
      <c r="AK44" s="181">
        <v>2019</v>
      </c>
      <c r="AL44" s="181">
        <v>2019</v>
      </c>
      <c r="AM44" s="181">
        <v>2020</v>
      </c>
      <c r="AN44" s="181">
        <v>2020</v>
      </c>
      <c r="AO44" s="180">
        <v>2019</v>
      </c>
      <c r="AP44" s="180">
        <v>2019</v>
      </c>
      <c r="AQ44" s="180">
        <v>2019</v>
      </c>
      <c r="AR44" s="181">
        <v>2019</v>
      </c>
      <c r="AS44" s="181">
        <v>2020</v>
      </c>
      <c r="AT44" s="181" t="s">
        <v>323</v>
      </c>
      <c r="AU44" s="181" t="s">
        <v>323</v>
      </c>
      <c r="AV44" s="181" t="s">
        <v>323</v>
      </c>
      <c r="AW44" s="182">
        <v>2019</v>
      </c>
      <c r="AX44" s="181">
        <v>2020</v>
      </c>
      <c r="AY44" s="181">
        <v>2021</v>
      </c>
      <c r="AZ44" s="181" t="s">
        <v>323</v>
      </c>
      <c r="BA44" s="181">
        <v>2019</v>
      </c>
      <c r="BB44" s="141" t="s">
        <v>323</v>
      </c>
      <c r="BC44" s="141" t="s">
        <v>323</v>
      </c>
      <c r="BD44" s="141" t="s">
        <v>323</v>
      </c>
      <c r="BE44" s="141" t="s">
        <v>323</v>
      </c>
      <c r="BF44" s="141" t="s">
        <v>323</v>
      </c>
      <c r="BG44" s="181">
        <v>2020</v>
      </c>
      <c r="BH44" s="181">
        <v>2021</v>
      </c>
      <c r="BI44" s="181">
        <v>2019</v>
      </c>
      <c r="BJ44" s="181">
        <v>2019</v>
      </c>
      <c r="BK44" s="181">
        <v>2019</v>
      </c>
      <c r="BL44" s="181">
        <v>2019</v>
      </c>
      <c r="BM44" s="181">
        <v>2019</v>
      </c>
      <c r="BN44" s="181">
        <v>2019</v>
      </c>
      <c r="BO44" s="181">
        <v>2020</v>
      </c>
      <c r="BP44" s="181">
        <v>2019</v>
      </c>
      <c r="BQ44" s="181">
        <v>2015</v>
      </c>
      <c r="BR44" s="181">
        <v>2019</v>
      </c>
    </row>
    <row r="45" spans="1:70" ht="15.75" customHeight="1" x14ac:dyDescent="0.2">
      <c r="A45" s="55" t="s">
        <v>148</v>
      </c>
      <c r="B45" s="61" t="s">
        <v>149</v>
      </c>
      <c r="C45" s="179">
        <v>2015</v>
      </c>
      <c r="D45" s="179">
        <v>2015</v>
      </c>
      <c r="E45" s="179">
        <v>2015</v>
      </c>
      <c r="F45" s="179">
        <v>2015</v>
      </c>
      <c r="G45" s="179">
        <v>2015</v>
      </c>
      <c r="H45" s="179">
        <v>2019</v>
      </c>
      <c r="I45" s="75" t="s">
        <v>323</v>
      </c>
      <c r="J45" s="75" t="s">
        <v>323</v>
      </c>
      <c r="K45" s="75" t="s">
        <v>323</v>
      </c>
      <c r="L45" s="180">
        <v>2019</v>
      </c>
      <c r="M45" s="180">
        <v>2019</v>
      </c>
      <c r="N45" s="180">
        <v>2019</v>
      </c>
      <c r="O45" s="180">
        <v>2020</v>
      </c>
      <c r="P45" s="180">
        <v>2020</v>
      </c>
      <c r="Q45" s="75">
        <v>2019</v>
      </c>
      <c r="R45" s="75">
        <v>2019</v>
      </c>
      <c r="S45" s="75">
        <v>2019</v>
      </c>
      <c r="T45" s="75">
        <v>2002</v>
      </c>
      <c r="U45" s="75">
        <v>2019</v>
      </c>
      <c r="V45" s="75">
        <v>2018</v>
      </c>
      <c r="W45" s="75">
        <v>2018</v>
      </c>
      <c r="X45" s="75">
        <v>2014</v>
      </c>
      <c r="Y45" s="75">
        <v>2019</v>
      </c>
      <c r="Z45" s="75">
        <v>2019</v>
      </c>
      <c r="AA45" s="181">
        <v>2020</v>
      </c>
      <c r="AB45" s="181">
        <v>2020</v>
      </c>
      <c r="AC45" s="181">
        <v>2020</v>
      </c>
      <c r="AD45" s="181">
        <v>2020</v>
      </c>
      <c r="AE45" s="181">
        <v>2019</v>
      </c>
      <c r="AF45" s="181">
        <v>2011</v>
      </c>
      <c r="AG45" s="181">
        <v>2019</v>
      </c>
      <c r="AH45" s="181">
        <v>2020</v>
      </c>
      <c r="AI45" s="181">
        <v>2019</v>
      </c>
      <c r="AJ45" s="181">
        <v>2018</v>
      </c>
      <c r="AK45" s="181">
        <v>2019</v>
      </c>
      <c r="AL45" s="181">
        <v>2019</v>
      </c>
      <c r="AM45" s="181">
        <v>2020</v>
      </c>
      <c r="AN45" s="181">
        <v>2020</v>
      </c>
      <c r="AO45" s="180">
        <v>2019</v>
      </c>
      <c r="AP45" s="180">
        <v>2019</v>
      </c>
      <c r="AQ45" s="180">
        <v>2019</v>
      </c>
      <c r="AR45" s="181">
        <v>2019</v>
      </c>
      <c r="AS45" s="181">
        <v>2020</v>
      </c>
      <c r="AT45" s="181" t="s">
        <v>323</v>
      </c>
      <c r="AU45" s="181" t="s">
        <v>323</v>
      </c>
      <c r="AV45" s="181" t="s">
        <v>323</v>
      </c>
      <c r="AW45" s="182">
        <v>2019</v>
      </c>
      <c r="AX45" s="181">
        <v>2020</v>
      </c>
      <c r="AY45" s="181">
        <v>2021</v>
      </c>
      <c r="AZ45" s="181" t="s">
        <v>323</v>
      </c>
      <c r="BA45" s="181">
        <v>2019</v>
      </c>
      <c r="BB45" s="141" t="s">
        <v>323</v>
      </c>
      <c r="BC45" s="141" t="s">
        <v>323</v>
      </c>
      <c r="BD45" s="141" t="s">
        <v>323</v>
      </c>
      <c r="BE45" s="141" t="s">
        <v>323</v>
      </c>
      <c r="BF45" s="141" t="s">
        <v>323</v>
      </c>
      <c r="BG45" s="181">
        <v>2020</v>
      </c>
      <c r="BH45" s="181">
        <v>2021</v>
      </c>
      <c r="BI45" s="181">
        <v>2019</v>
      </c>
      <c r="BJ45" s="181">
        <v>2019</v>
      </c>
      <c r="BK45" s="181">
        <v>2019</v>
      </c>
      <c r="BL45" s="181">
        <v>2019</v>
      </c>
      <c r="BM45" s="181">
        <v>2019</v>
      </c>
      <c r="BN45" s="181">
        <v>2019</v>
      </c>
      <c r="BO45" s="181">
        <v>2020</v>
      </c>
      <c r="BP45" s="181">
        <v>2019</v>
      </c>
      <c r="BQ45" s="181">
        <v>2015</v>
      </c>
      <c r="BR45" s="181">
        <v>2019</v>
      </c>
    </row>
    <row r="46" spans="1:70" ht="15.75" customHeight="1" x14ac:dyDescent="0.2">
      <c r="A46" s="55" t="s">
        <v>150</v>
      </c>
      <c r="B46" s="61" t="s">
        <v>151</v>
      </c>
      <c r="C46" s="179">
        <v>2015</v>
      </c>
      <c r="D46" s="179">
        <v>2015</v>
      </c>
      <c r="E46" s="179">
        <v>2015</v>
      </c>
      <c r="F46" s="179">
        <v>2015</v>
      </c>
      <c r="G46" s="179">
        <v>2015</v>
      </c>
      <c r="H46" s="179">
        <v>2019</v>
      </c>
      <c r="I46" s="75" t="s">
        <v>323</v>
      </c>
      <c r="J46" s="75" t="s">
        <v>323</v>
      </c>
      <c r="K46" s="75" t="s">
        <v>323</v>
      </c>
      <c r="L46" s="180">
        <v>2019</v>
      </c>
      <c r="M46" s="180">
        <v>2019</v>
      </c>
      <c r="N46" s="180">
        <v>2019</v>
      </c>
      <c r="O46" s="180">
        <v>2020</v>
      </c>
      <c r="P46" s="180">
        <v>2020</v>
      </c>
      <c r="Q46" s="75">
        <v>2019</v>
      </c>
      <c r="R46" s="75">
        <v>2019</v>
      </c>
      <c r="S46" s="75">
        <v>2019</v>
      </c>
      <c r="T46" s="75">
        <v>2002</v>
      </c>
      <c r="U46" s="75">
        <v>2019</v>
      </c>
      <c r="V46" s="75">
        <v>2018</v>
      </c>
      <c r="W46" s="75">
        <v>2018</v>
      </c>
      <c r="X46" s="75">
        <v>2014</v>
      </c>
      <c r="Y46" s="75">
        <v>2019</v>
      </c>
      <c r="Z46" s="75">
        <v>2019</v>
      </c>
      <c r="AA46" s="181">
        <v>2020</v>
      </c>
      <c r="AB46" s="181">
        <v>2020</v>
      </c>
      <c r="AC46" s="181">
        <v>2020</v>
      </c>
      <c r="AD46" s="181">
        <v>2020</v>
      </c>
      <c r="AE46" s="181">
        <v>2019</v>
      </c>
      <c r="AF46" s="181">
        <v>2011</v>
      </c>
      <c r="AG46" s="181">
        <v>2019</v>
      </c>
      <c r="AH46" s="181">
        <v>2020</v>
      </c>
      <c r="AI46" s="181">
        <v>2019</v>
      </c>
      <c r="AJ46" s="181">
        <v>2018</v>
      </c>
      <c r="AK46" s="181">
        <v>2019</v>
      </c>
      <c r="AL46" s="181">
        <v>2019</v>
      </c>
      <c r="AM46" s="181">
        <v>2020</v>
      </c>
      <c r="AN46" s="181">
        <v>2020</v>
      </c>
      <c r="AO46" s="180">
        <v>2019</v>
      </c>
      <c r="AP46" s="180">
        <v>2019</v>
      </c>
      <c r="AQ46" s="180">
        <v>2019</v>
      </c>
      <c r="AR46" s="181">
        <v>2019</v>
      </c>
      <c r="AS46" s="181">
        <v>2020</v>
      </c>
      <c r="AT46" s="181" t="s">
        <v>323</v>
      </c>
      <c r="AU46" s="181" t="s">
        <v>323</v>
      </c>
      <c r="AV46" s="181" t="s">
        <v>323</v>
      </c>
      <c r="AW46" s="182">
        <v>2019</v>
      </c>
      <c r="AX46" s="181">
        <v>2020</v>
      </c>
      <c r="AY46" s="181">
        <v>2021</v>
      </c>
      <c r="AZ46" s="181" t="s">
        <v>323</v>
      </c>
      <c r="BA46" s="181">
        <v>2019</v>
      </c>
      <c r="BB46" s="141" t="s">
        <v>323</v>
      </c>
      <c r="BC46" s="141" t="s">
        <v>323</v>
      </c>
      <c r="BD46" s="141" t="s">
        <v>323</v>
      </c>
      <c r="BE46" s="141" t="s">
        <v>323</v>
      </c>
      <c r="BF46" s="141" t="s">
        <v>323</v>
      </c>
      <c r="BG46" s="181">
        <v>2020</v>
      </c>
      <c r="BH46" s="181">
        <v>2021</v>
      </c>
      <c r="BI46" s="181">
        <v>2019</v>
      </c>
      <c r="BJ46" s="181">
        <v>2019</v>
      </c>
      <c r="BK46" s="181">
        <v>2019</v>
      </c>
      <c r="BL46" s="181">
        <v>2019</v>
      </c>
      <c r="BM46" s="181">
        <v>2019</v>
      </c>
      <c r="BN46" s="181">
        <v>2019</v>
      </c>
      <c r="BO46" s="181">
        <v>2020</v>
      </c>
      <c r="BP46" s="181">
        <v>2019</v>
      </c>
      <c r="BQ46" s="181">
        <v>2015</v>
      </c>
      <c r="BR46" s="181">
        <v>2019</v>
      </c>
    </row>
    <row r="47" spans="1:70" ht="15.75" customHeight="1" x14ac:dyDescent="0.2">
      <c r="A47" s="55" t="s">
        <v>152</v>
      </c>
      <c r="B47" s="61" t="s">
        <v>153</v>
      </c>
      <c r="C47" s="179">
        <v>2015</v>
      </c>
      <c r="D47" s="179">
        <v>2015</v>
      </c>
      <c r="E47" s="179">
        <v>2015</v>
      </c>
      <c r="F47" s="179">
        <v>2015</v>
      </c>
      <c r="G47" s="179">
        <v>2015</v>
      </c>
      <c r="H47" s="179">
        <v>2019</v>
      </c>
      <c r="I47" s="75" t="s">
        <v>323</v>
      </c>
      <c r="J47" s="75" t="s">
        <v>323</v>
      </c>
      <c r="K47" s="75" t="s">
        <v>323</v>
      </c>
      <c r="L47" s="180">
        <v>2019</v>
      </c>
      <c r="M47" s="180">
        <v>2019</v>
      </c>
      <c r="N47" s="180">
        <v>2019</v>
      </c>
      <c r="O47" s="180">
        <v>2020</v>
      </c>
      <c r="P47" s="180">
        <v>2020</v>
      </c>
      <c r="Q47" s="75">
        <v>2019</v>
      </c>
      <c r="R47" s="75">
        <v>2019</v>
      </c>
      <c r="S47" s="75">
        <v>2019</v>
      </c>
      <c r="T47" s="75">
        <v>2002</v>
      </c>
      <c r="U47" s="75">
        <v>2019</v>
      </c>
      <c r="V47" s="75">
        <v>2018</v>
      </c>
      <c r="W47" s="75">
        <v>2018</v>
      </c>
      <c r="X47" s="75">
        <v>2014</v>
      </c>
      <c r="Y47" s="75">
        <v>2019</v>
      </c>
      <c r="Z47" s="75">
        <v>2019</v>
      </c>
      <c r="AA47" s="181">
        <v>2020</v>
      </c>
      <c r="AB47" s="181">
        <v>2020</v>
      </c>
      <c r="AC47" s="181">
        <v>2020</v>
      </c>
      <c r="AD47" s="181">
        <v>2020</v>
      </c>
      <c r="AE47" s="181">
        <v>2019</v>
      </c>
      <c r="AF47" s="181">
        <v>2011</v>
      </c>
      <c r="AG47" s="181">
        <v>2019</v>
      </c>
      <c r="AH47" s="181">
        <v>2020</v>
      </c>
      <c r="AI47" s="181">
        <v>2019</v>
      </c>
      <c r="AJ47" s="181">
        <v>2018</v>
      </c>
      <c r="AK47" s="181">
        <v>2019</v>
      </c>
      <c r="AL47" s="181">
        <v>2019</v>
      </c>
      <c r="AM47" s="181">
        <v>2020</v>
      </c>
      <c r="AN47" s="181">
        <v>2020</v>
      </c>
      <c r="AO47" s="180">
        <v>2019</v>
      </c>
      <c r="AP47" s="180">
        <v>2019</v>
      </c>
      <c r="AQ47" s="180">
        <v>2019</v>
      </c>
      <c r="AR47" s="181">
        <v>2019</v>
      </c>
      <c r="AS47" s="181">
        <v>2020</v>
      </c>
      <c r="AT47" s="181" t="s">
        <v>323</v>
      </c>
      <c r="AU47" s="181" t="s">
        <v>323</v>
      </c>
      <c r="AV47" s="181" t="s">
        <v>323</v>
      </c>
      <c r="AW47" s="182">
        <v>2019</v>
      </c>
      <c r="AX47" s="181">
        <v>2020</v>
      </c>
      <c r="AY47" s="181">
        <v>2021</v>
      </c>
      <c r="AZ47" s="181" t="s">
        <v>323</v>
      </c>
      <c r="BA47" s="181">
        <v>2019</v>
      </c>
      <c r="BB47" s="141" t="s">
        <v>323</v>
      </c>
      <c r="BC47" s="141" t="s">
        <v>323</v>
      </c>
      <c r="BD47" s="141" t="s">
        <v>323</v>
      </c>
      <c r="BE47" s="141" t="s">
        <v>323</v>
      </c>
      <c r="BF47" s="141" t="s">
        <v>323</v>
      </c>
      <c r="BG47" s="181">
        <v>2020</v>
      </c>
      <c r="BH47" s="181">
        <v>2021</v>
      </c>
      <c r="BI47" s="181">
        <v>2019</v>
      </c>
      <c r="BJ47" s="181">
        <v>2019</v>
      </c>
      <c r="BK47" s="181">
        <v>2019</v>
      </c>
      <c r="BL47" s="181">
        <v>2019</v>
      </c>
      <c r="BM47" s="181">
        <v>2019</v>
      </c>
      <c r="BN47" s="181">
        <v>2019</v>
      </c>
      <c r="BO47" s="181">
        <v>2020</v>
      </c>
      <c r="BP47" s="181">
        <v>2019</v>
      </c>
      <c r="BQ47" s="181">
        <v>2015</v>
      </c>
      <c r="BR47" s="181">
        <v>2019</v>
      </c>
    </row>
    <row r="48" spans="1:70" ht="15.75" customHeight="1" x14ac:dyDescent="0.25">
      <c r="A48" s="1"/>
      <c r="B48" s="1"/>
      <c r="C48" s="1"/>
      <c r="D48" s="1"/>
      <c r="E48" s="1"/>
      <c r="F48" s="1"/>
      <c r="G48" s="1"/>
      <c r="H48" s="1"/>
      <c r="I48" s="1"/>
      <c r="J48" s="1"/>
      <c r="K48" s="1"/>
      <c r="L48" s="1"/>
      <c r="M48" s="1"/>
      <c r="N48" s="1"/>
      <c r="O48" s="1"/>
      <c r="P48" s="1"/>
      <c r="Q48" s="1"/>
      <c r="R48" s="1"/>
      <c r="S48" s="1"/>
      <c r="T48" s="1"/>
      <c r="U48" s="1"/>
      <c r="V48" s="239"/>
      <c r="W48" s="239"/>
      <c r="X48" s="1"/>
      <c r="Y48" s="1"/>
      <c r="Z48" s="1"/>
      <c r="AA48" s="1"/>
      <c r="AB48" s="1"/>
      <c r="AC48" s="1"/>
      <c r="AD48" s="1"/>
      <c r="AE48" s="1"/>
      <c r="AF48" s="1"/>
      <c r="AG48" s="1"/>
      <c r="AH48" s="1"/>
      <c r="AI48" s="1"/>
      <c r="AJ48" s="1"/>
      <c r="AK48" s="1"/>
      <c r="AL48" s="1"/>
      <c r="AM48" s="1"/>
      <c r="AN48" s="1"/>
      <c r="AO48" s="1"/>
      <c r="AP48" s="1"/>
      <c r="AQ48" s="1"/>
      <c r="AR48" s="1"/>
      <c r="AS48" s="1"/>
      <c r="AT48" s="183"/>
      <c r="AU48" s="183"/>
      <c r="AV48" s="183"/>
      <c r="AW48" s="1"/>
      <c r="AX48" s="1"/>
      <c r="AY48" s="1"/>
      <c r="AZ48" s="1"/>
      <c r="BA48" s="1"/>
      <c r="BB48" s="16"/>
      <c r="BC48" s="16"/>
      <c r="BD48" s="16"/>
      <c r="BE48" s="16"/>
      <c r="BF48" s="16"/>
      <c r="BG48" s="1"/>
      <c r="BH48" s="1"/>
      <c r="BI48" s="1"/>
      <c r="BJ48" s="1"/>
      <c r="BK48" s="1"/>
      <c r="BL48" s="1"/>
      <c r="BM48" s="1"/>
      <c r="BN48" s="1"/>
      <c r="BO48" s="1"/>
      <c r="BP48" s="1"/>
      <c r="BQ48" s="1"/>
      <c r="BR48" s="1"/>
    </row>
    <row r="49" spans="1:70" ht="15.75" customHeight="1" x14ac:dyDescent="0.25">
      <c r="A49" s="1"/>
      <c r="B49" s="1"/>
      <c r="C49" s="1"/>
      <c r="D49" s="1"/>
      <c r="E49" s="1"/>
      <c r="F49" s="1"/>
      <c r="G49" s="1"/>
      <c r="H49" s="1"/>
      <c r="I49" s="1"/>
      <c r="J49" s="1"/>
      <c r="K49" s="1"/>
      <c r="L49" s="1"/>
      <c r="M49" s="1"/>
      <c r="N49" s="1"/>
      <c r="O49" s="1"/>
      <c r="P49" s="1"/>
      <c r="Q49" s="1"/>
      <c r="R49" s="1"/>
      <c r="S49" s="1"/>
      <c r="T49" s="1"/>
      <c r="U49" s="1"/>
      <c r="V49" s="239"/>
      <c r="W49" s="239"/>
      <c r="X49" s="1"/>
      <c r="Y49" s="1"/>
      <c r="Z49" s="1"/>
      <c r="AA49" s="1"/>
      <c r="AB49" s="1"/>
      <c r="AC49" s="1"/>
      <c r="AD49" s="1"/>
      <c r="AE49" s="1"/>
      <c r="AF49" s="1"/>
      <c r="AG49" s="1"/>
      <c r="AH49" s="1"/>
      <c r="AI49" s="1"/>
      <c r="AJ49" s="1"/>
      <c r="AK49" s="1"/>
      <c r="AL49" s="1"/>
      <c r="AM49" s="1"/>
      <c r="AN49" s="1"/>
      <c r="AO49" s="1"/>
      <c r="AP49" s="1"/>
      <c r="AQ49" s="1"/>
      <c r="AR49" s="1"/>
      <c r="AS49" s="1"/>
      <c r="AT49" s="183"/>
      <c r="AU49" s="183"/>
      <c r="AV49" s="183"/>
      <c r="AW49" s="1"/>
      <c r="AX49" s="1"/>
      <c r="AY49" s="1"/>
      <c r="AZ49" s="1"/>
      <c r="BA49" s="1"/>
      <c r="BB49" s="16"/>
      <c r="BC49" s="16"/>
      <c r="BD49" s="16"/>
      <c r="BE49" s="16"/>
      <c r="BF49" s="16"/>
      <c r="BG49" s="1"/>
      <c r="BH49" s="1"/>
      <c r="BI49" s="1"/>
      <c r="BJ49" s="1"/>
      <c r="BK49" s="1"/>
      <c r="BL49" s="1"/>
      <c r="BM49" s="1"/>
      <c r="BN49" s="1"/>
      <c r="BO49" s="1"/>
      <c r="BP49" s="1"/>
      <c r="BQ49" s="1"/>
      <c r="BR49" s="1"/>
    </row>
    <row r="50" spans="1:70" ht="15.75" customHeight="1" x14ac:dyDescent="0.25">
      <c r="A50" s="1"/>
      <c r="B50" s="1"/>
      <c r="C50" s="1"/>
      <c r="D50" s="1"/>
      <c r="E50" s="1"/>
      <c r="F50" s="1"/>
      <c r="G50" s="1"/>
      <c r="H50" s="1"/>
      <c r="I50" s="1"/>
      <c r="J50" s="1"/>
      <c r="K50" s="1"/>
      <c r="L50" s="1"/>
      <c r="M50" s="1"/>
      <c r="N50" s="1"/>
      <c r="O50" s="1"/>
      <c r="P50" s="1"/>
      <c r="Q50" s="1"/>
      <c r="R50" s="1"/>
      <c r="S50" s="1"/>
      <c r="T50" s="1"/>
      <c r="U50" s="1"/>
      <c r="V50" s="239"/>
      <c r="W50" s="239"/>
      <c r="X50" s="1"/>
      <c r="Y50" s="1"/>
      <c r="Z50" s="1"/>
      <c r="AA50" s="1"/>
      <c r="AB50" s="1"/>
      <c r="AC50" s="1"/>
      <c r="AD50" s="1"/>
      <c r="AE50" s="1"/>
      <c r="AF50" s="1"/>
      <c r="AG50" s="1"/>
      <c r="AH50" s="1"/>
      <c r="AI50" s="1"/>
      <c r="AJ50" s="1"/>
      <c r="AK50" s="1"/>
      <c r="AL50" s="1"/>
      <c r="AM50" s="1"/>
      <c r="AN50" s="1"/>
      <c r="AO50" s="1"/>
      <c r="AP50" s="1"/>
      <c r="AQ50" s="1"/>
      <c r="AR50" s="1"/>
      <c r="AS50" s="1"/>
      <c r="AT50" s="183"/>
      <c r="AU50" s="183"/>
      <c r="AV50" s="183"/>
      <c r="AW50" s="1"/>
      <c r="AX50" s="1"/>
      <c r="AY50" s="1"/>
      <c r="AZ50" s="1"/>
      <c r="BA50" s="1"/>
      <c r="BB50" s="16"/>
      <c r="BC50" s="16"/>
      <c r="BD50" s="16"/>
      <c r="BE50" s="16"/>
      <c r="BF50" s="16"/>
      <c r="BG50" s="1"/>
      <c r="BH50" s="1"/>
      <c r="BI50" s="1"/>
      <c r="BJ50" s="1"/>
      <c r="BK50" s="1"/>
      <c r="BL50" s="1"/>
      <c r="BM50" s="1"/>
      <c r="BN50" s="1"/>
      <c r="BO50" s="1"/>
      <c r="BP50" s="1"/>
      <c r="BQ50" s="1"/>
      <c r="BR50" s="1"/>
    </row>
    <row r="51" spans="1:70" ht="15.75" customHeight="1" x14ac:dyDescent="0.25">
      <c r="A51" s="1"/>
      <c r="B51" s="1"/>
      <c r="C51" s="1"/>
      <c r="D51" s="1"/>
      <c r="E51" s="1"/>
      <c r="F51" s="1"/>
      <c r="G51" s="1"/>
      <c r="H51" s="1"/>
      <c r="I51" s="1"/>
      <c r="J51" s="1"/>
      <c r="K51" s="1"/>
      <c r="L51" s="1"/>
      <c r="M51" s="1"/>
      <c r="N51" s="1"/>
      <c r="O51" s="1"/>
      <c r="P51" s="1"/>
      <c r="Q51" s="1"/>
      <c r="R51" s="1"/>
      <c r="S51" s="1"/>
      <c r="T51" s="1"/>
      <c r="U51" s="1"/>
      <c r="V51" s="239"/>
      <c r="W51" s="239"/>
      <c r="X51" s="1"/>
      <c r="Y51" s="1"/>
      <c r="Z51" s="1"/>
      <c r="AA51" s="1"/>
      <c r="AB51" s="1"/>
      <c r="AC51" s="1"/>
      <c r="AD51" s="1"/>
      <c r="AE51" s="1"/>
      <c r="AF51" s="1"/>
      <c r="AG51" s="1"/>
      <c r="AH51" s="1"/>
      <c r="AI51" s="1"/>
      <c r="AJ51" s="1"/>
      <c r="AK51" s="1"/>
      <c r="AL51" s="1"/>
      <c r="AM51" s="1"/>
      <c r="AN51" s="1"/>
      <c r="AO51" s="1"/>
      <c r="AP51" s="1"/>
      <c r="AQ51" s="1"/>
      <c r="AR51" s="1"/>
      <c r="AS51" s="1"/>
      <c r="AT51" s="183"/>
      <c r="AU51" s="183"/>
      <c r="AV51" s="183"/>
      <c r="AW51" s="1"/>
      <c r="AX51" s="1"/>
      <c r="AY51" s="1"/>
      <c r="AZ51" s="1"/>
      <c r="BA51" s="1"/>
      <c r="BB51" s="16"/>
      <c r="BC51" s="16"/>
      <c r="BD51" s="16"/>
      <c r="BE51" s="16"/>
      <c r="BF51" s="16"/>
      <c r="BG51" s="1"/>
      <c r="BH51" s="1"/>
      <c r="BI51" s="1"/>
      <c r="BJ51" s="1"/>
      <c r="BK51" s="1"/>
      <c r="BL51" s="1"/>
      <c r="BM51" s="1"/>
      <c r="BN51" s="1"/>
      <c r="BO51" s="1"/>
      <c r="BP51" s="1"/>
      <c r="BQ51" s="1"/>
      <c r="BR51" s="1"/>
    </row>
    <row r="52" spans="1:70" ht="15.75" customHeight="1" x14ac:dyDescent="0.25">
      <c r="A52" s="1"/>
      <c r="B52" s="1"/>
      <c r="C52" s="1"/>
      <c r="D52" s="1"/>
      <c r="E52" s="1"/>
      <c r="F52" s="1"/>
      <c r="G52" s="1"/>
      <c r="H52" s="1"/>
      <c r="I52" s="1"/>
      <c r="J52" s="1"/>
      <c r="K52" s="1"/>
      <c r="L52" s="1"/>
      <c r="M52" s="1"/>
      <c r="N52" s="1"/>
      <c r="O52" s="1"/>
      <c r="P52" s="1"/>
      <c r="Q52" s="1"/>
      <c r="R52" s="1"/>
      <c r="S52" s="1"/>
      <c r="T52" s="1"/>
      <c r="U52" s="1"/>
      <c r="V52" s="239"/>
      <c r="W52" s="239"/>
      <c r="X52" s="1"/>
      <c r="Y52" s="1"/>
      <c r="Z52" s="1"/>
      <c r="AA52" s="1"/>
      <c r="AB52" s="1"/>
      <c r="AC52" s="1"/>
      <c r="AD52" s="1"/>
      <c r="AE52" s="1"/>
      <c r="AF52" s="1"/>
      <c r="AG52" s="1"/>
      <c r="AH52" s="1"/>
      <c r="AI52" s="1"/>
      <c r="AJ52" s="1"/>
      <c r="AK52" s="1"/>
      <c r="AL52" s="1"/>
      <c r="AM52" s="1"/>
      <c r="AN52" s="1"/>
      <c r="AO52" s="1"/>
      <c r="AP52" s="1"/>
      <c r="AQ52" s="1"/>
      <c r="AR52" s="1"/>
      <c r="AS52" s="1"/>
      <c r="AT52" s="183"/>
      <c r="AU52" s="183"/>
      <c r="AV52" s="183"/>
      <c r="AW52" s="1"/>
      <c r="AX52" s="1"/>
      <c r="AY52" s="1"/>
      <c r="AZ52" s="1"/>
      <c r="BA52" s="1"/>
      <c r="BB52" s="16"/>
      <c r="BC52" s="16"/>
      <c r="BD52" s="16"/>
      <c r="BE52" s="16"/>
      <c r="BF52" s="16"/>
      <c r="BG52" s="1"/>
      <c r="BH52" s="1"/>
      <c r="BI52" s="1"/>
      <c r="BJ52" s="1"/>
      <c r="BK52" s="1"/>
      <c r="BL52" s="1"/>
      <c r="BM52" s="1"/>
      <c r="BN52" s="1"/>
      <c r="BO52" s="1"/>
      <c r="BP52" s="1"/>
      <c r="BQ52" s="1"/>
      <c r="BR52" s="1"/>
    </row>
    <row r="53" spans="1:70" ht="15.75" customHeight="1" x14ac:dyDescent="0.25">
      <c r="A53" s="1"/>
      <c r="B53" s="1"/>
      <c r="C53" s="1"/>
      <c r="D53" s="1"/>
      <c r="E53" s="1"/>
      <c r="F53" s="1"/>
      <c r="G53" s="1"/>
      <c r="H53" s="1"/>
      <c r="I53" s="1"/>
      <c r="J53" s="1"/>
      <c r="K53" s="1"/>
      <c r="L53" s="1"/>
      <c r="M53" s="1"/>
      <c r="N53" s="1"/>
      <c r="O53" s="1"/>
      <c r="P53" s="1"/>
      <c r="Q53" s="1"/>
      <c r="R53" s="1"/>
      <c r="S53" s="1"/>
      <c r="T53" s="1"/>
      <c r="U53" s="1"/>
      <c r="V53" s="239"/>
      <c r="W53" s="239"/>
      <c r="X53" s="1"/>
      <c r="Y53" s="1"/>
      <c r="Z53" s="1"/>
      <c r="AA53" s="1"/>
      <c r="AB53" s="1"/>
      <c r="AC53" s="1"/>
      <c r="AD53" s="1"/>
      <c r="AE53" s="1"/>
      <c r="AF53" s="1"/>
      <c r="AG53" s="1"/>
      <c r="AH53" s="1"/>
      <c r="AI53" s="1"/>
      <c r="AJ53" s="1"/>
      <c r="AK53" s="1"/>
      <c r="AL53" s="1"/>
      <c r="AM53" s="1"/>
      <c r="AN53" s="1"/>
      <c r="AO53" s="1"/>
      <c r="AP53" s="1"/>
      <c r="AQ53" s="1"/>
      <c r="AR53" s="1"/>
      <c r="AS53" s="1"/>
      <c r="AT53" s="183"/>
      <c r="AU53" s="183"/>
      <c r="AV53" s="183"/>
      <c r="AW53" s="1"/>
      <c r="AX53" s="1"/>
      <c r="AY53" s="1"/>
      <c r="AZ53" s="1"/>
      <c r="BA53" s="1"/>
      <c r="BB53" s="16"/>
      <c r="BC53" s="16"/>
      <c r="BD53" s="16"/>
      <c r="BE53" s="16"/>
      <c r="BF53" s="16"/>
      <c r="BG53" s="1"/>
      <c r="BH53" s="1"/>
      <c r="BI53" s="1"/>
      <c r="BJ53" s="1"/>
      <c r="BK53" s="1"/>
      <c r="BL53" s="1"/>
      <c r="BM53" s="1"/>
      <c r="BN53" s="1"/>
      <c r="BO53" s="1"/>
      <c r="BP53" s="1"/>
      <c r="BQ53" s="1"/>
      <c r="BR53" s="1"/>
    </row>
    <row r="54" spans="1:70" ht="15.75" customHeight="1" x14ac:dyDescent="0.25">
      <c r="A54" s="1"/>
      <c r="B54" s="1"/>
      <c r="C54" s="1"/>
      <c r="D54" s="1"/>
      <c r="E54" s="1"/>
      <c r="F54" s="1"/>
      <c r="G54" s="1"/>
      <c r="H54" s="1"/>
      <c r="I54" s="1"/>
      <c r="J54" s="1"/>
      <c r="K54" s="1"/>
      <c r="L54" s="1"/>
      <c r="M54" s="1"/>
      <c r="N54" s="1"/>
      <c r="O54" s="1"/>
      <c r="P54" s="1"/>
      <c r="Q54" s="1"/>
      <c r="R54" s="1"/>
      <c r="S54" s="1"/>
      <c r="T54" s="1"/>
      <c r="U54" s="1"/>
      <c r="V54" s="239"/>
      <c r="W54" s="239"/>
      <c r="X54" s="1"/>
      <c r="Y54" s="1"/>
      <c r="Z54" s="1"/>
      <c r="AA54" s="1"/>
      <c r="AB54" s="1"/>
      <c r="AC54" s="1"/>
      <c r="AD54" s="1"/>
      <c r="AE54" s="1"/>
      <c r="AF54" s="1"/>
      <c r="AG54" s="1"/>
      <c r="AH54" s="1"/>
      <c r="AI54" s="1"/>
      <c r="AJ54" s="1"/>
      <c r="AK54" s="1"/>
      <c r="AL54" s="1"/>
      <c r="AM54" s="1"/>
      <c r="AN54" s="1"/>
      <c r="AO54" s="1"/>
      <c r="AP54" s="1"/>
      <c r="AQ54" s="1"/>
      <c r="AR54" s="1"/>
      <c r="AS54" s="1"/>
      <c r="AT54" s="183"/>
      <c r="AU54" s="183"/>
      <c r="AV54" s="183"/>
      <c r="AW54" s="1"/>
      <c r="AX54" s="1"/>
      <c r="AY54" s="1"/>
      <c r="AZ54" s="1"/>
      <c r="BA54" s="1"/>
      <c r="BB54" s="16"/>
      <c r="BC54" s="16"/>
      <c r="BD54" s="16"/>
      <c r="BE54" s="16"/>
      <c r="BF54" s="16"/>
      <c r="BG54" s="1"/>
      <c r="BH54" s="1"/>
      <c r="BI54" s="1"/>
      <c r="BJ54" s="1"/>
      <c r="BK54" s="1"/>
      <c r="BL54" s="1"/>
      <c r="BM54" s="1"/>
      <c r="BN54" s="1"/>
      <c r="BO54" s="1"/>
      <c r="BP54" s="1"/>
      <c r="BQ54" s="1"/>
      <c r="BR54" s="1"/>
    </row>
    <row r="55" spans="1:70" ht="15.75" customHeight="1" x14ac:dyDescent="0.25">
      <c r="A55" s="1"/>
      <c r="B55" s="1"/>
      <c r="C55" s="1"/>
      <c r="D55" s="1"/>
      <c r="E55" s="1"/>
      <c r="F55" s="1"/>
      <c r="G55" s="1"/>
      <c r="H55" s="1"/>
      <c r="I55" s="1"/>
      <c r="J55" s="1"/>
      <c r="K55" s="1"/>
      <c r="L55" s="1"/>
      <c r="M55" s="1"/>
      <c r="N55" s="1"/>
      <c r="O55" s="1"/>
      <c r="P55" s="1"/>
      <c r="Q55" s="1"/>
      <c r="R55" s="1"/>
      <c r="S55" s="1"/>
      <c r="T55" s="1"/>
      <c r="U55" s="1"/>
      <c r="V55" s="239"/>
      <c r="W55" s="239"/>
      <c r="X55" s="1"/>
      <c r="Y55" s="1"/>
      <c r="Z55" s="1"/>
      <c r="AA55" s="1"/>
      <c r="AB55" s="1"/>
      <c r="AC55" s="1"/>
      <c r="AD55" s="1"/>
      <c r="AE55" s="1"/>
      <c r="AF55" s="1"/>
      <c r="AG55" s="1"/>
      <c r="AH55" s="1"/>
      <c r="AI55" s="1"/>
      <c r="AJ55" s="1"/>
      <c r="AK55" s="1"/>
      <c r="AL55" s="1"/>
      <c r="AM55" s="1"/>
      <c r="AN55" s="1"/>
      <c r="AO55" s="1"/>
      <c r="AP55" s="1"/>
      <c r="AQ55" s="1"/>
      <c r="AR55" s="1"/>
      <c r="AS55" s="1"/>
      <c r="AT55" s="183"/>
      <c r="AU55" s="183"/>
      <c r="AV55" s="183"/>
      <c r="AW55" s="1"/>
      <c r="AX55" s="1"/>
      <c r="AY55" s="1"/>
      <c r="AZ55" s="1"/>
      <c r="BA55" s="1"/>
      <c r="BB55" s="16"/>
      <c r="BC55" s="16"/>
      <c r="BD55" s="16"/>
      <c r="BE55" s="16"/>
      <c r="BF55" s="16"/>
      <c r="BG55" s="1"/>
      <c r="BH55" s="1"/>
      <c r="BI55" s="1"/>
      <c r="BJ55" s="1"/>
      <c r="BK55" s="1"/>
      <c r="BL55" s="1"/>
      <c r="BM55" s="1"/>
      <c r="BN55" s="1"/>
      <c r="BO55" s="1"/>
      <c r="BP55" s="1"/>
      <c r="BQ55" s="1"/>
      <c r="BR55" s="1"/>
    </row>
    <row r="56" spans="1:70" ht="15.75" customHeight="1" x14ac:dyDescent="0.25">
      <c r="A56" s="1"/>
      <c r="B56" s="1"/>
      <c r="C56" s="1"/>
      <c r="D56" s="1"/>
      <c r="E56" s="1"/>
      <c r="F56" s="1"/>
      <c r="G56" s="1"/>
      <c r="H56" s="1"/>
      <c r="I56" s="1"/>
      <c r="J56" s="1"/>
      <c r="K56" s="1"/>
      <c r="L56" s="1"/>
      <c r="M56" s="1"/>
      <c r="N56" s="1"/>
      <c r="O56" s="1"/>
      <c r="P56" s="1"/>
      <c r="Q56" s="1"/>
      <c r="R56" s="1"/>
      <c r="S56" s="1"/>
      <c r="T56" s="1"/>
      <c r="U56" s="1"/>
      <c r="V56" s="239"/>
      <c r="W56" s="239"/>
      <c r="X56" s="1"/>
      <c r="Y56" s="1"/>
      <c r="Z56" s="1"/>
      <c r="AA56" s="1"/>
      <c r="AB56" s="1"/>
      <c r="AC56" s="1"/>
      <c r="AD56" s="1"/>
      <c r="AE56" s="1"/>
      <c r="AF56" s="1"/>
      <c r="AG56" s="1"/>
      <c r="AH56" s="1"/>
      <c r="AI56" s="1"/>
      <c r="AJ56" s="1"/>
      <c r="AK56" s="1"/>
      <c r="AL56" s="1"/>
      <c r="AM56" s="1"/>
      <c r="AN56" s="1"/>
      <c r="AO56" s="1"/>
      <c r="AP56" s="1"/>
      <c r="AQ56" s="1"/>
      <c r="AR56" s="1"/>
      <c r="AS56" s="1"/>
      <c r="AT56" s="183"/>
      <c r="AU56" s="183"/>
      <c r="AV56" s="183"/>
      <c r="AW56" s="1"/>
      <c r="AX56" s="1"/>
      <c r="AY56" s="1"/>
      <c r="AZ56" s="1"/>
      <c r="BA56" s="1"/>
      <c r="BB56" s="16"/>
      <c r="BC56" s="16"/>
      <c r="BD56" s="16"/>
      <c r="BE56" s="16"/>
      <c r="BF56" s="16"/>
      <c r="BG56" s="1"/>
      <c r="BH56" s="1"/>
      <c r="BI56" s="1"/>
      <c r="BJ56" s="1"/>
      <c r="BK56" s="1"/>
      <c r="BL56" s="1"/>
      <c r="BM56" s="1"/>
      <c r="BN56" s="1"/>
      <c r="BO56" s="1"/>
      <c r="BP56" s="1"/>
      <c r="BQ56" s="1"/>
      <c r="BR56" s="1"/>
    </row>
    <row r="57" spans="1:70" ht="15.75" customHeight="1" x14ac:dyDescent="0.25">
      <c r="A57" s="1"/>
      <c r="B57" s="1"/>
      <c r="C57" s="1"/>
      <c r="D57" s="1"/>
      <c r="E57" s="1"/>
      <c r="F57" s="1"/>
      <c r="G57" s="1"/>
      <c r="H57" s="1"/>
      <c r="I57" s="1"/>
      <c r="J57" s="1"/>
      <c r="K57" s="1"/>
      <c r="L57" s="1"/>
      <c r="M57" s="1"/>
      <c r="N57" s="1"/>
      <c r="O57" s="1"/>
      <c r="P57" s="1"/>
      <c r="Q57" s="1"/>
      <c r="R57" s="1"/>
      <c r="S57" s="1"/>
      <c r="T57" s="1"/>
      <c r="U57" s="1"/>
      <c r="V57" s="239"/>
      <c r="W57" s="239"/>
      <c r="X57" s="1"/>
      <c r="Y57" s="1"/>
      <c r="Z57" s="1"/>
      <c r="AA57" s="1"/>
      <c r="AB57" s="1"/>
      <c r="AC57" s="1"/>
      <c r="AD57" s="1"/>
      <c r="AE57" s="1"/>
      <c r="AF57" s="1"/>
      <c r="AG57" s="1"/>
      <c r="AH57" s="1"/>
      <c r="AI57" s="1"/>
      <c r="AJ57" s="1"/>
      <c r="AK57" s="1"/>
      <c r="AL57" s="1"/>
      <c r="AM57" s="1"/>
      <c r="AN57" s="1"/>
      <c r="AO57" s="1"/>
      <c r="AP57" s="1"/>
      <c r="AQ57" s="1"/>
      <c r="AR57" s="1"/>
      <c r="AS57" s="1"/>
      <c r="AT57" s="183"/>
      <c r="AU57" s="183"/>
      <c r="AV57" s="183"/>
      <c r="AW57" s="1"/>
      <c r="AX57" s="1"/>
      <c r="AY57" s="1"/>
      <c r="AZ57" s="1"/>
      <c r="BA57" s="1"/>
      <c r="BB57" s="16"/>
      <c r="BC57" s="16"/>
      <c r="BD57" s="16"/>
      <c r="BE57" s="16"/>
      <c r="BF57" s="16"/>
      <c r="BG57" s="1"/>
      <c r="BH57" s="1"/>
      <c r="BI57" s="1"/>
      <c r="BJ57" s="1"/>
      <c r="BK57" s="1"/>
      <c r="BL57" s="1"/>
      <c r="BM57" s="1"/>
      <c r="BN57" s="1"/>
      <c r="BO57" s="1"/>
      <c r="BP57" s="1"/>
      <c r="BQ57" s="1"/>
      <c r="BR57" s="1"/>
    </row>
    <row r="58" spans="1:70" ht="15.75" customHeight="1" x14ac:dyDescent="0.25">
      <c r="A58" s="1"/>
      <c r="B58" s="1"/>
      <c r="C58" s="1"/>
      <c r="D58" s="1"/>
      <c r="E58" s="1"/>
      <c r="F58" s="1"/>
      <c r="G58" s="1"/>
      <c r="H58" s="1"/>
      <c r="I58" s="1"/>
      <c r="J58" s="1"/>
      <c r="K58" s="1"/>
      <c r="L58" s="1"/>
      <c r="M58" s="1"/>
      <c r="N58" s="1"/>
      <c r="O58" s="1"/>
      <c r="P58" s="1"/>
      <c r="Q58" s="1"/>
      <c r="R58" s="1"/>
      <c r="S58" s="1"/>
      <c r="T58" s="1"/>
      <c r="U58" s="1"/>
      <c r="V58" s="239"/>
      <c r="W58" s="239"/>
      <c r="X58" s="1"/>
      <c r="Y58" s="1"/>
      <c r="Z58" s="1"/>
      <c r="AA58" s="1"/>
      <c r="AB58" s="1"/>
      <c r="AC58" s="1"/>
      <c r="AD58" s="1"/>
      <c r="AE58" s="1"/>
      <c r="AF58" s="1"/>
      <c r="AG58" s="1"/>
      <c r="AH58" s="1"/>
      <c r="AI58" s="1"/>
      <c r="AJ58" s="1"/>
      <c r="AK58" s="1"/>
      <c r="AL58" s="1"/>
      <c r="AM58" s="1"/>
      <c r="AN58" s="1"/>
      <c r="AO58" s="1"/>
      <c r="AP58" s="1"/>
      <c r="AQ58" s="1"/>
      <c r="AR58" s="1"/>
      <c r="AS58" s="1"/>
      <c r="AT58" s="183"/>
      <c r="AU58" s="183"/>
      <c r="AV58" s="183"/>
      <c r="AW58" s="1"/>
      <c r="AX58" s="1"/>
      <c r="AY58" s="1"/>
      <c r="AZ58" s="1"/>
      <c r="BA58" s="1"/>
      <c r="BB58" s="16"/>
      <c r="BC58" s="16"/>
      <c r="BD58" s="16"/>
      <c r="BE58" s="16"/>
      <c r="BF58" s="16"/>
      <c r="BG58" s="1"/>
      <c r="BH58" s="1"/>
      <c r="BI58" s="1"/>
      <c r="BJ58" s="1"/>
      <c r="BK58" s="1"/>
      <c r="BL58" s="1"/>
      <c r="BM58" s="1"/>
      <c r="BN58" s="1"/>
      <c r="BO58" s="1"/>
      <c r="BP58" s="1"/>
      <c r="BQ58" s="1"/>
      <c r="BR58" s="1"/>
    </row>
    <row r="59" spans="1:70" ht="15.75" customHeight="1" x14ac:dyDescent="0.25">
      <c r="A59" s="1"/>
      <c r="B59" s="1"/>
      <c r="C59" s="1"/>
      <c r="D59" s="1"/>
      <c r="E59" s="1"/>
      <c r="F59" s="1"/>
      <c r="G59" s="1"/>
      <c r="H59" s="1"/>
      <c r="I59" s="1"/>
      <c r="J59" s="1"/>
      <c r="K59" s="1"/>
      <c r="L59" s="1"/>
      <c r="M59" s="1"/>
      <c r="N59" s="1"/>
      <c r="O59" s="1"/>
      <c r="P59" s="1"/>
      <c r="Q59" s="1"/>
      <c r="R59" s="1"/>
      <c r="S59" s="1"/>
      <c r="T59" s="1"/>
      <c r="U59" s="1"/>
      <c r="V59" s="239"/>
      <c r="W59" s="239"/>
      <c r="X59" s="1"/>
      <c r="Y59" s="1"/>
      <c r="Z59" s="1"/>
      <c r="AA59" s="1"/>
      <c r="AB59" s="1"/>
      <c r="AC59" s="1"/>
      <c r="AD59" s="1"/>
      <c r="AE59" s="1"/>
      <c r="AF59" s="1"/>
      <c r="AG59" s="1"/>
      <c r="AH59" s="1"/>
      <c r="AI59" s="1"/>
      <c r="AJ59" s="1"/>
      <c r="AK59" s="1"/>
      <c r="AL59" s="1"/>
      <c r="AM59" s="1"/>
      <c r="AN59" s="1"/>
      <c r="AO59" s="1"/>
      <c r="AP59" s="1"/>
      <c r="AQ59" s="1"/>
      <c r="AR59" s="1"/>
      <c r="AS59" s="1"/>
      <c r="AT59" s="183"/>
      <c r="AU59" s="183"/>
      <c r="AV59" s="183"/>
      <c r="AW59" s="1"/>
      <c r="AX59" s="1"/>
      <c r="AY59" s="1"/>
      <c r="AZ59" s="1"/>
      <c r="BA59" s="1"/>
      <c r="BB59" s="16"/>
      <c r="BC59" s="16"/>
      <c r="BD59" s="16"/>
      <c r="BE59" s="16"/>
      <c r="BF59" s="16"/>
      <c r="BG59" s="1"/>
      <c r="BH59" s="1"/>
      <c r="BI59" s="1"/>
      <c r="BJ59" s="1"/>
      <c r="BK59" s="1"/>
      <c r="BL59" s="1"/>
      <c r="BM59" s="1"/>
      <c r="BN59" s="1"/>
      <c r="BO59" s="1"/>
      <c r="BP59" s="1"/>
      <c r="BQ59" s="1"/>
      <c r="BR59" s="1"/>
    </row>
    <row r="60" spans="1:70" ht="15.75" customHeight="1" x14ac:dyDescent="0.25">
      <c r="A60" s="1"/>
      <c r="B60" s="1"/>
      <c r="C60" s="1"/>
      <c r="D60" s="1"/>
      <c r="E60" s="1"/>
      <c r="F60" s="1"/>
      <c r="G60" s="1"/>
      <c r="H60" s="1"/>
      <c r="I60" s="1"/>
      <c r="J60" s="1"/>
      <c r="K60" s="1"/>
      <c r="L60" s="1"/>
      <c r="M60" s="1"/>
      <c r="N60" s="1"/>
      <c r="O60" s="1"/>
      <c r="P60" s="1"/>
      <c r="Q60" s="1"/>
      <c r="R60" s="1"/>
      <c r="S60" s="1"/>
      <c r="T60" s="1"/>
      <c r="U60" s="1"/>
      <c r="V60" s="239"/>
      <c r="W60" s="239"/>
      <c r="X60" s="1"/>
      <c r="Y60" s="1"/>
      <c r="Z60" s="1"/>
      <c r="AA60" s="1"/>
      <c r="AB60" s="1"/>
      <c r="AC60" s="1"/>
      <c r="AD60" s="1"/>
      <c r="AE60" s="1"/>
      <c r="AF60" s="1"/>
      <c r="AG60" s="1"/>
      <c r="AH60" s="1"/>
      <c r="AI60" s="1"/>
      <c r="AJ60" s="1"/>
      <c r="AK60" s="1"/>
      <c r="AL60" s="1"/>
      <c r="AM60" s="1"/>
      <c r="AN60" s="1"/>
      <c r="AO60" s="1"/>
      <c r="AP60" s="1"/>
      <c r="AQ60" s="1"/>
      <c r="AR60" s="1"/>
      <c r="AS60" s="1"/>
      <c r="AT60" s="183"/>
      <c r="AU60" s="183"/>
      <c r="AV60" s="183"/>
      <c r="AW60" s="1"/>
      <c r="AX60" s="1"/>
      <c r="AY60" s="1"/>
      <c r="AZ60" s="1"/>
      <c r="BA60" s="1"/>
      <c r="BB60" s="16"/>
      <c r="BC60" s="16"/>
      <c r="BD60" s="16"/>
      <c r="BE60" s="16"/>
      <c r="BF60" s="16"/>
      <c r="BG60" s="1"/>
      <c r="BH60" s="1"/>
      <c r="BI60" s="1"/>
      <c r="BJ60" s="1"/>
      <c r="BK60" s="1"/>
      <c r="BL60" s="1"/>
      <c r="BM60" s="1"/>
      <c r="BN60" s="1"/>
      <c r="BO60" s="1"/>
      <c r="BP60" s="1"/>
      <c r="BQ60" s="1"/>
      <c r="BR60" s="1"/>
    </row>
    <row r="61" spans="1:70" ht="15.75" customHeight="1" x14ac:dyDescent="0.25">
      <c r="A61" s="1"/>
      <c r="B61" s="1"/>
      <c r="C61" s="1"/>
      <c r="D61" s="1"/>
      <c r="E61" s="1"/>
      <c r="F61" s="1"/>
      <c r="G61" s="1"/>
      <c r="H61" s="1"/>
      <c r="I61" s="1"/>
      <c r="J61" s="1"/>
      <c r="K61" s="1"/>
      <c r="L61" s="1"/>
      <c r="M61" s="1"/>
      <c r="N61" s="1"/>
      <c r="O61" s="1"/>
      <c r="P61" s="1"/>
      <c r="Q61" s="1"/>
      <c r="R61" s="1"/>
      <c r="S61" s="1"/>
      <c r="T61" s="1"/>
      <c r="U61" s="1"/>
      <c r="V61" s="239"/>
      <c r="W61" s="239"/>
      <c r="X61" s="1"/>
      <c r="Y61" s="1"/>
      <c r="Z61" s="1"/>
      <c r="AA61" s="1"/>
      <c r="AB61" s="1"/>
      <c r="AC61" s="1"/>
      <c r="AD61" s="1"/>
      <c r="AE61" s="1"/>
      <c r="AF61" s="1"/>
      <c r="AG61" s="1"/>
      <c r="AH61" s="1"/>
      <c r="AI61" s="1"/>
      <c r="AJ61" s="1"/>
      <c r="AK61" s="1"/>
      <c r="AL61" s="1"/>
      <c r="AM61" s="1"/>
      <c r="AN61" s="1"/>
      <c r="AO61" s="1"/>
      <c r="AP61" s="1"/>
      <c r="AQ61" s="1"/>
      <c r="AR61" s="1"/>
      <c r="AS61" s="1"/>
      <c r="AT61" s="183"/>
      <c r="AU61" s="183"/>
      <c r="AV61" s="183"/>
      <c r="AW61" s="1"/>
      <c r="AX61" s="1"/>
      <c r="AY61" s="1"/>
      <c r="AZ61" s="1"/>
      <c r="BA61" s="1"/>
      <c r="BB61" s="16"/>
      <c r="BC61" s="16"/>
      <c r="BD61" s="16"/>
      <c r="BE61" s="16"/>
      <c r="BF61" s="16"/>
      <c r="BG61" s="1"/>
      <c r="BH61" s="1"/>
      <c r="BI61" s="1"/>
      <c r="BJ61" s="1"/>
      <c r="BK61" s="1"/>
      <c r="BL61" s="1"/>
      <c r="BM61" s="1"/>
      <c r="BN61" s="1"/>
      <c r="BO61" s="1"/>
      <c r="BP61" s="1"/>
      <c r="BQ61" s="1"/>
      <c r="BR61" s="1"/>
    </row>
    <row r="62" spans="1:70" ht="15.75" customHeight="1" x14ac:dyDescent="0.25">
      <c r="A62" s="1"/>
      <c r="B62" s="1"/>
      <c r="C62" s="1"/>
      <c r="D62" s="1"/>
      <c r="E62" s="1"/>
      <c r="F62" s="1"/>
      <c r="G62" s="1"/>
      <c r="H62" s="1"/>
      <c r="I62" s="1"/>
      <c r="J62" s="1"/>
      <c r="K62" s="1"/>
      <c r="L62" s="1"/>
      <c r="M62" s="1"/>
      <c r="N62" s="1"/>
      <c r="O62" s="1"/>
      <c r="P62" s="1"/>
      <c r="Q62" s="1"/>
      <c r="R62" s="1"/>
      <c r="S62" s="1"/>
      <c r="T62" s="1"/>
      <c r="U62" s="1"/>
      <c r="V62" s="239"/>
      <c r="W62" s="239"/>
      <c r="X62" s="1"/>
      <c r="Y62" s="1"/>
      <c r="Z62" s="1"/>
      <c r="AA62" s="1"/>
      <c r="AB62" s="1"/>
      <c r="AC62" s="1"/>
      <c r="AD62" s="1"/>
      <c r="AE62" s="1"/>
      <c r="AF62" s="1"/>
      <c r="AG62" s="1"/>
      <c r="AH62" s="1"/>
      <c r="AI62" s="1"/>
      <c r="AJ62" s="1"/>
      <c r="AK62" s="1"/>
      <c r="AL62" s="1"/>
      <c r="AM62" s="1"/>
      <c r="AN62" s="1"/>
      <c r="AO62" s="1"/>
      <c r="AP62" s="1"/>
      <c r="AQ62" s="1"/>
      <c r="AR62" s="1"/>
      <c r="AS62" s="1"/>
      <c r="AT62" s="183"/>
      <c r="AU62" s="183"/>
      <c r="AV62" s="183"/>
      <c r="AW62" s="1"/>
      <c r="AX62" s="1"/>
      <c r="AY62" s="1"/>
      <c r="AZ62" s="1"/>
      <c r="BA62" s="1"/>
      <c r="BB62" s="16"/>
      <c r="BC62" s="16"/>
      <c r="BD62" s="16"/>
      <c r="BE62" s="16"/>
      <c r="BF62" s="16"/>
      <c r="BG62" s="1"/>
      <c r="BH62" s="1"/>
      <c r="BI62" s="1"/>
      <c r="BJ62" s="1"/>
      <c r="BK62" s="1"/>
      <c r="BL62" s="1"/>
      <c r="BM62" s="1"/>
      <c r="BN62" s="1"/>
      <c r="BO62" s="1"/>
      <c r="BP62" s="1"/>
      <c r="BQ62" s="1"/>
      <c r="BR62" s="1"/>
    </row>
    <row r="63" spans="1:70" ht="15.75" customHeight="1" x14ac:dyDescent="0.25">
      <c r="A63" s="1"/>
      <c r="B63" s="1"/>
      <c r="C63" s="1"/>
      <c r="D63" s="1"/>
      <c r="E63" s="1"/>
      <c r="F63" s="1"/>
      <c r="G63" s="1"/>
      <c r="H63" s="1"/>
      <c r="I63" s="1"/>
      <c r="J63" s="1"/>
      <c r="K63" s="1"/>
      <c r="L63" s="1"/>
      <c r="M63" s="1"/>
      <c r="N63" s="1"/>
      <c r="O63" s="1"/>
      <c r="P63" s="1"/>
      <c r="Q63" s="1"/>
      <c r="R63" s="1"/>
      <c r="S63" s="1"/>
      <c r="T63" s="1"/>
      <c r="U63" s="1"/>
      <c r="V63" s="239"/>
      <c r="W63" s="239"/>
      <c r="X63" s="1"/>
      <c r="Y63" s="1"/>
      <c r="Z63" s="1"/>
      <c r="AA63" s="1"/>
      <c r="AB63" s="1"/>
      <c r="AC63" s="1"/>
      <c r="AD63" s="1"/>
      <c r="AE63" s="1"/>
      <c r="AF63" s="1"/>
      <c r="AG63" s="1"/>
      <c r="AH63" s="1"/>
      <c r="AI63" s="1"/>
      <c r="AJ63" s="1"/>
      <c r="AK63" s="1"/>
      <c r="AL63" s="1"/>
      <c r="AM63" s="1"/>
      <c r="AN63" s="1"/>
      <c r="AO63" s="1"/>
      <c r="AP63" s="1"/>
      <c r="AQ63" s="1"/>
      <c r="AR63" s="1"/>
      <c r="AS63" s="1"/>
      <c r="AT63" s="183"/>
      <c r="AU63" s="183"/>
      <c r="AV63" s="183"/>
      <c r="AW63" s="1"/>
      <c r="AX63" s="1"/>
      <c r="AY63" s="1"/>
      <c r="AZ63" s="1"/>
      <c r="BA63" s="1"/>
      <c r="BB63" s="16"/>
      <c r="BC63" s="16"/>
      <c r="BD63" s="16"/>
      <c r="BE63" s="16"/>
      <c r="BF63" s="16"/>
      <c r="BG63" s="1"/>
      <c r="BH63" s="1"/>
      <c r="BI63" s="1"/>
      <c r="BJ63" s="1"/>
      <c r="BK63" s="1"/>
      <c r="BL63" s="1"/>
      <c r="BM63" s="1"/>
      <c r="BN63" s="1"/>
      <c r="BO63" s="1"/>
      <c r="BP63" s="1"/>
      <c r="BQ63" s="1"/>
      <c r="BR63" s="1"/>
    </row>
    <row r="64" spans="1:70" ht="15.75" customHeight="1" x14ac:dyDescent="0.25">
      <c r="A64" s="1"/>
      <c r="B64" s="1"/>
      <c r="C64" s="1"/>
      <c r="D64" s="1"/>
      <c r="E64" s="1"/>
      <c r="F64" s="1"/>
      <c r="G64" s="1"/>
      <c r="H64" s="1"/>
      <c r="I64" s="1"/>
      <c r="J64" s="1"/>
      <c r="K64" s="1"/>
      <c r="L64" s="1"/>
      <c r="M64" s="1"/>
      <c r="N64" s="1"/>
      <c r="O64" s="1"/>
      <c r="P64" s="1"/>
      <c r="Q64" s="1"/>
      <c r="R64" s="1"/>
      <c r="S64" s="1"/>
      <c r="T64" s="1"/>
      <c r="U64" s="1"/>
      <c r="V64" s="239"/>
      <c r="W64" s="239"/>
      <c r="X64" s="1"/>
      <c r="Y64" s="1"/>
      <c r="Z64" s="1"/>
      <c r="AA64" s="1"/>
      <c r="AB64" s="1"/>
      <c r="AC64" s="1"/>
      <c r="AD64" s="1"/>
      <c r="AE64" s="1"/>
      <c r="AF64" s="1"/>
      <c r="AG64" s="1"/>
      <c r="AH64" s="1"/>
      <c r="AI64" s="1"/>
      <c r="AJ64" s="1"/>
      <c r="AK64" s="1"/>
      <c r="AL64" s="1"/>
      <c r="AM64" s="1"/>
      <c r="AN64" s="1"/>
      <c r="AO64" s="1"/>
      <c r="AP64" s="1"/>
      <c r="AQ64" s="1"/>
      <c r="AR64" s="1"/>
      <c r="AS64" s="1"/>
      <c r="AT64" s="183"/>
      <c r="AU64" s="183"/>
      <c r="AV64" s="183"/>
      <c r="AW64" s="1"/>
      <c r="AX64" s="1"/>
      <c r="AY64" s="1"/>
      <c r="AZ64" s="1"/>
      <c r="BA64" s="1"/>
      <c r="BB64" s="16"/>
      <c r="BC64" s="16"/>
      <c r="BD64" s="16"/>
      <c r="BE64" s="16"/>
      <c r="BF64" s="16"/>
      <c r="BG64" s="1"/>
      <c r="BH64" s="1"/>
      <c r="BI64" s="1"/>
      <c r="BJ64" s="1"/>
      <c r="BK64" s="1"/>
      <c r="BL64" s="1"/>
      <c r="BM64" s="1"/>
      <c r="BN64" s="1"/>
      <c r="BO64" s="1"/>
      <c r="BP64" s="1"/>
      <c r="BQ64" s="1"/>
      <c r="BR64" s="1"/>
    </row>
    <row r="65" spans="1:70" ht="15.75" customHeight="1" x14ac:dyDescent="0.25">
      <c r="A65" s="1"/>
      <c r="B65" s="1"/>
      <c r="C65" s="1"/>
      <c r="D65" s="1"/>
      <c r="E65" s="1"/>
      <c r="F65" s="1"/>
      <c r="G65" s="1"/>
      <c r="H65" s="1"/>
      <c r="I65" s="1"/>
      <c r="J65" s="1"/>
      <c r="K65" s="1"/>
      <c r="L65" s="1"/>
      <c r="M65" s="1"/>
      <c r="N65" s="1"/>
      <c r="O65" s="1"/>
      <c r="P65" s="1"/>
      <c r="Q65" s="1"/>
      <c r="R65" s="1"/>
      <c r="S65" s="1"/>
      <c r="T65" s="1"/>
      <c r="U65" s="1"/>
      <c r="V65" s="239"/>
      <c r="W65" s="239"/>
      <c r="X65" s="1"/>
      <c r="Y65" s="1"/>
      <c r="Z65" s="1"/>
      <c r="AA65" s="1"/>
      <c r="AB65" s="1"/>
      <c r="AC65" s="1"/>
      <c r="AD65" s="1"/>
      <c r="AE65" s="1"/>
      <c r="AF65" s="1"/>
      <c r="AG65" s="1"/>
      <c r="AH65" s="1"/>
      <c r="AI65" s="1"/>
      <c r="AJ65" s="1"/>
      <c r="AK65" s="1"/>
      <c r="AL65" s="1"/>
      <c r="AM65" s="1"/>
      <c r="AN65" s="1"/>
      <c r="AO65" s="1"/>
      <c r="AP65" s="1"/>
      <c r="AQ65" s="1"/>
      <c r="AR65" s="1"/>
      <c r="AS65" s="1"/>
      <c r="AT65" s="183"/>
      <c r="AU65" s="183"/>
      <c r="AV65" s="183"/>
      <c r="AW65" s="1"/>
      <c r="AX65" s="1"/>
      <c r="AY65" s="1"/>
      <c r="AZ65" s="1"/>
      <c r="BA65" s="1"/>
      <c r="BB65" s="16"/>
      <c r="BC65" s="16"/>
      <c r="BD65" s="16"/>
      <c r="BE65" s="16"/>
      <c r="BF65" s="16"/>
      <c r="BG65" s="1"/>
      <c r="BH65" s="1"/>
      <c r="BI65" s="1"/>
      <c r="BJ65" s="1"/>
      <c r="BK65" s="1"/>
      <c r="BL65" s="1"/>
      <c r="BM65" s="1"/>
      <c r="BN65" s="1"/>
      <c r="BO65" s="1"/>
      <c r="BP65" s="1"/>
      <c r="BQ65" s="1"/>
      <c r="BR65" s="1"/>
    </row>
    <row r="66" spans="1:70" ht="15.75" customHeight="1" x14ac:dyDescent="0.25">
      <c r="A66" s="1"/>
      <c r="B66" s="1"/>
      <c r="C66" s="1"/>
      <c r="D66" s="1"/>
      <c r="E66" s="1"/>
      <c r="F66" s="1"/>
      <c r="G66" s="1"/>
      <c r="H66" s="1"/>
      <c r="I66" s="1"/>
      <c r="J66" s="1"/>
      <c r="K66" s="1"/>
      <c r="L66" s="1"/>
      <c r="M66" s="1"/>
      <c r="N66" s="1"/>
      <c r="O66" s="1"/>
      <c r="P66" s="1"/>
      <c r="Q66" s="1"/>
      <c r="R66" s="1"/>
      <c r="S66" s="1"/>
      <c r="T66" s="1"/>
      <c r="U66" s="1"/>
      <c r="V66" s="239"/>
      <c r="W66" s="239"/>
      <c r="X66" s="1"/>
      <c r="Y66" s="1"/>
      <c r="Z66" s="1"/>
      <c r="AA66" s="1"/>
      <c r="AB66" s="1"/>
      <c r="AC66" s="1"/>
      <c r="AD66" s="1"/>
      <c r="AE66" s="1"/>
      <c r="AF66" s="1"/>
      <c r="AG66" s="1"/>
      <c r="AH66" s="1"/>
      <c r="AI66" s="1"/>
      <c r="AJ66" s="1"/>
      <c r="AK66" s="1"/>
      <c r="AL66" s="1"/>
      <c r="AM66" s="1"/>
      <c r="AN66" s="1"/>
      <c r="AO66" s="1"/>
      <c r="AP66" s="1"/>
      <c r="AQ66" s="1"/>
      <c r="AR66" s="1"/>
      <c r="AS66" s="1"/>
      <c r="AT66" s="183"/>
      <c r="AU66" s="183"/>
      <c r="AV66" s="183"/>
      <c r="AW66" s="1"/>
      <c r="AX66" s="1"/>
      <c r="AY66" s="1"/>
      <c r="AZ66" s="1"/>
      <c r="BA66" s="1"/>
      <c r="BB66" s="16"/>
      <c r="BC66" s="16"/>
      <c r="BD66" s="16"/>
      <c r="BE66" s="16"/>
      <c r="BF66" s="16"/>
      <c r="BG66" s="1"/>
      <c r="BH66" s="1"/>
      <c r="BI66" s="1"/>
      <c r="BJ66" s="1"/>
      <c r="BK66" s="1"/>
      <c r="BL66" s="1"/>
      <c r="BM66" s="1"/>
      <c r="BN66" s="1"/>
      <c r="BO66" s="1"/>
      <c r="BP66" s="1"/>
      <c r="BQ66" s="1"/>
      <c r="BR66" s="1"/>
    </row>
    <row r="67" spans="1:70" ht="15.75" customHeight="1" x14ac:dyDescent="0.25">
      <c r="A67" s="1"/>
      <c r="B67" s="1"/>
      <c r="C67" s="1"/>
      <c r="D67" s="1"/>
      <c r="E67" s="1"/>
      <c r="F67" s="1"/>
      <c r="G67" s="1"/>
      <c r="H67" s="1"/>
      <c r="I67" s="1"/>
      <c r="J67" s="1"/>
      <c r="K67" s="1"/>
      <c r="L67" s="1"/>
      <c r="M67" s="1"/>
      <c r="N67" s="1"/>
      <c r="O67" s="1"/>
      <c r="P67" s="1"/>
      <c r="Q67" s="1"/>
      <c r="R67" s="1"/>
      <c r="S67" s="1"/>
      <c r="T67" s="1"/>
      <c r="U67" s="1"/>
      <c r="V67" s="239"/>
      <c r="W67" s="239"/>
      <c r="X67" s="1"/>
      <c r="Y67" s="1"/>
      <c r="Z67" s="1"/>
      <c r="AA67" s="1"/>
      <c r="AB67" s="1"/>
      <c r="AC67" s="1"/>
      <c r="AD67" s="1"/>
      <c r="AE67" s="1"/>
      <c r="AF67" s="1"/>
      <c r="AG67" s="1"/>
      <c r="AH67" s="1"/>
      <c r="AI67" s="1"/>
      <c r="AJ67" s="1"/>
      <c r="AK67" s="1"/>
      <c r="AL67" s="1"/>
      <c r="AM67" s="1"/>
      <c r="AN67" s="1"/>
      <c r="AO67" s="1"/>
      <c r="AP67" s="1"/>
      <c r="AQ67" s="1"/>
      <c r="AR67" s="1"/>
      <c r="AS67" s="1"/>
      <c r="AT67" s="183"/>
      <c r="AU67" s="183"/>
      <c r="AV67" s="183"/>
      <c r="AW67" s="1"/>
      <c r="AX67" s="1"/>
      <c r="AY67" s="1"/>
      <c r="AZ67" s="1"/>
      <c r="BA67" s="1"/>
      <c r="BB67" s="16"/>
      <c r="BC67" s="16"/>
      <c r="BD67" s="16"/>
      <c r="BE67" s="16"/>
      <c r="BF67" s="16"/>
      <c r="BG67" s="1"/>
      <c r="BH67" s="1"/>
      <c r="BI67" s="1"/>
      <c r="BJ67" s="1"/>
      <c r="BK67" s="1"/>
      <c r="BL67" s="1"/>
      <c r="BM67" s="1"/>
      <c r="BN67" s="1"/>
      <c r="BO67" s="1"/>
      <c r="BP67" s="1"/>
      <c r="BQ67" s="1"/>
      <c r="BR67" s="1"/>
    </row>
    <row r="68" spans="1:70" ht="15.75" customHeight="1" x14ac:dyDescent="0.25">
      <c r="A68" s="1"/>
      <c r="B68" s="1"/>
      <c r="C68" s="1"/>
      <c r="D68" s="1"/>
      <c r="E68" s="1"/>
      <c r="F68" s="1"/>
      <c r="G68" s="1"/>
      <c r="H68" s="1"/>
      <c r="I68" s="1"/>
      <c r="J68" s="1"/>
      <c r="K68" s="1"/>
      <c r="L68" s="1"/>
      <c r="M68" s="1"/>
      <c r="N68" s="1"/>
      <c r="O68" s="1"/>
      <c r="P68" s="1"/>
      <c r="Q68" s="1"/>
      <c r="R68" s="1"/>
      <c r="S68" s="1"/>
      <c r="T68" s="1"/>
      <c r="U68" s="1"/>
      <c r="V68" s="239"/>
      <c r="W68" s="239"/>
      <c r="X68" s="1"/>
      <c r="Y68" s="1"/>
      <c r="Z68" s="1"/>
      <c r="AA68" s="1"/>
      <c r="AB68" s="1"/>
      <c r="AC68" s="1"/>
      <c r="AD68" s="1"/>
      <c r="AE68" s="1"/>
      <c r="AF68" s="1"/>
      <c r="AG68" s="1"/>
      <c r="AH68" s="1"/>
      <c r="AI68" s="1"/>
      <c r="AJ68" s="1"/>
      <c r="AK68" s="1"/>
      <c r="AL68" s="1"/>
      <c r="AM68" s="1"/>
      <c r="AN68" s="1"/>
      <c r="AO68" s="1"/>
      <c r="AP68" s="1"/>
      <c r="AQ68" s="1"/>
      <c r="AR68" s="1"/>
      <c r="AS68" s="1"/>
      <c r="AT68" s="183"/>
      <c r="AU68" s="183"/>
      <c r="AV68" s="183"/>
      <c r="AW68" s="1"/>
      <c r="AX68" s="1"/>
      <c r="AY68" s="1"/>
      <c r="AZ68" s="1"/>
      <c r="BA68" s="1"/>
      <c r="BB68" s="16"/>
      <c r="BC68" s="16"/>
      <c r="BD68" s="16"/>
      <c r="BE68" s="16"/>
      <c r="BF68" s="16"/>
      <c r="BG68" s="1"/>
      <c r="BH68" s="1"/>
      <c r="BI68" s="1"/>
      <c r="BJ68" s="1"/>
      <c r="BK68" s="1"/>
      <c r="BL68" s="1"/>
      <c r="BM68" s="1"/>
      <c r="BN68" s="1"/>
      <c r="BO68" s="1"/>
      <c r="BP68" s="1"/>
      <c r="BQ68" s="1"/>
      <c r="BR68" s="1"/>
    </row>
    <row r="69" spans="1:70" ht="15.75" customHeight="1" x14ac:dyDescent="0.25">
      <c r="A69" s="1"/>
      <c r="B69" s="1"/>
      <c r="C69" s="1"/>
      <c r="D69" s="1"/>
      <c r="E69" s="1"/>
      <c r="F69" s="1"/>
      <c r="G69" s="1"/>
      <c r="H69" s="1"/>
      <c r="I69" s="1"/>
      <c r="J69" s="1"/>
      <c r="K69" s="1"/>
      <c r="L69" s="1"/>
      <c r="M69" s="1"/>
      <c r="N69" s="1"/>
      <c r="O69" s="1"/>
      <c r="P69" s="1"/>
      <c r="Q69" s="1"/>
      <c r="R69" s="1"/>
      <c r="S69" s="1"/>
      <c r="T69" s="1"/>
      <c r="U69" s="1"/>
      <c r="V69" s="239"/>
      <c r="W69" s="239"/>
      <c r="X69" s="1"/>
      <c r="Y69" s="1"/>
      <c r="Z69" s="1"/>
      <c r="AA69" s="1"/>
      <c r="AB69" s="1"/>
      <c r="AC69" s="1"/>
      <c r="AD69" s="1"/>
      <c r="AE69" s="1"/>
      <c r="AF69" s="1"/>
      <c r="AG69" s="1"/>
      <c r="AH69" s="1"/>
      <c r="AI69" s="1"/>
      <c r="AJ69" s="1"/>
      <c r="AK69" s="1"/>
      <c r="AL69" s="1"/>
      <c r="AM69" s="1"/>
      <c r="AN69" s="1"/>
      <c r="AO69" s="1"/>
      <c r="AP69" s="1"/>
      <c r="AQ69" s="1"/>
      <c r="AR69" s="1"/>
      <c r="AS69" s="1"/>
      <c r="AT69" s="183"/>
      <c r="AU69" s="183"/>
      <c r="AV69" s="183"/>
      <c r="AW69" s="1"/>
      <c r="AX69" s="1"/>
      <c r="AY69" s="1"/>
      <c r="AZ69" s="1"/>
      <c r="BA69" s="1"/>
      <c r="BB69" s="16"/>
      <c r="BC69" s="16"/>
      <c r="BD69" s="16"/>
      <c r="BE69" s="16"/>
      <c r="BF69" s="16"/>
      <c r="BG69" s="1"/>
      <c r="BH69" s="1"/>
      <c r="BI69" s="1"/>
      <c r="BJ69" s="1"/>
      <c r="BK69" s="1"/>
      <c r="BL69" s="1"/>
      <c r="BM69" s="1"/>
      <c r="BN69" s="1"/>
      <c r="BO69" s="1"/>
      <c r="BP69" s="1"/>
      <c r="BQ69" s="1"/>
      <c r="BR69" s="1"/>
    </row>
    <row r="70" spans="1:70" ht="15.75" customHeight="1" x14ac:dyDescent="0.25">
      <c r="A70" s="1"/>
      <c r="B70" s="1"/>
      <c r="C70" s="1"/>
      <c r="D70" s="1"/>
      <c r="E70" s="1"/>
      <c r="F70" s="1"/>
      <c r="G70" s="1"/>
      <c r="H70" s="1"/>
      <c r="I70" s="1"/>
      <c r="J70" s="1"/>
      <c r="K70" s="1"/>
      <c r="L70" s="1"/>
      <c r="M70" s="1"/>
      <c r="N70" s="1"/>
      <c r="O70" s="1"/>
      <c r="P70" s="1"/>
      <c r="Q70" s="1"/>
      <c r="R70" s="1"/>
      <c r="S70" s="1"/>
      <c r="T70" s="1"/>
      <c r="U70" s="1"/>
      <c r="V70" s="239"/>
      <c r="W70" s="239"/>
      <c r="X70" s="1"/>
      <c r="Y70" s="1"/>
      <c r="Z70" s="1"/>
      <c r="AA70" s="1"/>
      <c r="AB70" s="1"/>
      <c r="AC70" s="1"/>
      <c r="AD70" s="1"/>
      <c r="AE70" s="1"/>
      <c r="AF70" s="1"/>
      <c r="AG70" s="1"/>
      <c r="AH70" s="1"/>
      <c r="AI70" s="1"/>
      <c r="AJ70" s="1"/>
      <c r="AK70" s="1"/>
      <c r="AL70" s="1"/>
      <c r="AM70" s="1"/>
      <c r="AN70" s="1"/>
      <c r="AO70" s="1"/>
      <c r="AP70" s="1"/>
      <c r="AQ70" s="1"/>
      <c r="AR70" s="1"/>
      <c r="AS70" s="1"/>
      <c r="AT70" s="183"/>
      <c r="AU70" s="183"/>
      <c r="AV70" s="183"/>
      <c r="AW70" s="1"/>
      <c r="AX70" s="1"/>
      <c r="AY70" s="1"/>
      <c r="AZ70" s="1"/>
      <c r="BA70" s="1"/>
      <c r="BB70" s="16"/>
      <c r="BC70" s="16"/>
      <c r="BD70" s="16"/>
      <c r="BE70" s="16"/>
      <c r="BF70" s="16"/>
      <c r="BG70" s="1"/>
      <c r="BH70" s="1"/>
      <c r="BI70" s="1"/>
      <c r="BJ70" s="1"/>
      <c r="BK70" s="1"/>
      <c r="BL70" s="1"/>
      <c r="BM70" s="1"/>
      <c r="BN70" s="1"/>
      <c r="BO70" s="1"/>
      <c r="BP70" s="1"/>
      <c r="BQ70" s="1"/>
      <c r="BR70" s="1"/>
    </row>
    <row r="71" spans="1:70" ht="15.75" customHeight="1" x14ac:dyDescent="0.25">
      <c r="A71" s="1"/>
      <c r="B71" s="1"/>
      <c r="C71" s="1"/>
      <c r="D71" s="1"/>
      <c r="E71" s="1"/>
      <c r="F71" s="1"/>
      <c r="G71" s="1"/>
      <c r="H71" s="1"/>
      <c r="I71" s="1"/>
      <c r="J71" s="1"/>
      <c r="K71" s="1"/>
      <c r="L71" s="1"/>
      <c r="M71" s="1"/>
      <c r="N71" s="1"/>
      <c r="O71" s="1"/>
      <c r="P71" s="1"/>
      <c r="Q71" s="1"/>
      <c r="R71" s="1"/>
      <c r="S71" s="1"/>
      <c r="T71" s="1"/>
      <c r="U71" s="1"/>
      <c r="V71" s="239"/>
      <c r="W71" s="239"/>
      <c r="X71" s="1"/>
      <c r="Y71" s="1"/>
      <c r="Z71" s="1"/>
      <c r="AA71" s="1"/>
      <c r="AB71" s="1"/>
      <c r="AC71" s="1"/>
      <c r="AD71" s="1"/>
      <c r="AE71" s="1"/>
      <c r="AF71" s="1"/>
      <c r="AG71" s="1"/>
      <c r="AH71" s="1"/>
      <c r="AI71" s="1"/>
      <c r="AJ71" s="1"/>
      <c r="AK71" s="1"/>
      <c r="AL71" s="1"/>
      <c r="AM71" s="1"/>
      <c r="AN71" s="1"/>
      <c r="AO71" s="1"/>
      <c r="AP71" s="1"/>
      <c r="AQ71" s="1"/>
      <c r="AR71" s="1"/>
      <c r="AS71" s="1"/>
      <c r="AT71" s="183"/>
      <c r="AU71" s="183"/>
      <c r="AV71" s="183"/>
      <c r="AW71" s="1"/>
      <c r="AX71" s="1"/>
      <c r="AY71" s="1"/>
      <c r="AZ71" s="1"/>
      <c r="BA71" s="1"/>
      <c r="BB71" s="16"/>
      <c r="BC71" s="16"/>
      <c r="BD71" s="16"/>
      <c r="BE71" s="16"/>
      <c r="BF71" s="16"/>
      <c r="BG71" s="1"/>
      <c r="BH71" s="1"/>
      <c r="BI71" s="1"/>
      <c r="BJ71" s="1"/>
      <c r="BK71" s="1"/>
      <c r="BL71" s="1"/>
      <c r="BM71" s="1"/>
      <c r="BN71" s="1"/>
      <c r="BO71" s="1"/>
      <c r="BP71" s="1"/>
      <c r="BQ71" s="1"/>
      <c r="BR71" s="1"/>
    </row>
    <row r="72" spans="1:70" ht="15.75" customHeight="1" x14ac:dyDescent="0.25">
      <c r="A72" s="1"/>
      <c r="B72" s="1"/>
      <c r="C72" s="1"/>
      <c r="D72" s="1"/>
      <c r="E72" s="1"/>
      <c r="F72" s="1"/>
      <c r="G72" s="1"/>
      <c r="H72" s="1"/>
      <c r="I72" s="1"/>
      <c r="J72" s="1"/>
      <c r="K72" s="1"/>
      <c r="L72" s="1"/>
      <c r="M72" s="1"/>
      <c r="N72" s="1"/>
      <c r="O72" s="1"/>
      <c r="P72" s="1"/>
      <c r="Q72" s="1"/>
      <c r="R72" s="1"/>
      <c r="S72" s="1"/>
      <c r="T72" s="1"/>
      <c r="U72" s="1"/>
      <c r="V72" s="239"/>
      <c r="W72" s="239"/>
      <c r="X72" s="1"/>
      <c r="Y72" s="1"/>
      <c r="Z72" s="1"/>
      <c r="AA72" s="1"/>
      <c r="AB72" s="1"/>
      <c r="AC72" s="1"/>
      <c r="AD72" s="1"/>
      <c r="AE72" s="1"/>
      <c r="AF72" s="1"/>
      <c r="AG72" s="1"/>
      <c r="AH72" s="1"/>
      <c r="AI72" s="1"/>
      <c r="AJ72" s="1"/>
      <c r="AK72" s="1"/>
      <c r="AL72" s="1"/>
      <c r="AM72" s="1"/>
      <c r="AN72" s="1"/>
      <c r="AO72" s="1"/>
      <c r="AP72" s="1"/>
      <c r="AQ72" s="1"/>
      <c r="AR72" s="1"/>
      <c r="AS72" s="1"/>
      <c r="AT72" s="183"/>
      <c r="AU72" s="183"/>
      <c r="AV72" s="183"/>
      <c r="AW72" s="1"/>
      <c r="AX72" s="1"/>
      <c r="AY72" s="1"/>
      <c r="AZ72" s="1"/>
      <c r="BA72" s="1"/>
      <c r="BB72" s="16"/>
      <c r="BC72" s="16"/>
      <c r="BD72" s="16"/>
      <c r="BE72" s="16"/>
      <c r="BF72" s="16"/>
      <c r="BG72" s="1"/>
      <c r="BH72" s="1"/>
      <c r="BI72" s="1"/>
      <c r="BJ72" s="1"/>
      <c r="BK72" s="1"/>
      <c r="BL72" s="1"/>
      <c r="BM72" s="1"/>
      <c r="BN72" s="1"/>
      <c r="BO72" s="1"/>
      <c r="BP72" s="1"/>
      <c r="BQ72" s="1"/>
      <c r="BR72" s="1"/>
    </row>
    <row r="73" spans="1:70" ht="15.75" customHeight="1" x14ac:dyDescent="0.25">
      <c r="A73" s="1"/>
      <c r="B73" s="1"/>
      <c r="C73" s="1"/>
      <c r="D73" s="1"/>
      <c r="E73" s="1"/>
      <c r="F73" s="1"/>
      <c r="G73" s="1"/>
      <c r="H73" s="1"/>
      <c r="I73" s="1"/>
      <c r="J73" s="1"/>
      <c r="K73" s="1"/>
      <c r="L73" s="1"/>
      <c r="M73" s="1"/>
      <c r="N73" s="1"/>
      <c r="O73" s="1"/>
      <c r="P73" s="1"/>
      <c r="Q73" s="1"/>
      <c r="R73" s="1"/>
      <c r="S73" s="1"/>
      <c r="T73" s="1"/>
      <c r="U73" s="1"/>
      <c r="V73" s="239"/>
      <c r="W73" s="239"/>
      <c r="X73" s="1"/>
      <c r="Y73" s="1"/>
      <c r="Z73" s="1"/>
      <c r="AA73" s="1"/>
      <c r="AB73" s="1"/>
      <c r="AC73" s="1"/>
      <c r="AD73" s="1"/>
      <c r="AE73" s="1"/>
      <c r="AF73" s="1"/>
      <c r="AG73" s="1"/>
      <c r="AH73" s="1"/>
      <c r="AI73" s="1"/>
      <c r="AJ73" s="1"/>
      <c r="AK73" s="1"/>
      <c r="AL73" s="1"/>
      <c r="AM73" s="1"/>
      <c r="AN73" s="1"/>
      <c r="AO73" s="1"/>
      <c r="AP73" s="1"/>
      <c r="AQ73" s="1"/>
      <c r="AR73" s="1"/>
      <c r="AS73" s="1"/>
      <c r="AT73" s="183"/>
      <c r="AU73" s="183"/>
      <c r="AV73" s="183"/>
      <c r="AW73" s="1"/>
      <c r="AX73" s="1"/>
      <c r="AY73" s="1"/>
      <c r="AZ73" s="1"/>
      <c r="BA73" s="1"/>
      <c r="BB73" s="16"/>
      <c r="BC73" s="16"/>
      <c r="BD73" s="16"/>
      <c r="BE73" s="16"/>
      <c r="BF73" s="16"/>
      <c r="BG73" s="1"/>
      <c r="BH73" s="1"/>
      <c r="BI73" s="1"/>
      <c r="BJ73" s="1"/>
      <c r="BK73" s="1"/>
      <c r="BL73" s="1"/>
      <c r="BM73" s="1"/>
      <c r="BN73" s="1"/>
      <c r="BO73" s="1"/>
      <c r="BP73" s="1"/>
      <c r="BQ73" s="1"/>
      <c r="BR73" s="1"/>
    </row>
    <row r="74" spans="1:70" ht="15.75" customHeight="1" x14ac:dyDescent="0.25">
      <c r="A74" s="1"/>
      <c r="B74" s="1"/>
      <c r="C74" s="1"/>
      <c r="D74" s="1"/>
      <c r="E74" s="1"/>
      <c r="F74" s="1"/>
      <c r="G74" s="1"/>
      <c r="H74" s="1"/>
      <c r="I74" s="1"/>
      <c r="J74" s="1"/>
      <c r="K74" s="1"/>
      <c r="L74" s="1"/>
      <c r="M74" s="1"/>
      <c r="N74" s="1"/>
      <c r="O74" s="1"/>
      <c r="P74" s="1"/>
      <c r="Q74" s="1"/>
      <c r="R74" s="1"/>
      <c r="S74" s="1"/>
      <c r="T74" s="1"/>
      <c r="U74" s="1"/>
      <c r="V74" s="239"/>
      <c r="W74" s="239"/>
      <c r="X74" s="1"/>
      <c r="Y74" s="1"/>
      <c r="Z74" s="1"/>
      <c r="AA74" s="1"/>
      <c r="AB74" s="1"/>
      <c r="AC74" s="1"/>
      <c r="AD74" s="1"/>
      <c r="AE74" s="1"/>
      <c r="AF74" s="1"/>
      <c r="AG74" s="1"/>
      <c r="AH74" s="1"/>
      <c r="AI74" s="1"/>
      <c r="AJ74" s="1"/>
      <c r="AK74" s="1"/>
      <c r="AL74" s="1"/>
      <c r="AM74" s="1"/>
      <c r="AN74" s="1"/>
      <c r="AO74" s="1"/>
      <c r="AP74" s="1"/>
      <c r="AQ74" s="1"/>
      <c r="AR74" s="1"/>
      <c r="AS74" s="1"/>
      <c r="AT74" s="183"/>
      <c r="AU74" s="183"/>
      <c r="AV74" s="183"/>
      <c r="AW74" s="1"/>
      <c r="AX74" s="1"/>
      <c r="AY74" s="1"/>
      <c r="AZ74" s="1"/>
      <c r="BA74" s="1"/>
      <c r="BB74" s="16"/>
      <c r="BC74" s="16"/>
      <c r="BD74" s="16"/>
      <c r="BE74" s="16"/>
      <c r="BF74" s="16"/>
      <c r="BG74" s="1"/>
      <c r="BH74" s="1"/>
      <c r="BI74" s="1"/>
      <c r="BJ74" s="1"/>
      <c r="BK74" s="1"/>
      <c r="BL74" s="1"/>
      <c r="BM74" s="1"/>
      <c r="BN74" s="1"/>
      <c r="BO74" s="1"/>
      <c r="BP74" s="1"/>
      <c r="BQ74" s="1"/>
      <c r="BR74" s="1"/>
    </row>
    <row r="75" spans="1:70" ht="15.75" customHeight="1" x14ac:dyDescent="0.25">
      <c r="A75" s="1"/>
      <c r="B75" s="1"/>
      <c r="C75" s="1"/>
      <c r="D75" s="1"/>
      <c r="E75" s="1"/>
      <c r="F75" s="1"/>
      <c r="G75" s="1"/>
      <c r="H75" s="1"/>
      <c r="I75" s="1"/>
      <c r="J75" s="1"/>
      <c r="K75" s="1"/>
      <c r="L75" s="1"/>
      <c r="M75" s="1"/>
      <c r="N75" s="1"/>
      <c r="O75" s="1"/>
      <c r="P75" s="1"/>
      <c r="Q75" s="1"/>
      <c r="R75" s="1"/>
      <c r="S75" s="1"/>
      <c r="T75" s="1"/>
      <c r="U75" s="1"/>
      <c r="V75" s="239"/>
      <c r="W75" s="239"/>
      <c r="X75" s="1"/>
      <c r="Y75" s="1"/>
      <c r="Z75" s="1"/>
      <c r="AA75" s="1"/>
      <c r="AB75" s="1"/>
      <c r="AC75" s="1"/>
      <c r="AD75" s="1"/>
      <c r="AE75" s="1"/>
      <c r="AF75" s="1"/>
      <c r="AG75" s="1"/>
      <c r="AH75" s="1"/>
      <c r="AI75" s="1"/>
      <c r="AJ75" s="1"/>
      <c r="AK75" s="1"/>
      <c r="AL75" s="1"/>
      <c r="AM75" s="1"/>
      <c r="AN75" s="1"/>
      <c r="AO75" s="1"/>
      <c r="AP75" s="1"/>
      <c r="AQ75" s="1"/>
      <c r="AR75" s="1"/>
      <c r="AS75" s="1"/>
      <c r="AT75" s="183"/>
      <c r="AU75" s="183"/>
      <c r="AV75" s="183"/>
      <c r="AW75" s="1"/>
      <c r="AX75" s="1"/>
      <c r="AY75" s="1"/>
      <c r="AZ75" s="1"/>
      <c r="BA75" s="1"/>
      <c r="BB75" s="16"/>
      <c r="BC75" s="16"/>
      <c r="BD75" s="16"/>
      <c r="BE75" s="16"/>
      <c r="BF75" s="16"/>
      <c r="BG75" s="1"/>
      <c r="BH75" s="1"/>
      <c r="BI75" s="1"/>
      <c r="BJ75" s="1"/>
      <c r="BK75" s="1"/>
      <c r="BL75" s="1"/>
      <c r="BM75" s="1"/>
      <c r="BN75" s="1"/>
      <c r="BO75" s="1"/>
      <c r="BP75" s="1"/>
      <c r="BQ75" s="1"/>
      <c r="BR75" s="1"/>
    </row>
    <row r="76" spans="1:70" ht="15.75" customHeight="1" x14ac:dyDescent="0.25">
      <c r="A76" s="1"/>
      <c r="B76" s="1"/>
      <c r="C76" s="1"/>
      <c r="D76" s="1"/>
      <c r="E76" s="1"/>
      <c r="F76" s="1"/>
      <c r="G76" s="1"/>
      <c r="H76" s="1"/>
      <c r="I76" s="1"/>
      <c r="J76" s="1"/>
      <c r="K76" s="1"/>
      <c r="L76" s="1"/>
      <c r="M76" s="1"/>
      <c r="N76" s="1"/>
      <c r="O76" s="1"/>
      <c r="P76" s="1"/>
      <c r="Q76" s="1"/>
      <c r="R76" s="1"/>
      <c r="S76" s="1"/>
      <c r="T76" s="1"/>
      <c r="U76" s="1"/>
      <c r="V76" s="239"/>
      <c r="W76" s="239"/>
      <c r="X76" s="1"/>
      <c r="Y76" s="1"/>
      <c r="Z76" s="1"/>
      <c r="AA76" s="1"/>
      <c r="AB76" s="1"/>
      <c r="AC76" s="1"/>
      <c r="AD76" s="1"/>
      <c r="AE76" s="1"/>
      <c r="AF76" s="1"/>
      <c r="AG76" s="1"/>
      <c r="AH76" s="1"/>
      <c r="AI76" s="1"/>
      <c r="AJ76" s="1"/>
      <c r="AK76" s="1"/>
      <c r="AL76" s="1"/>
      <c r="AM76" s="1"/>
      <c r="AN76" s="1"/>
      <c r="AO76" s="1"/>
      <c r="AP76" s="1"/>
      <c r="AQ76" s="1"/>
      <c r="AR76" s="1"/>
      <c r="AS76" s="1"/>
      <c r="AT76" s="183"/>
      <c r="AU76" s="183"/>
      <c r="AV76" s="183"/>
      <c r="AW76" s="1"/>
      <c r="AX76" s="1"/>
      <c r="AY76" s="1"/>
      <c r="AZ76" s="1"/>
      <c r="BA76" s="1"/>
      <c r="BB76" s="16"/>
      <c r="BC76" s="16"/>
      <c r="BD76" s="16"/>
      <c r="BE76" s="16"/>
      <c r="BF76" s="16"/>
      <c r="BG76" s="1"/>
      <c r="BH76" s="1"/>
      <c r="BI76" s="1"/>
      <c r="BJ76" s="1"/>
      <c r="BK76" s="1"/>
      <c r="BL76" s="1"/>
      <c r="BM76" s="1"/>
      <c r="BN76" s="1"/>
      <c r="BO76" s="1"/>
      <c r="BP76" s="1"/>
      <c r="BQ76" s="1"/>
      <c r="BR76" s="1"/>
    </row>
    <row r="77" spans="1:70" ht="15.75" customHeight="1" x14ac:dyDescent="0.25">
      <c r="A77" s="1"/>
      <c r="B77" s="1"/>
      <c r="C77" s="1"/>
      <c r="D77" s="1"/>
      <c r="E77" s="1"/>
      <c r="F77" s="1"/>
      <c r="G77" s="1"/>
      <c r="H77" s="1"/>
      <c r="I77" s="1"/>
      <c r="J77" s="1"/>
      <c r="K77" s="1"/>
      <c r="L77" s="1"/>
      <c r="M77" s="1"/>
      <c r="N77" s="1"/>
      <c r="O77" s="1"/>
      <c r="P77" s="1"/>
      <c r="Q77" s="1"/>
      <c r="R77" s="1"/>
      <c r="S77" s="1"/>
      <c r="T77" s="1"/>
      <c r="U77" s="1"/>
      <c r="V77" s="239"/>
      <c r="W77" s="239"/>
      <c r="X77" s="1"/>
      <c r="Y77" s="1"/>
      <c r="Z77" s="1"/>
      <c r="AA77" s="1"/>
      <c r="AB77" s="1"/>
      <c r="AC77" s="1"/>
      <c r="AD77" s="1"/>
      <c r="AE77" s="1"/>
      <c r="AF77" s="1"/>
      <c r="AG77" s="1"/>
      <c r="AH77" s="1"/>
      <c r="AI77" s="1"/>
      <c r="AJ77" s="1"/>
      <c r="AK77" s="1"/>
      <c r="AL77" s="1"/>
      <c r="AM77" s="1"/>
      <c r="AN77" s="1"/>
      <c r="AO77" s="1"/>
      <c r="AP77" s="1"/>
      <c r="AQ77" s="1"/>
      <c r="AR77" s="1"/>
      <c r="AS77" s="1"/>
      <c r="AT77" s="183"/>
      <c r="AU77" s="183"/>
      <c r="AV77" s="183"/>
      <c r="AW77" s="1"/>
      <c r="AX77" s="1"/>
      <c r="AY77" s="1"/>
      <c r="AZ77" s="1"/>
      <c r="BA77" s="1"/>
      <c r="BB77" s="16"/>
      <c r="BC77" s="16"/>
      <c r="BD77" s="16"/>
      <c r="BE77" s="16"/>
      <c r="BF77" s="16"/>
      <c r="BG77" s="1"/>
      <c r="BH77" s="1"/>
      <c r="BI77" s="1"/>
      <c r="BJ77" s="1"/>
      <c r="BK77" s="1"/>
      <c r="BL77" s="1"/>
      <c r="BM77" s="1"/>
      <c r="BN77" s="1"/>
      <c r="BO77" s="1"/>
      <c r="BP77" s="1"/>
      <c r="BQ77" s="1"/>
      <c r="BR77" s="1"/>
    </row>
    <row r="78" spans="1:70" ht="15.75" customHeight="1" x14ac:dyDescent="0.25">
      <c r="A78" s="1"/>
      <c r="B78" s="1"/>
      <c r="C78" s="1"/>
      <c r="D78" s="1"/>
      <c r="E78" s="1"/>
      <c r="F78" s="1"/>
      <c r="G78" s="1"/>
      <c r="H78" s="1"/>
      <c r="I78" s="1"/>
      <c r="J78" s="1"/>
      <c r="K78" s="1"/>
      <c r="L78" s="1"/>
      <c r="M78" s="1"/>
      <c r="N78" s="1"/>
      <c r="O78" s="1"/>
      <c r="P78" s="1"/>
      <c r="Q78" s="1"/>
      <c r="R78" s="1"/>
      <c r="S78" s="1"/>
      <c r="T78" s="1"/>
      <c r="U78" s="1"/>
      <c r="V78" s="239"/>
      <c r="W78" s="239"/>
      <c r="X78" s="1"/>
      <c r="Y78" s="1"/>
      <c r="Z78" s="1"/>
      <c r="AA78" s="1"/>
      <c r="AB78" s="1"/>
      <c r="AC78" s="1"/>
      <c r="AD78" s="1"/>
      <c r="AE78" s="1"/>
      <c r="AF78" s="1"/>
      <c r="AG78" s="1"/>
      <c r="AH78" s="1"/>
      <c r="AI78" s="1"/>
      <c r="AJ78" s="1"/>
      <c r="AK78" s="1"/>
      <c r="AL78" s="1"/>
      <c r="AM78" s="1"/>
      <c r="AN78" s="1"/>
      <c r="AO78" s="1"/>
      <c r="AP78" s="1"/>
      <c r="AQ78" s="1"/>
      <c r="AR78" s="1"/>
      <c r="AS78" s="1"/>
      <c r="AT78" s="183"/>
      <c r="AU78" s="183"/>
      <c r="AV78" s="183"/>
      <c r="AW78" s="1"/>
      <c r="AX78" s="1"/>
      <c r="AY78" s="1"/>
      <c r="AZ78" s="1"/>
      <c r="BA78" s="1"/>
      <c r="BB78" s="16"/>
      <c r="BC78" s="16"/>
      <c r="BD78" s="16"/>
      <c r="BE78" s="16"/>
      <c r="BF78" s="16"/>
      <c r="BG78" s="1"/>
      <c r="BH78" s="1"/>
      <c r="BI78" s="1"/>
      <c r="BJ78" s="1"/>
      <c r="BK78" s="1"/>
      <c r="BL78" s="1"/>
      <c r="BM78" s="1"/>
      <c r="BN78" s="1"/>
      <c r="BO78" s="1"/>
      <c r="BP78" s="1"/>
      <c r="BQ78" s="1"/>
      <c r="BR78" s="1"/>
    </row>
    <row r="79" spans="1:70" ht="15.75" customHeight="1" x14ac:dyDescent="0.25">
      <c r="A79" s="1"/>
      <c r="B79" s="1"/>
      <c r="C79" s="1"/>
      <c r="D79" s="1"/>
      <c r="E79" s="1"/>
      <c r="F79" s="1"/>
      <c r="G79" s="1"/>
      <c r="H79" s="1"/>
      <c r="I79" s="1"/>
      <c r="J79" s="1"/>
      <c r="K79" s="1"/>
      <c r="L79" s="1"/>
      <c r="M79" s="1"/>
      <c r="N79" s="1"/>
      <c r="O79" s="1"/>
      <c r="P79" s="1"/>
      <c r="Q79" s="1"/>
      <c r="R79" s="1"/>
      <c r="S79" s="1"/>
      <c r="T79" s="1"/>
      <c r="U79" s="1"/>
      <c r="V79" s="239"/>
      <c r="W79" s="239"/>
      <c r="X79" s="1"/>
      <c r="Y79" s="1"/>
      <c r="Z79" s="1"/>
      <c r="AA79" s="1"/>
      <c r="AB79" s="1"/>
      <c r="AC79" s="1"/>
      <c r="AD79" s="1"/>
      <c r="AE79" s="1"/>
      <c r="AF79" s="1"/>
      <c r="AG79" s="1"/>
      <c r="AH79" s="1"/>
      <c r="AI79" s="1"/>
      <c r="AJ79" s="1"/>
      <c r="AK79" s="1"/>
      <c r="AL79" s="1"/>
      <c r="AM79" s="1"/>
      <c r="AN79" s="1"/>
      <c r="AO79" s="1"/>
      <c r="AP79" s="1"/>
      <c r="AQ79" s="1"/>
      <c r="AR79" s="1"/>
      <c r="AS79" s="1"/>
      <c r="AT79" s="183"/>
      <c r="AU79" s="183"/>
      <c r="AV79" s="183"/>
      <c r="AW79" s="1"/>
      <c r="AX79" s="1"/>
      <c r="AY79" s="1"/>
      <c r="AZ79" s="1"/>
      <c r="BA79" s="1"/>
      <c r="BB79" s="16"/>
      <c r="BC79" s="16"/>
      <c r="BD79" s="16"/>
      <c r="BE79" s="16"/>
      <c r="BF79" s="16"/>
      <c r="BG79" s="1"/>
      <c r="BH79" s="1"/>
      <c r="BI79" s="1"/>
      <c r="BJ79" s="1"/>
      <c r="BK79" s="1"/>
      <c r="BL79" s="1"/>
      <c r="BM79" s="1"/>
      <c r="BN79" s="1"/>
      <c r="BO79" s="1"/>
      <c r="BP79" s="1"/>
      <c r="BQ79" s="1"/>
      <c r="BR79" s="1"/>
    </row>
    <row r="80" spans="1:70" ht="15.75" customHeight="1" x14ac:dyDescent="0.25">
      <c r="A80" s="1"/>
      <c r="B80" s="1"/>
      <c r="C80" s="1"/>
      <c r="D80" s="1"/>
      <c r="E80" s="1"/>
      <c r="F80" s="1"/>
      <c r="G80" s="1"/>
      <c r="H80" s="1"/>
      <c r="I80" s="1"/>
      <c r="J80" s="1"/>
      <c r="K80" s="1"/>
      <c r="L80" s="1"/>
      <c r="M80" s="1"/>
      <c r="N80" s="1"/>
      <c r="O80" s="1"/>
      <c r="P80" s="1"/>
      <c r="Q80" s="1"/>
      <c r="R80" s="1"/>
      <c r="S80" s="1"/>
      <c r="T80" s="1"/>
      <c r="U80" s="1"/>
      <c r="V80" s="239"/>
      <c r="W80" s="239"/>
      <c r="X80" s="1"/>
      <c r="Y80" s="1"/>
      <c r="Z80" s="1"/>
      <c r="AA80" s="1"/>
      <c r="AB80" s="1"/>
      <c r="AC80" s="1"/>
      <c r="AD80" s="1"/>
      <c r="AE80" s="1"/>
      <c r="AF80" s="1"/>
      <c r="AG80" s="1"/>
      <c r="AH80" s="1"/>
      <c r="AI80" s="1"/>
      <c r="AJ80" s="1"/>
      <c r="AK80" s="1"/>
      <c r="AL80" s="1"/>
      <c r="AM80" s="1"/>
      <c r="AN80" s="1"/>
      <c r="AO80" s="1"/>
      <c r="AP80" s="1"/>
      <c r="AQ80" s="1"/>
      <c r="AR80" s="1"/>
      <c r="AS80" s="1"/>
      <c r="AT80" s="183"/>
      <c r="AU80" s="183"/>
      <c r="AV80" s="183"/>
      <c r="AW80" s="1"/>
      <c r="AX80" s="1"/>
      <c r="AY80" s="1"/>
      <c r="AZ80" s="1"/>
      <c r="BA80" s="1"/>
      <c r="BB80" s="16"/>
      <c r="BC80" s="16"/>
      <c r="BD80" s="16"/>
      <c r="BE80" s="16"/>
      <c r="BF80" s="16"/>
      <c r="BG80" s="1"/>
      <c r="BH80" s="1"/>
      <c r="BI80" s="1"/>
      <c r="BJ80" s="1"/>
      <c r="BK80" s="1"/>
      <c r="BL80" s="1"/>
      <c r="BM80" s="1"/>
      <c r="BN80" s="1"/>
      <c r="BO80" s="1"/>
      <c r="BP80" s="1"/>
      <c r="BQ80" s="1"/>
      <c r="BR80" s="1"/>
    </row>
    <row r="81" spans="1:70" ht="15.75" customHeight="1" x14ac:dyDescent="0.25">
      <c r="A81" s="1"/>
      <c r="B81" s="1"/>
      <c r="C81" s="1"/>
      <c r="D81" s="1"/>
      <c r="E81" s="1"/>
      <c r="F81" s="1"/>
      <c r="G81" s="1"/>
      <c r="H81" s="1"/>
      <c r="I81" s="1"/>
      <c r="J81" s="1"/>
      <c r="K81" s="1"/>
      <c r="L81" s="1"/>
      <c r="M81" s="1"/>
      <c r="N81" s="1"/>
      <c r="O81" s="1"/>
      <c r="P81" s="1"/>
      <c r="Q81" s="1"/>
      <c r="R81" s="1"/>
      <c r="S81" s="1"/>
      <c r="T81" s="1"/>
      <c r="U81" s="1"/>
      <c r="V81" s="239"/>
      <c r="W81" s="239"/>
      <c r="X81" s="1"/>
      <c r="Y81" s="1"/>
      <c r="Z81" s="1"/>
      <c r="AA81" s="1"/>
      <c r="AB81" s="1"/>
      <c r="AC81" s="1"/>
      <c r="AD81" s="1"/>
      <c r="AE81" s="1"/>
      <c r="AF81" s="1"/>
      <c r="AG81" s="1"/>
      <c r="AH81" s="1"/>
      <c r="AI81" s="1"/>
      <c r="AJ81" s="1"/>
      <c r="AK81" s="1"/>
      <c r="AL81" s="1"/>
      <c r="AM81" s="1"/>
      <c r="AN81" s="1"/>
      <c r="AO81" s="1"/>
      <c r="AP81" s="1"/>
      <c r="AQ81" s="1"/>
      <c r="AR81" s="1"/>
      <c r="AS81" s="1"/>
      <c r="AT81" s="183"/>
      <c r="AU81" s="183"/>
      <c r="AV81" s="183"/>
      <c r="AW81" s="1"/>
      <c r="AX81" s="1"/>
      <c r="AY81" s="1"/>
      <c r="AZ81" s="1"/>
      <c r="BA81" s="1"/>
      <c r="BB81" s="16"/>
      <c r="BC81" s="16"/>
      <c r="BD81" s="16"/>
      <c r="BE81" s="16"/>
      <c r="BF81" s="16"/>
      <c r="BG81" s="1"/>
      <c r="BH81" s="1"/>
      <c r="BI81" s="1"/>
      <c r="BJ81" s="1"/>
      <c r="BK81" s="1"/>
      <c r="BL81" s="1"/>
      <c r="BM81" s="1"/>
      <c r="BN81" s="1"/>
      <c r="BO81" s="1"/>
      <c r="BP81" s="1"/>
      <c r="BQ81" s="1"/>
      <c r="BR81" s="1"/>
    </row>
    <row r="82" spans="1:70" ht="15.75" customHeight="1" x14ac:dyDescent="0.25">
      <c r="A82" s="1"/>
      <c r="B82" s="1"/>
      <c r="C82" s="1"/>
      <c r="D82" s="1"/>
      <c r="E82" s="1"/>
      <c r="F82" s="1"/>
      <c r="G82" s="1"/>
      <c r="H82" s="1"/>
      <c r="I82" s="1"/>
      <c r="J82" s="1"/>
      <c r="K82" s="1"/>
      <c r="L82" s="1"/>
      <c r="M82" s="1"/>
      <c r="N82" s="1"/>
      <c r="O82" s="1"/>
      <c r="P82" s="1"/>
      <c r="Q82" s="1"/>
      <c r="R82" s="1"/>
      <c r="S82" s="1"/>
      <c r="T82" s="1"/>
      <c r="U82" s="1"/>
      <c r="V82" s="239"/>
      <c r="W82" s="239"/>
      <c r="X82" s="1"/>
      <c r="Y82" s="1"/>
      <c r="Z82" s="1"/>
      <c r="AA82" s="1"/>
      <c r="AB82" s="1"/>
      <c r="AC82" s="1"/>
      <c r="AD82" s="1"/>
      <c r="AE82" s="1"/>
      <c r="AF82" s="1"/>
      <c r="AG82" s="1"/>
      <c r="AH82" s="1"/>
      <c r="AI82" s="1"/>
      <c r="AJ82" s="1"/>
      <c r="AK82" s="1"/>
      <c r="AL82" s="1"/>
      <c r="AM82" s="1"/>
      <c r="AN82" s="1"/>
      <c r="AO82" s="1"/>
      <c r="AP82" s="1"/>
      <c r="AQ82" s="1"/>
      <c r="AR82" s="1"/>
      <c r="AS82" s="1"/>
      <c r="AT82" s="183"/>
      <c r="AU82" s="183"/>
      <c r="AV82" s="183"/>
      <c r="AW82" s="1"/>
      <c r="AX82" s="1"/>
      <c r="AY82" s="1"/>
      <c r="AZ82" s="1"/>
      <c r="BA82" s="1"/>
      <c r="BB82" s="16"/>
      <c r="BC82" s="16"/>
      <c r="BD82" s="16"/>
      <c r="BE82" s="16"/>
      <c r="BF82" s="16"/>
      <c r="BG82" s="1"/>
      <c r="BH82" s="1"/>
      <c r="BI82" s="1"/>
      <c r="BJ82" s="1"/>
      <c r="BK82" s="1"/>
      <c r="BL82" s="1"/>
      <c r="BM82" s="1"/>
      <c r="BN82" s="1"/>
      <c r="BO82" s="1"/>
      <c r="BP82" s="1"/>
      <c r="BQ82" s="1"/>
      <c r="BR82" s="1"/>
    </row>
    <row r="83" spans="1:70" ht="15.75" customHeight="1" x14ac:dyDescent="0.25">
      <c r="A83" s="1"/>
      <c r="B83" s="1"/>
      <c r="C83" s="1"/>
      <c r="D83" s="1"/>
      <c r="E83" s="1"/>
      <c r="F83" s="1"/>
      <c r="G83" s="1"/>
      <c r="H83" s="1"/>
      <c r="I83" s="1"/>
      <c r="J83" s="1"/>
      <c r="K83" s="1"/>
      <c r="L83" s="1"/>
      <c r="M83" s="1"/>
      <c r="N83" s="1"/>
      <c r="O83" s="1"/>
      <c r="P83" s="1"/>
      <c r="Q83" s="1"/>
      <c r="R83" s="1"/>
      <c r="S83" s="1"/>
      <c r="T83" s="1"/>
      <c r="U83" s="1"/>
      <c r="V83" s="239"/>
      <c r="W83" s="239"/>
      <c r="X83" s="1"/>
      <c r="Y83" s="1"/>
      <c r="Z83" s="1"/>
      <c r="AA83" s="1"/>
      <c r="AB83" s="1"/>
      <c r="AC83" s="1"/>
      <c r="AD83" s="1"/>
      <c r="AE83" s="1"/>
      <c r="AF83" s="1"/>
      <c r="AG83" s="1"/>
      <c r="AH83" s="1"/>
      <c r="AI83" s="1"/>
      <c r="AJ83" s="1"/>
      <c r="AK83" s="1"/>
      <c r="AL83" s="1"/>
      <c r="AM83" s="1"/>
      <c r="AN83" s="1"/>
      <c r="AO83" s="1"/>
      <c r="AP83" s="1"/>
      <c r="AQ83" s="1"/>
      <c r="AR83" s="1"/>
      <c r="AS83" s="1"/>
      <c r="AT83" s="183"/>
      <c r="AU83" s="183"/>
      <c r="AV83" s="183"/>
      <c r="AW83" s="1"/>
      <c r="AX83" s="1"/>
      <c r="AY83" s="1"/>
      <c r="AZ83" s="1"/>
      <c r="BA83" s="1"/>
      <c r="BB83" s="16"/>
      <c r="BC83" s="16"/>
      <c r="BD83" s="16"/>
      <c r="BE83" s="16"/>
      <c r="BF83" s="16"/>
      <c r="BG83" s="1"/>
      <c r="BH83" s="1"/>
      <c r="BI83" s="1"/>
      <c r="BJ83" s="1"/>
      <c r="BK83" s="1"/>
      <c r="BL83" s="1"/>
      <c r="BM83" s="1"/>
      <c r="BN83" s="1"/>
      <c r="BO83" s="1"/>
      <c r="BP83" s="1"/>
      <c r="BQ83" s="1"/>
      <c r="BR83" s="1"/>
    </row>
    <row r="84" spans="1:70" ht="15.75" customHeight="1" x14ac:dyDescent="0.25">
      <c r="A84" s="1"/>
      <c r="B84" s="1"/>
      <c r="C84" s="1"/>
      <c r="D84" s="1"/>
      <c r="E84" s="1"/>
      <c r="F84" s="1"/>
      <c r="G84" s="1"/>
      <c r="H84" s="1"/>
      <c r="I84" s="1"/>
      <c r="J84" s="1"/>
      <c r="K84" s="1"/>
      <c r="L84" s="1"/>
      <c r="M84" s="1"/>
      <c r="N84" s="1"/>
      <c r="O84" s="1"/>
      <c r="P84" s="1"/>
      <c r="Q84" s="1"/>
      <c r="R84" s="1"/>
      <c r="S84" s="1"/>
      <c r="T84" s="1"/>
      <c r="U84" s="1"/>
      <c r="V84" s="239"/>
      <c r="W84" s="239"/>
      <c r="X84" s="1"/>
      <c r="Y84" s="1"/>
      <c r="Z84" s="1"/>
      <c r="AA84" s="1"/>
      <c r="AB84" s="1"/>
      <c r="AC84" s="1"/>
      <c r="AD84" s="1"/>
      <c r="AE84" s="1"/>
      <c r="AF84" s="1"/>
      <c r="AG84" s="1"/>
      <c r="AH84" s="1"/>
      <c r="AI84" s="1"/>
      <c r="AJ84" s="1"/>
      <c r="AK84" s="1"/>
      <c r="AL84" s="1"/>
      <c r="AM84" s="1"/>
      <c r="AN84" s="1"/>
      <c r="AO84" s="1"/>
      <c r="AP84" s="1"/>
      <c r="AQ84" s="1"/>
      <c r="AR84" s="1"/>
      <c r="AS84" s="1"/>
      <c r="AT84" s="183"/>
      <c r="AU84" s="183"/>
      <c r="AV84" s="183"/>
      <c r="AW84" s="1"/>
      <c r="AX84" s="1"/>
      <c r="AY84" s="1"/>
      <c r="AZ84" s="1"/>
      <c r="BA84" s="1"/>
      <c r="BB84" s="16"/>
      <c r="BC84" s="16"/>
      <c r="BD84" s="16"/>
      <c r="BE84" s="16"/>
      <c r="BF84" s="16"/>
      <c r="BG84" s="1"/>
      <c r="BH84" s="1"/>
      <c r="BI84" s="1"/>
      <c r="BJ84" s="1"/>
      <c r="BK84" s="1"/>
      <c r="BL84" s="1"/>
      <c r="BM84" s="1"/>
      <c r="BN84" s="1"/>
      <c r="BO84" s="1"/>
      <c r="BP84" s="1"/>
      <c r="BQ84" s="1"/>
      <c r="BR84" s="1"/>
    </row>
    <row r="85" spans="1:70" ht="15.75" customHeight="1" x14ac:dyDescent="0.25">
      <c r="A85" s="1"/>
      <c r="B85" s="1"/>
      <c r="C85" s="1"/>
      <c r="D85" s="1"/>
      <c r="E85" s="1"/>
      <c r="F85" s="1"/>
      <c r="G85" s="1"/>
      <c r="H85" s="1"/>
      <c r="I85" s="1"/>
      <c r="J85" s="1"/>
      <c r="K85" s="1"/>
      <c r="L85" s="1"/>
      <c r="M85" s="1"/>
      <c r="N85" s="1"/>
      <c r="O85" s="1"/>
      <c r="P85" s="1"/>
      <c r="Q85" s="1"/>
      <c r="R85" s="1"/>
      <c r="S85" s="1"/>
      <c r="T85" s="1"/>
      <c r="U85" s="1"/>
      <c r="V85" s="239"/>
      <c r="W85" s="239"/>
      <c r="X85" s="1"/>
      <c r="Y85" s="1"/>
      <c r="Z85" s="1"/>
      <c r="AA85" s="1"/>
      <c r="AB85" s="1"/>
      <c r="AC85" s="1"/>
      <c r="AD85" s="1"/>
      <c r="AE85" s="1"/>
      <c r="AF85" s="1"/>
      <c r="AG85" s="1"/>
      <c r="AH85" s="1"/>
      <c r="AI85" s="1"/>
      <c r="AJ85" s="1"/>
      <c r="AK85" s="1"/>
      <c r="AL85" s="1"/>
      <c r="AM85" s="1"/>
      <c r="AN85" s="1"/>
      <c r="AO85" s="1"/>
      <c r="AP85" s="1"/>
      <c r="AQ85" s="1"/>
      <c r="AR85" s="1"/>
      <c r="AS85" s="1"/>
      <c r="AT85" s="183"/>
      <c r="AU85" s="183"/>
      <c r="AV85" s="183"/>
      <c r="AW85" s="1"/>
      <c r="AX85" s="1"/>
      <c r="AY85" s="1"/>
      <c r="AZ85" s="1"/>
      <c r="BA85" s="1"/>
      <c r="BB85" s="16"/>
      <c r="BC85" s="16"/>
      <c r="BD85" s="16"/>
      <c r="BE85" s="16"/>
      <c r="BF85" s="16"/>
      <c r="BG85" s="1"/>
      <c r="BH85" s="1"/>
      <c r="BI85" s="1"/>
      <c r="BJ85" s="1"/>
      <c r="BK85" s="1"/>
      <c r="BL85" s="1"/>
      <c r="BM85" s="1"/>
      <c r="BN85" s="1"/>
      <c r="BO85" s="1"/>
      <c r="BP85" s="1"/>
      <c r="BQ85" s="1"/>
      <c r="BR85" s="1"/>
    </row>
    <row r="86" spans="1:70" ht="15.75" customHeight="1" x14ac:dyDescent="0.25">
      <c r="A86" s="1"/>
      <c r="B86" s="1"/>
      <c r="C86" s="1"/>
      <c r="D86" s="1"/>
      <c r="E86" s="1"/>
      <c r="F86" s="1"/>
      <c r="G86" s="1"/>
      <c r="H86" s="1"/>
      <c r="I86" s="1"/>
      <c r="J86" s="1"/>
      <c r="K86" s="1"/>
      <c r="L86" s="1"/>
      <c r="M86" s="1"/>
      <c r="N86" s="1"/>
      <c r="O86" s="1"/>
      <c r="P86" s="1"/>
      <c r="Q86" s="1"/>
      <c r="R86" s="1"/>
      <c r="S86" s="1"/>
      <c r="T86" s="1"/>
      <c r="U86" s="1"/>
      <c r="V86" s="239"/>
      <c r="W86" s="239"/>
      <c r="X86" s="1"/>
      <c r="Y86" s="1"/>
      <c r="Z86" s="1"/>
      <c r="AA86" s="1"/>
      <c r="AB86" s="1"/>
      <c r="AC86" s="1"/>
      <c r="AD86" s="1"/>
      <c r="AE86" s="1"/>
      <c r="AF86" s="1"/>
      <c r="AG86" s="1"/>
      <c r="AH86" s="1"/>
      <c r="AI86" s="1"/>
      <c r="AJ86" s="1"/>
      <c r="AK86" s="1"/>
      <c r="AL86" s="1"/>
      <c r="AM86" s="1"/>
      <c r="AN86" s="1"/>
      <c r="AO86" s="1"/>
      <c r="AP86" s="1"/>
      <c r="AQ86" s="1"/>
      <c r="AR86" s="1"/>
      <c r="AS86" s="1"/>
      <c r="AT86" s="183"/>
      <c r="AU86" s="183"/>
      <c r="AV86" s="183"/>
      <c r="AW86" s="1"/>
      <c r="AX86" s="1"/>
      <c r="AY86" s="1"/>
      <c r="AZ86" s="1"/>
      <c r="BA86" s="1"/>
      <c r="BB86" s="16"/>
      <c r="BC86" s="16"/>
      <c r="BD86" s="16"/>
      <c r="BE86" s="16"/>
      <c r="BF86" s="16"/>
      <c r="BG86" s="1"/>
      <c r="BH86" s="1"/>
      <c r="BI86" s="1"/>
      <c r="BJ86" s="1"/>
      <c r="BK86" s="1"/>
      <c r="BL86" s="1"/>
      <c r="BM86" s="1"/>
      <c r="BN86" s="1"/>
      <c r="BO86" s="1"/>
      <c r="BP86" s="1"/>
      <c r="BQ86" s="1"/>
      <c r="BR86" s="1"/>
    </row>
    <row r="87" spans="1:70" ht="15.75" customHeight="1" x14ac:dyDescent="0.25">
      <c r="A87" s="1"/>
      <c r="B87" s="1"/>
      <c r="C87" s="1"/>
      <c r="D87" s="1"/>
      <c r="E87" s="1"/>
      <c r="F87" s="1"/>
      <c r="G87" s="1"/>
      <c r="H87" s="1"/>
      <c r="I87" s="1"/>
      <c r="J87" s="1"/>
      <c r="K87" s="1"/>
      <c r="L87" s="1"/>
      <c r="M87" s="1"/>
      <c r="N87" s="1"/>
      <c r="O87" s="1"/>
      <c r="P87" s="1"/>
      <c r="Q87" s="1"/>
      <c r="R87" s="1"/>
      <c r="S87" s="1"/>
      <c r="T87" s="1"/>
      <c r="U87" s="1"/>
      <c r="V87" s="239"/>
      <c r="W87" s="239"/>
      <c r="X87" s="1"/>
      <c r="Y87" s="1"/>
      <c r="Z87" s="1"/>
      <c r="AA87" s="1"/>
      <c r="AB87" s="1"/>
      <c r="AC87" s="1"/>
      <c r="AD87" s="1"/>
      <c r="AE87" s="1"/>
      <c r="AF87" s="1"/>
      <c r="AG87" s="1"/>
      <c r="AH87" s="1"/>
      <c r="AI87" s="1"/>
      <c r="AJ87" s="1"/>
      <c r="AK87" s="1"/>
      <c r="AL87" s="1"/>
      <c r="AM87" s="1"/>
      <c r="AN87" s="1"/>
      <c r="AO87" s="1"/>
      <c r="AP87" s="1"/>
      <c r="AQ87" s="1"/>
      <c r="AR87" s="1"/>
      <c r="AS87" s="1"/>
      <c r="AT87" s="183"/>
      <c r="AU87" s="183"/>
      <c r="AV87" s="183"/>
      <c r="AW87" s="1"/>
      <c r="AX87" s="1"/>
      <c r="AY87" s="1"/>
      <c r="AZ87" s="1"/>
      <c r="BA87" s="1"/>
      <c r="BB87" s="16"/>
      <c r="BC87" s="16"/>
      <c r="BD87" s="16"/>
      <c r="BE87" s="16"/>
      <c r="BF87" s="16"/>
      <c r="BG87" s="1"/>
      <c r="BH87" s="1"/>
      <c r="BI87" s="1"/>
      <c r="BJ87" s="1"/>
      <c r="BK87" s="1"/>
      <c r="BL87" s="1"/>
      <c r="BM87" s="1"/>
      <c r="BN87" s="1"/>
      <c r="BO87" s="1"/>
      <c r="BP87" s="1"/>
      <c r="BQ87" s="1"/>
      <c r="BR87" s="1"/>
    </row>
    <row r="88" spans="1:70" ht="15.75" customHeight="1" x14ac:dyDescent="0.25">
      <c r="A88" s="1"/>
      <c r="B88" s="1"/>
      <c r="C88" s="1"/>
      <c r="D88" s="1"/>
      <c r="E88" s="1"/>
      <c r="F88" s="1"/>
      <c r="G88" s="1"/>
      <c r="H88" s="1"/>
      <c r="I88" s="1"/>
      <c r="J88" s="1"/>
      <c r="K88" s="1"/>
      <c r="L88" s="1"/>
      <c r="M88" s="1"/>
      <c r="N88" s="1"/>
      <c r="O88" s="1"/>
      <c r="P88" s="1"/>
      <c r="Q88" s="1"/>
      <c r="R88" s="1"/>
      <c r="S88" s="1"/>
      <c r="T88" s="1"/>
      <c r="U88" s="1"/>
      <c r="V88" s="239"/>
      <c r="W88" s="239"/>
      <c r="X88" s="1"/>
      <c r="Y88" s="1"/>
      <c r="Z88" s="1"/>
      <c r="AA88" s="1"/>
      <c r="AB88" s="1"/>
      <c r="AC88" s="1"/>
      <c r="AD88" s="1"/>
      <c r="AE88" s="1"/>
      <c r="AF88" s="1"/>
      <c r="AG88" s="1"/>
      <c r="AH88" s="1"/>
      <c r="AI88" s="1"/>
      <c r="AJ88" s="1"/>
      <c r="AK88" s="1"/>
      <c r="AL88" s="1"/>
      <c r="AM88" s="1"/>
      <c r="AN88" s="1"/>
      <c r="AO88" s="1"/>
      <c r="AP88" s="1"/>
      <c r="AQ88" s="1"/>
      <c r="AR88" s="1"/>
      <c r="AS88" s="1"/>
      <c r="AT88" s="183"/>
      <c r="AU88" s="183"/>
      <c r="AV88" s="183"/>
      <c r="AW88" s="1"/>
      <c r="AX88" s="1"/>
      <c r="AY88" s="1"/>
      <c r="AZ88" s="1"/>
      <c r="BA88" s="1"/>
      <c r="BB88" s="16"/>
      <c r="BC88" s="16"/>
      <c r="BD88" s="16"/>
      <c r="BE88" s="16"/>
      <c r="BF88" s="16"/>
      <c r="BG88" s="1"/>
      <c r="BH88" s="1"/>
      <c r="BI88" s="1"/>
      <c r="BJ88" s="1"/>
      <c r="BK88" s="1"/>
      <c r="BL88" s="1"/>
      <c r="BM88" s="1"/>
      <c r="BN88" s="1"/>
      <c r="BO88" s="1"/>
      <c r="BP88" s="1"/>
      <c r="BQ88" s="1"/>
      <c r="BR88" s="1"/>
    </row>
    <row r="89" spans="1:70" ht="15.75" customHeight="1" x14ac:dyDescent="0.25">
      <c r="A89" s="1"/>
      <c r="B89" s="1"/>
      <c r="C89" s="1"/>
      <c r="D89" s="1"/>
      <c r="E89" s="1"/>
      <c r="F89" s="1"/>
      <c r="G89" s="1"/>
      <c r="H89" s="1"/>
      <c r="I89" s="1"/>
      <c r="J89" s="1"/>
      <c r="K89" s="1"/>
      <c r="L89" s="1"/>
      <c r="M89" s="1"/>
      <c r="N89" s="1"/>
      <c r="O89" s="1"/>
      <c r="P89" s="1"/>
      <c r="Q89" s="1"/>
      <c r="R89" s="1"/>
      <c r="S89" s="1"/>
      <c r="T89" s="1"/>
      <c r="U89" s="1"/>
      <c r="V89" s="239"/>
      <c r="W89" s="239"/>
      <c r="X89" s="1"/>
      <c r="Y89" s="1"/>
      <c r="Z89" s="1"/>
      <c r="AA89" s="1"/>
      <c r="AB89" s="1"/>
      <c r="AC89" s="1"/>
      <c r="AD89" s="1"/>
      <c r="AE89" s="1"/>
      <c r="AF89" s="1"/>
      <c r="AG89" s="1"/>
      <c r="AH89" s="1"/>
      <c r="AI89" s="1"/>
      <c r="AJ89" s="1"/>
      <c r="AK89" s="1"/>
      <c r="AL89" s="1"/>
      <c r="AM89" s="1"/>
      <c r="AN89" s="1"/>
      <c r="AO89" s="1"/>
      <c r="AP89" s="1"/>
      <c r="AQ89" s="1"/>
      <c r="AR89" s="1"/>
      <c r="AS89" s="1"/>
      <c r="AT89" s="183"/>
      <c r="AU89" s="183"/>
      <c r="AV89" s="183"/>
      <c r="AW89" s="1"/>
      <c r="AX89" s="1"/>
      <c r="AY89" s="1"/>
      <c r="AZ89" s="1"/>
      <c r="BA89" s="1"/>
      <c r="BB89" s="16"/>
      <c r="BC89" s="16"/>
      <c r="BD89" s="16"/>
      <c r="BE89" s="16"/>
      <c r="BF89" s="16"/>
      <c r="BG89" s="1"/>
      <c r="BH89" s="1"/>
      <c r="BI89" s="1"/>
      <c r="BJ89" s="1"/>
      <c r="BK89" s="1"/>
      <c r="BL89" s="1"/>
      <c r="BM89" s="1"/>
      <c r="BN89" s="1"/>
      <c r="BO89" s="1"/>
      <c r="BP89" s="1"/>
      <c r="BQ89" s="1"/>
      <c r="BR89" s="1"/>
    </row>
    <row r="90" spans="1:70" ht="15.75" customHeight="1" x14ac:dyDescent="0.25">
      <c r="A90" s="1"/>
      <c r="B90" s="1"/>
      <c r="C90" s="1"/>
      <c r="D90" s="1"/>
      <c r="E90" s="1"/>
      <c r="F90" s="1"/>
      <c r="G90" s="1"/>
      <c r="H90" s="1"/>
      <c r="I90" s="1"/>
      <c r="J90" s="1"/>
      <c r="K90" s="1"/>
      <c r="L90" s="1"/>
      <c r="M90" s="1"/>
      <c r="N90" s="1"/>
      <c r="O90" s="1"/>
      <c r="P90" s="1"/>
      <c r="Q90" s="1"/>
      <c r="R90" s="1"/>
      <c r="S90" s="1"/>
      <c r="T90" s="1"/>
      <c r="U90" s="1"/>
      <c r="V90" s="239"/>
      <c r="W90" s="239"/>
      <c r="X90" s="1"/>
      <c r="Y90" s="1"/>
      <c r="Z90" s="1"/>
      <c r="AA90" s="1"/>
      <c r="AB90" s="1"/>
      <c r="AC90" s="1"/>
      <c r="AD90" s="1"/>
      <c r="AE90" s="1"/>
      <c r="AF90" s="1"/>
      <c r="AG90" s="1"/>
      <c r="AH90" s="1"/>
      <c r="AI90" s="1"/>
      <c r="AJ90" s="1"/>
      <c r="AK90" s="1"/>
      <c r="AL90" s="1"/>
      <c r="AM90" s="1"/>
      <c r="AN90" s="1"/>
      <c r="AO90" s="1"/>
      <c r="AP90" s="1"/>
      <c r="AQ90" s="1"/>
      <c r="AR90" s="1"/>
      <c r="AS90" s="1"/>
      <c r="AT90" s="183"/>
      <c r="AU90" s="183"/>
      <c r="AV90" s="183"/>
      <c r="AW90" s="1"/>
      <c r="AX90" s="1"/>
      <c r="AY90" s="1"/>
      <c r="AZ90" s="1"/>
      <c r="BA90" s="1"/>
      <c r="BB90" s="16"/>
      <c r="BC90" s="16"/>
      <c r="BD90" s="16"/>
      <c r="BE90" s="16"/>
      <c r="BF90" s="16"/>
      <c r="BG90" s="1"/>
      <c r="BH90" s="1"/>
      <c r="BI90" s="1"/>
      <c r="BJ90" s="1"/>
      <c r="BK90" s="1"/>
      <c r="BL90" s="1"/>
      <c r="BM90" s="1"/>
      <c r="BN90" s="1"/>
      <c r="BO90" s="1"/>
      <c r="BP90" s="1"/>
      <c r="BQ90" s="1"/>
      <c r="BR90" s="1"/>
    </row>
    <row r="91" spans="1:70" ht="15.75" customHeight="1" x14ac:dyDescent="0.25">
      <c r="A91" s="1"/>
      <c r="B91" s="1"/>
      <c r="C91" s="1"/>
      <c r="D91" s="1"/>
      <c r="E91" s="1"/>
      <c r="F91" s="1"/>
      <c r="G91" s="1"/>
      <c r="H91" s="1"/>
      <c r="I91" s="1"/>
      <c r="J91" s="1"/>
      <c r="K91" s="1"/>
      <c r="L91" s="1"/>
      <c r="M91" s="1"/>
      <c r="N91" s="1"/>
      <c r="O91" s="1"/>
      <c r="P91" s="1"/>
      <c r="Q91" s="1"/>
      <c r="R91" s="1"/>
      <c r="S91" s="1"/>
      <c r="T91" s="1"/>
      <c r="U91" s="1"/>
      <c r="V91" s="239"/>
      <c r="W91" s="239"/>
      <c r="X91" s="1"/>
      <c r="Y91" s="1"/>
      <c r="Z91" s="1"/>
      <c r="AA91" s="1"/>
      <c r="AB91" s="1"/>
      <c r="AC91" s="1"/>
      <c r="AD91" s="1"/>
      <c r="AE91" s="1"/>
      <c r="AF91" s="1"/>
      <c r="AG91" s="1"/>
      <c r="AH91" s="1"/>
      <c r="AI91" s="1"/>
      <c r="AJ91" s="1"/>
      <c r="AK91" s="1"/>
      <c r="AL91" s="1"/>
      <c r="AM91" s="1"/>
      <c r="AN91" s="1"/>
      <c r="AO91" s="1"/>
      <c r="AP91" s="1"/>
      <c r="AQ91" s="1"/>
      <c r="AR91" s="1"/>
      <c r="AS91" s="1"/>
      <c r="AT91" s="183"/>
      <c r="AU91" s="183"/>
      <c r="AV91" s="183"/>
      <c r="AW91" s="1"/>
      <c r="AX91" s="1"/>
      <c r="AY91" s="1"/>
      <c r="AZ91" s="1"/>
      <c r="BA91" s="1"/>
      <c r="BB91" s="16"/>
      <c r="BC91" s="16"/>
      <c r="BD91" s="16"/>
      <c r="BE91" s="16"/>
      <c r="BF91" s="16"/>
      <c r="BG91" s="1"/>
      <c r="BH91" s="1"/>
      <c r="BI91" s="1"/>
      <c r="BJ91" s="1"/>
      <c r="BK91" s="1"/>
      <c r="BL91" s="1"/>
      <c r="BM91" s="1"/>
      <c r="BN91" s="1"/>
      <c r="BO91" s="1"/>
      <c r="BP91" s="1"/>
      <c r="BQ91" s="1"/>
      <c r="BR91" s="1"/>
    </row>
    <row r="92" spans="1:70" ht="15.75" customHeight="1" x14ac:dyDescent="0.25">
      <c r="A92" s="1"/>
      <c r="B92" s="1"/>
      <c r="C92" s="1"/>
      <c r="D92" s="1"/>
      <c r="E92" s="1"/>
      <c r="F92" s="1"/>
      <c r="G92" s="1"/>
      <c r="H92" s="1"/>
      <c r="I92" s="1"/>
      <c r="J92" s="1"/>
      <c r="K92" s="1"/>
      <c r="L92" s="1"/>
      <c r="M92" s="1"/>
      <c r="N92" s="1"/>
      <c r="O92" s="1"/>
      <c r="P92" s="1"/>
      <c r="Q92" s="1"/>
      <c r="R92" s="1"/>
      <c r="S92" s="1"/>
      <c r="T92" s="1"/>
      <c r="U92" s="1"/>
      <c r="V92" s="239"/>
      <c r="W92" s="239"/>
      <c r="X92" s="1"/>
      <c r="Y92" s="1"/>
      <c r="Z92" s="1"/>
      <c r="AA92" s="1"/>
      <c r="AB92" s="1"/>
      <c r="AC92" s="1"/>
      <c r="AD92" s="1"/>
      <c r="AE92" s="1"/>
      <c r="AF92" s="1"/>
      <c r="AG92" s="1"/>
      <c r="AH92" s="1"/>
      <c r="AI92" s="1"/>
      <c r="AJ92" s="1"/>
      <c r="AK92" s="1"/>
      <c r="AL92" s="1"/>
      <c r="AM92" s="1"/>
      <c r="AN92" s="1"/>
      <c r="AO92" s="1"/>
      <c r="AP92" s="1"/>
      <c r="AQ92" s="1"/>
      <c r="AR92" s="1"/>
      <c r="AS92" s="1"/>
      <c r="AT92" s="183"/>
      <c r="AU92" s="183"/>
      <c r="AV92" s="183"/>
      <c r="AW92" s="1"/>
      <c r="AX92" s="1"/>
      <c r="AY92" s="1"/>
      <c r="AZ92" s="1"/>
      <c r="BA92" s="1"/>
      <c r="BB92" s="16"/>
      <c r="BC92" s="16"/>
      <c r="BD92" s="16"/>
      <c r="BE92" s="16"/>
      <c r="BF92" s="16"/>
      <c r="BG92" s="1"/>
      <c r="BH92" s="1"/>
      <c r="BI92" s="1"/>
      <c r="BJ92" s="1"/>
      <c r="BK92" s="1"/>
      <c r="BL92" s="1"/>
      <c r="BM92" s="1"/>
      <c r="BN92" s="1"/>
      <c r="BO92" s="1"/>
      <c r="BP92" s="1"/>
      <c r="BQ92" s="1"/>
      <c r="BR92" s="1"/>
    </row>
    <row r="93" spans="1:70" ht="15.75" customHeight="1" x14ac:dyDescent="0.25">
      <c r="A93" s="1"/>
      <c r="B93" s="1"/>
      <c r="C93" s="1"/>
      <c r="D93" s="1"/>
      <c r="E93" s="1"/>
      <c r="F93" s="1"/>
      <c r="G93" s="1"/>
      <c r="H93" s="1"/>
      <c r="I93" s="1"/>
      <c r="J93" s="1"/>
      <c r="K93" s="1"/>
      <c r="L93" s="1"/>
      <c r="M93" s="1"/>
      <c r="N93" s="1"/>
      <c r="O93" s="1"/>
      <c r="P93" s="1"/>
      <c r="Q93" s="1"/>
      <c r="R93" s="1"/>
      <c r="S93" s="1"/>
      <c r="T93" s="1"/>
      <c r="U93" s="1"/>
      <c r="V93" s="239"/>
      <c r="W93" s="239"/>
      <c r="X93" s="1"/>
      <c r="Y93" s="1"/>
      <c r="Z93" s="1"/>
      <c r="AA93" s="1"/>
      <c r="AB93" s="1"/>
      <c r="AC93" s="1"/>
      <c r="AD93" s="1"/>
      <c r="AE93" s="1"/>
      <c r="AF93" s="1"/>
      <c r="AG93" s="1"/>
      <c r="AH93" s="1"/>
      <c r="AI93" s="1"/>
      <c r="AJ93" s="1"/>
      <c r="AK93" s="1"/>
      <c r="AL93" s="1"/>
      <c r="AM93" s="1"/>
      <c r="AN93" s="1"/>
      <c r="AO93" s="1"/>
      <c r="AP93" s="1"/>
      <c r="AQ93" s="1"/>
      <c r="AR93" s="1"/>
      <c r="AS93" s="1"/>
      <c r="AT93" s="183"/>
      <c r="AU93" s="183"/>
      <c r="AV93" s="183"/>
      <c r="AW93" s="1"/>
      <c r="AX93" s="1"/>
      <c r="AY93" s="1"/>
      <c r="AZ93" s="1"/>
      <c r="BA93" s="1"/>
      <c r="BB93" s="16"/>
      <c r="BC93" s="16"/>
      <c r="BD93" s="16"/>
      <c r="BE93" s="16"/>
      <c r="BF93" s="16"/>
      <c r="BG93" s="1"/>
      <c r="BH93" s="1"/>
      <c r="BI93" s="1"/>
      <c r="BJ93" s="1"/>
      <c r="BK93" s="1"/>
      <c r="BL93" s="1"/>
      <c r="BM93" s="1"/>
      <c r="BN93" s="1"/>
      <c r="BO93" s="1"/>
      <c r="BP93" s="1"/>
      <c r="BQ93" s="1"/>
      <c r="BR93" s="1"/>
    </row>
    <row r="94" spans="1:70" ht="15.75" customHeight="1" x14ac:dyDescent="0.25">
      <c r="A94" s="1"/>
      <c r="B94" s="1"/>
      <c r="C94" s="1"/>
      <c r="D94" s="1"/>
      <c r="E94" s="1"/>
      <c r="F94" s="1"/>
      <c r="G94" s="1"/>
      <c r="H94" s="1"/>
      <c r="I94" s="1"/>
      <c r="J94" s="1"/>
      <c r="K94" s="1"/>
      <c r="L94" s="1"/>
      <c r="M94" s="1"/>
      <c r="N94" s="1"/>
      <c r="O94" s="1"/>
      <c r="P94" s="1"/>
      <c r="Q94" s="1"/>
      <c r="R94" s="1"/>
      <c r="S94" s="1"/>
      <c r="T94" s="1"/>
      <c r="U94" s="1"/>
      <c r="V94" s="239"/>
      <c r="W94" s="239"/>
      <c r="X94" s="1"/>
      <c r="Y94" s="1"/>
      <c r="Z94" s="1"/>
      <c r="AA94" s="1"/>
      <c r="AB94" s="1"/>
      <c r="AC94" s="1"/>
      <c r="AD94" s="1"/>
      <c r="AE94" s="1"/>
      <c r="AF94" s="1"/>
      <c r="AG94" s="1"/>
      <c r="AH94" s="1"/>
      <c r="AI94" s="1"/>
      <c r="AJ94" s="1"/>
      <c r="AK94" s="1"/>
      <c r="AL94" s="1"/>
      <c r="AM94" s="1"/>
      <c r="AN94" s="1"/>
      <c r="AO94" s="1"/>
      <c r="AP94" s="1"/>
      <c r="AQ94" s="1"/>
      <c r="AR94" s="1"/>
      <c r="AS94" s="1"/>
      <c r="AT94" s="183"/>
      <c r="AU94" s="183"/>
      <c r="AV94" s="183"/>
      <c r="AW94" s="1"/>
      <c r="AX94" s="1"/>
      <c r="AY94" s="1"/>
      <c r="AZ94" s="1"/>
      <c r="BA94" s="1"/>
      <c r="BB94" s="16"/>
      <c r="BC94" s="16"/>
      <c r="BD94" s="16"/>
      <c r="BE94" s="16"/>
      <c r="BF94" s="16"/>
      <c r="BG94" s="1"/>
      <c r="BH94" s="1"/>
      <c r="BI94" s="1"/>
      <c r="BJ94" s="1"/>
      <c r="BK94" s="1"/>
      <c r="BL94" s="1"/>
      <c r="BM94" s="1"/>
      <c r="BN94" s="1"/>
      <c r="BO94" s="1"/>
      <c r="BP94" s="1"/>
      <c r="BQ94" s="1"/>
      <c r="BR94" s="1"/>
    </row>
    <row r="95" spans="1:70" ht="15.75" customHeight="1" x14ac:dyDescent="0.25">
      <c r="A95" s="1"/>
      <c r="B95" s="1"/>
      <c r="C95" s="1"/>
      <c r="D95" s="1"/>
      <c r="E95" s="1"/>
      <c r="F95" s="1"/>
      <c r="G95" s="1"/>
      <c r="H95" s="1"/>
      <c r="I95" s="1"/>
      <c r="J95" s="1"/>
      <c r="K95" s="1"/>
      <c r="L95" s="1"/>
      <c r="M95" s="1"/>
      <c r="N95" s="1"/>
      <c r="O95" s="1"/>
      <c r="P95" s="1"/>
      <c r="Q95" s="1"/>
      <c r="R95" s="1"/>
      <c r="S95" s="1"/>
      <c r="T95" s="1"/>
      <c r="U95" s="1"/>
      <c r="V95" s="239"/>
      <c r="W95" s="239"/>
      <c r="X95" s="1"/>
      <c r="Y95" s="1"/>
      <c r="Z95" s="1"/>
      <c r="AA95" s="1"/>
      <c r="AB95" s="1"/>
      <c r="AC95" s="1"/>
      <c r="AD95" s="1"/>
      <c r="AE95" s="1"/>
      <c r="AF95" s="1"/>
      <c r="AG95" s="1"/>
      <c r="AH95" s="1"/>
      <c r="AI95" s="1"/>
      <c r="AJ95" s="1"/>
      <c r="AK95" s="1"/>
      <c r="AL95" s="1"/>
      <c r="AM95" s="1"/>
      <c r="AN95" s="1"/>
      <c r="AO95" s="1"/>
      <c r="AP95" s="1"/>
      <c r="AQ95" s="1"/>
      <c r="AR95" s="1"/>
      <c r="AS95" s="1"/>
      <c r="AT95" s="183"/>
      <c r="AU95" s="183"/>
      <c r="AV95" s="183"/>
      <c r="AW95" s="1"/>
      <c r="AX95" s="1"/>
      <c r="AY95" s="1"/>
      <c r="AZ95" s="1"/>
      <c r="BA95" s="1"/>
      <c r="BB95" s="16"/>
      <c r="BC95" s="16"/>
      <c r="BD95" s="16"/>
      <c r="BE95" s="16"/>
      <c r="BF95" s="16"/>
      <c r="BG95" s="1"/>
      <c r="BH95" s="1"/>
      <c r="BI95" s="1"/>
      <c r="BJ95" s="1"/>
      <c r="BK95" s="1"/>
      <c r="BL95" s="1"/>
      <c r="BM95" s="1"/>
      <c r="BN95" s="1"/>
      <c r="BO95" s="1"/>
      <c r="BP95" s="1"/>
      <c r="BQ95" s="1"/>
      <c r="BR95" s="1"/>
    </row>
    <row r="96" spans="1:70" ht="15.75" customHeight="1" x14ac:dyDescent="0.25">
      <c r="A96" s="1"/>
      <c r="B96" s="1"/>
      <c r="C96" s="1"/>
      <c r="D96" s="1"/>
      <c r="E96" s="1"/>
      <c r="F96" s="1"/>
      <c r="G96" s="1"/>
      <c r="H96" s="1"/>
      <c r="I96" s="1"/>
      <c r="J96" s="1"/>
      <c r="K96" s="1"/>
      <c r="L96" s="1"/>
      <c r="M96" s="1"/>
      <c r="N96" s="1"/>
      <c r="O96" s="1"/>
      <c r="P96" s="1"/>
      <c r="Q96" s="1"/>
      <c r="R96" s="1"/>
      <c r="S96" s="1"/>
      <c r="T96" s="1"/>
      <c r="U96" s="1"/>
      <c r="V96" s="239"/>
      <c r="W96" s="239"/>
      <c r="X96" s="1"/>
      <c r="Y96" s="1"/>
      <c r="Z96" s="1"/>
      <c r="AA96" s="1"/>
      <c r="AB96" s="1"/>
      <c r="AC96" s="1"/>
      <c r="AD96" s="1"/>
      <c r="AE96" s="1"/>
      <c r="AF96" s="1"/>
      <c r="AG96" s="1"/>
      <c r="AH96" s="1"/>
      <c r="AI96" s="1"/>
      <c r="AJ96" s="1"/>
      <c r="AK96" s="1"/>
      <c r="AL96" s="1"/>
      <c r="AM96" s="1"/>
      <c r="AN96" s="1"/>
      <c r="AO96" s="1"/>
      <c r="AP96" s="1"/>
      <c r="AQ96" s="1"/>
      <c r="AR96" s="1"/>
      <c r="AS96" s="1"/>
      <c r="AT96" s="183"/>
      <c r="AU96" s="183"/>
      <c r="AV96" s="183"/>
      <c r="AW96" s="1"/>
      <c r="AX96" s="1"/>
      <c r="AY96" s="1"/>
      <c r="AZ96" s="1"/>
      <c r="BA96" s="1"/>
      <c r="BB96" s="16"/>
      <c r="BC96" s="16"/>
      <c r="BD96" s="16"/>
      <c r="BE96" s="16"/>
      <c r="BF96" s="16"/>
      <c r="BG96" s="1"/>
      <c r="BH96" s="1"/>
      <c r="BI96" s="1"/>
      <c r="BJ96" s="1"/>
      <c r="BK96" s="1"/>
      <c r="BL96" s="1"/>
      <c r="BM96" s="1"/>
      <c r="BN96" s="1"/>
      <c r="BO96" s="1"/>
      <c r="BP96" s="1"/>
      <c r="BQ96" s="1"/>
      <c r="BR96" s="1"/>
    </row>
    <row r="97" spans="1:70" ht="15.75" customHeight="1" x14ac:dyDescent="0.25">
      <c r="A97" s="1"/>
      <c r="B97" s="1"/>
      <c r="C97" s="1"/>
      <c r="D97" s="1"/>
      <c r="E97" s="1"/>
      <c r="F97" s="1"/>
      <c r="G97" s="1"/>
      <c r="H97" s="1"/>
      <c r="I97" s="1"/>
      <c r="J97" s="1"/>
      <c r="K97" s="1"/>
      <c r="L97" s="1"/>
      <c r="M97" s="1"/>
      <c r="N97" s="1"/>
      <c r="O97" s="1"/>
      <c r="P97" s="1"/>
      <c r="Q97" s="1"/>
      <c r="R97" s="1"/>
      <c r="S97" s="1"/>
      <c r="T97" s="1"/>
      <c r="U97" s="1"/>
      <c r="V97" s="239"/>
      <c r="W97" s="239"/>
      <c r="X97" s="1"/>
      <c r="Y97" s="1"/>
      <c r="Z97" s="1"/>
      <c r="AA97" s="1"/>
      <c r="AB97" s="1"/>
      <c r="AC97" s="1"/>
      <c r="AD97" s="1"/>
      <c r="AE97" s="1"/>
      <c r="AF97" s="1"/>
      <c r="AG97" s="1"/>
      <c r="AH97" s="1"/>
      <c r="AI97" s="1"/>
      <c r="AJ97" s="1"/>
      <c r="AK97" s="1"/>
      <c r="AL97" s="1"/>
      <c r="AM97" s="1"/>
      <c r="AN97" s="1"/>
      <c r="AO97" s="1"/>
      <c r="AP97" s="1"/>
      <c r="AQ97" s="1"/>
      <c r="AR97" s="1"/>
      <c r="AS97" s="1"/>
      <c r="AT97" s="183"/>
      <c r="AU97" s="183"/>
      <c r="AV97" s="183"/>
      <c r="AW97" s="1"/>
      <c r="AX97" s="1"/>
      <c r="AY97" s="1"/>
      <c r="AZ97" s="1"/>
      <c r="BA97" s="1"/>
      <c r="BB97" s="16"/>
      <c r="BC97" s="16"/>
      <c r="BD97" s="16"/>
      <c r="BE97" s="16"/>
      <c r="BF97" s="16"/>
      <c r="BG97" s="1"/>
      <c r="BH97" s="1"/>
      <c r="BI97" s="1"/>
      <c r="BJ97" s="1"/>
      <c r="BK97" s="1"/>
      <c r="BL97" s="1"/>
      <c r="BM97" s="1"/>
      <c r="BN97" s="1"/>
      <c r="BO97" s="1"/>
      <c r="BP97" s="1"/>
      <c r="BQ97" s="1"/>
      <c r="BR97" s="1"/>
    </row>
    <row r="98" spans="1:70" ht="15.75" customHeight="1" x14ac:dyDescent="0.25">
      <c r="A98" s="1"/>
      <c r="B98" s="1"/>
      <c r="C98" s="1"/>
      <c r="D98" s="1"/>
      <c r="E98" s="1"/>
      <c r="F98" s="1"/>
      <c r="G98" s="1"/>
      <c r="H98" s="1"/>
      <c r="I98" s="1"/>
      <c r="J98" s="1"/>
      <c r="K98" s="1"/>
      <c r="L98" s="1"/>
      <c r="M98" s="1"/>
      <c r="N98" s="1"/>
      <c r="O98" s="1"/>
      <c r="P98" s="1"/>
      <c r="Q98" s="1"/>
      <c r="R98" s="1"/>
      <c r="S98" s="1"/>
      <c r="T98" s="1"/>
      <c r="U98" s="1"/>
      <c r="V98" s="239"/>
      <c r="W98" s="239"/>
      <c r="X98" s="1"/>
      <c r="Y98" s="1"/>
      <c r="Z98" s="1"/>
      <c r="AA98" s="1"/>
      <c r="AB98" s="1"/>
      <c r="AC98" s="1"/>
      <c r="AD98" s="1"/>
      <c r="AE98" s="1"/>
      <c r="AF98" s="1"/>
      <c r="AG98" s="1"/>
      <c r="AH98" s="1"/>
      <c r="AI98" s="1"/>
      <c r="AJ98" s="1"/>
      <c r="AK98" s="1"/>
      <c r="AL98" s="1"/>
      <c r="AM98" s="1"/>
      <c r="AN98" s="1"/>
      <c r="AO98" s="1"/>
      <c r="AP98" s="1"/>
      <c r="AQ98" s="1"/>
      <c r="AR98" s="1"/>
      <c r="AS98" s="1"/>
      <c r="AT98" s="183"/>
      <c r="AU98" s="183"/>
      <c r="AV98" s="183"/>
      <c r="AW98" s="1"/>
      <c r="AX98" s="1"/>
      <c r="AY98" s="1"/>
      <c r="AZ98" s="1"/>
      <c r="BA98" s="1"/>
      <c r="BB98" s="16"/>
      <c r="BC98" s="16"/>
      <c r="BD98" s="16"/>
      <c r="BE98" s="16"/>
      <c r="BF98" s="16"/>
      <c r="BG98" s="1"/>
      <c r="BH98" s="1"/>
      <c r="BI98" s="1"/>
      <c r="BJ98" s="1"/>
      <c r="BK98" s="1"/>
      <c r="BL98" s="1"/>
      <c r="BM98" s="1"/>
      <c r="BN98" s="1"/>
      <c r="BO98" s="1"/>
      <c r="BP98" s="1"/>
      <c r="BQ98" s="1"/>
      <c r="BR98" s="1"/>
    </row>
    <row r="99" spans="1:70" ht="15.75" customHeight="1" x14ac:dyDescent="0.25">
      <c r="A99" s="1"/>
      <c r="B99" s="1"/>
      <c r="C99" s="1"/>
      <c r="D99" s="1"/>
      <c r="E99" s="1"/>
      <c r="F99" s="1"/>
      <c r="G99" s="1"/>
      <c r="H99" s="1"/>
      <c r="I99" s="1"/>
      <c r="J99" s="1"/>
      <c r="K99" s="1"/>
      <c r="L99" s="1"/>
      <c r="M99" s="1"/>
      <c r="N99" s="1"/>
      <c r="O99" s="1"/>
      <c r="P99" s="1"/>
      <c r="Q99" s="1"/>
      <c r="R99" s="1"/>
      <c r="S99" s="1"/>
      <c r="T99" s="1"/>
      <c r="U99" s="1"/>
      <c r="V99" s="239"/>
      <c r="W99" s="239"/>
      <c r="X99" s="1"/>
      <c r="Y99" s="1"/>
      <c r="Z99" s="1"/>
      <c r="AA99" s="1"/>
      <c r="AB99" s="1"/>
      <c r="AC99" s="1"/>
      <c r="AD99" s="1"/>
      <c r="AE99" s="1"/>
      <c r="AF99" s="1"/>
      <c r="AG99" s="1"/>
      <c r="AH99" s="1"/>
      <c r="AI99" s="1"/>
      <c r="AJ99" s="1"/>
      <c r="AK99" s="1"/>
      <c r="AL99" s="1"/>
      <c r="AM99" s="1"/>
      <c r="AN99" s="1"/>
      <c r="AO99" s="1"/>
      <c r="AP99" s="1"/>
      <c r="AQ99" s="1"/>
      <c r="AR99" s="1"/>
      <c r="AS99" s="1"/>
      <c r="AT99" s="183"/>
      <c r="AU99" s="183"/>
      <c r="AV99" s="183"/>
      <c r="AW99" s="1"/>
      <c r="AX99" s="1"/>
      <c r="AY99" s="1"/>
      <c r="AZ99" s="1"/>
      <c r="BA99" s="1"/>
      <c r="BB99" s="16"/>
      <c r="BC99" s="16"/>
      <c r="BD99" s="16"/>
      <c r="BE99" s="16"/>
      <c r="BF99" s="16"/>
      <c r="BG99" s="1"/>
      <c r="BH99" s="1"/>
      <c r="BI99" s="1"/>
      <c r="BJ99" s="1"/>
      <c r="BK99" s="1"/>
      <c r="BL99" s="1"/>
      <c r="BM99" s="1"/>
      <c r="BN99" s="1"/>
      <c r="BO99" s="1"/>
      <c r="BP99" s="1"/>
      <c r="BQ99" s="1"/>
      <c r="BR99" s="1"/>
    </row>
    <row r="100" spans="1:70" ht="15.75" customHeight="1" x14ac:dyDescent="0.25">
      <c r="A100" s="1"/>
      <c r="B100" s="1"/>
      <c r="C100" s="1"/>
      <c r="D100" s="1"/>
      <c r="E100" s="1"/>
      <c r="F100" s="1"/>
      <c r="G100" s="1"/>
      <c r="H100" s="1"/>
      <c r="I100" s="1"/>
      <c r="J100" s="1"/>
      <c r="K100" s="1"/>
      <c r="L100" s="1"/>
      <c r="M100" s="1"/>
      <c r="N100" s="1"/>
      <c r="O100" s="1"/>
      <c r="P100" s="1"/>
      <c r="Q100" s="1"/>
      <c r="R100" s="1"/>
      <c r="S100" s="1"/>
      <c r="T100" s="1"/>
      <c r="U100" s="1"/>
      <c r="V100" s="239"/>
      <c r="W100" s="239"/>
      <c r="X100" s="1"/>
      <c r="Y100" s="1"/>
      <c r="Z100" s="1"/>
      <c r="AA100" s="1"/>
      <c r="AB100" s="1"/>
      <c r="AC100" s="1"/>
      <c r="AD100" s="1"/>
      <c r="AE100" s="1"/>
      <c r="AF100" s="1"/>
      <c r="AG100" s="1"/>
      <c r="AH100" s="1"/>
      <c r="AI100" s="1"/>
      <c r="AJ100" s="1"/>
      <c r="AK100" s="1"/>
      <c r="AL100" s="1"/>
      <c r="AM100" s="1"/>
      <c r="AN100" s="1"/>
      <c r="AO100" s="1"/>
      <c r="AP100" s="1"/>
      <c r="AQ100" s="1"/>
      <c r="AR100" s="1"/>
      <c r="AS100" s="1"/>
      <c r="AT100" s="183"/>
      <c r="AU100" s="183"/>
      <c r="AV100" s="183"/>
      <c r="AW100" s="1"/>
      <c r="AX100" s="1"/>
      <c r="AY100" s="1"/>
      <c r="AZ100" s="1"/>
      <c r="BA100" s="1"/>
      <c r="BB100" s="16"/>
      <c r="BC100" s="16"/>
      <c r="BD100" s="16"/>
      <c r="BE100" s="16"/>
      <c r="BF100" s="16"/>
      <c r="BG100" s="1"/>
      <c r="BH100" s="1"/>
      <c r="BI100" s="1"/>
      <c r="BJ100" s="1"/>
      <c r="BK100" s="1"/>
      <c r="BL100" s="1"/>
      <c r="BM100" s="1"/>
      <c r="BN100" s="1"/>
      <c r="BO100" s="1"/>
      <c r="BP100" s="1"/>
      <c r="BQ100" s="1"/>
      <c r="BR100" s="1"/>
    </row>
    <row r="101" spans="1:70" ht="15.75" customHeight="1" x14ac:dyDescent="0.25">
      <c r="A101" s="1"/>
      <c r="B101" s="1"/>
      <c r="C101" s="1"/>
      <c r="D101" s="1"/>
      <c r="E101" s="1"/>
      <c r="F101" s="1"/>
      <c r="G101" s="1"/>
      <c r="H101" s="1"/>
      <c r="I101" s="1"/>
      <c r="J101" s="1"/>
      <c r="K101" s="1"/>
      <c r="L101" s="1"/>
      <c r="M101" s="1"/>
      <c r="N101" s="1"/>
      <c r="O101" s="1"/>
      <c r="P101" s="1"/>
      <c r="Q101" s="1"/>
      <c r="R101" s="1"/>
      <c r="S101" s="1"/>
      <c r="T101" s="1"/>
      <c r="U101" s="1"/>
      <c r="V101" s="239"/>
      <c r="W101" s="239"/>
      <c r="X101" s="1"/>
      <c r="Y101" s="1"/>
      <c r="Z101" s="1"/>
      <c r="AA101" s="1"/>
      <c r="AB101" s="1"/>
      <c r="AC101" s="1"/>
      <c r="AD101" s="1"/>
      <c r="AE101" s="1"/>
      <c r="AF101" s="1"/>
      <c r="AG101" s="1"/>
      <c r="AH101" s="1"/>
      <c r="AI101" s="1"/>
      <c r="AJ101" s="1"/>
      <c r="AK101" s="1"/>
      <c r="AL101" s="1"/>
      <c r="AM101" s="1"/>
      <c r="AN101" s="1"/>
      <c r="AO101" s="1"/>
      <c r="AP101" s="1"/>
      <c r="AQ101" s="1"/>
      <c r="AR101" s="1"/>
      <c r="AS101" s="1"/>
      <c r="AT101" s="183"/>
      <c r="AU101" s="183"/>
      <c r="AV101" s="183"/>
      <c r="AW101" s="1"/>
      <c r="AX101" s="1"/>
      <c r="AY101" s="1"/>
      <c r="AZ101" s="1"/>
      <c r="BA101" s="1"/>
      <c r="BB101" s="16"/>
      <c r="BC101" s="16"/>
      <c r="BD101" s="16"/>
      <c r="BE101" s="16"/>
      <c r="BF101" s="16"/>
      <c r="BG101" s="1"/>
      <c r="BH101" s="1"/>
      <c r="BI101" s="1"/>
      <c r="BJ101" s="1"/>
      <c r="BK101" s="1"/>
      <c r="BL101" s="1"/>
      <c r="BM101" s="1"/>
      <c r="BN101" s="1"/>
      <c r="BO101" s="1"/>
      <c r="BP101" s="1"/>
      <c r="BQ101" s="1"/>
      <c r="BR101" s="1"/>
    </row>
    <row r="102" spans="1:70" ht="15.75" customHeight="1" x14ac:dyDescent="0.25">
      <c r="A102" s="1"/>
      <c r="B102" s="1"/>
      <c r="C102" s="1"/>
      <c r="D102" s="1"/>
      <c r="E102" s="1"/>
      <c r="F102" s="1"/>
      <c r="G102" s="1"/>
      <c r="H102" s="1"/>
      <c r="I102" s="1"/>
      <c r="J102" s="1"/>
      <c r="K102" s="1"/>
      <c r="L102" s="1"/>
      <c r="M102" s="1"/>
      <c r="N102" s="1"/>
      <c r="O102" s="1"/>
      <c r="P102" s="1"/>
      <c r="Q102" s="1"/>
      <c r="R102" s="1"/>
      <c r="S102" s="1"/>
      <c r="T102" s="1"/>
      <c r="U102" s="1"/>
      <c r="V102" s="239"/>
      <c r="W102" s="239"/>
      <c r="X102" s="1"/>
      <c r="Y102" s="1"/>
      <c r="Z102" s="1"/>
      <c r="AA102" s="1"/>
      <c r="AB102" s="1"/>
      <c r="AC102" s="1"/>
      <c r="AD102" s="1"/>
      <c r="AE102" s="1"/>
      <c r="AF102" s="1"/>
      <c r="AG102" s="1"/>
      <c r="AH102" s="1"/>
      <c r="AI102" s="1"/>
      <c r="AJ102" s="1"/>
      <c r="AK102" s="1"/>
      <c r="AL102" s="1"/>
      <c r="AM102" s="1"/>
      <c r="AN102" s="1"/>
      <c r="AO102" s="1"/>
      <c r="AP102" s="1"/>
      <c r="AQ102" s="1"/>
      <c r="AR102" s="1"/>
      <c r="AS102" s="1"/>
      <c r="AT102" s="183"/>
      <c r="AU102" s="183"/>
      <c r="AV102" s="183"/>
      <c r="AW102" s="1"/>
      <c r="AX102" s="1"/>
      <c r="AY102" s="1"/>
      <c r="AZ102" s="1"/>
      <c r="BA102" s="1"/>
      <c r="BB102" s="16"/>
      <c r="BC102" s="16"/>
      <c r="BD102" s="16"/>
      <c r="BE102" s="16"/>
      <c r="BF102" s="16"/>
      <c r="BG102" s="1"/>
      <c r="BH102" s="1"/>
      <c r="BI102" s="1"/>
      <c r="BJ102" s="1"/>
      <c r="BK102" s="1"/>
      <c r="BL102" s="1"/>
      <c r="BM102" s="1"/>
      <c r="BN102" s="1"/>
      <c r="BO102" s="1"/>
      <c r="BP102" s="1"/>
      <c r="BQ102" s="1"/>
      <c r="BR102" s="1"/>
    </row>
    <row r="103" spans="1:70" ht="15.75" customHeight="1" x14ac:dyDescent="0.25">
      <c r="A103" s="1"/>
      <c r="B103" s="1"/>
      <c r="C103" s="1"/>
      <c r="D103" s="1"/>
      <c r="E103" s="1"/>
      <c r="F103" s="1"/>
      <c r="G103" s="1"/>
      <c r="H103" s="1"/>
      <c r="I103" s="1"/>
      <c r="J103" s="1"/>
      <c r="K103" s="1"/>
      <c r="L103" s="1"/>
      <c r="M103" s="1"/>
      <c r="N103" s="1"/>
      <c r="O103" s="1"/>
      <c r="P103" s="1"/>
      <c r="Q103" s="1"/>
      <c r="R103" s="1"/>
      <c r="S103" s="1"/>
      <c r="T103" s="1"/>
      <c r="U103" s="1"/>
      <c r="V103" s="239"/>
      <c r="W103" s="239"/>
      <c r="X103" s="1"/>
      <c r="Y103" s="1"/>
      <c r="Z103" s="1"/>
      <c r="AA103" s="1"/>
      <c r="AB103" s="1"/>
      <c r="AC103" s="1"/>
      <c r="AD103" s="1"/>
      <c r="AE103" s="1"/>
      <c r="AF103" s="1"/>
      <c r="AG103" s="1"/>
      <c r="AH103" s="1"/>
      <c r="AI103" s="1"/>
      <c r="AJ103" s="1"/>
      <c r="AK103" s="1"/>
      <c r="AL103" s="1"/>
      <c r="AM103" s="1"/>
      <c r="AN103" s="1"/>
      <c r="AO103" s="1"/>
      <c r="AP103" s="1"/>
      <c r="AQ103" s="1"/>
      <c r="AR103" s="1"/>
      <c r="AS103" s="1"/>
      <c r="AT103" s="183"/>
      <c r="AU103" s="183"/>
      <c r="AV103" s="183"/>
      <c r="AW103" s="1"/>
      <c r="AX103" s="1"/>
      <c r="AY103" s="1"/>
      <c r="AZ103" s="1"/>
      <c r="BA103" s="1"/>
      <c r="BB103" s="16"/>
      <c r="BC103" s="16"/>
      <c r="BD103" s="16"/>
      <c r="BE103" s="16"/>
      <c r="BF103" s="16"/>
      <c r="BG103" s="1"/>
      <c r="BH103" s="1"/>
      <c r="BI103" s="1"/>
      <c r="BJ103" s="1"/>
      <c r="BK103" s="1"/>
      <c r="BL103" s="1"/>
      <c r="BM103" s="1"/>
      <c r="BN103" s="1"/>
      <c r="BO103" s="1"/>
      <c r="BP103" s="1"/>
      <c r="BQ103" s="1"/>
      <c r="BR103" s="1"/>
    </row>
    <row r="104" spans="1:70" ht="15.75" customHeight="1" x14ac:dyDescent="0.25">
      <c r="A104" s="1"/>
      <c r="B104" s="1"/>
      <c r="C104" s="1"/>
      <c r="D104" s="1"/>
      <c r="E104" s="1"/>
      <c r="F104" s="1"/>
      <c r="G104" s="1"/>
      <c r="H104" s="1"/>
      <c r="I104" s="1"/>
      <c r="J104" s="1"/>
      <c r="K104" s="1"/>
      <c r="L104" s="1"/>
      <c r="M104" s="1"/>
      <c r="N104" s="1"/>
      <c r="O104" s="1"/>
      <c r="P104" s="1"/>
      <c r="Q104" s="1"/>
      <c r="R104" s="1"/>
      <c r="S104" s="1"/>
      <c r="T104" s="1"/>
      <c r="U104" s="1"/>
      <c r="V104" s="239"/>
      <c r="W104" s="239"/>
      <c r="X104" s="1"/>
      <c r="Y104" s="1"/>
      <c r="Z104" s="1"/>
      <c r="AA104" s="1"/>
      <c r="AB104" s="1"/>
      <c r="AC104" s="1"/>
      <c r="AD104" s="1"/>
      <c r="AE104" s="1"/>
      <c r="AF104" s="1"/>
      <c r="AG104" s="1"/>
      <c r="AH104" s="1"/>
      <c r="AI104" s="1"/>
      <c r="AJ104" s="1"/>
      <c r="AK104" s="1"/>
      <c r="AL104" s="1"/>
      <c r="AM104" s="1"/>
      <c r="AN104" s="1"/>
      <c r="AO104" s="1"/>
      <c r="AP104" s="1"/>
      <c r="AQ104" s="1"/>
      <c r="AR104" s="1"/>
      <c r="AS104" s="1"/>
      <c r="AT104" s="183"/>
      <c r="AU104" s="183"/>
      <c r="AV104" s="183"/>
      <c r="AW104" s="1"/>
      <c r="AX104" s="1"/>
      <c r="AY104" s="1"/>
      <c r="AZ104" s="1"/>
      <c r="BA104" s="1"/>
      <c r="BB104" s="16"/>
      <c r="BC104" s="16"/>
      <c r="BD104" s="16"/>
      <c r="BE104" s="16"/>
      <c r="BF104" s="16"/>
      <c r="BG104" s="1"/>
      <c r="BH104" s="1"/>
      <c r="BI104" s="1"/>
      <c r="BJ104" s="1"/>
      <c r="BK104" s="1"/>
      <c r="BL104" s="1"/>
      <c r="BM104" s="1"/>
      <c r="BN104" s="1"/>
      <c r="BO104" s="1"/>
      <c r="BP104" s="1"/>
      <c r="BQ104" s="1"/>
      <c r="BR104" s="1"/>
    </row>
    <row r="105" spans="1:70" ht="15.75" customHeight="1" x14ac:dyDescent="0.25">
      <c r="A105" s="1"/>
      <c r="B105" s="1"/>
      <c r="C105" s="1"/>
      <c r="D105" s="1"/>
      <c r="E105" s="1"/>
      <c r="F105" s="1"/>
      <c r="G105" s="1"/>
      <c r="H105" s="1"/>
      <c r="I105" s="1"/>
      <c r="J105" s="1"/>
      <c r="K105" s="1"/>
      <c r="L105" s="1"/>
      <c r="M105" s="1"/>
      <c r="N105" s="1"/>
      <c r="O105" s="1"/>
      <c r="P105" s="1"/>
      <c r="Q105" s="1"/>
      <c r="R105" s="1"/>
      <c r="S105" s="1"/>
      <c r="T105" s="1"/>
      <c r="U105" s="1"/>
      <c r="V105" s="239"/>
      <c r="W105" s="239"/>
      <c r="X105" s="1"/>
      <c r="Y105" s="1"/>
      <c r="Z105" s="1"/>
      <c r="AA105" s="1"/>
      <c r="AB105" s="1"/>
      <c r="AC105" s="1"/>
      <c r="AD105" s="1"/>
      <c r="AE105" s="1"/>
      <c r="AF105" s="1"/>
      <c r="AG105" s="1"/>
      <c r="AH105" s="1"/>
      <c r="AI105" s="1"/>
      <c r="AJ105" s="1"/>
      <c r="AK105" s="1"/>
      <c r="AL105" s="1"/>
      <c r="AM105" s="1"/>
      <c r="AN105" s="1"/>
      <c r="AO105" s="1"/>
      <c r="AP105" s="1"/>
      <c r="AQ105" s="1"/>
      <c r="AR105" s="1"/>
      <c r="AS105" s="1"/>
      <c r="AT105" s="183"/>
      <c r="AU105" s="183"/>
      <c r="AV105" s="183"/>
      <c r="AW105" s="1"/>
      <c r="AX105" s="1"/>
      <c r="AY105" s="1"/>
      <c r="AZ105" s="1"/>
      <c r="BA105" s="1"/>
      <c r="BB105" s="16"/>
      <c r="BC105" s="16"/>
      <c r="BD105" s="16"/>
      <c r="BE105" s="16"/>
      <c r="BF105" s="16"/>
      <c r="BG105" s="1"/>
      <c r="BH105" s="1"/>
      <c r="BI105" s="1"/>
      <c r="BJ105" s="1"/>
      <c r="BK105" s="1"/>
      <c r="BL105" s="1"/>
      <c r="BM105" s="1"/>
      <c r="BN105" s="1"/>
      <c r="BO105" s="1"/>
      <c r="BP105" s="1"/>
      <c r="BQ105" s="1"/>
      <c r="BR105" s="1"/>
    </row>
    <row r="106" spans="1:70" ht="15.75" customHeight="1" x14ac:dyDescent="0.25">
      <c r="A106" s="1"/>
      <c r="B106" s="1"/>
      <c r="C106" s="1"/>
      <c r="D106" s="1"/>
      <c r="E106" s="1"/>
      <c r="F106" s="1"/>
      <c r="G106" s="1"/>
      <c r="H106" s="1"/>
      <c r="I106" s="1"/>
      <c r="J106" s="1"/>
      <c r="K106" s="1"/>
      <c r="L106" s="1"/>
      <c r="M106" s="1"/>
      <c r="N106" s="1"/>
      <c r="O106" s="1"/>
      <c r="P106" s="1"/>
      <c r="Q106" s="1"/>
      <c r="R106" s="1"/>
      <c r="S106" s="1"/>
      <c r="T106" s="1"/>
      <c r="U106" s="1"/>
      <c r="V106" s="239"/>
      <c r="W106" s="239"/>
      <c r="X106" s="1"/>
      <c r="Y106" s="1"/>
      <c r="Z106" s="1"/>
      <c r="AA106" s="1"/>
      <c r="AB106" s="1"/>
      <c r="AC106" s="1"/>
      <c r="AD106" s="1"/>
      <c r="AE106" s="1"/>
      <c r="AF106" s="1"/>
      <c r="AG106" s="1"/>
      <c r="AH106" s="1"/>
      <c r="AI106" s="1"/>
      <c r="AJ106" s="1"/>
      <c r="AK106" s="1"/>
      <c r="AL106" s="1"/>
      <c r="AM106" s="1"/>
      <c r="AN106" s="1"/>
      <c r="AO106" s="1"/>
      <c r="AP106" s="1"/>
      <c r="AQ106" s="1"/>
      <c r="AR106" s="1"/>
      <c r="AS106" s="1"/>
      <c r="AT106" s="183"/>
      <c r="AU106" s="183"/>
      <c r="AV106" s="183"/>
      <c r="AW106" s="1"/>
      <c r="AX106" s="1"/>
      <c r="AY106" s="1"/>
      <c r="AZ106" s="1"/>
      <c r="BA106" s="1"/>
      <c r="BB106" s="16"/>
      <c r="BC106" s="16"/>
      <c r="BD106" s="16"/>
      <c r="BE106" s="16"/>
      <c r="BF106" s="16"/>
      <c r="BG106" s="1"/>
      <c r="BH106" s="1"/>
      <c r="BI106" s="1"/>
      <c r="BJ106" s="1"/>
      <c r="BK106" s="1"/>
      <c r="BL106" s="1"/>
      <c r="BM106" s="1"/>
      <c r="BN106" s="1"/>
      <c r="BO106" s="1"/>
      <c r="BP106" s="1"/>
      <c r="BQ106" s="1"/>
      <c r="BR106" s="1"/>
    </row>
    <row r="107" spans="1:70" ht="15.75" customHeight="1" x14ac:dyDescent="0.25">
      <c r="A107" s="1"/>
      <c r="B107" s="1"/>
      <c r="C107" s="1"/>
      <c r="D107" s="1"/>
      <c r="E107" s="1"/>
      <c r="F107" s="1"/>
      <c r="G107" s="1"/>
      <c r="H107" s="1"/>
      <c r="I107" s="1"/>
      <c r="J107" s="1"/>
      <c r="K107" s="1"/>
      <c r="L107" s="1"/>
      <c r="M107" s="1"/>
      <c r="N107" s="1"/>
      <c r="O107" s="1"/>
      <c r="P107" s="1"/>
      <c r="Q107" s="1"/>
      <c r="R107" s="1"/>
      <c r="S107" s="1"/>
      <c r="T107" s="1"/>
      <c r="U107" s="1"/>
      <c r="V107" s="239"/>
      <c r="W107" s="239"/>
      <c r="X107" s="1"/>
      <c r="Y107" s="1"/>
      <c r="Z107" s="1"/>
      <c r="AA107" s="1"/>
      <c r="AB107" s="1"/>
      <c r="AC107" s="1"/>
      <c r="AD107" s="1"/>
      <c r="AE107" s="1"/>
      <c r="AF107" s="1"/>
      <c r="AG107" s="1"/>
      <c r="AH107" s="1"/>
      <c r="AI107" s="1"/>
      <c r="AJ107" s="1"/>
      <c r="AK107" s="1"/>
      <c r="AL107" s="1"/>
      <c r="AM107" s="1"/>
      <c r="AN107" s="1"/>
      <c r="AO107" s="1"/>
      <c r="AP107" s="1"/>
      <c r="AQ107" s="1"/>
      <c r="AR107" s="1"/>
      <c r="AS107" s="1"/>
      <c r="AT107" s="183"/>
      <c r="AU107" s="183"/>
      <c r="AV107" s="183"/>
      <c r="AW107" s="1"/>
      <c r="AX107" s="1"/>
      <c r="AY107" s="1"/>
      <c r="AZ107" s="1"/>
      <c r="BA107" s="1"/>
      <c r="BB107" s="16"/>
      <c r="BC107" s="16"/>
      <c r="BD107" s="16"/>
      <c r="BE107" s="16"/>
      <c r="BF107" s="16"/>
      <c r="BG107" s="1"/>
      <c r="BH107" s="1"/>
      <c r="BI107" s="1"/>
      <c r="BJ107" s="1"/>
      <c r="BK107" s="1"/>
      <c r="BL107" s="1"/>
      <c r="BM107" s="1"/>
      <c r="BN107" s="1"/>
      <c r="BO107" s="1"/>
      <c r="BP107" s="1"/>
      <c r="BQ107" s="1"/>
      <c r="BR107" s="1"/>
    </row>
    <row r="108" spans="1:70" ht="15.75" customHeight="1" x14ac:dyDescent="0.25">
      <c r="A108" s="1"/>
      <c r="B108" s="1"/>
      <c r="C108" s="1"/>
      <c r="D108" s="1"/>
      <c r="E108" s="1"/>
      <c r="F108" s="1"/>
      <c r="G108" s="1"/>
      <c r="H108" s="1"/>
      <c r="I108" s="1"/>
      <c r="J108" s="1"/>
      <c r="K108" s="1"/>
      <c r="L108" s="1"/>
      <c r="M108" s="1"/>
      <c r="N108" s="1"/>
      <c r="O108" s="1"/>
      <c r="P108" s="1"/>
      <c r="Q108" s="1"/>
      <c r="R108" s="1"/>
      <c r="S108" s="1"/>
      <c r="T108" s="1"/>
      <c r="U108" s="1"/>
      <c r="V108" s="239"/>
      <c r="W108" s="239"/>
      <c r="X108" s="1"/>
      <c r="Y108" s="1"/>
      <c r="Z108" s="1"/>
      <c r="AA108" s="1"/>
      <c r="AB108" s="1"/>
      <c r="AC108" s="1"/>
      <c r="AD108" s="1"/>
      <c r="AE108" s="1"/>
      <c r="AF108" s="1"/>
      <c r="AG108" s="1"/>
      <c r="AH108" s="1"/>
      <c r="AI108" s="1"/>
      <c r="AJ108" s="1"/>
      <c r="AK108" s="1"/>
      <c r="AL108" s="1"/>
      <c r="AM108" s="1"/>
      <c r="AN108" s="1"/>
      <c r="AO108" s="1"/>
      <c r="AP108" s="1"/>
      <c r="AQ108" s="1"/>
      <c r="AR108" s="1"/>
      <c r="AS108" s="1"/>
      <c r="AT108" s="183"/>
      <c r="AU108" s="183"/>
      <c r="AV108" s="183"/>
      <c r="AW108" s="1"/>
      <c r="AX108" s="1"/>
      <c r="AY108" s="1"/>
      <c r="AZ108" s="1"/>
      <c r="BA108" s="1"/>
      <c r="BB108" s="16"/>
      <c r="BC108" s="16"/>
      <c r="BD108" s="16"/>
      <c r="BE108" s="16"/>
      <c r="BF108" s="16"/>
      <c r="BG108" s="1"/>
      <c r="BH108" s="1"/>
      <c r="BI108" s="1"/>
      <c r="BJ108" s="1"/>
      <c r="BK108" s="1"/>
      <c r="BL108" s="1"/>
      <c r="BM108" s="1"/>
      <c r="BN108" s="1"/>
      <c r="BO108" s="1"/>
      <c r="BP108" s="1"/>
      <c r="BQ108" s="1"/>
      <c r="BR108" s="1"/>
    </row>
    <row r="109" spans="1:70" ht="15.75" customHeight="1" x14ac:dyDescent="0.25">
      <c r="A109" s="1"/>
      <c r="B109" s="1"/>
      <c r="C109" s="1"/>
      <c r="D109" s="1"/>
      <c r="E109" s="1"/>
      <c r="F109" s="1"/>
      <c r="G109" s="1"/>
      <c r="H109" s="1"/>
      <c r="I109" s="1"/>
      <c r="J109" s="1"/>
      <c r="K109" s="1"/>
      <c r="L109" s="1"/>
      <c r="M109" s="1"/>
      <c r="N109" s="1"/>
      <c r="O109" s="1"/>
      <c r="P109" s="1"/>
      <c r="Q109" s="1"/>
      <c r="R109" s="1"/>
      <c r="S109" s="1"/>
      <c r="T109" s="1"/>
      <c r="U109" s="1"/>
      <c r="V109" s="239"/>
      <c r="W109" s="239"/>
      <c r="X109" s="1"/>
      <c r="Y109" s="1"/>
      <c r="Z109" s="1"/>
      <c r="AA109" s="1"/>
      <c r="AB109" s="1"/>
      <c r="AC109" s="1"/>
      <c r="AD109" s="1"/>
      <c r="AE109" s="1"/>
      <c r="AF109" s="1"/>
      <c r="AG109" s="1"/>
      <c r="AH109" s="1"/>
      <c r="AI109" s="1"/>
      <c r="AJ109" s="1"/>
      <c r="AK109" s="1"/>
      <c r="AL109" s="1"/>
      <c r="AM109" s="1"/>
      <c r="AN109" s="1"/>
      <c r="AO109" s="1"/>
      <c r="AP109" s="1"/>
      <c r="AQ109" s="1"/>
      <c r="AR109" s="1"/>
      <c r="AS109" s="1"/>
      <c r="AT109" s="183"/>
      <c r="AU109" s="183"/>
      <c r="AV109" s="183"/>
      <c r="AW109" s="1"/>
      <c r="AX109" s="1"/>
      <c r="AY109" s="1"/>
      <c r="AZ109" s="1"/>
      <c r="BA109" s="1"/>
      <c r="BB109" s="16"/>
      <c r="BC109" s="16"/>
      <c r="BD109" s="16"/>
      <c r="BE109" s="16"/>
      <c r="BF109" s="16"/>
      <c r="BG109" s="1"/>
      <c r="BH109" s="1"/>
      <c r="BI109" s="1"/>
      <c r="BJ109" s="1"/>
      <c r="BK109" s="1"/>
      <c r="BL109" s="1"/>
      <c r="BM109" s="1"/>
      <c r="BN109" s="1"/>
      <c r="BO109" s="1"/>
      <c r="BP109" s="1"/>
      <c r="BQ109" s="1"/>
      <c r="BR109" s="1"/>
    </row>
    <row r="110" spans="1:70" ht="15.75" customHeight="1" x14ac:dyDescent="0.25">
      <c r="A110" s="1"/>
      <c r="B110" s="1"/>
      <c r="C110" s="1"/>
      <c r="D110" s="1"/>
      <c r="E110" s="1"/>
      <c r="F110" s="1"/>
      <c r="G110" s="1"/>
      <c r="H110" s="1"/>
      <c r="I110" s="1"/>
      <c r="J110" s="1"/>
      <c r="K110" s="1"/>
      <c r="L110" s="1"/>
      <c r="M110" s="1"/>
      <c r="N110" s="1"/>
      <c r="O110" s="1"/>
      <c r="P110" s="1"/>
      <c r="Q110" s="1"/>
      <c r="R110" s="1"/>
      <c r="S110" s="1"/>
      <c r="T110" s="1"/>
      <c r="U110" s="1"/>
      <c r="V110" s="239"/>
      <c r="W110" s="239"/>
      <c r="X110" s="1"/>
      <c r="Y110" s="1"/>
      <c r="Z110" s="1"/>
      <c r="AA110" s="1"/>
      <c r="AB110" s="1"/>
      <c r="AC110" s="1"/>
      <c r="AD110" s="1"/>
      <c r="AE110" s="1"/>
      <c r="AF110" s="1"/>
      <c r="AG110" s="1"/>
      <c r="AH110" s="1"/>
      <c r="AI110" s="1"/>
      <c r="AJ110" s="1"/>
      <c r="AK110" s="1"/>
      <c r="AL110" s="1"/>
      <c r="AM110" s="1"/>
      <c r="AN110" s="1"/>
      <c r="AO110" s="1"/>
      <c r="AP110" s="1"/>
      <c r="AQ110" s="1"/>
      <c r="AR110" s="1"/>
      <c r="AS110" s="1"/>
      <c r="AT110" s="183"/>
      <c r="AU110" s="183"/>
      <c r="AV110" s="183"/>
      <c r="AW110" s="1"/>
      <c r="AX110" s="1"/>
      <c r="AY110" s="1"/>
      <c r="AZ110" s="1"/>
      <c r="BA110" s="1"/>
      <c r="BB110" s="16"/>
      <c r="BC110" s="16"/>
      <c r="BD110" s="16"/>
      <c r="BE110" s="16"/>
      <c r="BF110" s="16"/>
      <c r="BG110" s="1"/>
      <c r="BH110" s="1"/>
      <c r="BI110" s="1"/>
      <c r="BJ110" s="1"/>
      <c r="BK110" s="1"/>
      <c r="BL110" s="1"/>
      <c r="BM110" s="1"/>
      <c r="BN110" s="1"/>
      <c r="BO110" s="1"/>
      <c r="BP110" s="1"/>
      <c r="BQ110" s="1"/>
      <c r="BR110" s="1"/>
    </row>
    <row r="111" spans="1:70" ht="15.75" customHeight="1" x14ac:dyDescent="0.25">
      <c r="A111" s="1"/>
      <c r="B111" s="1"/>
      <c r="C111" s="1"/>
      <c r="D111" s="1"/>
      <c r="E111" s="1"/>
      <c r="F111" s="1"/>
      <c r="G111" s="1"/>
      <c r="H111" s="1"/>
      <c r="I111" s="1"/>
      <c r="J111" s="1"/>
      <c r="K111" s="1"/>
      <c r="L111" s="1"/>
      <c r="M111" s="1"/>
      <c r="N111" s="1"/>
      <c r="O111" s="1"/>
      <c r="P111" s="1"/>
      <c r="Q111" s="1"/>
      <c r="R111" s="1"/>
      <c r="S111" s="1"/>
      <c r="T111" s="1"/>
      <c r="U111" s="1"/>
      <c r="V111" s="239"/>
      <c r="W111" s="239"/>
      <c r="X111" s="1"/>
      <c r="Y111" s="1"/>
      <c r="Z111" s="1"/>
      <c r="AA111" s="1"/>
      <c r="AB111" s="1"/>
      <c r="AC111" s="1"/>
      <c r="AD111" s="1"/>
      <c r="AE111" s="1"/>
      <c r="AF111" s="1"/>
      <c r="AG111" s="1"/>
      <c r="AH111" s="1"/>
      <c r="AI111" s="1"/>
      <c r="AJ111" s="1"/>
      <c r="AK111" s="1"/>
      <c r="AL111" s="1"/>
      <c r="AM111" s="1"/>
      <c r="AN111" s="1"/>
      <c r="AO111" s="1"/>
      <c r="AP111" s="1"/>
      <c r="AQ111" s="1"/>
      <c r="AR111" s="1"/>
      <c r="AS111" s="1"/>
      <c r="AT111" s="183"/>
      <c r="AU111" s="183"/>
      <c r="AV111" s="183"/>
      <c r="AW111" s="1"/>
      <c r="AX111" s="1"/>
      <c r="AY111" s="1"/>
      <c r="AZ111" s="1"/>
      <c r="BA111" s="1"/>
      <c r="BB111" s="16"/>
      <c r="BC111" s="16"/>
      <c r="BD111" s="16"/>
      <c r="BE111" s="16"/>
      <c r="BF111" s="16"/>
      <c r="BG111" s="1"/>
      <c r="BH111" s="1"/>
      <c r="BI111" s="1"/>
      <c r="BJ111" s="1"/>
      <c r="BK111" s="1"/>
      <c r="BL111" s="1"/>
      <c r="BM111" s="1"/>
      <c r="BN111" s="1"/>
      <c r="BO111" s="1"/>
      <c r="BP111" s="1"/>
      <c r="BQ111" s="1"/>
      <c r="BR111" s="1"/>
    </row>
    <row r="112" spans="1:70" ht="15.75" customHeight="1" x14ac:dyDescent="0.25">
      <c r="A112" s="1"/>
      <c r="B112" s="1"/>
      <c r="C112" s="1"/>
      <c r="D112" s="1"/>
      <c r="E112" s="1"/>
      <c r="F112" s="1"/>
      <c r="G112" s="1"/>
      <c r="H112" s="1"/>
      <c r="I112" s="1"/>
      <c r="J112" s="1"/>
      <c r="K112" s="1"/>
      <c r="L112" s="1"/>
      <c r="M112" s="1"/>
      <c r="N112" s="1"/>
      <c r="O112" s="1"/>
      <c r="P112" s="1"/>
      <c r="Q112" s="1"/>
      <c r="R112" s="1"/>
      <c r="S112" s="1"/>
      <c r="T112" s="1"/>
      <c r="U112" s="1"/>
      <c r="V112" s="239"/>
      <c r="W112" s="239"/>
      <c r="X112" s="1"/>
      <c r="Y112" s="1"/>
      <c r="Z112" s="1"/>
      <c r="AA112" s="1"/>
      <c r="AB112" s="1"/>
      <c r="AC112" s="1"/>
      <c r="AD112" s="1"/>
      <c r="AE112" s="1"/>
      <c r="AF112" s="1"/>
      <c r="AG112" s="1"/>
      <c r="AH112" s="1"/>
      <c r="AI112" s="1"/>
      <c r="AJ112" s="1"/>
      <c r="AK112" s="1"/>
      <c r="AL112" s="1"/>
      <c r="AM112" s="1"/>
      <c r="AN112" s="1"/>
      <c r="AO112" s="1"/>
      <c r="AP112" s="1"/>
      <c r="AQ112" s="1"/>
      <c r="AR112" s="1"/>
      <c r="AS112" s="1"/>
      <c r="AT112" s="183"/>
      <c r="AU112" s="183"/>
      <c r="AV112" s="183"/>
      <c r="AW112" s="1"/>
      <c r="AX112" s="1"/>
      <c r="AY112" s="1"/>
      <c r="AZ112" s="1"/>
      <c r="BA112" s="1"/>
      <c r="BB112" s="16"/>
      <c r="BC112" s="16"/>
      <c r="BD112" s="16"/>
      <c r="BE112" s="16"/>
      <c r="BF112" s="16"/>
      <c r="BG112" s="1"/>
      <c r="BH112" s="1"/>
      <c r="BI112" s="1"/>
      <c r="BJ112" s="1"/>
      <c r="BK112" s="1"/>
      <c r="BL112" s="1"/>
      <c r="BM112" s="1"/>
      <c r="BN112" s="1"/>
      <c r="BO112" s="1"/>
      <c r="BP112" s="1"/>
      <c r="BQ112" s="1"/>
      <c r="BR112" s="1"/>
    </row>
    <row r="113" spans="1:70" ht="15.75" customHeight="1" x14ac:dyDescent="0.25">
      <c r="A113" s="1"/>
      <c r="B113" s="1"/>
      <c r="C113" s="1"/>
      <c r="D113" s="1"/>
      <c r="E113" s="1"/>
      <c r="F113" s="1"/>
      <c r="G113" s="1"/>
      <c r="H113" s="1"/>
      <c r="I113" s="1"/>
      <c r="J113" s="1"/>
      <c r="K113" s="1"/>
      <c r="L113" s="1"/>
      <c r="M113" s="1"/>
      <c r="N113" s="1"/>
      <c r="O113" s="1"/>
      <c r="P113" s="1"/>
      <c r="Q113" s="1"/>
      <c r="R113" s="1"/>
      <c r="S113" s="1"/>
      <c r="T113" s="1"/>
      <c r="U113" s="1"/>
      <c r="V113" s="239"/>
      <c r="W113" s="239"/>
      <c r="X113" s="1"/>
      <c r="Y113" s="1"/>
      <c r="Z113" s="1"/>
      <c r="AA113" s="1"/>
      <c r="AB113" s="1"/>
      <c r="AC113" s="1"/>
      <c r="AD113" s="1"/>
      <c r="AE113" s="1"/>
      <c r="AF113" s="1"/>
      <c r="AG113" s="1"/>
      <c r="AH113" s="1"/>
      <c r="AI113" s="1"/>
      <c r="AJ113" s="1"/>
      <c r="AK113" s="1"/>
      <c r="AL113" s="1"/>
      <c r="AM113" s="1"/>
      <c r="AN113" s="1"/>
      <c r="AO113" s="1"/>
      <c r="AP113" s="1"/>
      <c r="AQ113" s="1"/>
      <c r="AR113" s="1"/>
      <c r="AS113" s="1"/>
      <c r="AT113" s="183"/>
      <c r="AU113" s="183"/>
      <c r="AV113" s="183"/>
      <c r="AW113" s="1"/>
      <c r="AX113" s="1"/>
      <c r="AY113" s="1"/>
      <c r="AZ113" s="1"/>
      <c r="BA113" s="1"/>
      <c r="BB113" s="16"/>
      <c r="BC113" s="16"/>
      <c r="BD113" s="16"/>
      <c r="BE113" s="16"/>
      <c r="BF113" s="16"/>
      <c r="BG113" s="1"/>
      <c r="BH113" s="1"/>
      <c r="BI113" s="1"/>
      <c r="BJ113" s="1"/>
      <c r="BK113" s="1"/>
      <c r="BL113" s="1"/>
      <c r="BM113" s="1"/>
      <c r="BN113" s="1"/>
      <c r="BO113" s="1"/>
      <c r="BP113" s="1"/>
      <c r="BQ113" s="1"/>
      <c r="BR113" s="1"/>
    </row>
    <row r="114" spans="1:70" ht="15.75" customHeight="1" x14ac:dyDescent="0.25">
      <c r="A114" s="1"/>
      <c r="B114" s="1"/>
      <c r="C114" s="1"/>
      <c r="D114" s="1"/>
      <c r="E114" s="1"/>
      <c r="F114" s="1"/>
      <c r="G114" s="1"/>
      <c r="H114" s="1"/>
      <c r="I114" s="1"/>
      <c r="J114" s="1"/>
      <c r="K114" s="1"/>
      <c r="L114" s="1"/>
      <c r="M114" s="1"/>
      <c r="N114" s="1"/>
      <c r="O114" s="1"/>
      <c r="P114" s="1"/>
      <c r="Q114" s="1"/>
      <c r="R114" s="1"/>
      <c r="S114" s="1"/>
      <c r="T114" s="1"/>
      <c r="U114" s="1"/>
      <c r="V114" s="239"/>
      <c r="W114" s="239"/>
      <c r="X114" s="1"/>
      <c r="Y114" s="1"/>
      <c r="Z114" s="1"/>
      <c r="AA114" s="1"/>
      <c r="AB114" s="1"/>
      <c r="AC114" s="1"/>
      <c r="AD114" s="1"/>
      <c r="AE114" s="1"/>
      <c r="AF114" s="1"/>
      <c r="AG114" s="1"/>
      <c r="AH114" s="1"/>
      <c r="AI114" s="1"/>
      <c r="AJ114" s="1"/>
      <c r="AK114" s="1"/>
      <c r="AL114" s="1"/>
      <c r="AM114" s="1"/>
      <c r="AN114" s="1"/>
      <c r="AO114" s="1"/>
      <c r="AP114" s="1"/>
      <c r="AQ114" s="1"/>
      <c r="AR114" s="1"/>
      <c r="AS114" s="1"/>
      <c r="AT114" s="183"/>
      <c r="AU114" s="183"/>
      <c r="AV114" s="183"/>
      <c r="AW114" s="1"/>
      <c r="AX114" s="1"/>
      <c r="AY114" s="1"/>
      <c r="AZ114" s="1"/>
      <c r="BA114" s="1"/>
      <c r="BB114" s="16"/>
      <c r="BC114" s="16"/>
      <c r="BD114" s="16"/>
      <c r="BE114" s="16"/>
      <c r="BF114" s="16"/>
      <c r="BG114" s="1"/>
      <c r="BH114" s="1"/>
      <c r="BI114" s="1"/>
      <c r="BJ114" s="1"/>
      <c r="BK114" s="1"/>
      <c r="BL114" s="1"/>
      <c r="BM114" s="1"/>
      <c r="BN114" s="1"/>
      <c r="BO114" s="1"/>
      <c r="BP114" s="1"/>
      <c r="BQ114" s="1"/>
      <c r="BR114" s="1"/>
    </row>
    <row r="115" spans="1:70" ht="15.75" customHeight="1" x14ac:dyDescent="0.25">
      <c r="A115" s="1"/>
      <c r="B115" s="1"/>
      <c r="C115" s="1"/>
      <c r="D115" s="1"/>
      <c r="E115" s="1"/>
      <c r="F115" s="1"/>
      <c r="G115" s="1"/>
      <c r="H115" s="1"/>
      <c r="I115" s="1"/>
      <c r="J115" s="1"/>
      <c r="K115" s="1"/>
      <c r="L115" s="1"/>
      <c r="M115" s="1"/>
      <c r="N115" s="1"/>
      <c r="O115" s="1"/>
      <c r="P115" s="1"/>
      <c r="Q115" s="1"/>
      <c r="R115" s="1"/>
      <c r="S115" s="1"/>
      <c r="T115" s="1"/>
      <c r="U115" s="1"/>
      <c r="V115" s="239"/>
      <c r="W115" s="239"/>
      <c r="X115" s="1"/>
      <c r="Y115" s="1"/>
      <c r="Z115" s="1"/>
      <c r="AA115" s="1"/>
      <c r="AB115" s="1"/>
      <c r="AC115" s="1"/>
      <c r="AD115" s="1"/>
      <c r="AE115" s="1"/>
      <c r="AF115" s="1"/>
      <c r="AG115" s="1"/>
      <c r="AH115" s="1"/>
      <c r="AI115" s="1"/>
      <c r="AJ115" s="1"/>
      <c r="AK115" s="1"/>
      <c r="AL115" s="1"/>
      <c r="AM115" s="1"/>
      <c r="AN115" s="1"/>
      <c r="AO115" s="1"/>
      <c r="AP115" s="1"/>
      <c r="AQ115" s="1"/>
      <c r="AR115" s="1"/>
      <c r="AS115" s="1"/>
      <c r="AT115" s="183"/>
      <c r="AU115" s="183"/>
      <c r="AV115" s="183"/>
      <c r="AW115" s="1"/>
      <c r="AX115" s="1"/>
      <c r="AY115" s="1"/>
      <c r="AZ115" s="1"/>
      <c r="BA115" s="1"/>
      <c r="BB115" s="16"/>
      <c r="BC115" s="16"/>
      <c r="BD115" s="16"/>
      <c r="BE115" s="16"/>
      <c r="BF115" s="16"/>
      <c r="BG115" s="1"/>
      <c r="BH115" s="1"/>
      <c r="BI115" s="1"/>
      <c r="BJ115" s="1"/>
      <c r="BK115" s="1"/>
      <c r="BL115" s="1"/>
      <c r="BM115" s="1"/>
      <c r="BN115" s="1"/>
      <c r="BO115" s="1"/>
      <c r="BP115" s="1"/>
      <c r="BQ115" s="1"/>
      <c r="BR115" s="1"/>
    </row>
    <row r="116" spans="1:70" ht="15.75" customHeight="1" x14ac:dyDescent="0.25">
      <c r="A116" s="1"/>
      <c r="B116" s="1"/>
      <c r="C116" s="1"/>
      <c r="D116" s="1"/>
      <c r="E116" s="1"/>
      <c r="F116" s="1"/>
      <c r="G116" s="1"/>
      <c r="H116" s="1"/>
      <c r="I116" s="1"/>
      <c r="J116" s="1"/>
      <c r="K116" s="1"/>
      <c r="L116" s="1"/>
      <c r="M116" s="1"/>
      <c r="N116" s="1"/>
      <c r="O116" s="1"/>
      <c r="P116" s="1"/>
      <c r="Q116" s="1"/>
      <c r="R116" s="1"/>
      <c r="S116" s="1"/>
      <c r="T116" s="1"/>
      <c r="U116" s="1"/>
      <c r="V116" s="239"/>
      <c r="W116" s="239"/>
      <c r="X116" s="1"/>
      <c r="Y116" s="1"/>
      <c r="Z116" s="1"/>
      <c r="AA116" s="1"/>
      <c r="AB116" s="1"/>
      <c r="AC116" s="1"/>
      <c r="AD116" s="1"/>
      <c r="AE116" s="1"/>
      <c r="AF116" s="1"/>
      <c r="AG116" s="1"/>
      <c r="AH116" s="1"/>
      <c r="AI116" s="1"/>
      <c r="AJ116" s="1"/>
      <c r="AK116" s="1"/>
      <c r="AL116" s="1"/>
      <c r="AM116" s="1"/>
      <c r="AN116" s="1"/>
      <c r="AO116" s="1"/>
      <c r="AP116" s="1"/>
      <c r="AQ116" s="1"/>
      <c r="AR116" s="1"/>
      <c r="AS116" s="1"/>
      <c r="AT116" s="183"/>
      <c r="AU116" s="183"/>
      <c r="AV116" s="183"/>
      <c r="AW116" s="1"/>
      <c r="AX116" s="1"/>
      <c r="AY116" s="1"/>
      <c r="AZ116" s="1"/>
      <c r="BA116" s="1"/>
      <c r="BB116" s="16"/>
      <c r="BC116" s="16"/>
      <c r="BD116" s="16"/>
      <c r="BE116" s="16"/>
      <c r="BF116" s="16"/>
      <c r="BG116" s="1"/>
      <c r="BH116" s="1"/>
      <c r="BI116" s="1"/>
      <c r="BJ116" s="1"/>
      <c r="BK116" s="1"/>
      <c r="BL116" s="1"/>
      <c r="BM116" s="1"/>
      <c r="BN116" s="1"/>
      <c r="BO116" s="1"/>
      <c r="BP116" s="1"/>
      <c r="BQ116" s="1"/>
      <c r="BR116" s="1"/>
    </row>
    <row r="117" spans="1:70" ht="15.75" customHeight="1" x14ac:dyDescent="0.25">
      <c r="A117" s="1"/>
      <c r="B117" s="1"/>
      <c r="C117" s="1"/>
      <c r="D117" s="1"/>
      <c r="E117" s="1"/>
      <c r="F117" s="1"/>
      <c r="G117" s="1"/>
      <c r="H117" s="1"/>
      <c r="I117" s="1"/>
      <c r="J117" s="1"/>
      <c r="K117" s="1"/>
      <c r="L117" s="1"/>
      <c r="M117" s="1"/>
      <c r="N117" s="1"/>
      <c r="O117" s="1"/>
      <c r="P117" s="1"/>
      <c r="Q117" s="1"/>
      <c r="R117" s="1"/>
      <c r="S117" s="1"/>
      <c r="T117" s="1"/>
      <c r="U117" s="1"/>
      <c r="V117" s="239"/>
      <c r="W117" s="239"/>
      <c r="X117" s="1"/>
      <c r="Y117" s="1"/>
      <c r="Z117" s="1"/>
      <c r="AA117" s="1"/>
      <c r="AB117" s="1"/>
      <c r="AC117" s="1"/>
      <c r="AD117" s="1"/>
      <c r="AE117" s="1"/>
      <c r="AF117" s="1"/>
      <c r="AG117" s="1"/>
      <c r="AH117" s="1"/>
      <c r="AI117" s="1"/>
      <c r="AJ117" s="1"/>
      <c r="AK117" s="1"/>
      <c r="AL117" s="1"/>
      <c r="AM117" s="1"/>
      <c r="AN117" s="1"/>
      <c r="AO117" s="1"/>
      <c r="AP117" s="1"/>
      <c r="AQ117" s="1"/>
      <c r="AR117" s="1"/>
      <c r="AS117" s="1"/>
      <c r="AT117" s="183"/>
      <c r="AU117" s="183"/>
      <c r="AV117" s="183"/>
      <c r="AW117" s="1"/>
      <c r="AX117" s="1"/>
      <c r="AY117" s="1"/>
      <c r="AZ117" s="1"/>
      <c r="BA117" s="1"/>
      <c r="BB117" s="16"/>
      <c r="BC117" s="16"/>
      <c r="BD117" s="16"/>
      <c r="BE117" s="16"/>
      <c r="BF117" s="16"/>
      <c r="BG117" s="1"/>
      <c r="BH117" s="1"/>
      <c r="BI117" s="1"/>
      <c r="BJ117" s="1"/>
      <c r="BK117" s="1"/>
      <c r="BL117" s="1"/>
      <c r="BM117" s="1"/>
      <c r="BN117" s="1"/>
      <c r="BO117" s="1"/>
      <c r="BP117" s="1"/>
      <c r="BQ117" s="1"/>
      <c r="BR117" s="1"/>
    </row>
    <row r="118" spans="1:70" ht="15.75" customHeight="1" x14ac:dyDescent="0.25">
      <c r="A118" s="1"/>
      <c r="B118" s="1"/>
      <c r="C118" s="1"/>
      <c r="D118" s="1"/>
      <c r="E118" s="1"/>
      <c r="F118" s="1"/>
      <c r="G118" s="1"/>
      <c r="H118" s="1"/>
      <c r="I118" s="1"/>
      <c r="J118" s="1"/>
      <c r="K118" s="1"/>
      <c r="L118" s="1"/>
      <c r="M118" s="1"/>
      <c r="N118" s="1"/>
      <c r="O118" s="1"/>
      <c r="P118" s="1"/>
      <c r="Q118" s="1"/>
      <c r="R118" s="1"/>
      <c r="S118" s="1"/>
      <c r="T118" s="1"/>
      <c r="U118" s="1"/>
      <c r="V118" s="239"/>
      <c r="W118" s="239"/>
      <c r="X118" s="1"/>
      <c r="Y118" s="1"/>
      <c r="Z118" s="1"/>
      <c r="AA118" s="1"/>
      <c r="AB118" s="1"/>
      <c r="AC118" s="1"/>
      <c r="AD118" s="1"/>
      <c r="AE118" s="1"/>
      <c r="AF118" s="1"/>
      <c r="AG118" s="1"/>
      <c r="AH118" s="1"/>
      <c r="AI118" s="1"/>
      <c r="AJ118" s="1"/>
      <c r="AK118" s="1"/>
      <c r="AL118" s="1"/>
      <c r="AM118" s="1"/>
      <c r="AN118" s="1"/>
      <c r="AO118" s="1"/>
      <c r="AP118" s="1"/>
      <c r="AQ118" s="1"/>
      <c r="AR118" s="1"/>
      <c r="AS118" s="1"/>
      <c r="AT118" s="183"/>
      <c r="AU118" s="183"/>
      <c r="AV118" s="183"/>
      <c r="AW118" s="1"/>
      <c r="AX118" s="1"/>
      <c r="AY118" s="1"/>
      <c r="AZ118" s="1"/>
      <c r="BA118" s="1"/>
      <c r="BB118" s="16"/>
      <c r="BC118" s="16"/>
      <c r="BD118" s="16"/>
      <c r="BE118" s="16"/>
      <c r="BF118" s="16"/>
      <c r="BG118" s="1"/>
      <c r="BH118" s="1"/>
      <c r="BI118" s="1"/>
      <c r="BJ118" s="1"/>
      <c r="BK118" s="1"/>
      <c r="BL118" s="1"/>
      <c r="BM118" s="1"/>
      <c r="BN118" s="1"/>
      <c r="BO118" s="1"/>
      <c r="BP118" s="1"/>
      <c r="BQ118" s="1"/>
      <c r="BR118" s="1"/>
    </row>
    <row r="119" spans="1:70" ht="15.75" customHeight="1" x14ac:dyDescent="0.25">
      <c r="A119" s="1"/>
      <c r="B119" s="1"/>
      <c r="C119" s="1"/>
      <c r="D119" s="1"/>
      <c r="E119" s="1"/>
      <c r="F119" s="1"/>
      <c r="G119" s="1"/>
      <c r="H119" s="1"/>
      <c r="I119" s="1"/>
      <c r="J119" s="1"/>
      <c r="K119" s="1"/>
      <c r="L119" s="1"/>
      <c r="M119" s="1"/>
      <c r="N119" s="1"/>
      <c r="O119" s="1"/>
      <c r="P119" s="1"/>
      <c r="Q119" s="1"/>
      <c r="R119" s="1"/>
      <c r="S119" s="1"/>
      <c r="T119" s="1"/>
      <c r="U119" s="1"/>
      <c r="V119" s="239"/>
      <c r="W119" s="239"/>
      <c r="X119" s="1"/>
      <c r="Y119" s="1"/>
      <c r="Z119" s="1"/>
      <c r="AA119" s="1"/>
      <c r="AB119" s="1"/>
      <c r="AC119" s="1"/>
      <c r="AD119" s="1"/>
      <c r="AE119" s="1"/>
      <c r="AF119" s="1"/>
      <c r="AG119" s="1"/>
      <c r="AH119" s="1"/>
      <c r="AI119" s="1"/>
      <c r="AJ119" s="1"/>
      <c r="AK119" s="1"/>
      <c r="AL119" s="1"/>
      <c r="AM119" s="1"/>
      <c r="AN119" s="1"/>
      <c r="AO119" s="1"/>
      <c r="AP119" s="1"/>
      <c r="AQ119" s="1"/>
      <c r="AR119" s="1"/>
      <c r="AS119" s="1"/>
      <c r="AT119" s="183"/>
      <c r="AU119" s="183"/>
      <c r="AV119" s="183"/>
      <c r="AW119" s="1"/>
      <c r="AX119" s="1"/>
      <c r="AY119" s="1"/>
      <c r="AZ119" s="1"/>
      <c r="BA119" s="1"/>
      <c r="BB119" s="16"/>
      <c r="BC119" s="16"/>
      <c r="BD119" s="16"/>
      <c r="BE119" s="16"/>
      <c r="BF119" s="16"/>
      <c r="BG119" s="1"/>
      <c r="BH119" s="1"/>
      <c r="BI119" s="1"/>
      <c r="BJ119" s="1"/>
      <c r="BK119" s="1"/>
      <c r="BL119" s="1"/>
      <c r="BM119" s="1"/>
      <c r="BN119" s="1"/>
      <c r="BO119" s="1"/>
      <c r="BP119" s="1"/>
      <c r="BQ119" s="1"/>
      <c r="BR119" s="1"/>
    </row>
    <row r="120" spans="1:70" ht="15.75" customHeight="1" x14ac:dyDescent="0.25">
      <c r="A120" s="1"/>
      <c r="B120" s="1"/>
      <c r="C120" s="1"/>
      <c r="D120" s="1"/>
      <c r="E120" s="1"/>
      <c r="F120" s="1"/>
      <c r="G120" s="1"/>
      <c r="H120" s="1"/>
      <c r="I120" s="1"/>
      <c r="J120" s="1"/>
      <c r="K120" s="1"/>
      <c r="L120" s="1"/>
      <c r="M120" s="1"/>
      <c r="N120" s="1"/>
      <c r="O120" s="1"/>
      <c r="P120" s="1"/>
      <c r="Q120" s="1"/>
      <c r="R120" s="1"/>
      <c r="S120" s="1"/>
      <c r="T120" s="1"/>
      <c r="U120" s="1"/>
      <c r="V120" s="239"/>
      <c r="W120" s="239"/>
      <c r="X120" s="1"/>
      <c r="Y120" s="1"/>
      <c r="Z120" s="1"/>
      <c r="AA120" s="1"/>
      <c r="AB120" s="1"/>
      <c r="AC120" s="1"/>
      <c r="AD120" s="1"/>
      <c r="AE120" s="1"/>
      <c r="AF120" s="1"/>
      <c r="AG120" s="1"/>
      <c r="AH120" s="1"/>
      <c r="AI120" s="1"/>
      <c r="AJ120" s="1"/>
      <c r="AK120" s="1"/>
      <c r="AL120" s="1"/>
      <c r="AM120" s="1"/>
      <c r="AN120" s="1"/>
      <c r="AO120" s="1"/>
      <c r="AP120" s="1"/>
      <c r="AQ120" s="1"/>
      <c r="AR120" s="1"/>
      <c r="AS120" s="1"/>
      <c r="AT120" s="183"/>
      <c r="AU120" s="183"/>
      <c r="AV120" s="183"/>
      <c r="AW120" s="1"/>
      <c r="AX120" s="1"/>
      <c r="AY120" s="1"/>
      <c r="AZ120" s="1"/>
      <c r="BA120" s="1"/>
      <c r="BB120" s="16"/>
      <c r="BC120" s="16"/>
      <c r="BD120" s="16"/>
      <c r="BE120" s="16"/>
      <c r="BF120" s="16"/>
      <c r="BG120" s="1"/>
      <c r="BH120" s="1"/>
      <c r="BI120" s="1"/>
      <c r="BJ120" s="1"/>
      <c r="BK120" s="1"/>
      <c r="BL120" s="1"/>
      <c r="BM120" s="1"/>
      <c r="BN120" s="1"/>
      <c r="BO120" s="1"/>
      <c r="BP120" s="1"/>
      <c r="BQ120" s="1"/>
      <c r="BR120" s="1"/>
    </row>
    <row r="121" spans="1:70" ht="15.75" customHeight="1" x14ac:dyDescent="0.25">
      <c r="A121" s="1"/>
      <c r="B121" s="1"/>
      <c r="C121" s="1"/>
      <c r="D121" s="1"/>
      <c r="E121" s="1"/>
      <c r="F121" s="1"/>
      <c r="G121" s="1"/>
      <c r="H121" s="1"/>
      <c r="I121" s="1"/>
      <c r="J121" s="1"/>
      <c r="K121" s="1"/>
      <c r="L121" s="1"/>
      <c r="M121" s="1"/>
      <c r="N121" s="1"/>
      <c r="O121" s="1"/>
      <c r="P121" s="1"/>
      <c r="Q121" s="1"/>
      <c r="R121" s="1"/>
      <c r="S121" s="1"/>
      <c r="T121" s="1"/>
      <c r="U121" s="1"/>
      <c r="V121" s="239"/>
      <c r="W121" s="239"/>
      <c r="X121" s="1"/>
      <c r="Y121" s="1"/>
      <c r="Z121" s="1"/>
      <c r="AA121" s="1"/>
      <c r="AB121" s="1"/>
      <c r="AC121" s="1"/>
      <c r="AD121" s="1"/>
      <c r="AE121" s="1"/>
      <c r="AF121" s="1"/>
      <c r="AG121" s="1"/>
      <c r="AH121" s="1"/>
      <c r="AI121" s="1"/>
      <c r="AJ121" s="1"/>
      <c r="AK121" s="1"/>
      <c r="AL121" s="1"/>
      <c r="AM121" s="1"/>
      <c r="AN121" s="1"/>
      <c r="AO121" s="1"/>
      <c r="AP121" s="1"/>
      <c r="AQ121" s="1"/>
      <c r="AR121" s="1"/>
      <c r="AS121" s="1"/>
      <c r="AT121" s="183"/>
      <c r="AU121" s="183"/>
      <c r="AV121" s="183"/>
      <c r="AW121" s="1"/>
      <c r="AX121" s="1"/>
      <c r="AY121" s="1"/>
      <c r="AZ121" s="1"/>
      <c r="BA121" s="1"/>
      <c r="BB121" s="16"/>
      <c r="BC121" s="16"/>
      <c r="BD121" s="16"/>
      <c r="BE121" s="16"/>
      <c r="BF121" s="16"/>
      <c r="BG121" s="1"/>
      <c r="BH121" s="1"/>
      <c r="BI121" s="1"/>
      <c r="BJ121" s="1"/>
      <c r="BK121" s="1"/>
      <c r="BL121" s="1"/>
      <c r="BM121" s="1"/>
      <c r="BN121" s="1"/>
      <c r="BO121" s="1"/>
      <c r="BP121" s="1"/>
      <c r="BQ121" s="1"/>
      <c r="BR121" s="1"/>
    </row>
    <row r="122" spans="1:70" ht="15.75" customHeight="1" x14ac:dyDescent="0.25">
      <c r="A122" s="1"/>
      <c r="B122" s="1"/>
      <c r="C122" s="1"/>
      <c r="D122" s="1"/>
      <c r="E122" s="1"/>
      <c r="F122" s="1"/>
      <c r="G122" s="1"/>
      <c r="H122" s="1"/>
      <c r="I122" s="1"/>
      <c r="J122" s="1"/>
      <c r="K122" s="1"/>
      <c r="L122" s="1"/>
      <c r="M122" s="1"/>
      <c r="N122" s="1"/>
      <c r="O122" s="1"/>
      <c r="P122" s="1"/>
      <c r="Q122" s="1"/>
      <c r="R122" s="1"/>
      <c r="S122" s="1"/>
      <c r="T122" s="1"/>
      <c r="U122" s="1"/>
      <c r="V122" s="239"/>
      <c r="W122" s="239"/>
      <c r="X122" s="1"/>
      <c r="Y122" s="1"/>
      <c r="Z122" s="1"/>
      <c r="AA122" s="1"/>
      <c r="AB122" s="1"/>
      <c r="AC122" s="1"/>
      <c r="AD122" s="1"/>
      <c r="AE122" s="1"/>
      <c r="AF122" s="1"/>
      <c r="AG122" s="1"/>
      <c r="AH122" s="1"/>
      <c r="AI122" s="1"/>
      <c r="AJ122" s="1"/>
      <c r="AK122" s="1"/>
      <c r="AL122" s="1"/>
      <c r="AM122" s="1"/>
      <c r="AN122" s="1"/>
      <c r="AO122" s="1"/>
      <c r="AP122" s="1"/>
      <c r="AQ122" s="1"/>
      <c r="AR122" s="1"/>
      <c r="AS122" s="1"/>
      <c r="AT122" s="183"/>
      <c r="AU122" s="183"/>
      <c r="AV122" s="183"/>
      <c r="AW122" s="1"/>
      <c r="AX122" s="1"/>
      <c r="AY122" s="1"/>
      <c r="AZ122" s="1"/>
      <c r="BA122" s="1"/>
      <c r="BB122" s="16"/>
      <c r="BC122" s="16"/>
      <c r="BD122" s="16"/>
      <c r="BE122" s="16"/>
      <c r="BF122" s="16"/>
      <c r="BG122" s="1"/>
      <c r="BH122" s="1"/>
      <c r="BI122" s="1"/>
      <c r="BJ122" s="1"/>
      <c r="BK122" s="1"/>
      <c r="BL122" s="1"/>
      <c r="BM122" s="1"/>
      <c r="BN122" s="1"/>
      <c r="BO122" s="1"/>
      <c r="BP122" s="1"/>
      <c r="BQ122" s="1"/>
      <c r="BR122" s="1"/>
    </row>
    <row r="123" spans="1:70" ht="15.75" customHeight="1" x14ac:dyDescent="0.25">
      <c r="A123" s="1"/>
      <c r="B123" s="1"/>
      <c r="C123" s="1"/>
      <c r="D123" s="1"/>
      <c r="E123" s="1"/>
      <c r="F123" s="1"/>
      <c r="G123" s="1"/>
      <c r="H123" s="1"/>
      <c r="I123" s="1"/>
      <c r="J123" s="1"/>
      <c r="K123" s="1"/>
      <c r="L123" s="1"/>
      <c r="M123" s="1"/>
      <c r="N123" s="1"/>
      <c r="O123" s="1"/>
      <c r="P123" s="1"/>
      <c r="Q123" s="1"/>
      <c r="R123" s="1"/>
      <c r="S123" s="1"/>
      <c r="T123" s="1"/>
      <c r="U123" s="1"/>
      <c r="V123" s="239"/>
      <c r="W123" s="239"/>
      <c r="X123" s="1"/>
      <c r="Y123" s="1"/>
      <c r="Z123" s="1"/>
      <c r="AA123" s="1"/>
      <c r="AB123" s="1"/>
      <c r="AC123" s="1"/>
      <c r="AD123" s="1"/>
      <c r="AE123" s="1"/>
      <c r="AF123" s="1"/>
      <c r="AG123" s="1"/>
      <c r="AH123" s="1"/>
      <c r="AI123" s="1"/>
      <c r="AJ123" s="1"/>
      <c r="AK123" s="1"/>
      <c r="AL123" s="1"/>
      <c r="AM123" s="1"/>
      <c r="AN123" s="1"/>
      <c r="AO123" s="1"/>
      <c r="AP123" s="1"/>
      <c r="AQ123" s="1"/>
      <c r="AR123" s="1"/>
      <c r="AS123" s="1"/>
      <c r="AT123" s="183"/>
      <c r="AU123" s="183"/>
      <c r="AV123" s="183"/>
      <c r="AW123" s="1"/>
      <c r="AX123" s="1"/>
      <c r="AY123" s="1"/>
      <c r="AZ123" s="1"/>
      <c r="BA123" s="1"/>
      <c r="BB123" s="16"/>
      <c r="BC123" s="16"/>
      <c r="BD123" s="16"/>
      <c r="BE123" s="16"/>
      <c r="BF123" s="16"/>
      <c r="BG123" s="1"/>
      <c r="BH123" s="1"/>
      <c r="BI123" s="1"/>
      <c r="BJ123" s="1"/>
      <c r="BK123" s="1"/>
      <c r="BL123" s="1"/>
      <c r="BM123" s="1"/>
      <c r="BN123" s="1"/>
      <c r="BO123" s="1"/>
      <c r="BP123" s="1"/>
      <c r="BQ123" s="1"/>
      <c r="BR123" s="1"/>
    </row>
    <row r="124" spans="1:70" ht="15.75" customHeight="1" x14ac:dyDescent="0.25">
      <c r="A124" s="1"/>
      <c r="B124" s="1"/>
      <c r="C124" s="1"/>
      <c r="D124" s="1"/>
      <c r="E124" s="1"/>
      <c r="F124" s="1"/>
      <c r="G124" s="1"/>
      <c r="H124" s="1"/>
      <c r="I124" s="1"/>
      <c r="J124" s="1"/>
      <c r="K124" s="1"/>
      <c r="L124" s="1"/>
      <c r="M124" s="1"/>
      <c r="N124" s="1"/>
      <c r="O124" s="1"/>
      <c r="P124" s="1"/>
      <c r="Q124" s="1"/>
      <c r="R124" s="1"/>
      <c r="S124" s="1"/>
      <c r="T124" s="1"/>
      <c r="U124" s="1"/>
      <c r="V124" s="239"/>
      <c r="W124" s="239"/>
      <c r="X124" s="1"/>
      <c r="Y124" s="1"/>
      <c r="Z124" s="1"/>
      <c r="AA124" s="1"/>
      <c r="AB124" s="1"/>
      <c r="AC124" s="1"/>
      <c r="AD124" s="1"/>
      <c r="AE124" s="1"/>
      <c r="AF124" s="1"/>
      <c r="AG124" s="1"/>
      <c r="AH124" s="1"/>
      <c r="AI124" s="1"/>
      <c r="AJ124" s="1"/>
      <c r="AK124" s="1"/>
      <c r="AL124" s="1"/>
      <c r="AM124" s="1"/>
      <c r="AN124" s="1"/>
      <c r="AO124" s="1"/>
      <c r="AP124" s="1"/>
      <c r="AQ124" s="1"/>
      <c r="AR124" s="1"/>
      <c r="AS124" s="1"/>
      <c r="AT124" s="183"/>
      <c r="AU124" s="183"/>
      <c r="AV124" s="183"/>
      <c r="AW124" s="1"/>
      <c r="AX124" s="1"/>
      <c r="AY124" s="1"/>
      <c r="AZ124" s="1"/>
      <c r="BA124" s="1"/>
      <c r="BB124" s="16"/>
      <c r="BC124" s="16"/>
      <c r="BD124" s="16"/>
      <c r="BE124" s="16"/>
      <c r="BF124" s="16"/>
      <c r="BG124" s="1"/>
      <c r="BH124" s="1"/>
      <c r="BI124" s="1"/>
      <c r="BJ124" s="1"/>
      <c r="BK124" s="1"/>
      <c r="BL124" s="1"/>
      <c r="BM124" s="1"/>
      <c r="BN124" s="1"/>
      <c r="BO124" s="1"/>
      <c r="BP124" s="1"/>
      <c r="BQ124" s="1"/>
      <c r="BR124" s="1"/>
    </row>
    <row r="125" spans="1:70" ht="15.75" customHeight="1" x14ac:dyDescent="0.25">
      <c r="A125" s="1"/>
      <c r="B125" s="1"/>
      <c r="C125" s="1"/>
      <c r="D125" s="1"/>
      <c r="E125" s="1"/>
      <c r="F125" s="1"/>
      <c r="G125" s="1"/>
      <c r="H125" s="1"/>
      <c r="I125" s="1"/>
      <c r="J125" s="1"/>
      <c r="K125" s="1"/>
      <c r="L125" s="1"/>
      <c r="M125" s="1"/>
      <c r="N125" s="1"/>
      <c r="O125" s="1"/>
      <c r="P125" s="1"/>
      <c r="Q125" s="1"/>
      <c r="R125" s="1"/>
      <c r="S125" s="1"/>
      <c r="T125" s="1"/>
      <c r="U125" s="1"/>
      <c r="V125" s="239"/>
      <c r="W125" s="239"/>
      <c r="X125" s="1"/>
      <c r="Y125" s="1"/>
      <c r="Z125" s="1"/>
      <c r="AA125" s="1"/>
      <c r="AB125" s="1"/>
      <c r="AC125" s="1"/>
      <c r="AD125" s="1"/>
      <c r="AE125" s="1"/>
      <c r="AF125" s="1"/>
      <c r="AG125" s="1"/>
      <c r="AH125" s="1"/>
      <c r="AI125" s="1"/>
      <c r="AJ125" s="1"/>
      <c r="AK125" s="1"/>
      <c r="AL125" s="1"/>
      <c r="AM125" s="1"/>
      <c r="AN125" s="1"/>
      <c r="AO125" s="1"/>
      <c r="AP125" s="1"/>
      <c r="AQ125" s="1"/>
      <c r="AR125" s="1"/>
      <c r="AS125" s="1"/>
      <c r="AT125" s="183"/>
      <c r="AU125" s="183"/>
      <c r="AV125" s="183"/>
      <c r="AW125" s="1"/>
      <c r="AX125" s="1"/>
      <c r="AY125" s="1"/>
      <c r="AZ125" s="1"/>
      <c r="BA125" s="1"/>
      <c r="BB125" s="16"/>
      <c r="BC125" s="16"/>
      <c r="BD125" s="16"/>
      <c r="BE125" s="16"/>
      <c r="BF125" s="16"/>
      <c r="BG125" s="1"/>
      <c r="BH125" s="1"/>
      <c r="BI125" s="1"/>
      <c r="BJ125" s="1"/>
      <c r="BK125" s="1"/>
      <c r="BL125" s="1"/>
      <c r="BM125" s="1"/>
      <c r="BN125" s="1"/>
      <c r="BO125" s="1"/>
      <c r="BP125" s="1"/>
      <c r="BQ125" s="1"/>
      <c r="BR125" s="1"/>
    </row>
    <row r="126" spans="1:70" ht="15.75" customHeight="1" x14ac:dyDescent="0.25">
      <c r="A126" s="1"/>
      <c r="B126" s="1"/>
      <c r="C126" s="1"/>
      <c r="D126" s="1"/>
      <c r="E126" s="1"/>
      <c r="F126" s="1"/>
      <c r="G126" s="1"/>
      <c r="H126" s="1"/>
      <c r="I126" s="1"/>
      <c r="J126" s="1"/>
      <c r="K126" s="1"/>
      <c r="L126" s="1"/>
      <c r="M126" s="1"/>
      <c r="N126" s="1"/>
      <c r="O126" s="1"/>
      <c r="P126" s="1"/>
      <c r="Q126" s="1"/>
      <c r="R126" s="1"/>
      <c r="S126" s="1"/>
      <c r="T126" s="1"/>
      <c r="U126" s="1"/>
      <c r="V126" s="239"/>
      <c r="W126" s="239"/>
      <c r="X126" s="1"/>
      <c r="Y126" s="1"/>
      <c r="Z126" s="1"/>
      <c r="AA126" s="1"/>
      <c r="AB126" s="1"/>
      <c r="AC126" s="1"/>
      <c r="AD126" s="1"/>
      <c r="AE126" s="1"/>
      <c r="AF126" s="1"/>
      <c r="AG126" s="1"/>
      <c r="AH126" s="1"/>
      <c r="AI126" s="1"/>
      <c r="AJ126" s="1"/>
      <c r="AK126" s="1"/>
      <c r="AL126" s="1"/>
      <c r="AM126" s="1"/>
      <c r="AN126" s="1"/>
      <c r="AO126" s="1"/>
      <c r="AP126" s="1"/>
      <c r="AQ126" s="1"/>
      <c r="AR126" s="1"/>
      <c r="AS126" s="1"/>
      <c r="AT126" s="183"/>
      <c r="AU126" s="183"/>
      <c r="AV126" s="183"/>
      <c r="AW126" s="1"/>
      <c r="AX126" s="1"/>
      <c r="AY126" s="1"/>
      <c r="AZ126" s="1"/>
      <c r="BA126" s="1"/>
      <c r="BB126" s="16"/>
      <c r="BC126" s="16"/>
      <c r="BD126" s="16"/>
      <c r="BE126" s="16"/>
      <c r="BF126" s="16"/>
      <c r="BG126" s="1"/>
      <c r="BH126" s="1"/>
      <c r="BI126" s="1"/>
      <c r="BJ126" s="1"/>
      <c r="BK126" s="1"/>
      <c r="BL126" s="1"/>
      <c r="BM126" s="1"/>
      <c r="BN126" s="1"/>
      <c r="BO126" s="1"/>
      <c r="BP126" s="1"/>
      <c r="BQ126" s="1"/>
      <c r="BR126" s="1"/>
    </row>
    <row r="127" spans="1:70" ht="15.75" customHeight="1" x14ac:dyDescent="0.25">
      <c r="A127" s="1"/>
      <c r="B127" s="1"/>
      <c r="C127" s="1"/>
      <c r="D127" s="1"/>
      <c r="E127" s="1"/>
      <c r="F127" s="1"/>
      <c r="G127" s="1"/>
      <c r="H127" s="1"/>
      <c r="I127" s="1"/>
      <c r="J127" s="1"/>
      <c r="K127" s="1"/>
      <c r="L127" s="1"/>
      <c r="M127" s="1"/>
      <c r="N127" s="1"/>
      <c r="O127" s="1"/>
      <c r="P127" s="1"/>
      <c r="Q127" s="1"/>
      <c r="R127" s="1"/>
      <c r="S127" s="1"/>
      <c r="T127" s="1"/>
      <c r="U127" s="1"/>
      <c r="V127" s="239"/>
      <c r="W127" s="239"/>
      <c r="X127" s="1"/>
      <c r="Y127" s="1"/>
      <c r="Z127" s="1"/>
      <c r="AA127" s="1"/>
      <c r="AB127" s="1"/>
      <c r="AC127" s="1"/>
      <c r="AD127" s="1"/>
      <c r="AE127" s="1"/>
      <c r="AF127" s="1"/>
      <c r="AG127" s="1"/>
      <c r="AH127" s="1"/>
      <c r="AI127" s="1"/>
      <c r="AJ127" s="1"/>
      <c r="AK127" s="1"/>
      <c r="AL127" s="1"/>
      <c r="AM127" s="1"/>
      <c r="AN127" s="1"/>
      <c r="AO127" s="1"/>
      <c r="AP127" s="1"/>
      <c r="AQ127" s="1"/>
      <c r="AR127" s="1"/>
      <c r="AS127" s="1"/>
      <c r="AT127" s="183"/>
      <c r="AU127" s="183"/>
      <c r="AV127" s="183"/>
      <c r="AW127" s="1"/>
      <c r="AX127" s="1"/>
      <c r="AY127" s="1"/>
      <c r="AZ127" s="1"/>
      <c r="BA127" s="1"/>
      <c r="BB127" s="16"/>
      <c r="BC127" s="16"/>
      <c r="BD127" s="16"/>
      <c r="BE127" s="16"/>
      <c r="BF127" s="16"/>
      <c r="BG127" s="1"/>
      <c r="BH127" s="1"/>
      <c r="BI127" s="1"/>
      <c r="BJ127" s="1"/>
      <c r="BK127" s="1"/>
      <c r="BL127" s="1"/>
      <c r="BM127" s="1"/>
      <c r="BN127" s="1"/>
      <c r="BO127" s="1"/>
      <c r="BP127" s="1"/>
      <c r="BQ127" s="1"/>
      <c r="BR127" s="1"/>
    </row>
    <row r="128" spans="1:70" ht="15.75" customHeight="1" x14ac:dyDescent="0.25">
      <c r="A128" s="1"/>
      <c r="B128" s="1"/>
      <c r="C128" s="1"/>
      <c r="D128" s="1"/>
      <c r="E128" s="1"/>
      <c r="F128" s="1"/>
      <c r="G128" s="1"/>
      <c r="H128" s="1"/>
      <c r="I128" s="1"/>
      <c r="J128" s="1"/>
      <c r="K128" s="1"/>
      <c r="L128" s="1"/>
      <c r="M128" s="1"/>
      <c r="N128" s="1"/>
      <c r="O128" s="1"/>
      <c r="P128" s="1"/>
      <c r="Q128" s="1"/>
      <c r="R128" s="1"/>
      <c r="S128" s="1"/>
      <c r="T128" s="1"/>
      <c r="U128" s="1"/>
      <c r="V128" s="239"/>
      <c r="W128" s="239"/>
      <c r="X128" s="1"/>
      <c r="Y128" s="1"/>
      <c r="Z128" s="1"/>
      <c r="AA128" s="1"/>
      <c r="AB128" s="1"/>
      <c r="AC128" s="1"/>
      <c r="AD128" s="1"/>
      <c r="AE128" s="1"/>
      <c r="AF128" s="1"/>
      <c r="AG128" s="1"/>
      <c r="AH128" s="1"/>
      <c r="AI128" s="1"/>
      <c r="AJ128" s="1"/>
      <c r="AK128" s="1"/>
      <c r="AL128" s="1"/>
      <c r="AM128" s="1"/>
      <c r="AN128" s="1"/>
      <c r="AO128" s="1"/>
      <c r="AP128" s="1"/>
      <c r="AQ128" s="1"/>
      <c r="AR128" s="1"/>
      <c r="AS128" s="1"/>
      <c r="AT128" s="183"/>
      <c r="AU128" s="183"/>
      <c r="AV128" s="183"/>
      <c r="AW128" s="1"/>
      <c r="AX128" s="1"/>
      <c r="AY128" s="1"/>
      <c r="AZ128" s="1"/>
      <c r="BA128" s="1"/>
      <c r="BB128" s="16"/>
      <c r="BC128" s="16"/>
      <c r="BD128" s="16"/>
      <c r="BE128" s="16"/>
      <c r="BF128" s="16"/>
      <c r="BG128" s="1"/>
      <c r="BH128" s="1"/>
      <c r="BI128" s="1"/>
      <c r="BJ128" s="1"/>
      <c r="BK128" s="1"/>
      <c r="BL128" s="1"/>
      <c r="BM128" s="1"/>
      <c r="BN128" s="1"/>
      <c r="BO128" s="1"/>
      <c r="BP128" s="1"/>
      <c r="BQ128" s="1"/>
      <c r="BR128" s="1"/>
    </row>
    <row r="129" spans="1:70" ht="15.75" customHeight="1" x14ac:dyDescent="0.25">
      <c r="A129" s="1"/>
      <c r="B129" s="1"/>
      <c r="C129" s="1"/>
      <c r="D129" s="1"/>
      <c r="E129" s="1"/>
      <c r="F129" s="1"/>
      <c r="G129" s="1"/>
      <c r="H129" s="1"/>
      <c r="I129" s="1"/>
      <c r="J129" s="1"/>
      <c r="K129" s="1"/>
      <c r="L129" s="1"/>
      <c r="M129" s="1"/>
      <c r="N129" s="1"/>
      <c r="O129" s="1"/>
      <c r="P129" s="1"/>
      <c r="Q129" s="1"/>
      <c r="R129" s="1"/>
      <c r="S129" s="1"/>
      <c r="T129" s="1"/>
      <c r="U129" s="1"/>
      <c r="V129" s="239"/>
      <c r="W129" s="239"/>
      <c r="X129" s="1"/>
      <c r="Y129" s="1"/>
      <c r="Z129" s="1"/>
      <c r="AA129" s="1"/>
      <c r="AB129" s="1"/>
      <c r="AC129" s="1"/>
      <c r="AD129" s="1"/>
      <c r="AE129" s="1"/>
      <c r="AF129" s="1"/>
      <c r="AG129" s="1"/>
      <c r="AH129" s="1"/>
      <c r="AI129" s="1"/>
      <c r="AJ129" s="1"/>
      <c r="AK129" s="1"/>
      <c r="AL129" s="1"/>
      <c r="AM129" s="1"/>
      <c r="AN129" s="1"/>
      <c r="AO129" s="1"/>
      <c r="AP129" s="1"/>
      <c r="AQ129" s="1"/>
      <c r="AR129" s="1"/>
      <c r="AS129" s="1"/>
      <c r="AT129" s="183"/>
      <c r="AU129" s="183"/>
      <c r="AV129" s="183"/>
      <c r="AW129" s="1"/>
      <c r="AX129" s="1"/>
      <c r="AY129" s="1"/>
      <c r="AZ129" s="1"/>
      <c r="BA129" s="1"/>
      <c r="BB129" s="16"/>
      <c r="BC129" s="16"/>
      <c r="BD129" s="16"/>
      <c r="BE129" s="16"/>
      <c r="BF129" s="16"/>
      <c r="BG129" s="1"/>
      <c r="BH129" s="1"/>
      <c r="BI129" s="1"/>
      <c r="BJ129" s="1"/>
      <c r="BK129" s="1"/>
      <c r="BL129" s="1"/>
      <c r="BM129" s="1"/>
      <c r="BN129" s="1"/>
      <c r="BO129" s="1"/>
      <c r="BP129" s="1"/>
      <c r="BQ129" s="1"/>
      <c r="BR129" s="1"/>
    </row>
    <row r="130" spans="1:70" ht="15.75" customHeight="1" x14ac:dyDescent="0.25">
      <c r="A130" s="1"/>
      <c r="B130" s="1"/>
      <c r="C130" s="1"/>
      <c r="D130" s="1"/>
      <c r="E130" s="1"/>
      <c r="F130" s="1"/>
      <c r="G130" s="1"/>
      <c r="H130" s="1"/>
      <c r="I130" s="1"/>
      <c r="J130" s="1"/>
      <c r="K130" s="1"/>
      <c r="L130" s="1"/>
      <c r="M130" s="1"/>
      <c r="N130" s="1"/>
      <c r="O130" s="1"/>
      <c r="P130" s="1"/>
      <c r="Q130" s="1"/>
      <c r="R130" s="1"/>
      <c r="S130" s="1"/>
      <c r="T130" s="1"/>
      <c r="U130" s="1"/>
      <c r="V130" s="239"/>
      <c r="W130" s="239"/>
      <c r="X130" s="1"/>
      <c r="Y130" s="1"/>
      <c r="Z130" s="1"/>
      <c r="AA130" s="1"/>
      <c r="AB130" s="1"/>
      <c r="AC130" s="1"/>
      <c r="AD130" s="1"/>
      <c r="AE130" s="1"/>
      <c r="AF130" s="1"/>
      <c r="AG130" s="1"/>
      <c r="AH130" s="1"/>
      <c r="AI130" s="1"/>
      <c r="AJ130" s="1"/>
      <c r="AK130" s="1"/>
      <c r="AL130" s="1"/>
      <c r="AM130" s="1"/>
      <c r="AN130" s="1"/>
      <c r="AO130" s="1"/>
      <c r="AP130" s="1"/>
      <c r="AQ130" s="1"/>
      <c r="AR130" s="1"/>
      <c r="AS130" s="1"/>
      <c r="AT130" s="183"/>
      <c r="AU130" s="183"/>
      <c r="AV130" s="183"/>
      <c r="AW130" s="1"/>
      <c r="AX130" s="1"/>
      <c r="AY130" s="1"/>
      <c r="AZ130" s="1"/>
      <c r="BA130" s="1"/>
      <c r="BB130" s="16"/>
      <c r="BC130" s="16"/>
      <c r="BD130" s="16"/>
      <c r="BE130" s="16"/>
      <c r="BF130" s="16"/>
      <c r="BG130" s="1"/>
      <c r="BH130" s="1"/>
      <c r="BI130" s="1"/>
      <c r="BJ130" s="1"/>
      <c r="BK130" s="1"/>
      <c r="BL130" s="1"/>
      <c r="BM130" s="1"/>
      <c r="BN130" s="1"/>
      <c r="BO130" s="1"/>
      <c r="BP130" s="1"/>
      <c r="BQ130" s="1"/>
      <c r="BR130" s="1"/>
    </row>
    <row r="131" spans="1:70" ht="15.75" customHeight="1" x14ac:dyDescent="0.25">
      <c r="A131" s="1"/>
      <c r="B131" s="1"/>
      <c r="C131" s="1"/>
      <c r="D131" s="1"/>
      <c r="E131" s="1"/>
      <c r="F131" s="1"/>
      <c r="G131" s="1"/>
      <c r="H131" s="1"/>
      <c r="I131" s="1"/>
      <c r="J131" s="1"/>
      <c r="K131" s="1"/>
      <c r="L131" s="1"/>
      <c r="M131" s="1"/>
      <c r="N131" s="1"/>
      <c r="O131" s="1"/>
      <c r="P131" s="1"/>
      <c r="Q131" s="1"/>
      <c r="R131" s="1"/>
      <c r="S131" s="1"/>
      <c r="T131" s="1"/>
      <c r="U131" s="1"/>
      <c r="V131" s="239"/>
      <c r="W131" s="239"/>
      <c r="X131" s="1"/>
      <c r="Y131" s="1"/>
      <c r="Z131" s="1"/>
      <c r="AA131" s="1"/>
      <c r="AB131" s="1"/>
      <c r="AC131" s="1"/>
      <c r="AD131" s="1"/>
      <c r="AE131" s="1"/>
      <c r="AF131" s="1"/>
      <c r="AG131" s="1"/>
      <c r="AH131" s="1"/>
      <c r="AI131" s="1"/>
      <c r="AJ131" s="1"/>
      <c r="AK131" s="1"/>
      <c r="AL131" s="1"/>
      <c r="AM131" s="1"/>
      <c r="AN131" s="1"/>
      <c r="AO131" s="1"/>
      <c r="AP131" s="1"/>
      <c r="AQ131" s="1"/>
      <c r="AR131" s="1"/>
      <c r="AS131" s="1"/>
      <c r="AT131" s="183"/>
      <c r="AU131" s="183"/>
      <c r="AV131" s="183"/>
      <c r="AW131" s="1"/>
      <c r="AX131" s="1"/>
      <c r="AY131" s="1"/>
      <c r="AZ131" s="1"/>
      <c r="BA131" s="1"/>
      <c r="BB131" s="16"/>
      <c r="BC131" s="16"/>
      <c r="BD131" s="16"/>
      <c r="BE131" s="16"/>
      <c r="BF131" s="16"/>
      <c r="BG131" s="1"/>
      <c r="BH131" s="1"/>
      <c r="BI131" s="1"/>
      <c r="BJ131" s="1"/>
      <c r="BK131" s="1"/>
      <c r="BL131" s="1"/>
      <c r="BM131" s="1"/>
      <c r="BN131" s="1"/>
      <c r="BO131" s="1"/>
      <c r="BP131" s="1"/>
      <c r="BQ131" s="1"/>
      <c r="BR131" s="1"/>
    </row>
    <row r="132" spans="1:70" ht="15.75" customHeight="1" x14ac:dyDescent="0.25">
      <c r="A132" s="1"/>
      <c r="B132" s="1"/>
      <c r="C132" s="1"/>
      <c r="D132" s="1"/>
      <c r="E132" s="1"/>
      <c r="F132" s="1"/>
      <c r="G132" s="1"/>
      <c r="H132" s="1"/>
      <c r="I132" s="1"/>
      <c r="J132" s="1"/>
      <c r="K132" s="1"/>
      <c r="L132" s="1"/>
      <c r="M132" s="1"/>
      <c r="N132" s="1"/>
      <c r="O132" s="1"/>
      <c r="P132" s="1"/>
      <c r="Q132" s="1"/>
      <c r="R132" s="1"/>
      <c r="S132" s="1"/>
      <c r="T132" s="1"/>
      <c r="U132" s="1"/>
      <c r="V132" s="239"/>
      <c r="W132" s="239"/>
      <c r="X132" s="1"/>
      <c r="Y132" s="1"/>
      <c r="Z132" s="1"/>
      <c r="AA132" s="1"/>
      <c r="AB132" s="1"/>
      <c r="AC132" s="1"/>
      <c r="AD132" s="1"/>
      <c r="AE132" s="1"/>
      <c r="AF132" s="1"/>
      <c r="AG132" s="1"/>
      <c r="AH132" s="1"/>
      <c r="AI132" s="1"/>
      <c r="AJ132" s="1"/>
      <c r="AK132" s="1"/>
      <c r="AL132" s="1"/>
      <c r="AM132" s="1"/>
      <c r="AN132" s="1"/>
      <c r="AO132" s="1"/>
      <c r="AP132" s="1"/>
      <c r="AQ132" s="1"/>
      <c r="AR132" s="1"/>
      <c r="AS132" s="1"/>
      <c r="AT132" s="183"/>
      <c r="AU132" s="183"/>
      <c r="AV132" s="183"/>
      <c r="AW132" s="1"/>
      <c r="AX132" s="1"/>
      <c r="AY132" s="1"/>
      <c r="AZ132" s="1"/>
      <c r="BA132" s="1"/>
      <c r="BB132" s="16"/>
      <c r="BC132" s="16"/>
      <c r="BD132" s="16"/>
      <c r="BE132" s="16"/>
      <c r="BF132" s="16"/>
      <c r="BG132" s="1"/>
      <c r="BH132" s="1"/>
      <c r="BI132" s="1"/>
      <c r="BJ132" s="1"/>
      <c r="BK132" s="1"/>
      <c r="BL132" s="1"/>
      <c r="BM132" s="1"/>
      <c r="BN132" s="1"/>
      <c r="BO132" s="1"/>
      <c r="BP132" s="1"/>
      <c r="BQ132" s="1"/>
      <c r="BR132" s="1"/>
    </row>
    <row r="133" spans="1:70" ht="15.75" customHeight="1" x14ac:dyDescent="0.25">
      <c r="A133" s="1"/>
      <c r="B133" s="1"/>
      <c r="C133" s="1"/>
      <c r="D133" s="1"/>
      <c r="E133" s="1"/>
      <c r="F133" s="1"/>
      <c r="G133" s="1"/>
      <c r="H133" s="1"/>
      <c r="I133" s="1"/>
      <c r="J133" s="1"/>
      <c r="K133" s="1"/>
      <c r="L133" s="1"/>
      <c r="M133" s="1"/>
      <c r="N133" s="1"/>
      <c r="O133" s="1"/>
      <c r="P133" s="1"/>
      <c r="Q133" s="1"/>
      <c r="R133" s="1"/>
      <c r="S133" s="1"/>
      <c r="T133" s="1"/>
      <c r="U133" s="1"/>
      <c r="V133" s="239"/>
      <c r="W133" s="239"/>
      <c r="X133" s="1"/>
      <c r="Y133" s="1"/>
      <c r="Z133" s="1"/>
      <c r="AA133" s="1"/>
      <c r="AB133" s="1"/>
      <c r="AC133" s="1"/>
      <c r="AD133" s="1"/>
      <c r="AE133" s="1"/>
      <c r="AF133" s="1"/>
      <c r="AG133" s="1"/>
      <c r="AH133" s="1"/>
      <c r="AI133" s="1"/>
      <c r="AJ133" s="1"/>
      <c r="AK133" s="1"/>
      <c r="AL133" s="1"/>
      <c r="AM133" s="1"/>
      <c r="AN133" s="1"/>
      <c r="AO133" s="1"/>
      <c r="AP133" s="1"/>
      <c r="AQ133" s="1"/>
      <c r="AR133" s="1"/>
      <c r="AS133" s="1"/>
      <c r="AT133" s="183"/>
      <c r="AU133" s="183"/>
      <c r="AV133" s="183"/>
      <c r="AW133" s="1"/>
      <c r="AX133" s="1"/>
      <c r="AY133" s="1"/>
      <c r="AZ133" s="1"/>
      <c r="BA133" s="1"/>
      <c r="BB133" s="16"/>
      <c r="BC133" s="16"/>
      <c r="BD133" s="16"/>
      <c r="BE133" s="16"/>
      <c r="BF133" s="16"/>
      <c r="BG133" s="1"/>
      <c r="BH133" s="1"/>
      <c r="BI133" s="1"/>
      <c r="BJ133" s="1"/>
      <c r="BK133" s="1"/>
      <c r="BL133" s="1"/>
      <c r="BM133" s="1"/>
      <c r="BN133" s="1"/>
      <c r="BO133" s="1"/>
      <c r="BP133" s="1"/>
      <c r="BQ133" s="1"/>
      <c r="BR133" s="1"/>
    </row>
    <row r="134" spans="1:70" ht="15.75" customHeight="1" x14ac:dyDescent="0.25">
      <c r="A134" s="1"/>
      <c r="B134" s="1"/>
      <c r="C134" s="1"/>
      <c r="D134" s="1"/>
      <c r="E134" s="1"/>
      <c r="F134" s="1"/>
      <c r="G134" s="1"/>
      <c r="H134" s="1"/>
      <c r="I134" s="1"/>
      <c r="J134" s="1"/>
      <c r="K134" s="1"/>
      <c r="L134" s="1"/>
      <c r="M134" s="1"/>
      <c r="N134" s="1"/>
      <c r="O134" s="1"/>
      <c r="P134" s="1"/>
      <c r="Q134" s="1"/>
      <c r="R134" s="1"/>
      <c r="S134" s="1"/>
      <c r="T134" s="1"/>
      <c r="U134" s="1"/>
      <c r="V134" s="239"/>
      <c r="W134" s="239"/>
      <c r="X134" s="1"/>
      <c r="Y134" s="1"/>
      <c r="Z134" s="1"/>
      <c r="AA134" s="1"/>
      <c r="AB134" s="1"/>
      <c r="AC134" s="1"/>
      <c r="AD134" s="1"/>
      <c r="AE134" s="1"/>
      <c r="AF134" s="1"/>
      <c r="AG134" s="1"/>
      <c r="AH134" s="1"/>
      <c r="AI134" s="1"/>
      <c r="AJ134" s="1"/>
      <c r="AK134" s="1"/>
      <c r="AL134" s="1"/>
      <c r="AM134" s="1"/>
      <c r="AN134" s="1"/>
      <c r="AO134" s="1"/>
      <c r="AP134" s="1"/>
      <c r="AQ134" s="1"/>
      <c r="AR134" s="1"/>
      <c r="AS134" s="1"/>
      <c r="AT134" s="183"/>
      <c r="AU134" s="183"/>
      <c r="AV134" s="183"/>
      <c r="AW134" s="1"/>
      <c r="AX134" s="1"/>
      <c r="AY134" s="1"/>
      <c r="AZ134" s="1"/>
      <c r="BA134" s="1"/>
      <c r="BB134" s="16"/>
      <c r="BC134" s="16"/>
      <c r="BD134" s="16"/>
      <c r="BE134" s="16"/>
      <c r="BF134" s="16"/>
      <c r="BG134" s="1"/>
      <c r="BH134" s="1"/>
      <c r="BI134" s="1"/>
      <c r="BJ134" s="1"/>
      <c r="BK134" s="1"/>
      <c r="BL134" s="1"/>
      <c r="BM134" s="1"/>
      <c r="BN134" s="1"/>
      <c r="BO134" s="1"/>
      <c r="BP134" s="1"/>
      <c r="BQ134" s="1"/>
      <c r="BR134" s="1"/>
    </row>
    <row r="135" spans="1:70" ht="15.75" customHeight="1" x14ac:dyDescent="0.25">
      <c r="A135" s="1"/>
      <c r="B135" s="1"/>
      <c r="C135" s="1"/>
      <c r="D135" s="1"/>
      <c r="E135" s="1"/>
      <c r="F135" s="1"/>
      <c r="G135" s="1"/>
      <c r="H135" s="1"/>
      <c r="I135" s="1"/>
      <c r="J135" s="1"/>
      <c r="K135" s="1"/>
      <c r="L135" s="1"/>
      <c r="M135" s="1"/>
      <c r="N135" s="1"/>
      <c r="O135" s="1"/>
      <c r="P135" s="1"/>
      <c r="Q135" s="1"/>
      <c r="R135" s="1"/>
      <c r="S135" s="1"/>
      <c r="T135" s="1"/>
      <c r="U135" s="1"/>
      <c r="V135" s="239"/>
      <c r="W135" s="239"/>
      <c r="X135" s="1"/>
      <c r="Y135" s="1"/>
      <c r="Z135" s="1"/>
      <c r="AA135" s="1"/>
      <c r="AB135" s="1"/>
      <c r="AC135" s="1"/>
      <c r="AD135" s="1"/>
      <c r="AE135" s="1"/>
      <c r="AF135" s="1"/>
      <c r="AG135" s="1"/>
      <c r="AH135" s="1"/>
      <c r="AI135" s="1"/>
      <c r="AJ135" s="1"/>
      <c r="AK135" s="1"/>
      <c r="AL135" s="1"/>
      <c r="AM135" s="1"/>
      <c r="AN135" s="1"/>
      <c r="AO135" s="1"/>
      <c r="AP135" s="1"/>
      <c r="AQ135" s="1"/>
      <c r="AR135" s="1"/>
      <c r="AS135" s="1"/>
      <c r="AT135" s="183"/>
      <c r="AU135" s="183"/>
      <c r="AV135" s="183"/>
      <c r="AW135" s="1"/>
      <c r="AX135" s="1"/>
      <c r="AY135" s="1"/>
      <c r="AZ135" s="1"/>
      <c r="BA135" s="1"/>
      <c r="BB135" s="16"/>
      <c r="BC135" s="16"/>
      <c r="BD135" s="16"/>
      <c r="BE135" s="16"/>
      <c r="BF135" s="16"/>
      <c r="BG135" s="1"/>
      <c r="BH135" s="1"/>
      <c r="BI135" s="1"/>
      <c r="BJ135" s="1"/>
      <c r="BK135" s="1"/>
      <c r="BL135" s="1"/>
      <c r="BM135" s="1"/>
      <c r="BN135" s="1"/>
      <c r="BO135" s="1"/>
      <c r="BP135" s="1"/>
      <c r="BQ135" s="1"/>
      <c r="BR135" s="1"/>
    </row>
    <row r="136" spans="1:70" ht="15.75" customHeight="1" x14ac:dyDescent="0.25">
      <c r="A136" s="1"/>
      <c r="B136" s="1"/>
      <c r="C136" s="1"/>
      <c r="D136" s="1"/>
      <c r="E136" s="1"/>
      <c r="F136" s="1"/>
      <c r="G136" s="1"/>
      <c r="H136" s="1"/>
      <c r="I136" s="1"/>
      <c r="J136" s="1"/>
      <c r="K136" s="1"/>
      <c r="L136" s="1"/>
      <c r="M136" s="1"/>
      <c r="N136" s="1"/>
      <c r="O136" s="1"/>
      <c r="P136" s="1"/>
      <c r="Q136" s="1"/>
      <c r="R136" s="1"/>
      <c r="S136" s="1"/>
      <c r="T136" s="1"/>
      <c r="U136" s="1"/>
      <c r="V136" s="239"/>
      <c r="W136" s="239"/>
      <c r="X136" s="1"/>
      <c r="Y136" s="1"/>
      <c r="Z136" s="1"/>
      <c r="AA136" s="1"/>
      <c r="AB136" s="1"/>
      <c r="AC136" s="1"/>
      <c r="AD136" s="1"/>
      <c r="AE136" s="1"/>
      <c r="AF136" s="1"/>
      <c r="AG136" s="1"/>
      <c r="AH136" s="1"/>
      <c r="AI136" s="1"/>
      <c r="AJ136" s="1"/>
      <c r="AK136" s="1"/>
      <c r="AL136" s="1"/>
      <c r="AM136" s="1"/>
      <c r="AN136" s="1"/>
      <c r="AO136" s="1"/>
      <c r="AP136" s="1"/>
      <c r="AQ136" s="1"/>
      <c r="AR136" s="1"/>
      <c r="AS136" s="1"/>
      <c r="AT136" s="183"/>
      <c r="AU136" s="183"/>
      <c r="AV136" s="183"/>
      <c r="AW136" s="1"/>
      <c r="AX136" s="1"/>
      <c r="AY136" s="1"/>
      <c r="AZ136" s="1"/>
      <c r="BA136" s="1"/>
      <c r="BB136" s="16"/>
      <c r="BC136" s="16"/>
      <c r="BD136" s="16"/>
      <c r="BE136" s="16"/>
      <c r="BF136" s="16"/>
      <c r="BG136" s="1"/>
      <c r="BH136" s="1"/>
      <c r="BI136" s="1"/>
      <c r="BJ136" s="1"/>
      <c r="BK136" s="1"/>
      <c r="BL136" s="1"/>
      <c r="BM136" s="1"/>
      <c r="BN136" s="1"/>
      <c r="BO136" s="1"/>
      <c r="BP136" s="1"/>
      <c r="BQ136" s="1"/>
      <c r="BR136" s="1"/>
    </row>
    <row r="137" spans="1:70" ht="15.75" customHeight="1" x14ac:dyDescent="0.25">
      <c r="A137" s="1"/>
      <c r="B137" s="1"/>
      <c r="C137" s="1"/>
      <c r="D137" s="1"/>
      <c r="E137" s="1"/>
      <c r="F137" s="1"/>
      <c r="G137" s="1"/>
      <c r="H137" s="1"/>
      <c r="I137" s="1"/>
      <c r="J137" s="1"/>
      <c r="K137" s="1"/>
      <c r="L137" s="1"/>
      <c r="M137" s="1"/>
      <c r="N137" s="1"/>
      <c r="O137" s="1"/>
      <c r="P137" s="1"/>
      <c r="Q137" s="1"/>
      <c r="R137" s="1"/>
      <c r="S137" s="1"/>
      <c r="T137" s="1"/>
      <c r="U137" s="1"/>
      <c r="V137" s="239"/>
      <c r="W137" s="239"/>
      <c r="X137" s="1"/>
      <c r="Y137" s="1"/>
      <c r="Z137" s="1"/>
      <c r="AA137" s="1"/>
      <c r="AB137" s="1"/>
      <c r="AC137" s="1"/>
      <c r="AD137" s="1"/>
      <c r="AE137" s="1"/>
      <c r="AF137" s="1"/>
      <c r="AG137" s="1"/>
      <c r="AH137" s="1"/>
      <c r="AI137" s="1"/>
      <c r="AJ137" s="1"/>
      <c r="AK137" s="1"/>
      <c r="AL137" s="1"/>
      <c r="AM137" s="1"/>
      <c r="AN137" s="1"/>
      <c r="AO137" s="1"/>
      <c r="AP137" s="1"/>
      <c r="AQ137" s="1"/>
      <c r="AR137" s="1"/>
      <c r="AS137" s="1"/>
      <c r="AT137" s="183"/>
      <c r="AU137" s="183"/>
      <c r="AV137" s="183"/>
      <c r="AW137" s="1"/>
      <c r="AX137" s="1"/>
      <c r="AY137" s="1"/>
      <c r="AZ137" s="1"/>
      <c r="BA137" s="1"/>
      <c r="BB137" s="16"/>
      <c r="BC137" s="16"/>
      <c r="BD137" s="16"/>
      <c r="BE137" s="16"/>
      <c r="BF137" s="16"/>
      <c r="BG137" s="1"/>
      <c r="BH137" s="1"/>
      <c r="BI137" s="1"/>
      <c r="BJ137" s="1"/>
      <c r="BK137" s="1"/>
      <c r="BL137" s="1"/>
      <c r="BM137" s="1"/>
      <c r="BN137" s="1"/>
      <c r="BO137" s="1"/>
      <c r="BP137" s="1"/>
      <c r="BQ137" s="1"/>
      <c r="BR137" s="1"/>
    </row>
    <row r="138" spans="1:70" ht="15.75" customHeight="1" x14ac:dyDescent="0.25">
      <c r="A138" s="1"/>
      <c r="B138" s="1"/>
      <c r="C138" s="1"/>
      <c r="D138" s="1"/>
      <c r="E138" s="1"/>
      <c r="F138" s="1"/>
      <c r="G138" s="1"/>
      <c r="H138" s="1"/>
      <c r="I138" s="1"/>
      <c r="J138" s="1"/>
      <c r="K138" s="1"/>
      <c r="L138" s="1"/>
      <c r="M138" s="1"/>
      <c r="N138" s="1"/>
      <c r="O138" s="1"/>
      <c r="P138" s="1"/>
      <c r="Q138" s="1"/>
      <c r="R138" s="1"/>
      <c r="S138" s="1"/>
      <c r="T138" s="1"/>
      <c r="U138" s="1"/>
      <c r="V138" s="239"/>
      <c r="W138" s="239"/>
      <c r="X138" s="1"/>
      <c r="Y138" s="1"/>
      <c r="Z138" s="1"/>
      <c r="AA138" s="1"/>
      <c r="AB138" s="1"/>
      <c r="AC138" s="1"/>
      <c r="AD138" s="1"/>
      <c r="AE138" s="1"/>
      <c r="AF138" s="1"/>
      <c r="AG138" s="1"/>
      <c r="AH138" s="1"/>
      <c r="AI138" s="1"/>
      <c r="AJ138" s="1"/>
      <c r="AK138" s="1"/>
      <c r="AL138" s="1"/>
      <c r="AM138" s="1"/>
      <c r="AN138" s="1"/>
      <c r="AO138" s="1"/>
      <c r="AP138" s="1"/>
      <c r="AQ138" s="1"/>
      <c r="AR138" s="1"/>
      <c r="AS138" s="1"/>
      <c r="AT138" s="183"/>
      <c r="AU138" s="183"/>
      <c r="AV138" s="183"/>
      <c r="AW138" s="1"/>
      <c r="AX138" s="1"/>
      <c r="AY138" s="1"/>
      <c r="AZ138" s="1"/>
      <c r="BA138" s="1"/>
      <c r="BB138" s="16"/>
      <c r="BC138" s="16"/>
      <c r="BD138" s="16"/>
      <c r="BE138" s="16"/>
      <c r="BF138" s="16"/>
      <c r="BG138" s="1"/>
      <c r="BH138" s="1"/>
      <c r="BI138" s="1"/>
      <c r="BJ138" s="1"/>
      <c r="BK138" s="1"/>
      <c r="BL138" s="1"/>
      <c r="BM138" s="1"/>
      <c r="BN138" s="1"/>
      <c r="BO138" s="1"/>
      <c r="BP138" s="1"/>
      <c r="BQ138" s="1"/>
      <c r="BR138" s="1"/>
    </row>
    <row r="139" spans="1:70" ht="15.75" customHeight="1" x14ac:dyDescent="0.25">
      <c r="A139" s="1"/>
      <c r="B139" s="1"/>
      <c r="C139" s="1"/>
      <c r="D139" s="1"/>
      <c r="E139" s="1"/>
      <c r="F139" s="1"/>
      <c r="G139" s="1"/>
      <c r="H139" s="1"/>
      <c r="I139" s="1"/>
      <c r="J139" s="1"/>
      <c r="K139" s="1"/>
      <c r="L139" s="1"/>
      <c r="M139" s="1"/>
      <c r="N139" s="1"/>
      <c r="O139" s="1"/>
      <c r="P139" s="1"/>
      <c r="Q139" s="1"/>
      <c r="R139" s="1"/>
      <c r="S139" s="1"/>
      <c r="T139" s="1"/>
      <c r="U139" s="1"/>
      <c r="V139" s="239"/>
      <c r="W139" s="239"/>
      <c r="X139" s="1"/>
      <c r="Y139" s="1"/>
      <c r="Z139" s="1"/>
      <c r="AA139" s="1"/>
      <c r="AB139" s="1"/>
      <c r="AC139" s="1"/>
      <c r="AD139" s="1"/>
      <c r="AE139" s="1"/>
      <c r="AF139" s="1"/>
      <c r="AG139" s="1"/>
      <c r="AH139" s="1"/>
      <c r="AI139" s="1"/>
      <c r="AJ139" s="1"/>
      <c r="AK139" s="1"/>
      <c r="AL139" s="1"/>
      <c r="AM139" s="1"/>
      <c r="AN139" s="1"/>
      <c r="AO139" s="1"/>
      <c r="AP139" s="1"/>
      <c r="AQ139" s="1"/>
      <c r="AR139" s="1"/>
      <c r="AS139" s="1"/>
      <c r="AT139" s="183"/>
      <c r="AU139" s="183"/>
      <c r="AV139" s="183"/>
      <c r="AW139" s="1"/>
      <c r="AX139" s="1"/>
      <c r="AY139" s="1"/>
      <c r="AZ139" s="1"/>
      <c r="BA139" s="1"/>
      <c r="BB139" s="16"/>
      <c r="BC139" s="16"/>
      <c r="BD139" s="16"/>
      <c r="BE139" s="16"/>
      <c r="BF139" s="16"/>
      <c r="BG139" s="1"/>
      <c r="BH139" s="1"/>
      <c r="BI139" s="1"/>
      <c r="BJ139" s="1"/>
      <c r="BK139" s="1"/>
      <c r="BL139" s="1"/>
      <c r="BM139" s="1"/>
      <c r="BN139" s="1"/>
      <c r="BO139" s="1"/>
      <c r="BP139" s="1"/>
      <c r="BQ139" s="1"/>
      <c r="BR139" s="1"/>
    </row>
    <row r="140" spans="1:70" ht="15.75" customHeight="1" x14ac:dyDescent="0.25">
      <c r="A140" s="1"/>
      <c r="B140" s="1"/>
      <c r="C140" s="1"/>
      <c r="D140" s="1"/>
      <c r="E140" s="1"/>
      <c r="F140" s="1"/>
      <c r="G140" s="1"/>
      <c r="H140" s="1"/>
      <c r="I140" s="1"/>
      <c r="J140" s="1"/>
      <c r="K140" s="1"/>
      <c r="L140" s="1"/>
      <c r="M140" s="1"/>
      <c r="N140" s="1"/>
      <c r="O140" s="1"/>
      <c r="P140" s="1"/>
      <c r="Q140" s="1"/>
      <c r="R140" s="1"/>
      <c r="S140" s="1"/>
      <c r="T140" s="1"/>
      <c r="U140" s="1"/>
      <c r="V140" s="239"/>
      <c r="W140" s="239"/>
      <c r="X140" s="1"/>
      <c r="Y140" s="1"/>
      <c r="Z140" s="1"/>
      <c r="AA140" s="1"/>
      <c r="AB140" s="1"/>
      <c r="AC140" s="1"/>
      <c r="AD140" s="1"/>
      <c r="AE140" s="1"/>
      <c r="AF140" s="1"/>
      <c r="AG140" s="1"/>
      <c r="AH140" s="1"/>
      <c r="AI140" s="1"/>
      <c r="AJ140" s="1"/>
      <c r="AK140" s="1"/>
      <c r="AL140" s="1"/>
      <c r="AM140" s="1"/>
      <c r="AN140" s="1"/>
      <c r="AO140" s="1"/>
      <c r="AP140" s="1"/>
      <c r="AQ140" s="1"/>
      <c r="AR140" s="1"/>
      <c r="AS140" s="1"/>
      <c r="AT140" s="183"/>
      <c r="AU140" s="183"/>
      <c r="AV140" s="183"/>
      <c r="AW140" s="1"/>
      <c r="AX140" s="1"/>
      <c r="AY140" s="1"/>
      <c r="AZ140" s="1"/>
      <c r="BA140" s="1"/>
      <c r="BB140" s="16"/>
      <c r="BC140" s="16"/>
      <c r="BD140" s="16"/>
      <c r="BE140" s="16"/>
      <c r="BF140" s="16"/>
      <c r="BG140" s="1"/>
      <c r="BH140" s="1"/>
      <c r="BI140" s="1"/>
      <c r="BJ140" s="1"/>
      <c r="BK140" s="1"/>
      <c r="BL140" s="1"/>
      <c r="BM140" s="1"/>
      <c r="BN140" s="1"/>
      <c r="BO140" s="1"/>
      <c r="BP140" s="1"/>
      <c r="BQ140" s="1"/>
      <c r="BR140" s="1"/>
    </row>
    <row r="141" spans="1:70" ht="15.75" customHeight="1" x14ac:dyDescent="0.25">
      <c r="A141" s="1"/>
      <c r="B141" s="1"/>
      <c r="C141" s="1"/>
      <c r="D141" s="1"/>
      <c r="E141" s="1"/>
      <c r="F141" s="1"/>
      <c r="G141" s="1"/>
      <c r="H141" s="1"/>
      <c r="I141" s="1"/>
      <c r="J141" s="1"/>
      <c r="K141" s="1"/>
      <c r="L141" s="1"/>
      <c r="M141" s="1"/>
      <c r="N141" s="1"/>
      <c r="O141" s="1"/>
      <c r="P141" s="1"/>
      <c r="Q141" s="1"/>
      <c r="R141" s="1"/>
      <c r="S141" s="1"/>
      <c r="T141" s="1"/>
      <c r="U141" s="1"/>
      <c r="V141" s="239"/>
      <c r="W141" s="239"/>
      <c r="X141" s="1"/>
      <c r="Y141" s="1"/>
      <c r="Z141" s="1"/>
      <c r="AA141" s="1"/>
      <c r="AB141" s="1"/>
      <c r="AC141" s="1"/>
      <c r="AD141" s="1"/>
      <c r="AE141" s="1"/>
      <c r="AF141" s="1"/>
      <c r="AG141" s="1"/>
      <c r="AH141" s="1"/>
      <c r="AI141" s="1"/>
      <c r="AJ141" s="1"/>
      <c r="AK141" s="1"/>
      <c r="AL141" s="1"/>
      <c r="AM141" s="1"/>
      <c r="AN141" s="1"/>
      <c r="AO141" s="1"/>
      <c r="AP141" s="1"/>
      <c r="AQ141" s="1"/>
      <c r="AR141" s="1"/>
      <c r="AS141" s="1"/>
      <c r="AT141" s="183"/>
      <c r="AU141" s="183"/>
      <c r="AV141" s="183"/>
      <c r="AW141" s="1"/>
      <c r="AX141" s="1"/>
      <c r="AY141" s="1"/>
      <c r="AZ141" s="1"/>
      <c r="BA141" s="1"/>
      <c r="BB141" s="16"/>
      <c r="BC141" s="16"/>
      <c r="BD141" s="16"/>
      <c r="BE141" s="16"/>
      <c r="BF141" s="16"/>
      <c r="BG141" s="1"/>
      <c r="BH141" s="1"/>
      <c r="BI141" s="1"/>
      <c r="BJ141" s="1"/>
      <c r="BK141" s="1"/>
      <c r="BL141" s="1"/>
      <c r="BM141" s="1"/>
      <c r="BN141" s="1"/>
      <c r="BO141" s="1"/>
      <c r="BP141" s="1"/>
      <c r="BQ141" s="1"/>
      <c r="BR141" s="1"/>
    </row>
    <row r="142" spans="1:70" ht="15.75" customHeight="1" x14ac:dyDescent="0.25">
      <c r="A142" s="1"/>
      <c r="B142" s="1"/>
      <c r="C142" s="1"/>
      <c r="D142" s="1"/>
      <c r="E142" s="1"/>
      <c r="F142" s="1"/>
      <c r="G142" s="1"/>
      <c r="H142" s="1"/>
      <c r="I142" s="1"/>
      <c r="J142" s="1"/>
      <c r="K142" s="1"/>
      <c r="L142" s="1"/>
      <c r="M142" s="1"/>
      <c r="N142" s="1"/>
      <c r="O142" s="1"/>
      <c r="P142" s="1"/>
      <c r="Q142" s="1"/>
      <c r="R142" s="1"/>
      <c r="S142" s="1"/>
      <c r="T142" s="1"/>
      <c r="U142" s="1"/>
      <c r="V142" s="239"/>
      <c r="W142" s="239"/>
      <c r="X142" s="1"/>
      <c r="Y142" s="1"/>
      <c r="Z142" s="1"/>
      <c r="AA142" s="1"/>
      <c r="AB142" s="1"/>
      <c r="AC142" s="1"/>
      <c r="AD142" s="1"/>
      <c r="AE142" s="1"/>
      <c r="AF142" s="1"/>
      <c r="AG142" s="1"/>
      <c r="AH142" s="1"/>
      <c r="AI142" s="1"/>
      <c r="AJ142" s="1"/>
      <c r="AK142" s="1"/>
      <c r="AL142" s="1"/>
      <c r="AM142" s="1"/>
      <c r="AN142" s="1"/>
      <c r="AO142" s="1"/>
      <c r="AP142" s="1"/>
      <c r="AQ142" s="1"/>
      <c r="AR142" s="1"/>
      <c r="AS142" s="1"/>
      <c r="AT142" s="183"/>
      <c r="AU142" s="183"/>
      <c r="AV142" s="183"/>
      <c r="AW142" s="1"/>
      <c r="AX142" s="1"/>
      <c r="AY142" s="1"/>
      <c r="AZ142" s="1"/>
      <c r="BA142" s="1"/>
      <c r="BB142" s="16"/>
      <c r="BC142" s="16"/>
      <c r="BD142" s="16"/>
      <c r="BE142" s="16"/>
      <c r="BF142" s="16"/>
      <c r="BG142" s="1"/>
      <c r="BH142" s="1"/>
      <c r="BI142" s="1"/>
      <c r="BJ142" s="1"/>
      <c r="BK142" s="1"/>
      <c r="BL142" s="1"/>
      <c r="BM142" s="1"/>
      <c r="BN142" s="1"/>
      <c r="BO142" s="1"/>
      <c r="BP142" s="1"/>
      <c r="BQ142" s="1"/>
      <c r="BR142" s="1"/>
    </row>
    <row r="143" spans="1:70" ht="15.75" customHeight="1" x14ac:dyDescent="0.25">
      <c r="A143" s="1"/>
      <c r="B143" s="1"/>
      <c r="C143" s="1"/>
      <c r="D143" s="1"/>
      <c r="E143" s="1"/>
      <c r="F143" s="1"/>
      <c r="G143" s="1"/>
      <c r="H143" s="1"/>
      <c r="I143" s="1"/>
      <c r="J143" s="1"/>
      <c r="K143" s="1"/>
      <c r="L143" s="1"/>
      <c r="M143" s="1"/>
      <c r="N143" s="1"/>
      <c r="O143" s="1"/>
      <c r="P143" s="1"/>
      <c r="Q143" s="1"/>
      <c r="R143" s="1"/>
      <c r="S143" s="1"/>
      <c r="T143" s="1"/>
      <c r="U143" s="1"/>
      <c r="V143" s="239"/>
      <c r="W143" s="239"/>
      <c r="X143" s="1"/>
      <c r="Y143" s="1"/>
      <c r="Z143" s="1"/>
      <c r="AA143" s="1"/>
      <c r="AB143" s="1"/>
      <c r="AC143" s="1"/>
      <c r="AD143" s="1"/>
      <c r="AE143" s="1"/>
      <c r="AF143" s="1"/>
      <c r="AG143" s="1"/>
      <c r="AH143" s="1"/>
      <c r="AI143" s="1"/>
      <c r="AJ143" s="1"/>
      <c r="AK143" s="1"/>
      <c r="AL143" s="1"/>
      <c r="AM143" s="1"/>
      <c r="AN143" s="1"/>
      <c r="AO143" s="1"/>
      <c r="AP143" s="1"/>
      <c r="AQ143" s="1"/>
      <c r="AR143" s="1"/>
      <c r="AS143" s="1"/>
      <c r="AT143" s="183"/>
      <c r="AU143" s="183"/>
      <c r="AV143" s="183"/>
      <c r="AW143" s="1"/>
      <c r="AX143" s="1"/>
      <c r="AY143" s="1"/>
      <c r="AZ143" s="1"/>
      <c r="BA143" s="1"/>
      <c r="BB143" s="16"/>
      <c r="BC143" s="16"/>
      <c r="BD143" s="16"/>
      <c r="BE143" s="16"/>
      <c r="BF143" s="16"/>
      <c r="BG143" s="1"/>
      <c r="BH143" s="1"/>
      <c r="BI143" s="1"/>
      <c r="BJ143" s="1"/>
      <c r="BK143" s="1"/>
      <c r="BL143" s="1"/>
      <c r="BM143" s="1"/>
      <c r="BN143" s="1"/>
      <c r="BO143" s="1"/>
      <c r="BP143" s="1"/>
      <c r="BQ143" s="1"/>
      <c r="BR143" s="1"/>
    </row>
    <row r="144" spans="1:70" ht="15.75" customHeight="1" x14ac:dyDescent="0.25">
      <c r="A144" s="1"/>
      <c r="B144" s="1"/>
      <c r="C144" s="1"/>
      <c r="D144" s="1"/>
      <c r="E144" s="1"/>
      <c r="F144" s="1"/>
      <c r="G144" s="1"/>
      <c r="H144" s="1"/>
      <c r="I144" s="1"/>
      <c r="J144" s="1"/>
      <c r="K144" s="1"/>
      <c r="L144" s="1"/>
      <c r="M144" s="1"/>
      <c r="N144" s="1"/>
      <c r="O144" s="1"/>
      <c r="P144" s="1"/>
      <c r="Q144" s="1"/>
      <c r="R144" s="1"/>
      <c r="S144" s="1"/>
      <c r="T144" s="1"/>
      <c r="U144" s="1"/>
      <c r="V144" s="239"/>
      <c r="W144" s="239"/>
      <c r="X144" s="1"/>
      <c r="Y144" s="1"/>
      <c r="Z144" s="1"/>
      <c r="AA144" s="1"/>
      <c r="AB144" s="1"/>
      <c r="AC144" s="1"/>
      <c r="AD144" s="1"/>
      <c r="AE144" s="1"/>
      <c r="AF144" s="1"/>
      <c r="AG144" s="1"/>
      <c r="AH144" s="1"/>
      <c r="AI144" s="1"/>
      <c r="AJ144" s="1"/>
      <c r="AK144" s="1"/>
      <c r="AL144" s="1"/>
      <c r="AM144" s="1"/>
      <c r="AN144" s="1"/>
      <c r="AO144" s="1"/>
      <c r="AP144" s="1"/>
      <c r="AQ144" s="1"/>
      <c r="AR144" s="1"/>
      <c r="AS144" s="1"/>
      <c r="AT144" s="183"/>
      <c r="AU144" s="183"/>
      <c r="AV144" s="183"/>
      <c r="AW144" s="1"/>
      <c r="AX144" s="1"/>
      <c r="AY144" s="1"/>
      <c r="AZ144" s="1"/>
      <c r="BA144" s="1"/>
      <c r="BB144" s="16"/>
      <c r="BC144" s="16"/>
      <c r="BD144" s="16"/>
      <c r="BE144" s="16"/>
      <c r="BF144" s="16"/>
      <c r="BG144" s="1"/>
      <c r="BH144" s="1"/>
      <c r="BI144" s="1"/>
      <c r="BJ144" s="1"/>
      <c r="BK144" s="1"/>
      <c r="BL144" s="1"/>
      <c r="BM144" s="1"/>
      <c r="BN144" s="1"/>
      <c r="BO144" s="1"/>
      <c r="BP144" s="1"/>
      <c r="BQ144" s="1"/>
      <c r="BR144" s="1"/>
    </row>
    <row r="145" spans="1:70" ht="15.75" customHeight="1" x14ac:dyDescent="0.25">
      <c r="A145" s="1"/>
      <c r="B145" s="1"/>
      <c r="C145" s="1"/>
      <c r="D145" s="1"/>
      <c r="E145" s="1"/>
      <c r="F145" s="1"/>
      <c r="G145" s="1"/>
      <c r="H145" s="1"/>
      <c r="I145" s="1"/>
      <c r="J145" s="1"/>
      <c r="K145" s="1"/>
      <c r="L145" s="1"/>
      <c r="M145" s="1"/>
      <c r="N145" s="1"/>
      <c r="O145" s="1"/>
      <c r="P145" s="1"/>
      <c r="Q145" s="1"/>
      <c r="R145" s="1"/>
      <c r="S145" s="1"/>
      <c r="T145" s="1"/>
      <c r="U145" s="1"/>
      <c r="V145" s="239"/>
      <c r="W145" s="239"/>
      <c r="X145" s="1"/>
      <c r="Y145" s="1"/>
      <c r="Z145" s="1"/>
      <c r="AA145" s="1"/>
      <c r="AB145" s="1"/>
      <c r="AC145" s="1"/>
      <c r="AD145" s="1"/>
      <c r="AE145" s="1"/>
      <c r="AF145" s="1"/>
      <c r="AG145" s="1"/>
      <c r="AH145" s="1"/>
      <c r="AI145" s="1"/>
      <c r="AJ145" s="1"/>
      <c r="AK145" s="1"/>
      <c r="AL145" s="1"/>
      <c r="AM145" s="1"/>
      <c r="AN145" s="1"/>
      <c r="AO145" s="1"/>
      <c r="AP145" s="1"/>
      <c r="AQ145" s="1"/>
      <c r="AR145" s="1"/>
      <c r="AS145" s="1"/>
      <c r="AT145" s="183"/>
      <c r="AU145" s="183"/>
      <c r="AV145" s="183"/>
      <c r="AW145" s="1"/>
      <c r="AX145" s="1"/>
      <c r="AY145" s="1"/>
      <c r="AZ145" s="1"/>
      <c r="BA145" s="1"/>
      <c r="BB145" s="16"/>
      <c r="BC145" s="16"/>
      <c r="BD145" s="16"/>
      <c r="BE145" s="16"/>
      <c r="BF145" s="16"/>
      <c r="BG145" s="1"/>
      <c r="BH145" s="1"/>
      <c r="BI145" s="1"/>
      <c r="BJ145" s="1"/>
      <c r="BK145" s="1"/>
      <c r="BL145" s="1"/>
      <c r="BM145" s="1"/>
      <c r="BN145" s="1"/>
      <c r="BO145" s="1"/>
      <c r="BP145" s="1"/>
      <c r="BQ145" s="1"/>
      <c r="BR145" s="1"/>
    </row>
    <row r="146" spans="1:70" ht="15.75" customHeight="1" x14ac:dyDescent="0.25">
      <c r="A146" s="1"/>
      <c r="B146" s="1"/>
      <c r="C146" s="1"/>
      <c r="D146" s="1"/>
      <c r="E146" s="1"/>
      <c r="F146" s="1"/>
      <c r="G146" s="1"/>
      <c r="H146" s="1"/>
      <c r="I146" s="1"/>
      <c r="J146" s="1"/>
      <c r="K146" s="1"/>
      <c r="L146" s="1"/>
      <c r="M146" s="1"/>
      <c r="N146" s="1"/>
      <c r="O146" s="1"/>
      <c r="P146" s="1"/>
      <c r="Q146" s="1"/>
      <c r="R146" s="1"/>
      <c r="S146" s="1"/>
      <c r="T146" s="1"/>
      <c r="U146" s="1"/>
      <c r="V146" s="239"/>
      <c r="W146" s="239"/>
      <c r="X146" s="1"/>
      <c r="Y146" s="1"/>
      <c r="Z146" s="1"/>
      <c r="AA146" s="1"/>
      <c r="AB146" s="1"/>
      <c r="AC146" s="1"/>
      <c r="AD146" s="1"/>
      <c r="AE146" s="1"/>
      <c r="AF146" s="1"/>
      <c r="AG146" s="1"/>
      <c r="AH146" s="1"/>
      <c r="AI146" s="1"/>
      <c r="AJ146" s="1"/>
      <c r="AK146" s="1"/>
      <c r="AL146" s="1"/>
      <c r="AM146" s="1"/>
      <c r="AN146" s="1"/>
      <c r="AO146" s="1"/>
      <c r="AP146" s="1"/>
      <c r="AQ146" s="1"/>
      <c r="AR146" s="1"/>
      <c r="AS146" s="1"/>
      <c r="AT146" s="183"/>
      <c r="AU146" s="183"/>
      <c r="AV146" s="183"/>
      <c r="AW146" s="1"/>
      <c r="AX146" s="1"/>
      <c r="AY146" s="1"/>
      <c r="AZ146" s="1"/>
      <c r="BA146" s="1"/>
      <c r="BB146" s="16"/>
      <c r="BC146" s="16"/>
      <c r="BD146" s="16"/>
      <c r="BE146" s="16"/>
      <c r="BF146" s="16"/>
      <c r="BG146" s="1"/>
      <c r="BH146" s="1"/>
      <c r="BI146" s="1"/>
      <c r="BJ146" s="1"/>
      <c r="BK146" s="1"/>
      <c r="BL146" s="1"/>
      <c r="BM146" s="1"/>
      <c r="BN146" s="1"/>
      <c r="BO146" s="1"/>
      <c r="BP146" s="1"/>
      <c r="BQ146" s="1"/>
      <c r="BR146" s="1"/>
    </row>
    <row r="147" spans="1:70" ht="15.75" customHeight="1" x14ac:dyDescent="0.25">
      <c r="A147" s="1"/>
      <c r="B147" s="1"/>
      <c r="C147" s="1"/>
      <c r="D147" s="1"/>
      <c r="E147" s="1"/>
      <c r="F147" s="1"/>
      <c r="G147" s="1"/>
      <c r="H147" s="1"/>
      <c r="I147" s="1"/>
      <c r="J147" s="1"/>
      <c r="K147" s="1"/>
      <c r="L147" s="1"/>
      <c r="M147" s="1"/>
      <c r="N147" s="1"/>
      <c r="O147" s="1"/>
      <c r="P147" s="1"/>
      <c r="Q147" s="1"/>
      <c r="R147" s="1"/>
      <c r="S147" s="1"/>
      <c r="T147" s="1"/>
      <c r="U147" s="1"/>
      <c r="V147" s="239"/>
      <c r="W147" s="239"/>
      <c r="X147" s="1"/>
      <c r="Y147" s="1"/>
      <c r="Z147" s="1"/>
      <c r="AA147" s="1"/>
      <c r="AB147" s="1"/>
      <c r="AC147" s="1"/>
      <c r="AD147" s="1"/>
      <c r="AE147" s="1"/>
      <c r="AF147" s="1"/>
      <c r="AG147" s="1"/>
      <c r="AH147" s="1"/>
      <c r="AI147" s="1"/>
      <c r="AJ147" s="1"/>
      <c r="AK147" s="1"/>
      <c r="AL147" s="1"/>
      <c r="AM147" s="1"/>
      <c r="AN147" s="1"/>
      <c r="AO147" s="1"/>
      <c r="AP147" s="1"/>
      <c r="AQ147" s="1"/>
      <c r="AR147" s="1"/>
      <c r="AS147" s="1"/>
      <c r="AT147" s="183"/>
      <c r="AU147" s="183"/>
      <c r="AV147" s="183"/>
      <c r="AW147" s="1"/>
      <c r="AX147" s="1"/>
      <c r="AY147" s="1"/>
      <c r="AZ147" s="1"/>
      <c r="BA147" s="1"/>
      <c r="BB147" s="16"/>
      <c r="BC147" s="16"/>
      <c r="BD147" s="16"/>
      <c r="BE147" s="16"/>
      <c r="BF147" s="16"/>
      <c r="BG147" s="1"/>
      <c r="BH147" s="1"/>
      <c r="BI147" s="1"/>
      <c r="BJ147" s="1"/>
      <c r="BK147" s="1"/>
      <c r="BL147" s="1"/>
      <c r="BM147" s="1"/>
      <c r="BN147" s="1"/>
      <c r="BO147" s="1"/>
      <c r="BP147" s="1"/>
      <c r="BQ147" s="1"/>
      <c r="BR147" s="1"/>
    </row>
    <row r="148" spans="1:70" ht="15.75" customHeight="1" x14ac:dyDescent="0.25">
      <c r="A148" s="1"/>
      <c r="B148" s="1"/>
      <c r="C148" s="1"/>
      <c r="D148" s="1"/>
      <c r="E148" s="1"/>
      <c r="F148" s="1"/>
      <c r="G148" s="1"/>
      <c r="H148" s="1"/>
      <c r="I148" s="1"/>
      <c r="J148" s="1"/>
      <c r="K148" s="1"/>
      <c r="L148" s="1"/>
      <c r="M148" s="1"/>
      <c r="N148" s="1"/>
      <c r="O148" s="1"/>
      <c r="P148" s="1"/>
      <c r="Q148" s="1"/>
      <c r="R148" s="1"/>
      <c r="S148" s="1"/>
      <c r="T148" s="1"/>
      <c r="U148" s="1"/>
      <c r="V148" s="239"/>
      <c r="W148" s="239"/>
      <c r="X148" s="1"/>
      <c r="Y148" s="1"/>
      <c r="Z148" s="1"/>
      <c r="AA148" s="1"/>
      <c r="AB148" s="1"/>
      <c r="AC148" s="1"/>
      <c r="AD148" s="1"/>
      <c r="AE148" s="1"/>
      <c r="AF148" s="1"/>
      <c r="AG148" s="1"/>
      <c r="AH148" s="1"/>
      <c r="AI148" s="1"/>
      <c r="AJ148" s="1"/>
      <c r="AK148" s="1"/>
      <c r="AL148" s="1"/>
      <c r="AM148" s="1"/>
      <c r="AN148" s="1"/>
      <c r="AO148" s="1"/>
      <c r="AP148" s="1"/>
      <c r="AQ148" s="1"/>
      <c r="AR148" s="1"/>
      <c r="AS148" s="1"/>
      <c r="AT148" s="183"/>
      <c r="AU148" s="183"/>
      <c r="AV148" s="183"/>
      <c r="AW148" s="1"/>
      <c r="AX148" s="1"/>
      <c r="AY148" s="1"/>
      <c r="AZ148" s="1"/>
      <c r="BA148" s="1"/>
      <c r="BB148" s="16"/>
      <c r="BC148" s="16"/>
      <c r="BD148" s="16"/>
      <c r="BE148" s="16"/>
      <c r="BF148" s="16"/>
      <c r="BG148" s="1"/>
      <c r="BH148" s="1"/>
      <c r="BI148" s="1"/>
      <c r="BJ148" s="1"/>
      <c r="BK148" s="1"/>
      <c r="BL148" s="1"/>
      <c r="BM148" s="1"/>
      <c r="BN148" s="1"/>
      <c r="BO148" s="1"/>
      <c r="BP148" s="1"/>
      <c r="BQ148" s="1"/>
      <c r="BR148" s="1"/>
    </row>
    <row r="149" spans="1:70" ht="15.75" customHeight="1" x14ac:dyDescent="0.25">
      <c r="A149" s="1"/>
      <c r="B149" s="1"/>
      <c r="C149" s="1"/>
      <c r="D149" s="1"/>
      <c r="E149" s="1"/>
      <c r="F149" s="1"/>
      <c r="G149" s="1"/>
      <c r="H149" s="1"/>
      <c r="I149" s="1"/>
      <c r="J149" s="1"/>
      <c r="K149" s="1"/>
      <c r="L149" s="1"/>
      <c r="M149" s="1"/>
      <c r="N149" s="1"/>
      <c r="O149" s="1"/>
      <c r="P149" s="1"/>
      <c r="Q149" s="1"/>
      <c r="R149" s="1"/>
      <c r="S149" s="1"/>
      <c r="T149" s="1"/>
      <c r="U149" s="1"/>
      <c r="V149" s="239"/>
      <c r="W149" s="239"/>
      <c r="X149" s="1"/>
      <c r="Y149" s="1"/>
      <c r="Z149" s="1"/>
      <c r="AA149" s="1"/>
      <c r="AB149" s="1"/>
      <c r="AC149" s="1"/>
      <c r="AD149" s="1"/>
      <c r="AE149" s="1"/>
      <c r="AF149" s="1"/>
      <c r="AG149" s="1"/>
      <c r="AH149" s="1"/>
      <c r="AI149" s="1"/>
      <c r="AJ149" s="1"/>
      <c r="AK149" s="1"/>
      <c r="AL149" s="1"/>
      <c r="AM149" s="1"/>
      <c r="AN149" s="1"/>
      <c r="AO149" s="1"/>
      <c r="AP149" s="1"/>
      <c r="AQ149" s="1"/>
      <c r="AR149" s="1"/>
      <c r="AS149" s="1"/>
      <c r="AT149" s="183"/>
      <c r="AU149" s="183"/>
      <c r="AV149" s="183"/>
      <c r="AW149" s="1"/>
      <c r="AX149" s="1"/>
      <c r="AY149" s="1"/>
      <c r="AZ149" s="1"/>
      <c r="BA149" s="1"/>
      <c r="BB149" s="16"/>
      <c r="BC149" s="16"/>
      <c r="BD149" s="16"/>
      <c r="BE149" s="16"/>
      <c r="BF149" s="16"/>
      <c r="BG149" s="1"/>
      <c r="BH149" s="1"/>
      <c r="BI149" s="1"/>
      <c r="BJ149" s="1"/>
      <c r="BK149" s="1"/>
      <c r="BL149" s="1"/>
      <c r="BM149" s="1"/>
      <c r="BN149" s="1"/>
      <c r="BO149" s="1"/>
      <c r="BP149" s="1"/>
      <c r="BQ149" s="1"/>
      <c r="BR149" s="1"/>
    </row>
    <row r="150" spans="1:70" ht="15.75" customHeight="1" x14ac:dyDescent="0.25">
      <c r="A150" s="1"/>
      <c r="B150" s="1"/>
      <c r="C150" s="1"/>
      <c r="D150" s="1"/>
      <c r="E150" s="1"/>
      <c r="F150" s="1"/>
      <c r="G150" s="1"/>
      <c r="H150" s="1"/>
      <c r="I150" s="1"/>
      <c r="J150" s="1"/>
      <c r="K150" s="1"/>
      <c r="L150" s="1"/>
      <c r="M150" s="1"/>
      <c r="N150" s="1"/>
      <c r="O150" s="1"/>
      <c r="P150" s="1"/>
      <c r="Q150" s="1"/>
      <c r="R150" s="1"/>
      <c r="S150" s="1"/>
      <c r="T150" s="1"/>
      <c r="U150" s="1"/>
      <c r="V150" s="239"/>
      <c r="W150" s="239"/>
      <c r="X150" s="1"/>
      <c r="Y150" s="1"/>
      <c r="Z150" s="1"/>
      <c r="AA150" s="1"/>
      <c r="AB150" s="1"/>
      <c r="AC150" s="1"/>
      <c r="AD150" s="1"/>
      <c r="AE150" s="1"/>
      <c r="AF150" s="1"/>
      <c r="AG150" s="1"/>
      <c r="AH150" s="1"/>
      <c r="AI150" s="1"/>
      <c r="AJ150" s="1"/>
      <c r="AK150" s="1"/>
      <c r="AL150" s="1"/>
      <c r="AM150" s="1"/>
      <c r="AN150" s="1"/>
      <c r="AO150" s="1"/>
      <c r="AP150" s="1"/>
      <c r="AQ150" s="1"/>
      <c r="AR150" s="1"/>
      <c r="AS150" s="1"/>
      <c r="AT150" s="183"/>
      <c r="AU150" s="183"/>
      <c r="AV150" s="183"/>
      <c r="AW150" s="1"/>
      <c r="AX150" s="1"/>
      <c r="AY150" s="1"/>
      <c r="AZ150" s="1"/>
      <c r="BA150" s="1"/>
      <c r="BB150" s="16"/>
      <c r="BC150" s="16"/>
      <c r="BD150" s="16"/>
      <c r="BE150" s="16"/>
      <c r="BF150" s="16"/>
      <c r="BG150" s="1"/>
      <c r="BH150" s="1"/>
      <c r="BI150" s="1"/>
      <c r="BJ150" s="1"/>
      <c r="BK150" s="1"/>
      <c r="BL150" s="1"/>
      <c r="BM150" s="1"/>
      <c r="BN150" s="1"/>
      <c r="BO150" s="1"/>
      <c r="BP150" s="1"/>
      <c r="BQ150" s="1"/>
      <c r="BR150" s="1"/>
    </row>
    <row r="151" spans="1:70" ht="15.75" customHeight="1" x14ac:dyDescent="0.25">
      <c r="A151" s="1"/>
      <c r="B151" s="1"/>
      <c r="C151" s="1"/>
      <c r="D151" s="1"/>
      <c r="E151" s="1"/>
      <c r="F151" s="1"/>
      <c r="G151" s="1"/>
      <c r="H151" s="1"/>
      <c r="I151" s="1"/>
      <c r="J151" s="1"/>
      <c r="K151" s="1"/>
      <c r="L151" s="1"/>
      <c r="M151" s="1"/>
      <c r="N151" s="1"/>
      <c r="O151" s="1"/>
      <c r="P151" s="1"/>
      <c r="Q151" s="1"/>
      <c r="R151" s="1"/>
      <c r="S151" s="1"/>
      <c r="T151" s="1"/>
      <c r="U151" s="1"/>
      <c r="V151" s="239"/>
      <c r="W151" s="239"/>
      <c r="X151" s="1"/>
      <c r="Y151" s="1"/>
      <c r="Z151" s="1"/>
      <c r="AA151" s="1"/>
      <c r="AB151" s="1"/>
      <c r="AC151" s="1"/>
      <c r="AD151" s="1"/>
      <c r="AE151" s="1"/>
      <c r="AF151" s="1"/>
      <c r="AG151" s="1"/>
      <c r="AH151" s="1"/>
      <c r="AI151" s="1"/>
      <c r="AJ151" s="1"/>
      <c r="AK151" s="1"/>
      <c r="AL151" s="1"/>
      <c r="AM151" s="1"/>
      <c r="AN151" s="1"/>
      <c r="AO151" s="1"/>
      <c r="AP151" s="1"/>
      <c r="AQ151" s="1"/>
      <c r="AR151" s="1"/>
      <c r="AS151" s="1"/>
      <c r="AT151" s="183"/>
      <c r="AU151" s="183"/>
      <c r="AV151" s="183"/>
      <c r="AW151" s="1"/>
      <c r="AX151" s="1"/>
      <c r="AY151" s="1"/>
      <c r="AZ151" s="1"/>
      <c r="BA151" s="1"/>
      <c r="BB151" s="16"/>
      <c r="BC151" s="16"/>
      <c r="BD151" s="16"/>
      <c r="BE151" s="16"/>
      <c r="BF151" s="16"/>
      <c r="BG151" s="1"/>
      <c r="BH151" s="1"/>
      <c r="BI151" s="1"/>
      <c r="BJ151" s="1"/>
      <c r="BK151" s="1"/>
      <c r="BL151" s="1"/>
      <c r="BM151" s="1"/>
      <c r="BN151" s="1"/>
      <c r="BO151" s="1"/>
      <c r="BP151" s="1"/>
      <c r="BQ151" s="1"/>
      <c r="BR151" s="1"/>
    </row>
    <row r="152" spans="1:70" ht="15.75" customHeight="1" x14ac:dyDescent="0.25">
      <c r="A152" s="1"/>
      <c r="B152" s="1"/>
      <c r="C152" s="1"/>
      <c r="D152" s="1"/>
      <c r="E152" s="1"/>
      <c r="F152" s="1"/>
      <c r="G152" s="1"/>
      <c r="H152" s="1"/>
      <c r="I152" s="1"/>
      <c r="J152" s="1"/>
      <c r="K152" s="1"/>
      <c r="L152" s="1"/>
      <c r="M152" s="1"/>
      <c r="N152" s="1"/>
      <c r="O152" s="1"/>
      <c r="P152" s="1"/>
      <c r="Q152" s="1"/>
      <c r="R152" s="1"/>
      <c r="S152" s="1"/>
      <c r="T152" s="1"/>
      <c r="U152" s="1"/>
      <c r="V152" s="239"/>
      <c r="W152" s="239"/>
      <c r="X152" s="1"/>
      <c r="Y152" s="1"/>
      <c r="Z152" s="1"/>
      <c r="AA152" s="1"/>
      <c r="AB152" s="1"/>
      <c r="AC152" s="1"/>
      <c r="AD152" s="1"/>
      <c r="AE152" s="1"/>
      <c r="AF152" s="1"/>
      <c r="AG152" s="1"/>
      <c r="AH152" s="1"/>
      <c r="AI152" s="1"/>
      <c r="AJ152" s="1"/>
      <c r="AK152" s="1"/>
      <c r="AL152" s="1"/>
      <c r="AM152" s="1"/>
      <c r="AN152" s="1"/>
      <c r="AO152" s="1"/>
      <c r="AP152" s="1"/>
      <c r="AQ152" s="1"/>
      <c r="AR152" s="1"/>
      <c r="AS152" s="1"/>
      <c r="AT152" s="183"/>
      <c r="AU152" s="183"/>
      <c r="AV152" s="183"/>
      <c r="AW152" s="1"/>
      <c r="AX152" s="1"/>
      <c r="AY152" s="1"/>
      <c r="AZ152" s="1"/>
      <c r="BA152" s="1"/>
      <c r="BB152" s="16"/>
      <c r="BC152" s="16"/>
      <c r="BD152" s="16"/>
      <c r="BE152" s="16"/>
      <c r="BF152" s="16"/>
      <c r="BG152" s="1"/>
      <c r="BH152" s="1"/>
      <c r="BI152" s="1"/>
      <c r="BJ152" s="1"/>
      <c r="BK152" s="1"/>
      <c r="BL152" s="1"/>
      <c r="BM152" s="1"/>
      <c r="BN152" s="1"/>
      <c r="BO152" s="1"/>
      <c r="BP152" s="1"/>
      <c r="BQ152" s="1"/>
      <c r="BR152" s="1"/>
    </row>
    <row r="153" spans="1:70" ht="15.75" customHeight="1" x14ac:dyDescent="0.25">
      <c r="A153" s="1"/>
      <c r="B153" s="1"/>
      <c r="C153" s="1"/>
      <c r="D153" s="1"/>
      <c r="E153" s="1"/>
      <c r="F153" s="1"/>
      <c r="G153" s="1"/>
      <c r="H153" s="1"/>
      <c r="I153" s="1"/>
      <c r="J153" s="1"/>
      <c r="K153" s="1"/>
      <c r="L153" s="1"/>
      <c r="M153" s="1"/>
      <c r="N153" s="1"/>
      <c r="O153" s="1"/>
      <c r="P153" s="1"/>
      <c r="Q153" s="1"/>
      <c r="R153" s="1"/>
      <c r="S153" s="1"/>
      <c r="T153" s="1"/>
      <c r="U153" s="1"/>
      <c r="V153" s="239"/>
      <c r="W153" s="239"/>
      <c r="X153" s="1"/>
      <c r="Y153" s="1"/>
      <c r="Z153" s="1"/>
      <c r="AA153" s="1"/>
      <c r="AB153" s="1"/>
      <c r="AC153" s="1"/>
      <c r="AD153" s="1"/>
      <c r="AE153" s="1"/>
      <c r="AF153" s="1"/>
      <c r="AG153" s="1"/>
      <c r="AH153" s="1"/>
      <c r="AI153" s="1"/>
      <c r="AJ153" s="1"/>
      <c r="AK153" s="1"/>
      <c r="AL153" s="1"/>
      <c r="AM153" s="1"/>
      <c r="AN153" s="1"/>
      <c r="AO153" s="1"/>
      <c r="AP153" s="1"/>
      <c r="AQ153" s="1"/>
      <c r="AR153" s="1"/>
      <c r="AS153" s="1"/>
      <c r="AT153" s="183"/>
      <c r="AU153" s="183"/>
      <c r="AV153" s="183"/>
      <c r="AW153" s="1"/>
      <c r="AX153" s="1"/>
      <c r="AY153" s="1"/>
      <c r="AZ153" s="1"/>
      <c r="BA153" s="1"/>
      <c r="BB153" s="16"/>
      <c r="BC153" s="16"/>
      <c r="BD153" s="16"/>
      <c r="BE153" s="16"/>
      <c r="BF153" s="16"/>
      <c r="BG153" s="1"/>
      <c r="BH153" s="1"/>
      <c r="BI153" s="1"/>
      <c r="BJ153" s="1"/>
      <c r="BK153" s="1"/>
      <c r="BL153" s="1"/>
      <c r="BM153" s="1"/>
      <c r="BN153" s="1"/>
      <c r="BO153" s="1"/>
      <c r="BP153" s="1"/>
      <c r="BQ153" s="1"/>
      <c r="BR153" s="1"/>
    </row>
    <row r="154" spans="1:70" ht="15.75" customHeight="1" x14ac:dyDescent="0.25">
      <c r="A154" s="1"/>
      <c r="B154" s="1"/>
      <c r="C154" s="1"/>
      <c r="D154" s="1"/>
      <c r="E154" s="1"/>
      <c r="F154" s="1"/>
      <c r="G154" s="1"/>
      <c r="H154" s="1"/>
      <c r="I154" s="1"/>
      <c r="J154" s="1"/>
      <c r="K154" s="1"/>
      <c r="L154" s="1"/>
      <c r="M154" s="1"/>
      <c r="N154" s="1"/>
      <c r="O154" s="1"/>
      <c r="P154" s="1"/>
      <c r="Q154" s="1"/>
      <c r="R154" s="1"/>
      <c r="S154" s="1"/>
      <c r="T154" s="1"/>
      <c r="U154" s="1"/>
      <c r="V154" s="239"/>
      <c r="W154" s="239"/>
      <c r="X154" s="1"/>
      <c r="Y154" s="1"/>
      <c r="Z154" s="1"/>
      <c r="AA154" s="1"/>
      <c r="AB154" s="1"/>
      <c r="AC154" s="1"/>
      <c r="AD154" s="1"/>
      <c r="AE154" s="1"/>
      <c r="AF154" s="1"/>
      <c r="AG154" s="1"/>
      <c r="AH154" s="1"/>
      <c r="AI154" s="1"/>
      <c r="AJ154" s="1"/>
      <c r="AK154" s="1"/>
      <c r="AL154" s="1"/>
      <c r="AM154" s="1"/>
      <c r="AN154" s="1"/>
      <c r="AO154" s="1"/>
      <c r="AP154" s="1"/>
      <c r="AQ154" s="1"/>
      <c r="AR154" s="1"/>
      <c r="AS154" s="1"/>
      <c r="AT154" s="183"/>
      <c r="AU154" s="183"/>
      <c r="AV154" s="183"/>
      <c r="AW154" s="1"/>
      <c r="AX154" s="1"/>
      <c r="AY154" s="1"/>
      <c r="AZ154" s="1"/>
      <c r="BA154" s="1"/>
      <c r="BB154" s="16"/>
      <c r="BC154" s="16"/>
      <c r="BD154" s="16"/>
      <c r="BE154" s="16"/>
      <c r="BF154" s="16"/>
      <c r="BG154" s="1"/>
      <c r="BH154" s="1"/>
      <c r="BI154" s="1"/>
      <c r="BJ154" s="1"/>
      <c r="BK154" s="1"/>
      <c r="BL154" s="1"/>
      <c r="BM154" s="1"/>
      <c r="BN154" s="1"/>
      <c r="BO154" s="1"/>
      <c r="BP154" s="1"/>
      <c r="BQ154" s="1"/>
      <c r="BR154" s="1"/>
    </row>
    <row r="155" spans="1:70" ht="15.75" customHeight="1" x14ac:dyDescent="0.25">
      <c r="A155" s="1"/>
      <c r="B155" s="1"/>
      <c r="C155" s="1"/>
      <c r="D155" s="1"/>
      <c r="E155" s="1"/>
      <c r="F155" s="1"/>
      <c r="G155" s="1"/>
      <c r="H155" s="1"/>
      <c r="I155" s="1"/>
      <c r="J155" s="1"/>
      <c r="K155" s="1"/>
      <c r="L155" s="1"/>
      <c r="M155" s="1"/>
      <c r="N155" s="1"/>
      <c r="O155" s="1"/>
      <c r="P155" s="1"/>
      <c r="Q155" s="1"/>
      <c r="R155" s="1"/>
      <c r="S155" s="1"/>
      <c r="T155" s="1"/>
      <c r="U155" s="1"/>
      <c r="V155" s="239"/>
      <c r="W155" s="239"/>
      <c r="X155" s="1"/>
      <c r="Y155" s="1"/>
      <c r="Z155" s="1"/>
      <c r="AA155" s="1"/>
      <c r="AB155" s="1"/>
      <c r="AC155" s="1"/>
      <c r="AD155" s="1"/>
      <c r="AE155" s="1"/>
      <c r="AF155" s="1"/>
      <c r="AG155" s="1"/>
      <c r="AH155" s="1"/>
      <c r="AI155" s="1"/>
      <c r="AJ155" s="1"/>
      <c r="AK155" s="1"/>
      <c r="AL155" s="1"/>
      <c r="AM155" s="1"/>
      <c r="AN155" s="1"/>
      <c r="AO155" s="1"/>
      <c r="AP155" s="1"/>
      <c r="AQ155" s="1"/>
      <c r="AR155" s="1"/>
      <c r="AS155" s="1"/>
      <c r="AT155" s="183"/>
      <c r="AU155" s="183"/>
      <c r="AV155" s="183"/>
      <c r="AW155" s="1"/>
      <c r="AX155" s="1"/>
      <c r="AY155" s="1"/>
      <c r="AZ155" s="1"/>
      <c r="BA155" s="1"/>
      <c r="BB155" s="16"/>
      <c r="BC155" s="16"/>
      <c r="BD155" s="16"/>
      <c r="BE155" s="16"/>
      <c r="BF155" s="16"/>
      <c r="BG155" s="1"/>
      <c r="BH155" s="1"/>
      <c r="BI155" s="1"/>
      <c r="BJ155" s="1"/>
      <c r="BK155" s="1"/>
      <c r="BL155" s="1"/>
      <c r="BM155" s="1"/>
      <c r="BN155" s="1"/>
      <c r="BO155" s="1"/>
      <c r="BP155" s="1"/>
      <c r="BQ155" s="1"/>
      <c r="BR155" s="1"/>
    </row>
    <row r="156" spans="1:70" ht="15.75" customHeight="1" x14ac:dyDescent="0.25">
      <c r="A156" s="1"/>
      <c r="B156" s="1"/>
      <c r="C156" s="1"/>
      <c r="D156" s="1"/>
      <c r="E156" s="1"/>
      <c r="F156" s="1"/>
      <c r="G156" s="1"/>
      <c r="H156" s="1"/>
      <c r="I156" s="1"/>
      <c r="J156" s="1"/>
      <c r="K156" s="1"/>
      <c r="L156" s="1"/>
      <c r="M156" s="1"/>
      <c r="N156" s="1"/>
      <c r="O156" s="1"/>
      <c r="P156" s="1"/>
      <c r="Q156" s="1"/>
      <c r="R156" s="1"/>
      <c r="S156" s="1"/>
      <c r="T156" s="1"/>
      <c r="U156" s="1"/>
      <c r="V156" s="239"/>
      <c r="W156" s="239"/>
      <c r="X156" s="1"/>
      <c r="Y156" s="1"/>
      <c r="Z156" s="1"/>
      <c r="AA156" s="1"/>
      <c r="AB156" s="1"/>
      <c r="AC156" s="1"/>
      <c r="AD156" s="1"/>
      <c r="AE156" s="1"/>
      <c r="AF156" s="1"/>
      <c r="AG156" s="1"/>
      <c r="AH156" s="1"/>
      <c r="AI156" s="1"/>
      <c r="AJ156" s="1"/>
      <c r="AK156" s="1"/>
      <c r="AL156" s="1"/>
      <c r="AM156" s="1"/>
      <c r="AN156" s="1"/>
      <c r="AO156" s="1"/>
      <c r="AP156" s="1"/>
      <c r="AQ156" s="1"/>
      <c r="AR156" s="1"/>
      <c r="AS156" s="1"/>
      <c r="AT156" s="183"/>
      <c r="AU156" s="183"/>
      <c r="AV156" s="183"/>
      <c r="AW156" s="1"/>
      <c r="AX156" s="1"/>
      <c r="AY156" s="1"/>
      <c r="AZ156" s="1"/>
      <c r="BA156" s="1"/>
      <c r="BB156" s="16"/>
      <c r="BC156" s="16"/>
      <c r="BD156" s="16"/>
      <c r="BE156" s="16"/>
      <c r="BF156" s="16"/>
      <c r="BG156" s="1"/>
      <c r="BH156" s="1"/>
      <c r="BI156" s="1"/>
      <c r="BJ156" s="1"/>
      <c r="BK156" s="1"/>
      <c r="BL156" s="1"/>
      <c r="BM156" s="1"/>
      <c r="BN156" s="1"/>
      <c r="BO156" s="1"/>
      <c r="BP156" s="1"/>
      <c r="BQ156" s="1"/>
      <c r="BR156" s="1"/>
    </row>
    <row r="157" spans="1:70" ht="15.75" customHeight="1" x14ac:dyDescent="0.25">
      <c r="A157" s="1"/>
      <c r="B157" s="1"/>
      <c r="C157" s="1"/>
      <c r="D157" s="1"/>
      <c r="E157" s="1"/>
      <c r="F157" s="1"/>
      <c r="G157" s="1"/>
      <c r="H157" s="1"/>
      <c r="I157" s="1"/>
      <c r="J157" s="1"/>
      <c r="K157" s="1"/>
      <c r="L157" s="1"/>
      <c r="M157" s="1"/>
      <c r="N157" s="1"/>
      <c r="O157" s="1"/>
      <c r="P157" s="1"/>
      <c r="Q157" s="1"/>
      <c r="R157" s="1"/>
      <c r="S157" s="1"/>
      <c r="T157" s="1"/>
      <c r="U157" s="1"/>
      <c r="V157" s="239"/>
      <c r="W157" s="239"/>
      <c r="X157" s="1"/>
      <c r="Y157" s="1"/>
      <c r="Z157" s="1"/>
      <c r="AA157" s="1"/>
      <c r="AB157" s="1"/>
      <c r="AC157" s="1"/>
      <c r="AD157" s="1"/>
      <c r="AE157" s="1"/>
      <c r="AF157" s="1"/>
      <c r="AG157" s="1"/>
      <c r="AH157" s="1"/>
      <c r="AI157" s="1"/>
      <c r="AJ157" s="1"/>
      <c r="AK157" s="1"/>
      <c r="AL157" s="1"/>
      <c r="AM157" s="1"/>
      <c r="AN157" s="1"/>
      <c r="AO157" s="1"/>
      <c r="AP157" s="1"/>
      <c r="AQ157" s="1"/>
      <c r="AR157" s="1"/>
      <c r="AS157" s="1"/>
      <c r="AT157" s="183"/>
      <c r="AU157" s="183"/>
      <c r="AV157" s="183"/>
      <c r="AW157" s="1"/>
      <c r="AX157" s="1"/>
      <c r="AY157" s="1"/>
      <c r="AZ157" s="1"/>
      <c r="BA157" s="1"/>
      <c r="BB157" s="16"/>
      <c r="BC157" s="16"/>
      <c r="BD157" s="16"/>
      <c r="BE157" s="16"/>
      <c r="BF157" s="16"/>
      <c r="BG157" s="1"/>
      <c r="BH157" s="1"/>
      <c r="BI157" s="1"/>
      <c r="BJ157" s="1"/>
      <c r="BK157" s="1"/>
      <c r="BL157" s="1"/>
      <c r="BM157" s="1"/>
      <c r="BN157" s="1"/>
      <c r="BO157" s="1"/>
      <c r="BP157" s="1"/>
      <c r="BQ157" s="1"/>
      <c r="BR157" s="1"/>
    </row>
    <row r="158" spans="1:70" ht="15.75" customHeight="1" x14ac:dyDescent="0.25">
      <c r="A158" s="1"/>
      <c r="B158" s="1"/>
      <c r="C158" s="1"/>
      <c r="D158" s="1"/>
      <c r="E158" s="1"/>
      <c r="F158" s="1"/>
      <c r="G158" s="1"/>
      <c r="H158" s="1"/>
      <c r="I158" s="1"/>
      <c r="J158" s="1"/>
      <c r="K158" s="1"/>
      <c r="L158" s="1"/>
      <c r="M158" s="1"/>
      <c r="N158" s="1"/>
      <c r="O158" s="1"/>
      <c r="P158" s="1"/>
      <c r="Q158" s="1"/>
      <c r="R158" s="1"/>
      <c r="S158" s="1"/>
      <c r="T158" s="1"/>
      <c r="U158" s="1"/>
      <c r="V158" s="239"/>
      <c r="W158" s="239"/>
      <c r="X158" s="1"/>
      <c r="Y158" s="1"/>
      <c r="Z158" s="1"/>
      <c r="AA158" s="1"/>
      <c r="AB158" s="1"/>
      <c r="AC158" s="1"/>
      <c r="AD158" s="1"/>
      <c r="AE158" s="1"/>
      <c r="AF158" s="1"/>
      <c r="AG158" s="1"/>
      <c r="AH158" s="1"/>
      <c r="AI158" s="1"/>
      <c r="AJ158" s="1"/>
      <c r="AK158" s="1"/>
      <c r="AL158" s="1"/>
      <c r="AM158" s="1"/>
      <c r="AN158" s="1"/>
      <c r="AO158" s="1"/>
      <c r="AP158" s="1"/>
      <c r="AQ158" s="1"/>
      <c r="AR158" s="1"/>
      <c r="AS158" s="1"/>
      <c r="AT158" s="183"/>
      <c r="AU158" s="183"/>
      <c r="AV158" s="183"/>
      <c r="AW158" s="1"/>
      <c r="AX158" s="1"/>
      <c r="AY158" s="1"/>
      <c r="AZ158" s="1"/>
      <c r="BA158" s="1"/>
      <c r="BB158" s="16"/>
      <c r="BC158" s="16"/>
      <c r="BD158" s="16"/>
      <c r="BE158" s="16"/>
      <c r="BF158" s="16"/>
      <c r="BG158" s="1"/>
      <c r="BH158" s="1"/>
      <c r="BI158" s="1"/>
      <c r="BJ158" s="1"/>
      <c r="BK158" s="1"/>
      <c r="BL158" s="1"/>
      <c r="BM158" s="1"/>
      <c r="BN158" s="1"/>
      <c r="BO158" s="1"/>
      <c r="BP158" s="1"/>
      <c r="BQ158" s="1"/>
      <c r="BR158" s="1"/>
    </row>
    <row r="159" spans="1:70" ht="15.75" customHeight="1" x14ac:dyDescent="0.25">
      <c r="A159" s="1"/>
      <c r="B159" s="1"/>
      <c r="C159" s="1"/>
      <c r="D159" s="1"/>
      <c r="E159" s="1"/>
      <c r="F159" s="1"/>
      <c r="G159" s="1"/>
      <c r="H159" s="1"/>
      <c r="I159" s="1"/>
      <c r="J159" s="1"/>
      <c r="K159" s="1"/>
      <c r="L159" s="1"/>
      <c r="M159" s="1"/>
      <c r="N159" s="1"/>
      <c r="O159" s="1"/>
      <c r="P159" s="1"/>
      <c r="Q159" s="1"/>
      <c r="R159" s="1"/>
      <c r="S159" s="1"/>
      <c r="T159" s="1"/>
      <c r="U159" s="1"/>
      <c r="V159" s="239"/>
      <c r="W159" s="239"/>
      <c r="X159" s="1"/>
      <c r="Y159" s="1"/>
      <c r="Z159" s="1"/>
      <c r="AA159" s="1"/>
      <c r="AB159" s="1"/>
      <c r="AC159" s="1"/>
      <c r="AD159" s="1"/>
      <c r="AE159" s="1"/>
      <c r="AF159" s="1"/>
      <c r="AG159" s="1"/>
      <c r="AH159" s="1"/>
      <c r="AI159" s="1"/>
      <c r="AJ159" s="1"/>
      <c r="AK159" s="1"/>
      <c r="AL159" s="1"/>
      <c r="AM159" s="1"/>
      <c r="AN159" s="1"/>
      <c r="AO159" s="1"/>
      <c r="AP159" s="1"/>
      <c r="AQ159" s="1"/>
      <c r="AR159" s="1"/>
      <c r="AS159" s="1"/>
      <c r="AT159" s="183"/>
      <c r="AU159" s="183"/>
      <c r="AV159" s="183"/>
      <c r="AW159" s="1"/>
      <c r="AX159" s="1"/>
      <c r="AY159" s="1"/>
      <c r="AZ159" s="1"/>
      <c r="BA159" s="1"/>
      <c r="BB159" s="16"/>
      <c r="BC159" s="16"/>
      <c r="BD159" s="16"/>
      <c r="BE159" s="16"/>
      <c r="BF159" s="16"/>
      <c r="BG159" s="1"/>
      <c r="BH159" s="1"/>
      <c r="BI159" s="1"/>
      <c r="BJ159" s="1"/>
      <c r="BK159" s="1"/>
      <c r="BL159" s="1"/>
      <c r="BM159" s="1"/>
      <c r="BN159" s="1"/>
      <c r="BO159" s="1"/>
      <c r="BP159" s="1"/>
      <c r="BQ159" s="1"/>
      <c r="BR159" s="1"/>
    </row>
    <row r="160" spans="1:70" ht="15.75" customHeight="1" x14ac:dyDescent="0.25">
      <c r="A160" s="1"/>
      <c r="B160" s="1"/>
      <c r="C160" s="1"/>
      <c r="D160" s="1"/>
      <c r="E160" s="1"/>
      <c r="F160" s="1"/>
      <c r="G160" s="1"/>
      <c r="H160" s="1"/>
      <c r="I160" s="1"/>
      <c r="J160" s="1"/>
      <c r="K160" s="1"/>
      <c r="L160" s="1"/>
      <c r="M160" s="1"/>
      <c r="N160" s="1"/>
      <c r="O160" s="1"/>
      <c r="P160" s="1"/>
      <c r="Q160" s="1"/>
      <c r="R160" s="1"/>
      <c r="S160" s="1"/>
      <c r="T160" s="1"/>
      <c r="U160" s="1"/>
      <c r="V160" s="239"/>
      <c r="W160" s="239"/>
      <c r="X160" s="1"/>
      <c r="Y160" s="1"/>
      <c r="Z160" s="1"/>
      <c r="AA160" s="1"/>
      <c r="AB160" s="1"/>
      <c r="AC160" s="1"/>
      <c r="AD160" s="1"/>
      <c r="AE160" s="1"/>
      <c r="AF160" s="1"/>
      <c r="AG160" s="1"/>
      <c r="AH160" s="1"/>
      <c r="AI160" s="1"/>
      <c r="AJ160" s="1"/>
      <c r="AK160" s="1"/>
      <c r="AL160" s="1"/>
      <c r="AM160" s="1"/>
      <c r="AN160" s="1"/>
      <c r="AO160" s="1"/>
      <c r="AP160" s="1"/>
      <c r="AQ160" s="1"/>
      <c r="AR160" s="1"/>
      <c r="AS160" s="1"/>
      <c r="AT160" s="183"/>
      <c r="AU160" s="183"/>
      <c r="AV160" s="183"/>
      <c r="AW160" s="1"/>
      <c r="AX160" s="1"/>
      <c r="AY160" s="1"/>
      <c r="AZ160" s="1"/>
      <c r="BA160" s="1"/>
      <c r="BB160" s="16"/>
      <c r="BC160" s="16"/>
      <c r="BD160" s="16"/>
      <c r="BE160" s="16"/>
      <c r="BF160" s="16"/>
      <c r="BG160" s="1"/>
      <c r="BH160" s="1"/>
      <c r="BI160" s="1"/>
      <c r="BJ160" s="1"/>
      <c r="BK160" s="1"/>
      <c r="BL160" s="1"/>
      <c r="BM160" s="1"/>
      <c r="BN160" s="1"/>
      <c r="BO160" s="1"/>
      <c r="BP160" s="1"/>
      <c r="BQ160" s="1"/>
      <c r="BR160" s="1"/>
    </row>
    <row r="161" spans="1:70" ht="15.75" customHeight="1" x14ac:dyDescent="0.25">
      <c r="A161" s="1"/>
      <c r="B161" s="1"/>
      <c r="C161" s="1"/>
      <c r="D161" s="1"/>
      <c r="E161" s="1"/>
      <c r="F161" s="1"/>
      <c r="G161" s="1"/>
      <c r="H161" s="1"/>
      <c r="I161" s="1"/>
      <c r="J161" s="1"/>
      <c r="K161" s="1"/>
      <c r="L161" s="1"/>
      <c r="M161" s="1"/>
      <c r="N161" s="1"/>
      <c r="O161" s="1"/>
      <c r="P161" s="1"/>
      <c r="Q161" s="1"/>
      <c r="R161" s="1"/>
      <c r="S161" s="1"/>
      <c r="T161" s="1"/>
      <c r="U161" s="1"/>
      <c r="V161" s="239"/>
      <c r="W161" s="239"/>
      <c r="X161" s="1"/>
      <c r="Y161" s="1"/>
      <c r="Z161" s="1"/>
      <c r="AA161" s="1"/>
      <c r="AB161" s="1"/>
      <c r="AC161" s="1"/>
      <c r="AD161" s="1"/>
      <c r="AE161" s="1"/>
      <c r="AF161" s="1"/>
      <c r="AG161" s="1"/>
      <c r="AH161" s="1"/>
      <c r="AI161" s="1"/>
      <c r="AJ161" s="1"/>
      <c r="AK161" s="1"/>
      <c r="AL161" s="1"/>
      <c r="AM161" s="1"/>
      <c r="AN161" s="1"/>
      <c r="AO161" s="1"/>
      <c r="AP161" s="1"/>
      <c r="AQ161" s="1"/>
      <c r="AR161" s="1"/>
      <c r="AS161" s="1"/>
      <c r="AT161" s="183"/>
      <c r="AU161" s="183"/>
      <c r="AV161" s="183"/>
      <c r="AW161" s="1"/>
      <c r="AX161" s="1"/>
      <c r="AY161" s="1"/>
      <c r="AZ161" s="1"/>
      <c r="BA161" s="1"/>
      <c r="BB161" s="16"/>
      <c r="BC161" s="16"/>
      <c r="BD161" s="16"/>
      <c r="BE161" s="16"/>
      <c r="BF161" s="16"/>
      <c r="BG161" s="1"/>
      <c r="BH161" s="1"/>
      <c r="BI161" s="1"/>
      <c r="BJ161" s="1"/>
      <c r="BK161" s="1"/>
      <c r="BL161" s="1"/>
      <c r="BM161" s="1"/>
      <c r="BN161" s="1"/>
      <c r="BO161" s="1"/>
      <c r="BP161" s="1"/>
      <c r="BQ161" s="1"/>
      <c r="BR161" s="1"/>
    </row>
    <row r="162" spans="1:70" ht="15.75" customHeight="1" x14ac:dyDescent="0.25">
      <c r="A162" s="1"/>
      <c r="B162" s="1"/>
      <c r="C162" s="1"/>
      <c r="D162" s="1"/>
      <c r="E162" s="1"/>
      <c r="F162" s="1"/>
      <c r="G162" s="1"/>
      <c r="H162" s="1"/>
      <c r="I162" s="1"/>
      <c r="J162" s="1"/>
      <c r="K162" s="1"/>
      <c r="L162" s="1"/>
      <c r="M162" s="1"/>
      <c r="N162" s="1"/>
      <c r="O162" s="1"/>
      <c r="P162" s="1"/>
      <c r="Q162" s="1"/>
      <c r="R162" s="1"/>
      <c r="S162" s="1"/>
      <c r="T162" s="1"/>
      <c r="U162" s="1"/>
      <c r="V162" s="239"/>
      <c r="W162" s="239"/>
      <c r="X162" s="1"/>
      <c r="Y162" s="1"/>
      <c r="Z162" s="1"/>
      <c r="AA162" s="1"/>
      <c r="AB162" s="1"/>
      <c r="AC162" s="1"/>
      <c r="AD162" s="1"/>
      <c r="AE162" s="1"/>
      <c r="AF162" s="1"/>
      <c r="AG162" s="1"/>
      <c r="AH162" s="1"/>
      <c r="AI162" s="1"/>
      <c r="AJ162" s="1"/>
      <c r="AK162" s="1"/>
      <c r="AL162" s="1"/>
      <c r="AM162" s="1"/>
      <c r="AN162" s="1"/>
      <c r="AO162" s="1"/>
      <c r="AP162" s="1"/>
      <c r="AQ162" s="1"/>
      <c r="AR162" s="1"/>
      <c r="AS162" s="1"/>
      <c r="AT162" s="183"/>
      <c r="AU162" s="183"/>
      <c r="AV162" s="183"/>
      <c r="AW162" s="1"/>
      <c r="AX162" s="1"/>
      <c r="AY162" s="1"/>
      <c r="AZ162" s="1"/>
      <c r="BA162" s="1"/>
      <c r="BB162" s="16"/>
      <c r="BC162" s="16"/>
      <c r="BD162" s="16"/>
      <c r="BE162" s="16"/>
      <c r="BF162" s="16"/>
      <c r="BG162" s="1"/>
      <c r="BH162" s="1"/>
      <c r="BI162" s="1"/>
      <c r="BJ162" s="1"/>
      <c r="BK162" s="1"/>
      <c r="BL162" s="1"/>
      <c r="BM162" s="1"/>
      <c r="BN162" s="1"/>
      <c r="BO162" s="1"/>
      <c r="BP162" s="1"/>
      <c r="BQ162" s="1"/>
      <c r="BR162" s="1"/>
    </row>
    <row r="163" spans="1:70" ht="15.75" customHeight="1" x14ac:dyDescent="0.25">
      <c r="A163" s="1"/>
      <c r="B163" s="1"/>
      <c r="C163" s="1"/>
      <c r="D163" s="1"/>
      <c r="E163" s="1"/>
      <c r="F163" s="1"/>
      <c r="G163" s="1"/>
      <c r="H163" s="1"/>
      <c r="I163" s="1"/>
      <c r="J163" s="1"/>
      <c r="K163" s="1"/>
      <c r="L163" s="1"/>
      <c r="M163" s="1"/>
      <c r="N163" s="1"/>
      <c r="O163" s="1"/>
      <c r="P163" s="1"/>
      <c r="Q163" s="1"/>
      <c r="R163" s="1"/>
      <c r="S163" s="1"/>
      <c r="T163" s="1"/>
      <c r="U163" s="1"/>
      <c r="V163" s="239"/>
      <c r="W163" s="239"/>
      <c r="X163" s="1"/>
      <c r="Y163" s="1"/>
      <c r="Z163" s="1"/>
      <c r="AA163" s="1"/>
      <c r="AB163" s="1"/>
      <c r="AC163" s="1"/>
      <c r="AD163" s="1"/>
      <c r="AE163" s="1"/>
      <c r="AF163" s="1"/>
      <c r="AG163" s="1"/>
      <c r="AH163" s="1"/>
      <c r="AI163" s="1"/>
      <c r="AJ163" s="1"/>
      <c r="AK163" s="1"/>
      <c r="AL163" s="1"/>
      <c r="AM163" s="1"/>
      <c r="AN163" s="1"/>
      <c r="AO163" s="1"/>
      <c r="AP163" s="1"/>
      <c r="AQ163" s="1"/>
      <c r="AR163" s="1"/>
      <c r="AS163" s="1"/>
      <c r="AT163" s="183"/>
      <c r="AU163" s="183"/>
      <c r="AV163" s="183"/>
      <c r="AW163" s="1"/>
      <c r="AX163" s="1"/>
      <c r="AY163" s="1"/>
      <c r="AZ163" s="1"/>
      <c r="BA163" s="1"/>
      <c r="BB163" s="16"/>
      <c r="BC163" s="16"/>
      <c r="BD163" s="16"/>
      <c r="BE163" s="16"/>
      <c r="BF163" s="16"/>
      <c r="BG163" s="1"/>
      <c r="BH163" s="1"/>
      <c r="BI163" s="1"/>
      <c r="BJ163" s="1"/>
      <c r="BK163" s="1"/>
      <c r="BL163" s="1"/>
      <c r="BM163" s="1"/>
      <c r="BN163" s="1"/>
      <c r="BO163" s="1"/>
      <c r="BP163" s="1"/>
      <c r="BQ163" s="1"/>
      <c r="BR163" s="1"/>
    </row>
    <row r="164" spans="1:70" ht="15.75" customHeight="1" x14ac:dyDescent="0.25">
      <c r="A164" s="1"/>
      <c r="B164" s="1"/>
      <c r="C164" s="1"/>
      <c r="D164" s="1"/>
      <c r="E164" s="1"/>
      <c r="F164" s="1"/>
      <c r="G164" s="1"/>
      <c r="H164" s="1"/>
      <c r="I164" s="1"/>
      <c r="J164" s="1"/>
      <c r="K164" s="1"/>
      <c r="L164" s="1"/>
      <c r="M164" s="1"/>
      <c r="N164" s="1"/>
      <c r="O164" s="1"/>
      <c r="P164" s="1"/>
      <c r="Q164" s="1"/>
      <c r="R164" s="1"/>
      <c r="S164" s="1"/>
      <c r="T164" s="1"/>
      <c r="U164" s="1"/>
      <c r="V164" s="239"/>
      <c r="W164" s="239"/>
      <c r="X164" s="1"/>
      <c r="Y164" s="1"/>
      <c r="Z164" s="1"/>
      <c r="AA164" s="1"/>
      <c r="AB164" s="1"/>
      <c r="AC164" s="1"/>
      <c r="AD164" s="1"/>
      <c r="AE164" s="1"/>
      <c r="AF164" s="1"/>
      <c r="AG164" s="1"/>
      <c r="AH164" s="1"/>
      <c r="AI164" s="1"/>
      <c r="AJ164" s="1"/>
      <c r="AK164" s="1"/>
      <c r="AL164" s="1"/>
      <c r="AM164" s="1"/>
      <c r="AN164" s="1"/>
      <c r="AO164" s="1"/>
      <c r="AP164" s="1"/>
      <c r="AQ164" s="1"/>
      <c r="AR164" s="1"/>
      <c r="AS164" s="1"/>
      <c r="AT164" s="183"/>
      <c r="AU164" s="183"/>
      <c r="AV164" s="183"/>
      <c r="AW164" s="1"/>
      <c r="AX164" s="1"/>
      <c r="AY164" s="1"/>
      <c r="AZ164" s="1"/>
      <c r="BA164" s="1"/>
      <c r="BB164" s="16"/>
      <c r="BC164" s="16"/>
      <c r="BD164" s="16"/>
      <c r="BE164" s="16"/>
      <c r="BF164" s="16"/>
      <c r="BG164" s="1"/>
      <c r="BH164" s="1"/>
      <c r="BI164" s="1"/>
      <c r="BJ164" s="1"/>
      <c r="BK164" s="1"/>
      <c r="BL164" s="1"/>
      <c r="BM164" s="1"/>
      <c r="BN164" s="1"/>
      <c r="BO164" s="1"/>
      <c r="BP164" s="1"/>
      <c r="BQ164" s="1"/>
      <c r="BR164" s="1"/>
    </row>
    <row r="165" spans="1:70" ht="15.75" customHeight="1" x14ac:dyDescent="0.25">
      <c r="A165" s="1"/>
      <c r="B165" s="1"/>
      <c r="C165" s="1"/>
      <c r="D165" s="1"/>
      <c r="E165" s="1"/>
      <c r="F165" s="1"/>
      <c r="G165" s="1"/>
      <c r="H165" s="1"/>
      <c r="I165" s="1"/>
      <c r="J165" s="1"/>
      <c r="K165" s="1"/>
      <c r="L165" s="1"/>
      <c r="M165" s="1"/>
      <c r="N165" s="1"/>
      <c r="O165" s="1"/>
      <c r="P165" s="1"/>
      <c r="Q165" s="1"/>
      <c r="R165" s="1"/>
      <c r="S165" s="1"/>
      <c r="T165" s="1"/>
      <c r="U165" s="1"/>
      <c r="V165" s="239"/>
      <c r="W165" s="239"/>
      <c r="X165" s="1"/>
      <c r="Y165" s="1"/>
      <c r="Z165" s="1"/>
      <c r="AA165" s="1"/>
      <c r="AB165" s="1"/>
      <c r="AC165" s="1"/>
      <c r="AD165" s="1"/>
      <c r="AE165" s="1"/>
      <c r="AF165" s="1"/>
      <c r="AG165" s="1"/>
      <c r="AH165" s="1"/>
      <c r="AI165" s="1"/>
      <c r="AJ165" s="1"/>
      <c r="AK165" s="1"/>
      <c r="AL165" s="1"/>
      <c r="AM165" s="1"/>
      <c r="AN165" s="1"/>
      <c r="AO165" s="1"/>
      <c r="AP165" s="1"/>
      <c r="AQ165" s="1"/>
      <c r="AR165" s="1"/>
      <c r="AS165" s="1"/>
      <c r="AT165" s="183"/>
      <c r="AU165" s="183"/>
      <c r="AV165" s="183"/>
      <c r="AW165" s="1"/>
      <c r="AX165" s="1"/>
      <c r="AY165" s="1"/>
      <c r="AZ165" s="1"/>
      <c r="BA165" s="1"/>
      <c r="BB165" s="16"/>
      <c r="BC165" s="16"/>
      <c r="BD165" s="16"/>
      <c r="BE165" s="16"/>
      <c r="BF165" s="16"/>
      <c r="BG165" s="1"/>
      <c r="BH165" s="1"/>
      <c r="BI165" s="1"/>
      <c r="BJ165" s="1"/>
      <c r="BK165" s="1"/>
      <c r="BL165" s="1"/>
      <c r="BM165" s="1"/>
      <c r="BN165" s="1"/>
      <c r="BO165" s="1"/>
      <c r="BP165" s="1"/>
      <c r="BQ165" s="1"/>
      <c r="BR165" s="1"/>
    </row>
    <row r="166" spans="1:70" ht="15.75" customHeight="1" x14ac:dyDescent="0.25">
      <c r="A166" s="1"/>
      <c r="B166" s="1"/>
      <c r="C166" s="1"/>
      <c r="D166" s="1"/>
      <c r="E166" s="1"/>
      <c r="F166" s="1"/>
      <c r="G166" s="1"/>
      <c r="H166" s="1"/>
      <c r="I166" s="1"/>
      <c r="J166" s="1"/>
      <c r="K166" s="1"/>
      <c r="L166" s="1"/>
      <c r="M166" s="1"/>
      <c r="N166" s="1"/>
      <c r="O166" s="1"/>
      <c r="P166" s="1"/>
      <c r="Q166" s="1"/>
      <c r="R166" s="1"/>
      <c r="S166" s="1"/>
      <c r="T166" s="1"/>
      <c r="U166" s="1"/>
      <c r="V166" s="239"/>
      <c r="W166" s="239"/>
      <c r="X166" s="1"/>
      <c r="Y166" s="1"/>
      <c r="Z166" s="1"/>
      <c r="AA166" s="1"/>
      <c r="AB166" s="1"/>
      <c r="AC166" s="1"/>
      <c r="AD166" s="1"/>
      <c r="AE166" s="1"/>
      <c r="AF166" s="1"/>
      <c r="AG166" s="1"/>
      <c r="AH166" s="1"/>
      <c r="AI166" s="1"/>
      <c r="AJ166" s="1"/>
      <c r="AK166" s="1"/>
      <c r="AL166" s="1"/>
      <c r="AM166" s="1"/>
      <c r="AN166" s="1"/>
      <c r="AO166" s="1"/>
      <c r="AP166" s="1"/>
      <c r="AQ166" s="1"/>
      <c r="AR166" s="1"/>
      <c r="AS166" s="1"/>
      <c r="AT166" s="183"/>
      <c r="AU166" s="183"/>
      <c r="AV166" s="183"/>
      <c r="AW166" s="1"/>
      <c r="AX166" s="1"/>
      <c r="AY166" s="1"/>
      <c r="AZ166" s="1"/>
      <c r="BA166" s="1"/>
      <c r="BB166" s="16"/>
      <c r="BC166" s="16"/>
      <c r="BD166" s="16"/>
      <c r="BE166" s="16"/>
      <c r="BF166" s="16"/>
      <c r="BG166" s="1"/>
      <c r="BH166" s="1"/>
      <c r="BI166" s="1"/>
      <c r="BJ166" s="1"/>
      <c r="BK166" s="1"/>
      <c r="BL166" s="1"/>
      <c r="BM166" s="1"/>
      <c r="BN166" s="1"/>
      <c r="BO166" s="1"/>
      <c r="BP166" s="1"/>
      <c r="BQ166" s="1"/>
      <c r="BR166" s="1"/>
    </row>
    <row r="167" spans="1:70" ht="15.75" customHeight="1" x14ac:dyDescent="0.25">
      <c r="A167" s="1"/>
      <c r="B167" s="1"/>
      <c r="C167" s="1"/>
      <c r="D167" s="1"/>
      <c r="E167" s="1"/>
      <c r="F167" s="1"/>
      <c r="G167" s="1"/>
      <c r="H167" s="1"/>
      <c r="I167" s="1"/>
      <c r="J167" s="1"/>
      <c r="K167" s="1"/>
      <c r="L167" s="1"/>
      <c r="M167" s="1"/>
      <c r="N167" s="1"/>
      <c r="O167" s="1"/>
      <c r="P167" s="1"/>
      <c r="Q167" s="1"/>
      <c r="R167" s="1"/>
      <c r="S167" s="1"/>
      <c r="T167" s="1"/>
      <c r="U167" s="1"/>
      <c r="V167" s="239"/>
      <c r="W167" s="239"/>
      <c r="X167" s="1"/>
      <c r="Y167" s="1"/>
      <c r="Z167" s="1"/>
      <c r="AA167" s="1"/>
      <c r="AB167" s="1"/>
      <c r="AC167" s="1"/>
      <c r="AD167" s="1"/>
      <c r="AE167" s="1"/>
      <c r="AF167" s="1"/>
      <c r="AG167" s="1"/>
      <c r="AH167" s="1"/>
      <c r="AI167" s="1"/>
      <c r="AJ167" s="1"/>
      <c r="AK167" s="1"/>
      <c r="AL167" s="1"/>
      <c r="AM167" s="1"/>
      <c r="AN167" s="1"/>
      <c r="AO167" s="1"/>
      <c r="AP167" s="1"/>
      <c r="AQ167" s="1"/>
      <c r="AR167" s="1"/>
      <c r="AS167" s="1"/>
      <c r="AT167" s="183"/>
      <c r="AU167" s="183"/>
      <c r="AV167" s="183"/>
      <c r="AW167" s="1"/>
      <c r="AX167" s="1"/>
      <c r="AY167" s="1"/>
      <c r="AZ167" s="1"/>
      <c r="BA167" s="1"/>
      <c r="BB167" s="16"/>
      <c r="BC167" s="16"/>
      <c r="BD167" s="16"/>
      <c r="BE167" s="16"/>
      <c r="BF167" s="16"/>
      <c r="BG167" s="1"/>
      <c r="BH167" s="1"/>
      <c r="BI167" s="1"/>
      <c r="BJ167" s="1"/>
      <c r="BK167" s="1"/>
      <c r="BL167" s="1"/>
      <c r="BM167" s="1"/>
      <c r="BN167" s="1"/>
      <c r="BO167" s="1"/>
      <c r="BP167" s="1"/>
      <c r="BQ167" s="1"/>
      <c r="BR167" s="1"/>
    </row>
    <row r="168" spans="1:70" ht="15.75" customHeight="1" x14ac:dyDescent="0.25">
      <c r="A168" s="1"/>
      <c r="B168" s="1"/>
      <c r="C168" s="1"/>
      <c r="D168" s="1"/>
      <c r="E168" s="1"/>
      <c r="F168" s="1"/>
      <c r="G168" s="1"/>
      <c r="H168" s="1"/>
      <c r="I168" s="1"/>
      <c r="J168" s="1"/>
      <c r="K168" s="1"/>
      <c r="L168" s="1"/>
      <c r="M168" s="1"/>
      <c r="N168" s="1"/>
      <c r="O168" s="1"/>
      <c r="P168" s="1"/>
      <c r="Q168" s="1"/>
      <c r="R168" s="1"/>
      <c r="S168" s="1"/>
      <c r="T168" s="1"/>
      <c r="U168" s="1"/>
      <c r="V168" s="239"/>
      <c r="W168" s="239"/>
      <c r="X168" s="1"/>
      <c r="Y168" s="1"/>
      <c r="Z168" s="1"/>
      <c r="AA168" s="1"/>
      <c r="AB168" s="1"/>
      <c r="AC168" s="1"/>
      <c r="AD168" s="1"/>
      <c r="AE168" s="1"/>
      <c r="AF168" s="1"/>
      <c r="AG168" s="1"/>
      <c r="AH168" s="1"/>
      <c r="AI168" s="1"/>
      <c r="AJ168" s="1"/>
      <c r="AK168" s="1"/>
      <c r="AL168" s="1"/>
      <c r="AM168" s="1"/>
      <c r="AN168" s="1"/>
      <c r="AO168" s="1"/>
      <c r="AP168" s="1"/>
      <c r="AQ168" s="1"/>
      <c r="AR168" s="1"/>
      <c r="AS168" s="1"/>
      <c r="AT168" s="183"/>
      <c r="AU168" s="183"/>
      <c r="AV168" s="183"/>
      <c r="AW168" s="1"/>
      <c r="AX168" s="1"/>
      <c r="AY168" s="1"/>
      <c r="AZ168" s="1"/>
      <c r="BA168" s="1"/>
      <c r="BB168" s="16"/>
      <c r="BC168" s="16"/>
      <c r="BD168" s="16"/>
      <c r="BE168" s="16"/>
      <c r="BF168" s="16"/>
      <c r="BG168" s="1"/>
      <c r="BH168" s="1"/>
      <c r="BI168" s="1"/>
      <c r="BJ168" s="1"/>
      <c r="BK168" s="1"/>
      <c r="BL168" s="1"/>
      <c r="BM168" s="1"/>
      <c r="BN168" s="1"/>
      <c r="BO168" s="1"/>
      <c r="BP168" s="1"/>
      <c r="BQ168" s="1"/>
      <c r="BR168" s="1"/>
    </row>
    <row r="169" spans="1:70" ht="15.75" customHeight="1" x14ac:dyDescent="0.25">
      <c r="A169" s="1"/>
      <c r="B169" s="1"/>
      <c r="C169" s="1"/>
      <c r="D169" s="1"/>
      <c r="E169" s="1"/>
      <c r="F169" s="1"/>
      <c r="G169" s="1"/>
      <c r="H169" s="1"/>
      <c r="I169" s="1"/>
      <c r="J169" s="1"/>
      <c r="K169" s="1"/>
      <c r="L169" s="1"/>
      <c r="M169" s="1"/>
      <c r="N169" s="1"/>
      <c r="O169" s="1"/>
      <c r="P169" s="1"/>
      <c r="Q169" s="1"/>
      <c r="R169" s="1"/>
      <c r="S169" s="1"/>
      <c r="T169" s="1"/>
      <c r="U169" s="1"/>
      <c r="V169" s="239"/>
      <c r="W169" s="239"/>
      <c r="X169" s="1"/>
      <c r="Y169" s="1"/>
      <c r="Z169" s="1"/>
      <c r="AA169" s="1"/>
      <c r="AB169" s="1"/>
      <c r="AC169" s="1"/>
      <c r="AD169" s="1"/>
      <c r="AE169" s="1"/>
      <c r="AF169" s="1"/>
      <c r="AG169" s="1"/>
      <c r="AH169" s="1"/>
      <c r="AI169" s="1"/>
      <c r="AJ169" s="1"/>
      <c r="AK169" s="1"/>
      <c r="AL169" s="1"/>
      <c r="AM169" s="1"/>
      <c r="AN169" s="1"/>
      <c r="AO169" s="1"/>
      <c r="AP169" s="1"/>
      <c r="AQ169" s="1"/>
      <c r="AR169" s="1"/>
      <c r="AS169" s="1"/>
      <c r="AT169" s="183"/>
      <c r="AU169" s="183"/>
      <c r="AV169" s="183"/>
      <c r="AW169" s="1"/>
      <c r="AX169" s="1"/>
      <c r="AY169" s="1"/>
      <c r="AZ169" s="1"/>
      <c r="BA169" s="1"/>
      <c r="BB169" s="16"/>
      <c r="BC169" s="16"/>
      <c r="BD169" s="16"/>
      <c r="BE169" s="16"/>
      <c r="BF169" s="16"/>
      <c r="BG169" s="1"/>
      <c r="BH169" s="1"/>
      <c r="BI169" s="1"/>
      <c r="BJ169" s="1"/>
      <c r="BK169" s="1"/>
      <c r="BL169" s="1"/>
      <c r="BM169" s="1"/>
      <c r="BN169" s="1"/>
      <c r="BO169" s="1"/>
      <c r="BP169" s="1"/>
      <c r="BQ169" s="1"/>
      <c r="BR169" s="1"/>
    </row>
    <row r="170" spans="1:70" ht="15.75" customHeight="1" x14ac:dyDescent="0.25">
      <c r="A170" s="1"/>
      <c r="B170" s="1"/>
      <c r="C170" s="1"/>
      <c r="D170" s="1"/>
      <c r="E170" s="1"/>
      <c r="F170" s="1"/>
      <c r="G170" s="1"/>
      <c r="H170" s="1"/>
      <c r="I170" s="1"/>
      <c r="J170" s="1"/>
      <c r="K170" s="1"/>
      <c r="L170" s="1"/>
      <c r="M170" s="1"/>
      <c r="N170" s="1"/>
      <c r="O170" s="1"/>
      <c r="P170" s="1"/>
      <c r="Q170" s="1"/>
      <c r="R170" s="1"/>
      <c r="S170" s="1"/>
      <c r="T170" s="1"/>
      <c r="U170" s="1"/>
      <c r="V170" s="239"/>
      <c r="W170" s="239"/>
      <c r="X170" s="1"/>
      <c r="Y170" s="1"/>
      <c r="Z170" s="1"/>
      <c r="AA170" s="1"/>
      <c r="AB170" s="1"/>
      <c r="AC170" s="1"/>
      <c r="AD170" s="1"/>
      <c r="AE170" s="1"/>
      <c r="AF170" s="1"/>
      <c r="AG170" s="1"/>
      <c r="AH170" s="1"/>
      <c r="AI170" s="1"/>
      <c r="AJ170" s="1"/>
      <c r="AK170" s="1"/>
      <c r="AL170" s="1"/>
      <c r="AM170" s="1"/>
      <c r="AN170" s="1"/>
      <c r="AO170" s="1"/>
      <c r="AP170" s="1"/>
      <c r="AQ170" s="1"/>
      <c r="AR170" s="1"/>
      <c r="AS170" s="1"/>
      <c r="AT170" s="183"/>
      <c r="AU170" s="183"/>
      <c r="AV170" s="183"/>
      <c r="AW170" s="1"/>
      <c r="AX170" s="1"/>
      <c r="AY170" s="1"/>
      <c r="AZ170" s="1"/>
      <c r="BA170" s="1"/>
      <c r="BB170" s="16"/>
      <c r="BC170" s="16"/>
      <c r="BD170" s="16"/>
      <c r="BE170" s="16"/>
      <c r="BF170" s="16"/>
      <c r="BG170" s="1"/>
      <c r="BH170" s="1"/>
      <c r="BI170" s="1"/>
      <c r="BJ170" s="1"/>
      <c r="BK170" s="1"/>
      <c r="BL170" s="1"/>
      <c r="BM170" s="1"/>
      <c r="BN170" s="1"/>
      <c r="BO170" s="1"/>
      <c r="BP170" s="1"/>
      <c r="BQ170" s="1"/>
      <c r="BR170" s="1"/>
    </row>
    <row r="171" spans="1:70" ht="15.75" customHeight="1" x14ac:dyDescent="0.25">
      <c r="A171" s="1"/>
      <c r="B171" s="1"/>
      <c r="C171" s="1"/>
      <c r="D171" s="1"/>
      <c r="E171" s="1"/>
      <c r="F171" s="1"/>
      <c r="G171" s="1"/>
      <c r="H171" s="1"/>
      <c r="I171" s="1"/>
      <c r="J171" s="1"/>
      <c r="K171" s="1"/>
      <c r="L171" s="1"/>
      <c r="M171" s="1"/>
      <c r="N171" s="1"/>
      <c r="O171" s="1"/>
      <c r="P171" s="1"/>
      <c r="Q171" s="1"/>
      <c r="R171" s="1"/>
      <c r="S171" s="1"/>
      <c r="T171" s="1"/>
      <c r="U171" s="1"/>
      <c r="V171" s="239"/>
      <c r="W171" s="239"/>
      <c r="X171" s="1"/>
      <c r="Y171" s="1"/>
      <c r="Z171" s="1"/>
      <c r="AA171" s="1"/>
      <c r="AB171" s="1"/>
      <c r="AC171" s="1"/>
      <c r="AD171" s="1"/>
      <c r="AE171" s="1"/>
      <c r="AF171" s="1"/>
      <c r="AG171" s="1"/>
      <c r="AH171" s="1"/>
      <c r="AI171" s="1"/>
      <c r="AJ171" s="1"/>
      <c r="AK171" s="1"/>
      <c r="AL171" s="1"/>
      <c r="AM171" s="1"/>
      <c r="AN171" s="1"/>
      <c r="AO171" s="1"/>
      <c r="AP171" s="1"/>
      <c r="AQ171" s="1"/>
      <c r="AR171" s="1"/>
      <c r="AS171" s="1"/>
      <c r="AT171" s="183"/>
      <c r="AU171" s="183"/>
      <c r="AV171" s="183"/>
      <c r="AW171" s="1"/>
      <c r="AX171" s="1"/>
      <c r="AY171" s="1"/>
      <c r="AZ171" s="1"/>
      <c r="BA171" s="1"/>
      <c r="BB171" s="16"/>
      <c r="BC171" s="16"/>
      <c r="BD171" s="16"/>
      <c r="BE171" s="16"/>
      <c r="BF171" s="16"/>
      <c r="BG171" s="1"/>
      <c r="BH171" s="1"/>
      <c r="BI171" s="1"/>
      <c r="BJ171" s="1"/>
      <c r="BK171" s="1"/>
      <c r="BL171" s="1"/>
      <c r="BM171" s="1"/>
      <c r="BN171" s="1"/>
      <c r="BO171" s="1"/>
      <c r="BP171" s="1"/>
      <c r="BQ171" s="1"/>
      <c r="BR171" s="1"/>
    </row>
    <row r="172" spans="1:70" ht="15.75" customHeight="1" x14ac:dyDescent="0.25">
      <c r="A172" s="1"/>
      <c r="B172" s="1"/>
      <c r="C172" s="1"/>
      <c r="D172" s="1"/>
      <c r="E172" s="1"/>
      <c r="F172" s="1"/>
      <c r="G172" s="1"/>
      <c r="H172" s="1"/>
      <c r="I172" s="1"/>
      <c r="J172" s="1"/>
      <c r="K172" s="1"/>
      <c r="L172" s="1"/>
      <c r="M172" s="1"/>
      <c r="N172" s="1"/>
      <c r="O172" s="1"/>
      <c r="P172" s="1"/>
      <c r="Q172" s="1"/>
      <c r="R172" s="1"/>
      <c r="S172" s="1"/>
      <c r="T172" s="1"/>
      <c r="U172" s="1"/>
      <c r="V172" s="239"/>
      <c r="W172" s="239"/>
      <c r="X172" s="1"/>
      <c r="Y172" s="1"/>
      <c r="Z172" s="1"/>
      <c r="AA172" s="1"/>
      <c r="AB172" s="1"/>
      <c r="AC172" s="1"/>
      <c r="AD172" s="1"/>
      <c r="AE172" s="1"/>
      <c r="AF172" s="1"/>
      <c r="AG172" s="1"/>
      <c r="AH172" s="1"/>
      <c r="AI172" s="1"/>
      <c r="AJ172" s="1"/>
      <c r="AK172" s="1"/>
      <c r="AL172" s="1"/>
      <c r="AM172" s="1"/>
      <c r="AN172" s="1"/>
      <c r="AO172" s="1"/>
      <c r="AP172" s="1"/>
      <c r="AQ172" s="1"/>
      <c r="AR172" s="1"/>
      <c r="AS172" s="1"/>
      <c r="AT172" s="183"/>
      <c r="AU172" s="183"/>
      <c r="AV172" s="183"/>
      <c r="AW172" s="1"/>
      <c r="AX172" s="1"/>
      <c r="AY172" s="1"/>
      <c r="AZ172" s="1"/>
      <c r="BA172" s="1"/>
      <c r="BB172" s="16"/>
      <c r="BC172" s="16"/>
      <c r="BD172" s="16"/>
      <c r="BE172" s="16"/>
      <c r="BF172" s="16"/>
      <c r="BG172" s="1"/>
      <c r="BH172" s="1"/>
      <c r="BI172" s="1"/>
      <c r="BJ172" s="1"/>
      <c r="BK172" s="1"/>
      <c r="BL172" s="1"/>
      <c r="BM172" s="1"/>
      <c r="BN172" s="1"/>
      <c r="BO172" s="1"/>
      <c r="BP172" s="1"/>
      <c r="BQ172" s="1"/>
      <c r="BR172" s="1"/>
    </row>
    <row r="173" spans="1:70" ht="15.75" customHeight="1" x14ac:dyDescent="0.25">
      <c r="A173" s="1"/>
      <c r="B173" s="1"/>
      <c r="C173" s="1"/>
      <c r="D173" s="1"/>
      <c r="E173" s="1"/>
      <c r="F173" s="1"/>
      <c r="G173" s="1"/>
      <c r="H173" s="1"/>
      <c r="I173" s="1"/>
      <c r="J173" s="1"/>
      <c r="K173" s="1"/>
      <c r="L173" s="1"/>
      <c r="M173" s="1"/>
      <c r="N173" s="1"/>
      <c r="O173" s="1"/>
      <c r="P173" s="1"/>
      <c r="Q173" s="1"/>
      <c r="R173" s="1"/>
      <c r="S173" s="1"/>
      <c r="T173" s="1"/>
      <c r="U173" s="1"/>
      <c r="V173" s="239"/>
      <c r="W173" s="239"/>
      <c r="X173" s="1"/>
      <c r="Y173" s="1"/>
      <c r="Z173" s="1"/>
      <c r="AA173" s="1"/>
      <c r="AB173" s="1"/>
      <c r="AC173" s="1"/>
      <c r="AD173" s="1"/>
      <c r="AE173" s="1"/>
      <c r="AF173" s="1"/>
      <c r="AG173" s="1"/>
      <c r="AH173" s="1"/>
      <c r="AI173" s="1"/>
      <c r="AJ173" s="1"/>
      <c r="AK173" s="1"/>
      <c r="AL173" s="1"/>
      <c r="AM173" s="1"/>
      <c r="AN173" s="1"/>
      <c r="AO173" s="1"/>
      <c r="AP173" s="1"/>
      <c r="AQ173" s="1"/>
      <c r="AR173" s="1"/>
      <c r="AS173" s="1"/>
      <c r="AT173" s="183"/>
      <c r="AU173" s="183"/>
      <c r="AV173" s="183"/>
      <c r="AW173" s="1"/>
      <c r="AX173" s="1"/>
      <c r="AY173" s="1"/>
      <c r="AZ173" s="1"/>
      <c r="BA173" s="1"/>
      <c r="BB173" s="16"/>
      <c r="BC173" s="16"/>
      <c r="BD173" s="16"/>
      <c r="BE173" s="16"/>
      <c r="BF173" s="16"/>
      <c r="BG173" s="1"/>
      <c r="BH173" s="1"/>
      <c r="BI173" s="1"/>
      <c r="BJ173" s="1"/>
      <c r="BK173" s="1"/>
      <c r="BL173" s="1"/>
      <c r="BM173" s="1"/>
      <c r="BN173" s="1"/>
      <c r="BO173" s="1"/>
      <c r="BP173" s="1"/>
      <c r="BQ173" s="1"/>
      <c r="BR173" s="1"/>
    </row>
    <row r="174" spans="1:70" ht="15.75" customHeight="1" x14ac:dyDescent="0.25">
      <c r="A174" s="1"/>
      <c r="B174" s="1"/>
      <c r="C174" s="1"/>
      <c r="D174" s="1"/>
      <c r="E174" s="1"/>
      <c r="F174" s="1"/>
      <c r="G174" s="1"/>
      <c r="H174" s="1"/>
      <c r="I174" s="1"/>
      <c r="J174" s="1"/>
      <c r="K174" s="1"/>
      <c r="L174" s="1"/>
      <c r="M174" s="1"/>
      <c r="N174" s="1"/>
      <c r="O174" s="1"/>
      <c r="P174" s="1"/>
      <c r="Q174" s="1"/>
      <c r="R174" s="1"/>
      <c r="S174" s="1"/>
      <c r="T174" s="1"/>
      <c r="U174" s="1"/>
      <c r="V174" s="239"/>
      <c r="W174" s="239"/>
      <c r="X174" s="1"/>
      <c r="Y174" s="1"/>
      <c r="Z174" s="1"/>
      <c r="AA174" s="1"/>
      <c r="AB174" s="1"/>
      <c r="AC174" s="1"/>
      <c r="AD174" s="1"/>
      <c r="AE174" s="1"/>
      <c r="AF174" s="1"/>
      <c r="AG174" s="1"/>
      <c r="AH174" s="1"/>
      <c r="AI174" s="1"/>
      <c r="AJ174" s="1"/>
      <c r="AK174" s="1"/>
      <c r="AL174" s="1"/>
      <c r="AM174" s="1"/>
      <c r="AN174" s="1"/>
      <c r="AO174" s="1"/>
      <c r="AP174" s="1"/>
      <c r="AQ174" s="1"/>
      <c r="AR174" s="1"/>
      <c r="AS174" s="1"/>
      <c r="AT174" s="183"/>
      <c r="AU174" s="183"/>
      <c r="AV174" s="183"/>
      <c r="AW174" s="1"/>
      <c r="AX174" s="1"/>
      <c r="AY174" s="1"/>
      <c r="AZ174" s="1"/>
      <c r="BA174" s="1"/>
      <c r="BB174" s="16"/>
      <c r="BC174" s="16"/>
      <c r="BD174" s="16"/>
      <c r="BE174" s="16"/>
      <c r="BF174" s="16"/>
      <c r="BG174" s="1"/>
      <c r="BH174" s="1"/>
      <c r="BI174" s="1"/>
      <c r="BJ174" s="1"/>
      <c r="BK174" s="1"/>
      <c r="BL174" s="1"/>
      <c r="BM174" s="1"/>
      <c r="BN174" s="1"/>
      <c r="BO174" s="1"/>
      <c r="BP174" s="1"/>
      <c r="BQ174" s="1"/>
      <c r="BR174" s="1"/>
    </row>
    <row r="175" spans="1:70" ht="15.75" customHeight="1" x14ac:dyDescent="0.25">
      <c r="A175" s="1"/>
      <c r="B175" s="1"/>
      <c r="C175" s="1"/>
      <c r="D175" s="1"/>
      <c r="E175" s="1"/>
      <c r="F175" s="1"/>
      <c r="G175" s="1"/>
      <c r="H175" s="1"/>
      <c r="I175" s="1"/>
      <c r="J175" s="1"/>
      <c r="K175" s="1"/>
      <c r="L175" s="1"/>
      <c r="M175" s="1"/>
      <c r="N175" s="1"/>
      <c r="O175" s="1"/>
      <c r="P175" s="1"/>
      <c r="Q175" s="1"/>
      <c r="R175" s="1"/>
      <c r="S175" s="1"/>
      <c r="T175" s="1"/>
      <c r="U175" s="1"/>
      <c r="V175" s="239"/>
      <c r="W175" s="239"/>
      <c r="X175" s="1"/>
      <c r="Y175" s="1"/>
      <c r="Z175" s="1"/>
      <c r="AA175" s="1"/>
      <c r="AB175" s="1"/>
      <c r="AC175" s="1"/>
      <c r="AD175" s="1"/>
      <c r="AE175" s="1"/>
      <c r="AF175" s="1"/>
      <c r="AG175" s="1"/>
      <c r="AH175" s="1"/>
      <c r="AI175" s="1"/>
      <c r="AJ175" s="1"/>
      <c r="AK175" s="1"/>
      <c r="AL175" s="1"/>
      <c r="AM175" s="1"/>
      <c r="AN175" s="1"/>
      <c r="AO175" s="1"/>
      <c r="AP175" s="1"/>
      <c r="AQ175" s="1"/>
      <c r="AR175" s="1"/>
      <c r="AS175" s="1"/>
      <c r="AT175" s="183"/>
      <c r="AU175" s="183"/>
      <c r="AV175" s="183"/>
      <c r="AW175" s="1"/>
      <c r="AX175" s="1"/>
      <c r="AY175" s="1"/>
      <c r="AZ175" s="1"/>
      <c r="BA175" s="1"/>
      <c r="BB175" s="16"/>
      <c r="BC175" s="16"/>
      <c r="BD175" s="16"/>
      <c r="BE175" s="16"/>
      <c r="BF175" s="16"/>
      <c r="BG175" s="1"/>
      <c r="BH175" s="1"/>
      <c r="BI175" s="1"/>
      <c r="BJ175" s="1"/>
      <c r="BK175" s="1"/>
      <c r="BL175" s="1"/>
      <c r="BM175" s="1"/>
      <c r="BN175" s="1"/>
      <c r="BO175" s="1"/>
      <c r="BP175" s="1"/>
      <c r="BQ175" s="1"/>
      <c r="BR175" s="1"/>
    </row>
    <row r="176" spans="1:70" ht="15.75" customHeight="1" x14ac:dyDescent="0.25">
      <c r="A176" s="1"/>
      <c r="B176" s="1"/>
      <c r="C176" s="1"/>
      <c r="D176" s="1"/>
      <c r="E176" s="1"/>
      <c r="F176" s="1"/>
      <c r="G176" s="1"/>
      <c r="H176" s="1"/>
      <c r="I176" s="1"/>
      <c r="J176" s="1"/>
      <c r="K176" s="1"/>
      <c r="L176" s="1"/>
      <c r="M176" s="1"/>
      <c r="N176" s="1"/>
      <c r="O176" s="1"/>
      <c r="P176" s="1"/>
      <c r="Q176" s="1"/>
      <c r="R176" s="1"/>
      <c r="S176" s="1"/>
      <c r="T176" s="1"/>
      <c r="U176" s="1"/>
      <c r="V176" s="239"/>
      <c r="W176" s="239"/>
      <c r="X176" s="1"/>
      <c r="Y176" s="1"/>
      <c r="Z176" s="1"/>
      <c r="AA176" s="1"/>
      <c r="AB176" s="1"/>
      <c r="AC176" s="1"/>
      <c r="AD176" s="1"/>
      <c r="AE176" s="1"/>
      <c r="AF176" s="1"/>
      <c r="AG176" s="1"/>
      <c r="AH176" s="1"/>
      <c r="AI176" s="1"/>
      <c r="AJ176" s="1"/>
      <c r="AK176" s="1"/>
      <c r="AL176" s="1"/>
      <c r="AM176" s="1"/>
      <c r="AN176" s="1"/>
      <c r="AO176" s="1"/>
      <c r="AP176" s="1"/>
      <c r="AQ176" s="1"/>
      <c r="AR176" s="1"/>
      <c r="AS176" s="1"/>
      <c r="AT176" s="183"/>
      <c r="AU176" s="183"/>
      <c r="AV176" s="183"/>
      <c r="AW176" s="1"/>
      <c r="AX176" s="1"/>
      <c r="AY176" s="1"/>
      <c r="AZ176" s="1"/>
      <c r="BA176" s="1"/>
      <c r="BB176" s="16"/>
      <c r="BC176" s="16"/>
      <c r="BD176" s="16"/>
      <c r="BE176" s="16"/>
      <c r="BF176" s="16"/>
      <c r="BG176" s="1"/>
      <c r="BH176" s="1"/>
      <c r="BI176" s="1"/>
      <c r="BJ176" s="1"/>
      <c r="BK176" s="1"/>
      <c r="BL176" s="1"/>
      <c r="BM176" s="1"/>
      <c r="BN176" s="1"/>
      <c r="BO176" s="1"/>
      <c r="BP176" s="1"/>
      <c r="BQ176" s="1"/>
      <c r="BR176" s="1"/>
    </row>
    <row r="177" spans="1:70" ht="15.75" customHeight="1" x14ac:dyDescent="0.25">
      <c r="A177" s="1"/>
      <c r="B177" s="1"/>
      <c r="C177" s="1"/>
      <c r="D177" s="1"/>
      <c r="E177" s="1"/>
      <c r="F177" s="1"/>
      <c r="G177" s="1"/>
      <c r="H177" s="1"/>
      <c r="I177" s="1"/>
      <c r="J177" s="1"/>
      <c r="K177" s="1"/>
      <c r="L177" s="1"/>
      <c r="M177" s="1"/>
      <c r="N177" s="1"/>
      <c r="O177" s="1"/>
      <c r="P177" s="1"/>
      <c r="Q177" s="1"/>
      <c r="R177" s="1"/>
      <c r="S177" s="1"/>
      <c r="T177" s="1"/>
      <c r="U177" s="1"/>
      <c r="V177" s="239"/>
      <c r="W177" s="239"/>
      <c r="X177" s="1"/>
      <c r="Y177" s="1"/>
      <c r="Z177" s="1"/>
      <c r="AA177" s="1"/>
      <c r="AB177" s="1"/>
      <c r="AC177" s="1"/>
      <c r="AD177" s="1"/>
      <c r="AE177" s="1"/>
      <c r="AF177" s="1"/>
      <c r="AG177" s="1"/>
      <c r="AH177" s="1"/>
      <c r="AI177" s="1"/>
      <c r="AJ177" s="1"/>
      <c r="AK177" s="1"/>
      <c r="AL177" s="1"/>
      <c r="AM177" s="1"/>
      <c r="AN177" s="1"/>
      <c r="AO177" s="1"/>
      <c r="AP177" s="1"/>
      <c r="AQ177" s="1"/>
      <c r="AR177" s="1"/>
      <c r="AS177" s="1"/>
      <c r="AT177" s="183"/>
      <c r="AU177" s="183"/>
      <c r="AV177" s="183"/>
      <c r="AW177" s="1"/>
      <c r="AX177" s="1"/>
      <c r="AY177" s="1"/>
      <c r="AZ177" s="1"/>
      <c r="BA177" s="1"/>
      <c r="BB177" s="16"/>
      <c r="BC177" s="16"/>
      <c r="BD177" s="16"/>
      <c r="BE177" s="16"/>
      <c r="BF177" s="16"/>
      <c r="BG177" s="1"/>
      <c r="BH177" s="1"/>
      <c r="BI177" s="1"/>
      <c r="BJ177" s="1"/>
      <c r="BK177" s="1"/>
      <c r="BL177" s="1"/>
      <c r="BM177" s="1"/>
      <c r="BN177" s="1"/>
      <c r="BO177" s="1"/>
      <c r="BP177" s="1"/>
      <c r="BQ177" s="1"/>
      <c r="BR177" s="1"/>
    </row>
    <row r="178" spans="1:70" ht="15.75" customHeight="1" x14ac:dyDescent="0.25">
      <c r="A178" s="1"/>
      <c r="B178" s="1"/>
      <c r="C178" s="1"/>
      <c r="D178" s="1"/>
      <c r="E178" s="1"/>
      <c r="F178" s="1"/>
      <c r="G178" s="1"/>
      <c r="H178" s="1"/>
      <c r="I178" s="1"/>
      <c r="J178" s="1"/>
      <c r="K178" s="1"/>
      <c r="L178" s="1"/>
      <c r="M178" s="1"/>
      <c r="N178" s="1"/>
      <c r="O178" s="1"/>
      <c r="P178" s="1"/>
      <c r="Q178" s="1"/>
      <c r="R178" s="1"/>
      <c r="S178" s="1"/>
      <c r="T178" s="1"/>
      <c r="U178" s="1"/>
      <c r="V178" s="239"/>
      <c r="W178" s="239"/>
      <c r="X178" s="1"/>
      <c r="Y178" s="1"/>
      <c r="Z178" s="1"/>
      <c r="AA178" s="1"/>
      <c r="AB178" s="1"/>
      <c r="AC178" s="1"/>
      <c r="AD178" s="1"/>
      <c r="AE178" s="1"/>
      <c r="AF178" s="1"/>
      <c r="AG178" s="1"/>
      <c r="AH178" s="1"/>
      <c r="AI178" s="1"/>
      <c r="AJ178" s="1"/>
      <c r="AK178" s="1"/>
      <c r="AL178" s="1"/>
      <c r="AM178" s="1"/>
      <c r="AN178" s="1"/>
      <c r="AO178" s="1"/>
      <c r="AP178" s="1"/>
      <c r="AQ178" s="1"/>
      <c r="AR178" s="1"/>
      <c r="AS178" s="1"/>
      <c r="AT178" s="183"/>
      <c r="AU178" s="183"/>
      <c r="AV178" s="183"/>
      <c r="AW178" s="1"/>
      <c r="AX178" s="1"/>
      <c r="AY178" s="1"/>
      <c r="AZ178" s="1"/>
      <c r="BA178" s="1"/>
      <c r="BB178" s="16"/>
      <c r="BC178" s="16"/>
      <c r="BD178" s="16"/>
      <c r="BE178" s="16"/>
      <c r="BF178" s="16"/>
      <c r="BG178" s="1"/>
      <c r="BH178" s="1"/>
      <c r="BI178" s="1"/>
      <c r="BJ178" s="1"/>
      <c r="BK178" s="1"/>
      <c r="BL178" s="1"/>
      <c r="BM178" s="1"/>
      <c r="BN178" s="1"/>
      <c r="BO178" s="1"/>
      <c r="BP178" s="1"/>
      <c r="BQ178" s="1"/>
      <c r="BR178" s="1"/>
    </row>
    <row r="179" spans="1:70" ht="15.75" customHeight="1" x14ac:dyDescent="0.25">
      <c r="A179" s="1"/>
      <c r="B179" s="1"/>
      <c r="C179" s="1"/>
      <c r="D179" s="1"/>
      <c r="E179" s="1"/>
      <c r="F179" s="1"/>
      <c r="G179" s="1"/>
      <c r="H179" s="1"/>
      <c r="I179" s="1"/>
      <c r="J179" s="1"/>
      <c r="K179" s="1"/>
      <c r="L179" s="1"/>
      <c r="M179" s="1"/>
      <c r="N179" s="1"/>
      <c r="O179" s="1"/>
      <c r="P179" s="1"/>
      <c r="Q179" s="1"/>
      <c r="R179" s="1"/>
      <c r="S179" s="1"/>
      <c r="T179" s="1"/>
      <c r="U179" s="1"/>
      <c r="V179" s="239"/>
      <c r="W179" s="239"/>
      <c r="X179" s="1"/>
      <c r="Y179" s="1"/>
      <c r="Z179" s="1"/>
      <c r="AA179" s="1"/>
      <c r="AB179" s="1"/>
      <c r="AC179" s="1"/>
      <c r="AD179" s="1"/>
      <c r="AE179" s="1"/>
      <c r="AF179" s="1"/>
      <c r="AG179" s="1"/>
      <c r="AH179" s="1"/>
      <c r="AI179" s="1"/>
      <c r="AJ179" s="1"/>
      <c r="AK179" s="1"/>
      <c r="AL179" s="1"/>
      <c r="AM179" s="1"/>
      <c r="AN179" s="1"/>
      <c r="AO179" s="1"/>
      <c r="AP179" s="1"/>
      <c r="AQ179" s="1"/>
      <c r="AR179" s="1"/>
      <c r="AS179" s="1"/>
      <c r="AT179" s="183"/>
      <c r="AU179" s="183"/>
      <c r="AV179" s="183"/>
      <c r="AW179" s="1"/>
      <c r="AX179" s="1"/>
      <c r="AY179" s="1"/>
      <c r="AZ179" s="1"/>
      <c r="BA179" s="1"/>
      <c r="BB179" s="16"/>
      <c r="BC179" s="16"/>
      <c r="BD179" s="16"/>
      <c r="BE179" s="16"/>
      <c r="BF179" s="16"/>
      <c r="BG179" s="1"/>
      <c r="BH179" s="1"/>
      <c r="BI179" s="1"/>
      <c r="BJ179" s="1"/>
      <c r="BK179" s="1"/>
      <c r="BL179" s="1"/>
      <c r="BM179" s="1"/>
      <c r="BN179" s="1"/>
      <c r="BO179" s="1"/>
      <c r="BP179" s="1"/>
      <c r="BQ179" s="1"/>
      <c r="BR179" s="1"/>
    </row>
    <row r="180" spans="1:70" ht="15.75" customHeight="1" x14ac:dyDescent="0.25">
      <c r="A180" s="1"/>
      <c r="B180" s="1"/>
      <c r="C180" s="1"/>
      <c r="D180" s="1"/>
      <c r="E180" s="1"/>
      <c r="F180" s="1"/>
      <c r="G180" s="1"/>
      <c r="H180" s="1"/>
      <c r="I180" s="1"/>
      <c r="J180" s="1"/>
      <c r="K180" s="1"/>
      <c r="L180" s="1"/>
      <c r="M180" s="1"/>
      <c r="N180" s="1"/>
      <c r="O180" s="1"/>
      <c r="P180" s="1"/>
      <c r="Q180" s="1"/>
      <c r="R180" s="1"/>
      <c r="S180" s="1"/>
      <c r="T180" s="1"/>
      <c r="U180" s="1"/>
      <c r="V180" s="239"/>
      <c r="W180" s="239"/>
      <c r="X180" s="1"/>
      <c r="Y180" s="1"/>
      <c r="Z180" s="1"/>
      <c r="AA180" s="1"/>
      <c r="AB180" s="1"/>
      <c r="AC180" s="1"/>
      <c r="AD180" s="1"/>
      <c r="AE180" s="1"/>
      <c r="AF180" s="1"/>
      <c r="AG180" s="1"/>
      <c r="AH180" s="1"/>
      <c r="AI180" s="1"/>
      <c r="AJ180" s="1"/>
      <c r="AK180" s="1"/>
      <c r="AL180" s="1"/>
      <c r="AM180" s="1"/>
      <c r="AN180" s="1"/>
      <c r="AO180" s="1"/>
      <c r="AP180" s="1"/>
      <c r="AQ180" s="1"/>
      <c r="AR180" s="1"/>
      <c r="AS180" s="1"/>
      <c r="AT180" s="183"/>
      <c r="AU180" s="183"/>
      <c r="AV180" s="183"/>
      <c r="AW180" s="1"/>
      <c r="AX180" s="1"/>
      <c r="AY180" s="1"/>
      <c r="AZ180" s="1"/>
      <c r="BA180" s="1"/>
      <c r="BB180" s="16"/>
      <c r="BC180" s="16"/>
      <c r="BD180" s="16"/>
      <c r="BE180" s="16"/>
      <c r="BF180" s="16"/>
      <c r="BG180" s="1"/>
      <c r="BH180" s="1"/>
      <c r="BI180" s="1"/>
      <c r="BJ180" s="1"/>
      <c r="BK180" s="1"/>
      <c r="BL180" s="1"/>
      <c r="BM180" s="1"/>
      <c r="BN180" s="1"/>
      <c r="BO180" s="1"/>
      <c r="BP180" s="1"/>
      <c r="BQ180" s="1"/>
      <c r="BR180" s="1"/>
    </row>
    <row r="181" spans="1:70" ht="15.75" customHeight="1" x14ac:dyDescent="0.25">
      <c r="A181" s="1"/>
      <c r="B181" s="1"/>
      <c r="C181" s="1"/>
      <c r="D181" s="1"/>
      <c r="E181" s="1"/>
      <c r="F181" s="1"/>
      <c r="G181" s="1"/>
      <c r="H181" s="1"/>
      <c r="I181" s="1"/>
      <c r="J181" s="1"/>
      <c r="K181" s="1"/>
      <c r="L181" s="1"/>
      <c r="M181" s="1"/>
      <c r="N181" s="1"/>
      <c r="O181" s="1"/>
      <c r="P181" s="1"/>
      <c r="Q181" s="1"/>
      <c r="R181" s="1"/>
      <c r="S181" s="1"/>
      <c r="T181" s="1"/>
      <c r="U181" s="1"/>
      <c r="V181" s="239"/>
      <c r="W181" s="239"/>
      <c r="X181" s="1"/>
      <c r="Y181" s="1"/>
      <c r="Z181" s="1"/>
      <c r="AA181" s="1"/>
      <c r="AB181" s="1"/>
      <c r="AC181" s="1"/>
      <c r="AD181" s="1"/>
      <c r="AE181" s="1"/>
      <c r="AF181" s="1"/>
      <c r="AG181" s="1"/>
      <c r="AH181" s="1"/>
      <c r="AI181" s="1"/>
      <c r="AJ181" s="1"/>
      <c r="AK181" s="1"/>
      <c r="AL181" s="1"/>
      <c r="AM181" s="1"/>
      <c r="AN181" s="1"/>
      <c r="AO181" s="1"/>
      <c r="AP181" s="1"/>
      <c r="AQ181" s="1"/>
      <c r="AR181" s="1"/>
      <c r="AS181" s="1"/>
      <c r="AT181" s="183"/>
      <c r="AU181" s="183"/>
      <c r="AV181" s="183"/>
      <c r="AW181" s="1"/>
      <c r="AX181" s="1"/>
      <c r="AY181" s="1"/>
      <c r="AZ181" s="1"/>
      <c r="BA181" s="1"/>
      <c r="BB181" s="16"/>
      <c r="BC181" s="16"/>
      <c r="BD181" s="16"/>
      <c r="BE181" s="16"/>
      <c r="BF181" s="16"/>
      <c r="BG181" s="1"/>
      <c r="BH181" s="1"/>
      <c r="BI181" s="1"/>
      <c r="BJ181" s="1"/>
      <c r="BK181" s="1"/>
      <c r="BL181" s="1"/>
      <c r="BM181" s="1"/>
      <c r="BN181" s="1"/>
      <c r="BO181" s="1"/>
      <c r="BP181" s="1"/>
      <c r="BQ181" s="1"/>
      <c r="BR181" s="1"/>
    </row>
    <row r="182" spans="1:70" ht="15.75" customHeight="1" x14ac:dyDescent="0.25">
      <c r="A182" s="1"/>
      <c r="B182" s="1"/>
      <c r="C182" s="1"/>
      <c r="D182" s="1"/>
      <c r="E182" s="1"/>
      <c r="F182" s="1"/>
      <c r="G182" s="1"/>
      <c r="H182" s="1"/>
      <c r="I182" s="1"/>
      <c r="J182" s="1"/>
      <c r="K182" s="1"/>
      <c r="L182" s="1"/>
      <c r="M182" s="1"/>
      <c r="N182" s="1"/>
      <c r="O182" s="1"/>
      <c r="P182" s="1"/>
      <c r="Q182" s="1"/>
      <c r="R182" s="1"/>
      <c r="S182" s="1"/>
      <c r="T182" s="1"/>
      <c r="U182" s="1"/>
      <c r="V182" s="239"/>
      <c r="W182" s="239"/>
      <c r="X182" s="1"/>
      <c r="Y182" s="1"/>
      <c r="Z182" s="1"/>
      <c r="AA182" s="1"/>
      <c r="AB182" s="1"/>
      <c r="AC182" s="1"/>
      <c r="AD182" s="1"/>
      <c r="AE182" s="1"/>
      <c r="AF182" s="1"/>
      <c r="AG182" s="1"/>
      <c r="AH182" s="1"/>
      <c r="AI182" s="1"/>
      <c r="AJ182" s="1"/>
      <c r="AK182" s="1"/>
      <c r="AL182" s="1"/>
      <c r="AM182" s="1"/>
      <c r="AN182" s="1"/>
      <c r="AO182" s="1"/>
      <c r="AP182" s="1"/>
      <c r="AQ182" s="1"/>
      <c r="AR182" s="1"/>
      <c r="AS182" s="1"/>
      <c r="AT182" s="183"/>
      <c r="AU182" s="183"/>
      <c r="AV182" s="183"/>
      <c r="AW182" s="1"/>
      <c r="AX182" s="1"/>
      <c r="AY182" s="1"/>
      <c r="AZ182" s="1"/>
      <c r="BA182" s="1"/>
      <c r="BB182" s="16"/>
      <c r="BC182" s="16"/>
      <c r="BD182" s="16"/>
      <c r="BE182" s="16"/>
      <c r="BF182" s="16"/>
      <c r="BG182" s="1"/>
      <c r="BH182" s="1"/>
      <c r="BI182" s="1"/>
      <c r="BJ182" s="1"/>
      <c r="BK182" s="1"/>
      <c r="BL182" s="1"/>
      <c r="BM182" s="1"/>
      <c r="BN182" s="1"/>
      <c r="BO182" s="1"/>
      <c r="BP182" s="1"/>
      <c r="BQ182" s="1"/>
      <c r="BR182" s="1"/>
    </row>
    <row r="183" spans="1:70" ht="15.75" customHeight="1" x14ac:dyDescent="0.25">
      <c r="A183" s="1"/>
      <c r="B183" s="1"/>
      <c r="C183" s="1"/>
      <c r="D183" s="1"/>
      <c r="E183" s="1"/>
      <c r="F183" s="1"/>
      <c r="G183" s="1"/>
      <c r="H183" s="1"/>
      <c r="I183" s="1"/>
      <c r="J183" s="1"/>
      <c r="K183" s="1"/>
      <c r="L183" s="1"/>
      <c r="M183" s="1"/>
      <c r="N183" s="1"/>
      <c r="O183" s="1"/>
      <c r="P183" s="1"/>
      <c r="Q183" s="1"/>
      <c r="R183" s="1"/>
      <c r="S183" s="1"/>
      <c r="T183" s="1"/>
      <c r="U183" s="1"/>
      <c r="V183" s="239"/>
      <c r="W183" s="239"/>
      <c r="X183" s="1"/>
      <c r="Y183" s="1"/>
      <c r="Z183" s="1"/>
      <c r="AA183" s="1"/>
      <c r="AB183" s="1"/>
      <c r="AC183" s="1"/>
      <c r="AD183" s="1"/>
      <c r="AE183" s="1"/>
      <c r="AF183" s="1"/>
      <c r="AG183" s="1"/>
      <c r="AH183" s="1"/>
      <c r="AI183" s="1"/>
      <c r="AJ183" s="1"/>
      <c r="AK183" s="1"/>
      <c r="AL183" s="1"/>
      <c r="AM183" s="1"/>
      <c r="AN183" s="1"/>
      <c r="AO183" s="1"/>
      <c r="AP183" s="1"/>
      <c r="AQ183" s="1"/>
      <c r="AR183" s="1"/>
      <c r="AS183" s="1"/>
      <c r="AT183" s="183"/>
      <c r="AU183" s="183"/>
      <c r="AV183" s="183"/>
      <c r="AW183" s="1"/>
      <c r="AX183" s="1"/>
      <c r="AY183" s="1"/>
      <c r="AZ183" s="1"/>
      <c r="BA183" s="1"/>
      <c r="BB183" s="16"/>
      <c r="BC183" s="16"/>
      <c r="BD183" s="16"/>
      <c r="BE183" s="16"/>
      <c r="BF183" s="16"/>
      <c r="BG183" s="1"/>
      <c r="BH183" s="1"/>
      <c r="BI183" s="1"/>
      <c r="BJ183" s="1"/>
      <c r="BK183" s="1"/>
      <c r="BL183" s="1"/>
      <c r="BM183" s="1"/>
      <c r="BN183" s="1"/>
      <c r="BO183" s="1"/>
      <c r="BP183" s="1"/>
      <c r="BQ183" s="1"/>
      <c r="BR183" s="1"/>
    </row>
    <row r="184" spans="1:70" ht="15.75" customHeight="1" x14ac:dyDescent="0.25">
      <c r="A184" s="1"/>
      <c r="B184" s="1"/>
      <c r="C184" s="1"/>
      <c r="D184" s="1"/>
      <c r="E184" s="1"/>
      <c r="F184" s="1"/>
      <c r="G184" s="1"/>
      <c r="H184" s="1"/>
      <c r="I184" s="1"/>
      <c r="J184" s="1"/>
      <c r="K184" s="1"/>
      <c r="L184" s="1"/>
      <c r="M184" s="1"/>
      <c r="N184" s="1"/>
      <c r="O184" s="1"/>
      <c r="P184" s="1"/>
      <c r="Q184" s="1"/>
      <c r="R184" s="1"/>
      <c r="S184" s="1"/>
      <c r="T184" s="1"/>
      <c r="U184" s="1"/>
      <c r="V184" s="239"/>
      <c r="W184" s="239"/>
      <c r="X184" s="1"/>
      <c r="Y184" s="1"/>
      <c r="Z184" s="1"/>
      <c r="AA184" s="1"/>
      <c r="AB184" s="1"/>
      <c r="AC184" s="1"/>
      <c r="AD184" s="1"/>
      <c r="AE184" s="1"/>
      <c r="AF184" s="1"/>
      <c r="AG184" s="1"/>
      <c r="AH184" s="1"/>
      <c r="AI184" s="1"/>
      <c r="AJ184" s="1"/>
      <c r="AK184" s="1"/>
      <c r="AL184" s="1"/>
      <c r="AM184" s="1"/>
      <c r="AN184" s="1"/>
      <c r="AO184" s="1"/>
      <c r="AP184" s="1"/>
      <c r="AQ184" s="1"/>
      <c r="AR184" s="1"/>
      <c r="AS184" s="1"/>
      <c r="AT184" s="183"/>
      <c r="AU184" s="183"/>
      <c r="AV184" s="183"/>
      <c r="AW184" s="1"/>
      <c r="AX184" s="1"/>
      <c r="AY184" s="1"/>
      <c r="AZ184" s="1"/>
      <c r="BA184" s="1"/>
      <c r="BB184" s="16"/>
      <c r="BC184" s="16"/>
      <c r="BD184" s="16"/>
      <c r="BE184" s="16"/>
      <c r="BF184" s="16"/>
      <c r="BG184" s="1"/>
      <c r="BH184" s="1"/>
      <c r="BI184" s="1"/>
      <c r="BJ184" s="1"/>
      <c r="BK184" s="1"/>
      <c r="BL184" s="1"/>
      <c r="BM184" s="1"/>
      <c r="BN184" s="1"/>
      <c r="BO184" s="1"/>
      <c r="BP184" s="1"/>
      <c r="BQ184" s="1"/>
      <c r="BR184" s="1"/>
    </row>
    <row r="185" spans="1:70" ht="15.75" customHeight="1" x14ac:dyDescent="0.25">
      <c r="A185" s="1"/>
      <c r="B185" s="1"/>
      <c r="C185" s="1"/>
      <c r="D185" s="1"/>
      <c r="E185" s="1"/>
      <c r="F185" s="1"/>
      <c r="G185" s="1"/>
      <c r="H185" s="1"/>
      <c r="I185" s="1"/>
      <c r="J185" s="1"/>
      <c r="K185" s="1"/>
      <c r="L185" s="1"/>
      <c r="M185" s="1"/>
      <c r="N185" s="1"/>
      <c r="O185" s="1"/>
      <c r="P185" s="1"/>
      <c r="Q185" s="1"/>
      <c r="R185" s="1"/>
      <c r="S185" s="1"/>
      <c r="T185" s="1"/>
      <c r="U185" s="1"/>
      <c r="V185" s="239"/>
      <c r="W185" s="239"/>
      <c r="X185" s="1"/>
      <c r="Y185" s="1"/>
      <c r="Z185" s="1"/>
      <c r="AA185" s="1"/>
      <c r="AB185" s="1"/>
      <c r="AC185" s="1"/>
      <c r="AD185" s="1"/>
      <c r="AE185" s="1"/>
      <c r="AF185" s="1"/>
      <c r="AG185" s="1"/>
      <c r="AH185" s="1"/>
      <c r="AI185" s="1"/>
      <c r="AJ185" s="1"/>
      <c r="AK185" s="1"/>
      <c r="AL185" s="1"/>
      <c r="AM185" s="1"/>
      <c r="AN185" s="1"/>
      <c r="AO185" s="1"/>
      <c r="AP185" s="1"/>
      <c r="AQ185" s="1"/>
      <c r="AR185" s="1"/>
      <c r="AS185" s="1"/>
      <c r="AT185" s="183"/>
      <c r="AU185" s="183"/>
      <c r="AV185" s="183"/>
      <c r="AW185" s="1"/>
      <c r="AX185" s="1"/>
      <c r="AY185" s="1"/>
      <c r="AZ185" s="1"/>
      <c r="BA185" s="1"/>
      <c r="BB185" s="16"/>
      <c r="BC185" s="16"/>
      <c r="BD185" s="16"/>
      <c r="BE185" s="16"/>
      <c r="BF185" s="16"/>
      <c r="BG185" s="1"/>
      <c r="BH185" s="1"/>
      <c r="BI185" s="1"/>
      <c r="BJ185" s="1"/>
      <c r="BK185" s="1"/>
      <c r="BL185" s="1"/>
      <c r="BM185" s="1"/>
      <c r="BN185" s="1"/>
      <c r="BO185" s="1"/>
      <c r="BP185" s="1"/>
      <c r="BQ185" s="1"/>
      <c r="BR185" s="1"/>
    </row>
    <row r="186" spans="1:70" ht="15.75" customHeight="1" x14ac:dyDescent="0.25">
      <c r="A186" s="1"/>
      <c r="B186" s="1"/>
      <c r="C186" s="1"/>
      <c r="D186" s="1"/>
      <c r="E186" s="1"/>
      <c r="F186" s="1"/>
      <c r="G186" s="1"/>
      <c r="H186" s="1"/>
      <c r="I186" s="1"/>
      <c r="J186" s="1"/>
      <c r="K186" s="1"/>
      <c r="L186" s="1"/>
      <c r="M186" s="1"/>
      <c r="N186" s="1"/>
      <c r="O186" s="1"/>
      <c r="P186" s="1"/>
      <c r="Q186" s="1"/>
      <c r="R186" s="1"/>
      <c r="S186" s="1"/>
      <c r="T186" s="1"/>
      <c r="U186" s="1"/>
      <c r="V186" s="239"/>
      <c r="W186" s="239"/>
      <c r="X186" s="1"/>
      <c r="Y186" s="1"/>
      <c r="Z186" s="1"/>
      <c r="AA186" s="1"/>
      <c r="AB186" s="1"/>
      <c r="AC186" s="1"/>
      <c r="AD186" s="1"/>
      <c r="AE186" s="1"/>
      <c r="AF186" s="1"/>
      <c r="AG186" s="1"/>
      <c r="AH186" s="1"/>
      <c r="AI186" s="1"/>
      <c r="AJ186" s="1"/>
      <c r="AK186" s="1"/>
      <c r="AL186" s="1"/>
      <c r="AM186" s="1"/>
      <c r="AN186" s="1"/>
      <c r="AO186" s="1"/>
      <c r="AP186" s="1"/>
      <c r="AQ186" s="1"/>
      <c r="AR186" s="1"/>
      <c r="AS186" s="1"/>
      <c r="AT186" s="183"/>
      <c r="AU186" s="183"/>
      <c r="AV186" s="183"/>
      <c r="AW186" s="1"/>
      <c r="AX186" s="1"/>
      <c r="AY186" s="1"/>
      <c r="AZ186" s="1"/>
      <c r="BA186" s="1"/>
      <c r="BB186" s="16"/>
      <c r="BC186" s="16"/>
      <c r="BD186" s="16"/>
      <c r="BE186" s="16"/>
      <c r="BF186" s="16"/>
      <c r="BG186" s="1"/>
      <c r="BH186" s="1"/>
      <c r="BI186" s="1"/>
      <c r="BJ186" s="1"/>
      <c r="BK186" s="1"/>
      <c r="BL186" s="1"/>
      <c r="BM186" s="1"/>
      <c r="BN186" s="1"/>
      <c r="BO186" s="1"/>
      <c r="BP186" s="1"/>
      <c r="BQ186" s="1"/>
      <c r="BR186" s="1"/>
    </row>
    <row r="187" spans="1:70" ht="15.75" customHeight="1" x14ac:dyDescent="0.25">
      <c r="A187" s="1"/>
      <c r="B187" s="1"/>
      <c r="C187" s="1"/>
      <c r="D187" s="1"/>
      <c r="E187" s="1"/>
      <c r="F187" s="1"/>
      <c r="G187" s="1"/>
      <c r="H187" s="1"/>
      <c r="I187" s="1"/>
      <c r="J187" s="1"/>
      <c r="K187" s="1"/>
      <c r="L187" s="1"/>
      <c r="M187" s="1"/>
      <c r="N187" s="1"/>
      <c r="O187" s="1"/>
      <c r="P187" s="1"/>
      <c r="Q187" s="1"/>
      <c r="R187" s="1"/>
      <c r="S187" s="1"/>
      <c r="T187" s="1"/>
      <c r="U187" s="1"/>
      <c r="V187" s="239"/>
      <c r="W187" s="239"/>
      <c r="X187" s="1"/>
      <c r="Y187" s="1"/>
      <c r="Z187" s="1"/>
      <c r="AA187" s="1"/>
      <c r="AB187" s="1"/>
      <c r="AC187" s="1"/>
      <c r="AD187" s="1"/>
      <c r="AE187" s="1"/>
      <c r="AF187" s="1"/>
      <c r="AG187" s="1"/>
      <c r="AH187" s="1"/>
      <c r="AI187" s="1"/>
      <c r="AJ187" s="1"/>
      <c r="AK187" s="1"/>
      <c r="AL187" s="1"/>
      <c r="AM187" s="1"/>
      <c r="AN187" s="1"/>
      <c r="AO187" s="1"/>
      <c r="AP187" s="1"/>
      <c r="AQ187" s="1"/>
      <c r="AR187" s="1"/>
      <c r="AS187" s="1"/>
      <c r="AT187" s="183"/>
      <c r="AU187" s="183"/>
      <c r="AV187" s="183"/>
      <c r="AW187" s="1"/>
      <c r="AX187" s="1"/>
      <c r="AY187" s="1"/>
      <c r="AZ187" s="1"/>
      <c r="BA187" s="1"/>
      <c r="BB187" s="16"/>
      <c r="BC187" s="16"/>
      <c r="BD187" s="16"/>
      <c r="BE187" s="16"/>
      <c r="BF187" s="16"/>
      <c r="BG187" s="1"/>
      <c r="BH187" s="1"/>
      <c r="BI187" s="1"/>
      <c r="BJ187" s="1"/>
      <c r="BK187" s="1"/>
      <c r="BL187" s="1"/>
      <c r="BM187" s="1"/>
      <c r="BN187" s="1"/>
      <c r="BO187" s="1"/>
      <c r="BP187" s="1"/>
      <c r="BQ187" s="1"/>
      <c r="BR187" s="1"/>
    </row>
    <row r="188" spans="1:70" ht="15.75" customHeight="1" x14ac:dyDescent="0.25">
      <c r="A188" s="1"/>
      <c r="B188" s="1"/>
      <c r="C188" s="1"/>
      <c r="D188" s="1"/>
      <c r="E188" s="1"/>
      <c r="F188" s="1"/>
      <c r="G188" s="1"/>
      <c r="H188" s="1"/>
      <c r="I188" s="1"/>
      <c r="J188" s="1"/>
      <c r="K188" s="1"/>
      <c r="L188" s="1"/>
      <c r="M188" s="1"/>
      <c r="N188" s="1"/>
      <c r="O188" s="1"/>
      <c r="P188" s="1"/>
      <c r="Q188" s="1"/>
      <c r="R188" s="1"/>
      <c r="S188" s="1"/>
      <c r="T188" s="1"/>
      <c r="U188" s="1"/>
      <c r="V188" s="239"/>
      <c r="W188" s="239"/>
      <c r="X188" s="1"/>
      <c r="Y188" s="1"/>
      <c r="Z188" s="1"/>
      <c r="AA188" s="1"/>
      <c r="AB188" s="1"/>
      <c r="AC188" s="1"/>
      <c r="AD188" s="1"/>
      <c r="AE188" s="1"/>
      <c r="AF188" s="1"/>
      <c r="AG188" s="1"/>
      <c r="AH188" s="1"/>
      <c r="AI188" s="1"/>
      <c r="AJ188" s="1"/>
      <c r="AK188" s="1"/>
      <c r="AL188" s="1"/>
      <c r="AM188" s="1"/>
      <c r="AN188" s="1"/>
      <c r="AO188" s="1"/>
      <c r="AP188" s="1"/>
      <c r="AQ188" s="1"/>
      <c r="AR188" s="1"/>
      <c r="AS188" s="1"/>
      <c r="AT188" s="183"/>
      <c r="AU188" s="183"/>
      <c r="AV188" s="183"/>
      <c r="AW188" s="1"/>
      <c r="AX188" s="1"/>
      <c r="AY188" s="1"/>
      <c r="AZ188" s="1"/>
      <c r="BA188" s="1"/>
      <c r="BB188" s="16"/>
      <c r="BC188" s="16"/>
      <c r="BD188" s="16"/>
      <c r="BE188" s="16"/>
      <c r="BF188" s="16"/>
      <c r="BG188" s="1"/>
      <c r="BH188" s="1"/>
      <c r="BI188" s="1"/>
      <c r="BJ188" s="1"/>
      <c r="BK188" s="1"/>
      <c r="BL188" s="1"/>
      <c r="BM188" s="1"/>
      <c r="BN188" s="1"/>
      <c r="BO188" s="1"/>
      <c r="BP188" s="1"/>
      <c r="BQ188" s="1"/>
      <c r="BR188" s="1"/>
    </row>
    <row r="189" spans="1:70" ht="15.75" customHeight="1" x14ac:dyDescent="0.25">
      <c r="A189" s="1"/>
      <c r="B189" s="1"/>
      <c r="C189" s="1"/>
      <c r="D189" s="1"/>
      <c r="E189" s="1"/>
      <c r="F189" s="1"/>
      <c r="G189" s="1"/>
      <c r="H189" s="1"/>
      <c r="I189" s="1"/>
      <c r="J189" s="1"/>
      <c r="K189" s="1"/>
      <c r="L189" s="1"/>
      <c r="M189" s="1"/>
      <c r="N189" s="1"/>
      <c r="O189" s="1"/>
      <c r="P189" s="1"/>
      <c r="Q189" s="1"/>
      <c r="R189" s="1"/>
      <c r="S189" s="1"/>
      <c r="T189" s="1"/>
      <c r="U189" s="1"/>
      <c r="V189" s="239"/>
      <c r="W189" s="239"/>
      <c r="X189" s="1"/>
      <c r="Y189" s="1"/>
      <c r="Z189" s="1"/>
      <c r="AA189" s="1"/>
      <c r="AB189" s="1"/>
      <c r="AC189" s="1"/>
      <c r="AD189" s="1"/>
      <c r="AE189" s="1"/>
      <c r="AF189" s="1"/>
      <c r="AG189" s="1"/>
      <c r="AH189" s="1"/>
      <c r="AI189" s="1"/>
      <c r="AJ189" s="1"/>
      <c r="AK189" s="1"/>
      <c r="AL189" s="1"/>
      <c r="AM189" s="1"/>
      <c r="AN189" s="1"/>
      <c r="AO189" s="1"/>
      <c r="AP189" s="1"/>
      <c r="AQ189" s="1"/>
      <c r="AR189" s="1"/>
      <c r="AS189" s="1"/>
      <c r="AT189" s="183"/>
      <c r="AU189" s="183"/>
      <c r="AV189" s="183"/>
      <c r="AW189" s="1"/>
      <c r="AX189" s="1"/>
      <c r="AY189" s="1"/>
      <c r="AZ189" s="1"/>
      <c r="BA189" s="1"/>
      <c r="BB189" s="16"/>
      <c r="BC189" s="16"/>
      <c r="BD189" s="16"/>
      <c r="BE189" s="16"/>
      <c r="BF189" s="16"/>
      <c r="BG189" s="1"/>
      <c r="BH189" s="1"/>
      <c r="BI189" s="1"/>
      <c r="BJ189" s="1"/>
      <c r="BK189" s="1"/>
      <c r="BL189" s="1"/>
      <c r="BM189" s="1"/>
      <c r="BN189" s="1"/>
      <c r="BO189" s="1"/>
      <c r="BP189" s="1"/>
      <c r="BQ189" s="1"/>
      <c r="BR189" s="1"/>
    </row>
    <row r="190" spans="1:70" ht="15.75" customHeight="1" x14ac:dyDescent="0.25">
      <c r="A190" s="1"/>
      <c r="B190" s="1"/>
      <c r="C190" s="1"/>
      <c r="D190" s="1"/>
      <c r="E190" s="1"/>
      <c r="F190" s="1"/>
      <c r="G190" s="1"/>
      <c r="H190" s="1"/>
      <c r="I190" s="1"/>
      <c r="J190" s="1"/>
      <c r="K190" s="1"/>
      <c r="L190" s="1"/>
      <c r="M190" s="1"/>
      <c r="N190" s="1"/>
      <c r="O190" s="1"/>
      <c r="P190" s="1"/>
      <c r="Q190" s="1"/>
      <c r="R190" s="1"/>
      <c r="S190" s="1"/>
      <c r="T190" s="1"/>
      <c r="U190" s="1"/>
      <c r="V190" s="239"/>
      <c r="W190" s="239"/>
      <c r="X190" s="1"/>
      <c r="Y190" s="1"/>
      <c r="Z190" s="1"/>
      <c r="AA190" s="1"/>
      <c r="AB190" s="1"/>
      <c r="AC190" s="1"/>
      <c r="AD190" s="1"/>
      <c r="AE190" s="1"/>
      <c r="AF190" s="1"/>
      <c r="AG190" s="1"/>
      <c r="AH190" s="1"/>
      <c r="AI190" s="1"/>
      <c r="AJ190" s="1"/>
      <c r="AK190" s="1"/>
      <c r="AL190" s="1"/>
      <c r="AM190" s="1"/>
      <c r="AN190" s="1"/>
      <c r="AO190" s="1"/>
      <c r="AP190" s="1"/>
      <c r="AQ190" s="1"/>
      <c r="AR190" s="1"/>
      <c r="AS190" s="1"/>
      <c r="AT190" s="183"/>
      <c r="AU190" s="183"/>
      <c r="AV190" s="183"/>
      <c r="AW190" s="1"/>
      <c r="AX190" s="1"/>
      <c r="AY190" s="1"/>
      <c r="AZ190" s="1"/>
      <c r="BA190" s="1"/>
      <c r="BB190" s="16"/>
      <c r="BC190" s="16"/>
      <c r="BD190" s="16"/>
      <c r="BE190" s="16"/>
      <c r="BF190" s="16"/>
      <c r="BG190" s="1"/>
      <c r="BH190" s="1"/>
      <c r="BI190" s="1"/>
      <c r="BJ190" s="1"/>
      <c r="BK190" s="1"/>
      <c r="BL190" s="1"/>
      <c r="BM190" s="1"/>
      <c r="BN190" s="1"/>
      <c r="BO190" s="1"/>
      <c r="BP190" s="1"/>
      <c r="BQ190" s="1"/>
      <c r="BR190" s="1"/>
    </row>
    <row r="191" spans="1:70" ht="15.75" customHeight="1" x14ac:dyDescent="0.25">
      <c r="A191" s="1"/>
      <c r="B191" s="1"/>
      <c r="C191" s="1"/>
      <c r="D191" s="1"/>
      <c r="E191" s="1"/>
      <c r="F191" s="1"/>
      <c r="G191" s="1"/>
      <c r="H191" s="1"/>
      <c r="I191" s="1"/>
      <c r="J191" s="1"/>
      <c r="K191" s="1"/>
      <c r="L191" s="1"/>
      <c r="M191" s="1"/>
      <c r="N191" s="1"/>
      <c r="O191" s="1"/>
      <c r="P191" s="1"/>
      <c r="Q191" s="1"/>
      <c r="R191" s="1"/>
      <c r="S191" s="1"/>
      <c r="T191" s="1"/>
      <c r="U191" s="1"/>
      <c r="V191" s="239"/>
      <c r="W191" s="239"/>
      <c r="X191" s="1"/>
      <c r="Y191" s="1"/>
      <c r="Z191" s="1"/>
      <c r="AA191" s="1"/>
      <c r="AB191" s="1"/>
      <c r="AC191" s="1"/>
      <c r="AD191" s="1"/>
      <c r="AE191" s="1"/>
      <c r="AF191" s="1"/>
      <c r="AG191" s="1"/>
      <c r="AH191" s="1"/>
      <c r="AI191" s="1"/>
      <c r="AJ191" s="1"/>
      <c r="AK191" s="1"/>
      <c r="AL191" s="1"/>
      <c r="AM191" s="1"/>
      <c r="AN191" s="1"/>
      <c r="AO191" s="1"/>
      <c r="AP191" s="1"/>
      <c r="AQ191" s="1"/>
      <c r="AR191" s="1"/>
      <c r="AS191" s="1"/>
      <c r="AT191" s="183"/>
      <c r="AU191" s="183"/>
      <c r="AV191" s="183"/>
      <c r="AW191" s="1"/>
      <c r="AX191" s="1"/>
      <c r="AY191" s="1"/>
      <c r="AZ191" s="1"/>
      <c r="BA191" s="1"/>
      <c r="BB191" s="16"/>
      <c r="BC191" s="16"/>
      <c r="BD191" s="16"/>
      <c r="BE191" s="16"/>
      <c r="BF191" s="16"/>
      <c r="BG191" s="1"/>
      <c r="BH191" s="1"/>
      <c r="BI191" s="1"/>
      <c r="BJ191" s="1"/>
      <c r="BK191" s="1"/>
      <c r="BL191" s="1"/>
      <c r="BM191" s="1"/>
      <c r="BN191" s="1"/>
      <c r="BO191" s="1"/>
      <c r="BP191" s="1"/>
      <c r="BQ191" s="1"/>
      <c r="BR191" s="1"/>
    </row>
    <row r="192" spans="1:70" ht="15.75" customHeight="1" x14ac:dyDescent="0.25">
      <c r="A192" s="1"/>
      <c r="B192" s="1"/>
      <c r="C192" s="1"/>
      <c r="D192" s="1"/>
      <c r="E192" s="1"/>
      <c r="F192" s="1"/>
      <c r="G192" s="1"/>
      <c r="H192" s="1"/>
      <c r="I192" s="1"/>
      <c r="J192" s="1"/>
      <c r="K192" s="1"/>
      <c r="L192" s="1"/>
      <c r="M192" s="1"/>
      <c r="N192" s="1"/>
      <c r="O192" s="1"/>
      <c r="P192" s="1"/>
      <c r="Q192" s="1"/>
      <c r="R192" s="1"/>
      <c r="S192" s="1"/>
      <c r="T192" s="1"/>
      <c r="U192" s="1"/>
      <c r="V192" s="239"/>
      <c r="W192" s="239"/>
      <c r="X192" s="1"/>
      <c r="Y192" s="1"/>
      <c r="Z192" s="1"/>
      <c r="AA192" s="1"/>
      <c r="AB192" s="1"/>
      <c r="AC192" s="1"/>
      <c r="AD192" s="1"/>
      <c r="AE192" s="1"/>
      <c r="AF192" s="1"/>
      <c r="AG192" s="1"/>
      <c r="AH192" s="1"/>
      <c r="AI192" s="1"/>
      <c r="AJ192" s="1"/>
      <c r="AK192" s="1"/>
      <c r="AL192" s="1"/>
      <c r="AM192" s="1"/>
      <c r="AN192" s="1"/>
      <c r="AO192" s="1"/>
      <c r="AP192" s="1"/>
      <c r="AQ192" s="1"/>
      <c r="AR192" s="1"/>
      <c r="AS192" s="1"/>
      <c r="AT192" s="183"/>
      <c r="AU192" s="183"/>
      <c r="AV192" s="183"/>
      <c r="AW192" s="1"/>
      <c r="AX192" s="1"/>
      <c r="AY192" s="1"/>
      <c r="AZ192" s="1"/>
      <c r="BA192" s="1"/>
      <c r="BB192" s="16"/>
      <c r="BC192" s="16"/>
      <c r="BD192" s="16"/>
      <c r="BE192" s="16"/>
      <c r="BF192" s="16"/>
      <c r="BG192" s="1"/>
      <c r="BH192" s="1"/>
      <c r="BI192" s="1"/>
      <c r="BJ192" s="1"/>
      <c r="BK192" s="1"/>
      <c r="BL192" s="1"/>
      <c r="BM192" s="1"/>
      <c r="BN192" s="1"/>
      <c r="BO192" s="1"/>
      <c r="BP192" s="1"/>
      <c r="BQ192" s="1"/>
      <c r="BR192" s="1"/>
    </row>
    <row r="193" spans="1:70" ht="15.75" customHeight="1" x14ac:dyDescent="0.25">
      <c r="A193" s="1"/>
      <c r="B193" s="1"/>
      <c r="C193" s="1"/>
      <c r="D193" s="1"/>
      <c r="E193" s="1"/>
      <c r="F193" s="1"/>
      <c r="G193" s="1"/>
      <c r="H193" s="1"/>
      <c r="I193" s="1"/>
      <c r="J193" s="1"/>
      <c r="K193" s="1"/>
      <c r="L193" s="1"/>
      <c r="M193" s="1"/>
      <c r="N193" s="1"/>
      <c r="O193" s="1"/>
      <c r="P193" s="1"/>
      <c r="Q193" s="1"/>
      <c r="R193" s="1"/>
      <c r="S193" s="1"/>
      <c r="T193" s="1"/>
      <c r="U193" s="1"/>
      <c r="V193" s="239"/>
      <c r="W193" s="239"/>
      <c r="X193" s="1"/>
      <c r="Y193" s="1"/>
      <c r="Z193" s="1"/>
      <c r="AA193" s="1"/>
      <c r="AB193" s="1"/>
      <c r="AC193" s="1"/>
      <c r="AD193" s="1"/>
      <c r="AE193" s="1"/>
      <c r="AF193" s="1"/>
      <c r="AG193" s="1"/>
      <c r="AH193" s="1"/>
      <c r="AI193" s="1"/>
      <c r="AJ193" s="1"/>
      <c r="AK193" s="1"/>
      <c r="AL193" s="1"/>
      <c r="AM193" s="1"/>
      <c r="AN193" s="1"/>
      <c r="AO193" s="1"/>
      <c r="AP193" s="1"/>
      <c r="AQ193" s="1"/>
      <c r="AR193" s="1"/>
      <c r="AS193" s="1"/>
      <c r="AT193" s="183"/>
      <c r="AU193" s="183"/>
      <c r="AV193" s="183"/>
      <c r="AW193" s="1"/>
      <c r="AX193" s="1"/>
      <c r="AY193" s="1"/>
      <c r="AZ193" s="1"/>
      <c r="BA193" s="1"/>
      <c r="BB193" s="16"/>
      <c r="BC193" s="16"/>
      <c r="BD193" s="16"/>
      <c r="BE193" s="16"/>
      <c r="BF193" s="16"/>
      <c r="BG193" s="1"/>
      <c r="BH193" s="1"/>
      <c r="BI193" s="1"/>
      <c r="BJ193" s="1"/>
      <c r="BK193" s="1"/>
      <c r="BL193" s="1"/>
      <c r="BM193" s="1"/>
      <c r="BN193" s="1"/>
      <c r="BO193" s="1"/>
      <c r="BP193" s="1"/>
      <c r="BQ193" s="1"/>
      <c r="BR193" s="1"/>
    </row>
    <row r="194" spans="1:70" ht="15.75" customHeight="1" x14ac:dyDescent="0.25">
      <c r="A194" s="1"/>
      <c r="B194" s="1"/>
      <c r="C194" s="1"/>
      <c r="D194" s="1"/>
      <c r="E194" s="1"/>
      <c r="F194" s="1"/>
      <c r="G194" s="1"/>
      <c r="H194" s="1"/>
      <c r="I194" s="1"/>
      <c r="J194" s="1"/>
      <c r="K194" s="1"/>
      <c r="L194" s="1"/>
      <c r="M194" s="1"/>
      <c r="N194" s="1"/>
      <c r="O194" s="1"/>
      <c r="P194" s="1"/>
      <c r="Q194" s="1"/>
      <c r="R194" s="1"/>
      <c r="S194" s="1"/>
      <c r="T194" s="1"/>
      <c r="U194" s="1"/>
      <c r="V194" s="239"/>
      <c r="W194" s="239"/>
      <c r="X194" s="1"/>
      <c r="Y194" s="1"/>
      <c r="Z194" s="1"/>
      <c r="AA194" s="1"/>
      <c r="AB194" s="1"/>
      <c r="AC194" s="1"/>
      <c r="AD194" s="1"/>
      <c r="AE194" s="1"/>
      <c r="AF194" s="1"/>
      <c r="AG194" s="1"/>
      <c r="AH194" s="1"/>
      <c r="AI194" s="1"/>
      <c r="AJ194" s="1"/>
      <c r="AK194" s="1"/>
      <c r="AL194" s="1"/>
      <c r="AM194" s="1"/>
      <c r="AN194" s="1"/>
      <c r="AO194" s="1"/>
      <c r="AP194" s="1"/>
      <c r="AQ194" s="1"/>
      <c r="AR194" s="1"/>
      <c r="AS194" s="1"/>
      <c r="AT194" s="183"/>
      <c r="AU194" s="183"/>
      <c r="AV194" s="183"/>
      <c r="AW194" s="1"/>
      <c r="AX194" s="1"/>
      <c r="AY194" s="1"/>
      <c r="AZ194" s="1"/>
      <c r="BA194" s="1"/>
      <c r="BB194" s="16"/>
      <c r="BC194" s="16"/>
      <c r="BD194" s="16"/>
      <c r="BE194" s="16"/>
      <c r="BF194" s="16"/>
      <c r="BG194" s="1"/>
      <c r="BH194" s="1"/>
      <c r="BI194" s="1"/>
      <c r="BJ194" s="1"/>
      <c r="BK194" s="1"/>
      <c r="BL194" s="1"/>
      <c r="BM194" s="1"/>
      <c r="BN194" s="1"/>
      <c r="BO194" s="1"/>
      <c r="BP194" s="1"/>
      <c r="BQ194" s="1"/>
      <c r="BR194" s="1"/>
    </row>
    <row r="195" spans="1:70" ht="15.75" customHeight="1" x14ac:dyDescent="0.25">
      <c r="A195" s="1"/>
      <c r="B195" s="1"/>
      <c r="C195" s="1"/>
      <c r="D195" s="1"/>
      <c r="E195" s="1"/>
      <c r="F195" s="1"/>
      <c r="G195" s="1"/>
      <c r="H195" s="1"/>
      <c r="I195" s="1"/>
      <c r="J195" s="1"/>
      <c r="K195" s="1"/>
      <c r="L195" s="1"/>
      <c r="M195" s="1"/>
      <c r="N195" s="1"/>
      <c r="O195" s="1"/>
      <c r="P195" s="1"/>
      <c r="Q195" s="1"/>
      <c r="R195" s="1"/>
      <c r="S195" s="1"/>
      <c r="T195" s="1"/>
      <c r="U195" s="1"/>
      <c r="V195" s="239"/>
      <c r="W195" s="239"/>
      <c r="X195" s="1"/>
      <c r="Y195" s="1"/>
      <c r="Z195" s="1"/>
      <c r="AA195" s="1"/>
      <c r="AB195" s="1"/>
      <c r="AC195" s="1"/>
      <c r="AD195" s="1"/>
      <c r="AE195" s="1"/>
      <c r="AF195" s="1"/>
      <c r="AG195" s="1"/>
      <c r="AH195" s="1"/>
      <c r="AI195" s="1"/>
      <c r="AJ195" s="1"/>
      <c r="AK195" s="1"/>
      <c r="AL195" s="1"/>
      <c r="AM195" s="1"/>
      <c r="AN195" s="1"/>
      <c r="AO195" s="1"/>
      <c r="AP195" s="1"/>
      <c r="AQ195" s="1"/>
      <c r="AR195" s="1"/>
      <c r="AS195" s="1"/>
      <c r="AT195" s="183"/>
      <c r="AU195" s="183"/>
      <c r="AV195" s="183"/>
      <c r="AW195" s="1"/>
      <c r="AX195" s="1"/>
      <c r="AY195" s="1"/>
      <c r="AZ195" s="1"/>
      <c r="BA195" s="1"/>
      <c r="BB195" s="16"/>
      <c r="BC195" s="16"/>
      <c r="BD195" s="16"/>
      <c r="BE195" s="16"/>
      <c r="BF195" s="16"/>
      <c r="BG195" s="1"/>
      <c r="BH195" s="1"/>
      <c r="BI195" s="1"/>
      <c r="BJ195" s="1"/>
      <c r="BK195" s="1"/>
      <c r="BL195" s="1"/>
      <c r="BM195" s="1"/>
      <c r="BN195" s="1"/>
      <c r="BO195" s="1"/>
      <c r="BP195" s="1"/>
      <c r="BQ195" s="1"/>
      <c r="BR195" s="1"/>
    </row>
    <row r="196" spans="1:70" ht="15.75" customHeight="1" x14ac:dyDescent="0.25">
      <c r="A196" s="1"/>
      <c r="B196" s="1"/>
      <c r="C196" s="1"/>
      <c r="D196" s="1"/>
      <c r="E196" s="1"/>
      <c r="F196" s="1"/>
      <c r="G196" s="1"/>
      <c r="H196" s="1"/>
      <c r="I196" s="1"/>
      <c r="J196" s="1"/>
      <c r="K196" s="1"/>
      <c r="L196" s="1"/>
      <c r="M196" s="1"/>
      <c r="N196" s="1"/>
      <c r="O196" s="1"/>
      <c r="P196" s="1"/>
      <c r="Q196" s="1"/>
      <c r="R196" s="1"/>
      <c r="S196" s="1"/>
      <c r="T196" s="1"/>
      <c r="U196" s="1"/>
      <c r="V196" s="239"/>
      <c r="W196" s="239"/>
      <c r="X196" s="1"/>
      <c r="Y196" s="1"/>
      <c r="Z196" s="1"/>
      <c r="AA196" s="1"/>
      <c r="AB196" s="1"/>
      <c r="AC196" s="1"/>
      <c r="AD196" s="1"/>
      <c r="AE196" s="1"/>
      <c r="AF196" s="1"/>
      <c r="AG196" s="1"/>
      <c r="AH196" s="1"/>
      <c r="AI196" s="1"/>
      <c r="AJ196" s="1"/>
      <c r="AK196" s="1"/>
      <c r="AL196" s="1"/>
      <c r="AM196" s="1"/>
      <c r="AN196" s="1"/>
      <c r="AO196" s="1"/>
      <c r="AP196" s="1"/>
      <c r="AQ196" s="1"/>
      <c r="AR196" s="1"/>
      <c r="AS196" s="1"/>
      <c r="AT196" s="183"/>
      <c r="AU196" s="183"/>
      <c r="AV196" s="183"/>
      <c r="AW196" s="1"/>
      <c r="AX196" s="1"/>
      <c r="AY196" s="1"/>
      <c r="AZ196" s="1"/>
      <c r="BA196" s="1"/>
      <c r="BB196" s="16"/>
      <c r="BC196" s="16"/>
      <c r="BD196" s="16"/>
      <c r="BE196" s="16"/>
      <c r="BF196" s="16"/>
      <c r="BG196" s="1"/>
      <c r="BH196" s="1"/>
      <c r="BI196" s="1"/>
      <c r="BJ196" s="1"/>
      <c r="BK196" s="1"/>
      <c r="BL196" s="1"/>
      <c r="BM196" s="1"/>
      <c r="BN196" s="1"/>
      <c r="BO196" s="1"/>
      <c r="BP196" s="1"/>
      <c r="BQ196" s="1"/>
      <c r="BR196" s="1"/>
    </row>
    <row r="197" spans="1:70" ht="15.75" customHeight="1" x14ac:dyDescent="0.25">
      <c r="A197" s="1"/>
      <c r="B197" s="1"/>
      <c r="C197" s="1"/>
      <c r="D197" s="1"/>
      <c r="E197" s="1"/>
      <c r="F197" s="1"/>
      <c r="G197" s="1"/>
      <c r="H197" s="1"/>
      <c r="I197" s="1"/>
      <c r="J197" s="1"/>
      <c r="K197" s="1"/>
      <c r="L197" s="1"/>
      <c r="M197" s="1"/>
      <c r="N197" s="1"/>
      <c r="O197" s="1"/>
      <c r="P197" s="1"/>
      <c r="Q197" s="1"/>
      <c r="R197" s="1"/>
      <c r="S197" s="1"/>
      <c r="T197" s="1"/>
      <c r="U197" s="1"/>
      <c r="V197" s="239"/>
      <c r="W197" s="239"/>
      <c r="X197" s="1"/>
      <c r="Y197" s="1"/>
      <c r="Z197" s="1"/>
      <c r="AA197" s="1"/>
      <c r="AB197" s="1"/>
      <c r="AC197" s="1"/>
      <c r="AD197" s="1"/>
      <c r="AE197" s="1"/>
      <c r="AF197" s="1"/>
      <c r="AG197" s="1"/>
      <c r="AH197" s="1"/>
      <c r="AI197" s="1"/>
      <c r="AJ197" s="1"/>
      <c r="AK197" s="1"/>
      <c r="AL197" s="1"/>
      <c r="AM197" s="1"/>
      <c r="AN197" s="1"/>
      <c r="AO197" s="1"/>
      <c r="AP197" s="1"/>
      <c r="AQ197" s="1"/>
      <c r="AR197" s="1"/>
      <c r="AS197" s="1"/>
      <c r="AT197" s="183"/>
      <c r="AU197" s="183"/>
      <c r="AV197" s="183"/>
      <c r="AW197" s="1"/>
      <c r="AX197" s="1"/>
      <c r="AY197" s="1"/>
      <c r="AZ197" s="1"/>
      <c r="BA197" s="1"/>
      <c r="BB197" s="16"/>
      <c r="BC197" s="16"/>
      <c r="BD197" s="16"/>
      <c r="BE197" s="16"/>
      <c r="BF197" s="16"/>
      <c r="BG197" s="1"/>
      <c r="BH197" s="1"/>
      <c r="BI197" s="1"/>
      <c r="BJ197" s="1"/>
      <c r="BK197" s="1"/>
      <c r="BL197" s="1"/>
      <c r="BM197" s="1"/>
      <c r="BN197" s="1"/>
      <c r="BO197" s="1"/>
      <c r="BP197" s="1"/>
      <c r="BQ197" s="1"/>
      <c r="BR197" s="1"/>
    </row>
    <row r="198" spans="1:70" ht="15.75" customHeight="1" x14ac:dyDescent="0.25">
      <c r="A198" s="1"/>
      <c r="B198" s="1"/>
      <c r="C198" s="1"/>
      <c r="D198" s="1"/>
      <c r="E198" s="1"/>
      <c r="F198" s="1"/>
      <c r="G198" s="1"/>
      <c r="H198" s="1"/>
      <c r="I198" s="1"/>
      <c r="J198" s="1"/>
      <c r="K198" s="1"/>
      <c r="L198" s="1"/>
      <c r="M198" s="1"/>
      <c r="N198" s="1"/>
      <c r="O198" s="1"/>
      <c r="P198" s="1"/>
      <c r="Q198" s="1"/>
      <c r="R198" s="1"/>
      <c r="S198" s="1"/>
      <c r="T198" s="1"/>
      <c r="U198" s="1"/>
      <c r="V198" s="239"/>
      <c r="W198" s="239"/>
      <c r="X198" s="1"/>
      <c r="Y198" s="1"/>
      <c r="Z198" s="1"/>
      <c r="AA198" s="1"/>
      <c r="AB198" s="1"/>
      <c r="AC198" s="1"/>
      <c r="AD198" s="1"/>
      <c r="AE198" s="1"/>
      <c r="AF198" s="1"/>
      <c r="AG198" s="1"/>
      <c r="AH198" s="1"/>
      <c r="AI198" s="1"/>
      <c r="AJ198" s="1"/>
      <c r="AK198" s="1"/>
      <c r="AL198" s="1"/>
      <c r="AM198" s="1"/>
      <c r="AN198" s="1"/>
      <c r="AO198" s="1"/>
      <c r="AP198" s="1"/>
      <c r="AQ198" s="1"/>
      <c r="AR198" s="1"/>
      <c r="AS198" s="1"/>
      <c r="AT198" s="183"/>
      <c r="AU198" s="183"/>
      <c r="AV198" s="183"/>
      <c r="AW198" s="1"/>
      <c r="AX198" s="1"/>
      <c r="AY198" s="1"/>
      <c r="AZ198" s="1"/>
      <c r="BA198" s="1"/>
      <c r="BB198" s="16"/>
      <c r="BC198" s="16"/>
      <c r="BD198" s="16"/>
      <c r="BE198" s="16"/>
      <c r="BF198" s="16"/>
      <c r="BG198" s="1"/>
      <c r="BH198" s="1"/>
      <c r="BI198" s="1"/>
      <c r="BJ198" s="1"/>
      <c r="BK198" s="1"/>
      <c r="BL198" s="1"/>
      <c r="BM198" s="1"/>
      <c r="BN198" s="1"/>
      <c r="BO198" s="1"/>
      <c r="BP198" s="1"/>
      <c r="BQ198" s="1"/>
      <c r="BR198" s="1"/>
    </row>
    <row r="199" spans="1:70" ht="15.75" customHeight="1" x14ac:dyDescent="0.25">
      <c r="A199" s="1"/>
      <c r="B199" s="1"/>
      <c r="C199" s="1"/>
      <c r="D199" s="1"/>
      <c r="E199" s="1"/>
      <c r="F199" s="1"/>
      <c r="G199" s="1"/>
      <c r="H199" s="1"/>
      <c r="I199" s="1"/>
      <c r="J199" s="1"/>
      <c r="K199" s="1"/>
      <c r="L199" s="1"/>
      <c r="M199" s="1"/>
      <c r="N199" s="1"/>
      <c r="O199" s="1"/>
      <c r="P199" s="1"/>
      <c r="Q199" s="1"/>
      <c r="R199" s="1"/>
      <c r="S199" s="1"/>
      <c r="T199" s="1"/>
      <c r="U199" s="1"/>
      <c r="V199" s="239"/>
      <c r="W199" s="239"/>
      <c r="X199" s="1"/>
      <c r="Y199" s="1"/>
      <c r="Z199" s="1"/>
      <c r="AA199" s="1"/>
      <c r="AB199" s="1"/>
      <c r="AC199" s="1"/>
      <c r="AD199" s="1"/>
      <c r="AE199" s="1"/>
      <c r="AF199" s="1"/>
      <c r="AG199" s="1"/>
      <c r="AH199" s="1"/>
      <c r="AI199" s="1"/>
      <c r="AJ199" s="1"/>
      <c r="AK199" s="1"/>
      <c r="AL199" s="1"/>
      <c r="AM199" s="1"/>
      <c r="AN199" s="1"/>
      <c r="AO199" s="1"/>
      <c r="AP199" s="1"/>
      <c r="AQ199" s="1"/>
      <c r="AR199" s="1"/>
      <c r="AS199" s="1"/>
      <c r="AT199" s="183"/>
      <c r="AU199" s="183"/>
      <c r="AV199" s="183"/>
      <c r="AW199" s="1"/>
      <c r="AX199" s="1"/>
      <c r="AY199" s="1"/>
      <c r="AZ199" s="1"/>
      <c r="BA199" s="1"/>
      <c r="BB199" s="16"/>
      <c r="BC199" s="16"/>
      <c r="BD199" s="16"/>
      <c r="BE199" s="16"/>
      <c r="BF199" s="16"/>
      <c r="BG199" s="1"/>
      <c r="BH199" s="1"/>
      <c r="BI199" s="1"/>
      <c r="BJ199" s="1"/>
      <c r="BK199" s="1"/>
      <c r="BL199" s="1"/>
      <c r="BM199" s="1"/>
      <c r="BN199" s="1"/>
      <c r="BO199" s="1"/>
      <c r="BP199" s="1"/>
      <c r="BQ199" s="1"/>
      <c r="BR199" s="1"/>
    </row>
    <row r="200" spans="1:70" ht="15.75" customHeight="1" x14ac:dyDescent="0.25">
      <c r="A200" s="1"/>
      <c r="B200" s="1"/>
      <c r="C200" s="1"/>
      <c r="D200" s="1"/>
      <c r="E200" s="1"/>
      <c r="F200" s="1"/>
      <c r="G200" s="1"/>
      <c r="H200" s="1"/>
      <c r="I200" s="1"/>
      <c r="J200" s="1"/>
      <c r="K200" s="1"/>
      <c r="L200" s="1"/>
      <c r="M200" s="1"/>
      <c r="N200" s="1"/>
      <c r="O200" s="1"/>
      <c r="P200" s="1"/>
      <c r="Q200" s="1"/>
      <c r="R200" s="1"/>
      <c r="S200" s="1"/>
      <c r="T200" s="1"/>
      <c r="U200" s="1"/>
      <c r="V200" s="239"/>
      <c r="W200" s="239"/>
      <c r="X200" s="1"/>
      <c r="Y200" s="1"/>
      <c r="Z200" s="1"/>
      <c r="AA200" s="1"/>
      <c r="AB200" s="1"/>
      <c r="AC200" s="1"/>
      <c r="AD200" s="1"/>
      <c r="AE200" s="1"/>
      <c r="AF200" s="1"/>
      <c r="AG200" s="1"/>
      <c r="AH200" s="1"/>
      <c r="AI200" s="1"/>
      <c r="AJ200" s="1"/>
      <c r="AK200" s="1"/>
      <c r="AL200" s="1"/>
      <c r="AM200" s="1"/>
      <c r="AN200" s="1"/>
      <c r="AO200" s="1"/>
      <c r="AP200" s="1"/>
      <c r="AQ200" s="1"/>
      <c r="AR200" s="1"/>
      <c r="AS200" s="1"/>
      <c r="AT200" s="183"/>
      <c r="AU200" s="183"/>
      <c r="AV200" s="183"/>
      <c r="AW200" s="1"/>
      <c r="AX200" s="1"/>
      <c r="AY200" s="1"/>
      <c r="AZ200" s="1"/>
      <c r="BA200" s="1"/>
      <c r="BB200" s="16"/>
      <c r="BC200" s="16"/>
      <c r="BD200" s="16"/>
      <c r="BE200" s="16"/>
      <c r="BF200" s="16"/>
      <c r="BG200" s="1"/>
      <c r="BH200" s="1"/>
      <c r="BI200" s="1"/>
      <c r="BJ200" s="1"/>
      <c r="BK200" s="1"/>
      <c r="BL200" s="1"/>
      <c r="BM200" s="1"/>
      <c r="BN200" s="1"/>
      <c r="BO200" s="1"/>
      <c r="BP200" s="1"/>
      <c r="BQ200" s="1"/>
      <c r="BR200" s="1"/>
    </row>
    <row r="201" spans="1:70" ht="15.75" customHeight="1" x14ac:dyDescent="0.25">
      <c r="A201" s="1"/>
      <c r="B201" s="1"/>
      <c r="C201" s="1"/>
      <c r="D201" s="1"/>
      <c r="E201" s="1"/>
      <c r="F201" s="1"/>
      <c r="G201" s="1"/>
      <c r="H201" s="1"/>
      <c r="I201" s="1"/>
      <c r="J201" s="1"/>
      <c r="K201" s="1"/>
      <c r="L201" s="1"/>
      <c r="M201" s="1"/>
      <c r="N201" s="1"/>
      <c r="O201" s="1"/>
      <c r="P201" s="1"/>
      <c r="Q201" s="1"/>
      <c r="R201" s="1"/>
      <c r="S201" s="1"/>
      <c r="T201" s="1"/>
      <c r="U201" s="1"/>
      <c r="V201" s="239"/>
      <c r="W201" s="239"/>
      <c r="X201" s="1"/>
      <c r="Y201" s="1"/>
      <c r="Z201" s="1"/>
      <c r="AA201" s="1"/>
      <c r="AB201" s="1"/>
      <c r="AC201" s="1"/>
      <c r="AD201" s="1"/>
      <c r="AE201" s="1"/>
      <c r="AF201" s="1"/>
      <c r="AG201" s="1"/>
      <c r="AH201" s="1"/>
      <c r="AI201" s="1"/>
      <c r="AJ201" s="1"/>
      <c r="AK201" s="1"/>
      <c r="AL201" s="1"/>
      <c r="AM201" s="1"/>
      <c r="AN201" s="1"/>
      <c r="AO201" s="1"/>
      <c r="AP201" s="1"/>
      <c r="AQ201" s="1"/>
      <c r="AR201" s="1"/>
      <c r="AS201" s="1"/>
      <c r="AT201" s="183"/>
      <c r="AU201" s="183"/>
      <c r="AV201" s="183"/>
      <c r="AW201" s="1"/>
      <c r="AX201" s="1"/>
      <c r="AY201" s="1"/>
      <c r="AZ201" s="1"/>
      <c r="BA201" s="1"/>
      <c r="BB201" s="16"/>
      <c r="BC201" s="16"/>
      <c r="BD201" s="16"/>
      <c r="BE201" s="16"/>
      <c r="BF201" s="16"/>
      <c r="BG201" s="1"/>
      <c r="BH201" s="1"/>
      <c r="BI201" s="1"/>
      <c r="BJ201" s="1"/>
      <c r="BK201" s="1"/>
      <c r="BL201" s="1"/>
      <c r="BM201" s="1"/>
      <c r="BN201" s="1"/>
      <c r="BO201" s="1"/>
      <c r="BP201" s="1"/>
      <c r="BQ201" s="1"/>
      <c r="BR201" s="1"/>
    </row>
    <row r="202" spans="1:70" ht="15.75" customHeight="1" x14ac:dyDescent="0.25">
      <c r="A202" s="1"/>
      <c r="B202" s="1"/>
      <c r="C202" s="1"/>
      <c r="D202" s="1"/>
      <c r="E202" s="1"/>
      <c r="F202" s="1"/>
      <c r="G202" s="1"/>
      <c r="H202" s="1"/>
      <c r="I202" s="1"/>
      <c r="J202" s="1"/>
      <c r="K202" s="1"/>
      <c r="L202" s="1"/>
      <c r="M202" s="1"/>
      <c r="N202" s="1"/>
      <c r="O202" s="1"/>
      <c r="P202" s="1"/>
      <c r="Q202" s="1"/>
      <c r="R202" s="1"/>
      <c r="S202" s="1"/>
      <c r="T202" s="1"/>
      <c r="U202" s="1"/>
      <c r="V202" s="239"/>
      <c r="W202" s="239"/>
      <c r="X202" s="1"/>
      <c r="Y202" s="1"/>
      <c r="Z202" s="1"/>
      <c r="AA202" s="1"/>
      <c r="AB202" s="1"/>
      <c r="AC202" s="1"/>
      <c r="AD202" s="1"/>
      <c r="AE202" s="1"/>
      <c r="AF202" s="1"/>
      <c r="AG202" s="1"/>
      <c r="AH202" s="1"/>
      <c r="AI202" s="1"/>
      <c r="AJ202" s="1"/>
      <c r="AK202" s="1"/>
      <c r="AL202" s="1"/>
      <c r="AM202" s="1"/>
      <c r="AN202" s="1"/>
      <c r="AO202" s="1"/>
      <c r="AP202" s="1"/>
      <c r="AQ202" s="1"/>
      <c r="AR202" s="1"/>
      <c r="AS202" s="1"/>
      <c r="AT202" s="183"/>
      <c r="AU202" s="183"/>
      <c r="AV202" s="183"/>
      <c r="AW202" s="1"/>
      <c r="AX202" s="1"/>
      <c r="AY202" s="1"/>
      <c r="AZ202" s="1"/>
      <c r="BA202" s="1"/>
      <c r="BB202" s="16"/>
      <c r="BC202" s="16"/>
      <c r="BD202" s="16"/>
      <c r="BE202" s="16"/>
      <c r="BF202" s="16"/>
      <c r="BG202" s="1"/>
      <c r="BH202" s="1"/>
      <c r="BI202" s="1"/>
      <c r="BJ202" s="1"/>
      <c r="BK202" s="1"/>
      <c r="BL202" s="1"/>
      <c r="BM202" s="1"/>
      <c r="BN202" s="1"/>
      <c r="BO202" s="1"/>
      <c r="BP202" s="1"/>
      <c r="BQ202" s="1"/>
      <c r="BR202" s="1"/>
    </row>
    <row r="203" spans="1:70" ht="15.75" customHeight="1" x14ac:dyDescent="0.25">
      <c r="A203" s="1"/>
      <c r="B203" s="1"/>
      <c r="C203" s="1"/>
      <c r="D203" s="1"/>
      <c r="E203" s="1"/>
      <c r="F203" s="1"/>
      <c r="G203" s="1"/>
      <c r="H203" s="1"/>
      <c r="I203" s="1"/>
      <c r="J203" s="1"/>
      <c r="K203" s="1"/>
      <c r="L203" s="1"/>
      <c r="M203" s="1"/>
      <c r="N203" s="1"/>
      <c r="O203" s="1"/>
      <c r="P203" s="1"/>
      <c r="Q203" s="1"/>
      <c r="R203" s="1"/>
      <c r="S203" s="1"/>
      <c r="T203" s="1"/>
      <c r="U203" s="1"/>
      <c r="V203" s="239"/>
      <c r="W203" s="239"/>
      <c r="X203" s="1"/>
      <c r="Y203" s="1"/>
      <c r="Z203" s="1"/>
      <c r="AA203" s="1"/>
      <c r="AB203" s="1"/>
      <c r="AC203" s="1"/>
      <c r="AD203" s="1"/>
      <c r="AE203" s="1"/>
      <c r="AF203" s="1"/>
      <c r="AG203" s="1"/>
      <c r="AH203" s="1"/>
      <c r="AI203" s="1"/>
      <c r="AJ203" s="1"/>
      <c r="AK203" s="1"/>
      <c r="AL203" s="1"/>
      <c r="AM203" s="1"/>
      <c r="AN203" s="1"/>
      <c r="AO203" s="1"/>
      <c r="AP203" s="1"/>
      <c r="AQ203" s="1"/>
      <c r="AR203" s="1"/>
      <c r="AS203" s="1"/>
      <c r="AT203" s="183"/>
      <c r="AU203" s="183"/>
      <c r="AV203" s="183"/>
      <c r="AW203" s="1"/>
      <c r="AX203" s="1"/>
      <c r="AY203" s="1"/>
      <c r="AZ203" s="1"/>
      <c r="BA203" s="1"/>
      <c r="BB203" s="16"/>
      <c r="BC203" s="16"/>
      <c r="BD203" s="16"/>
      <c r="BE203" s="16"/>
      <c r="BF203" s="16"/>
      <c r="BG203" s="1"/>
      <c r="BH203" s="1"/>
      <c r="BI203" s="1"/>
      <c r="BJ203" s="1"/>
      <c r="BK203" s="1"/>
      <c r="BL203" s="1"/>
      <c r="BM203" s="1"/>
      <c r="BN203" s="1"/>
      <c r="BO203" s="1"/>
      <c r="BP203" s="1"/>
      <c r="BQ203" s="1"/>
      <c r="BR203" s="1"/>
    </row>
    <row r="204" spans="1:70" ht="15.75" customHeight="1" x14ac:dyDescent="0.25">
      <c r="A204" s="1"/>
      <c r="B204" s="1"/>
      <c r="C204" s="1"/>
      <c r="D204" s="1"/>
      <c r="E204" s="1"/>
      <c r="F204" s="1"/>
      <c r="G204" s="1"/>
      <c r="H204" s="1"/>
      <c r="I204" s="1"/>
      <c r="J204" s="1"/>
      <c r="K204" s="1"/>
      <c r="L204" s="1"/>
      <c r="M204" s="1"/>
      <c r="N204" s="1"/>
      <c r="O204" s="1"/>
      <c r="P204" s="1"/>
      <c r="Q204" s="1"/>
      <c r="R204" s="1"/>
      <c r="S204" s="1"/>
      <c r="T204" s="1"/>
      <c r="U204" s="1"/>
      <c r="V204" s="239"/>
      <c r="W204" s="239"/>
      <c r="X204" s="1"/>
      <c r="Y204" s="1"/>
      <c r="Z204" s="1"/>
      <c r="AA204" s="1"/>
      <c r="AB204" s="1"/>
      <c r="AC204" s="1"/>
      <c r="AD204" s="1"/>
      <c r="AE204" s="1"/>
      <c r="AF204" s="1"/>
      <c r="AG204" s="1"/>
      <c r="AH204" s="1"/>
      <c r="AI204" s="1"/>
      <c r="AJ204" s="1"/>
      <c r="AK204" s="1"/>
      <c r="AL204" s="1"/>
      <c r="AM204" s="1"/>
      <c r="AN204" s="1"/>
      <c r="AO204" s="1"/>
      <c r="AP204" s="1"/>
      <c r="AQ204" s="1"/>
      <c r="AR204" s="1"/>
      <c r="AS204" s="1"/>
      <c r="AT204" s="183"/>
      <c r="AU204" s="183"/>
      <c r="AV204" s="183"/>
      <c r="AW204" s="1"/>
      <c r="AX204" s="1"/>
      <c r="AY204" s="1"/>
      <c r="AZ204" s="1"/>
      <c r="BA204" s="1"/>
      <c r="BB204" s="16"/>
      <c r="BC204" s="16"/>
      <c r="BD204" s="16"/>
      <c r="BE204" s="16"/>
      <c r="BF204" s="16"/>
      <c r="BG204" s="1"/>
      <c r="BH204" s="1"/>
      <c r="BI204" s="1"/>
      <c r="BJ204" s="1"/>
      <c r="BK204" s="1"/>
      <c r="BL204" s="1"/>
      <c r="BM204" s="1"/>
      <c r="BN204" s="1"/>
      <c r="BO204" s="1"/>
      <c r="BP204" s="1"/>
      <c r="BQ204" s="1"/>
      <c r="BR204" s="1"/>
    </row>
    <row r="205" spans="1:70" ht="15.75" customHeight="1" x14ac:dyDescent="0.25">
      <c r="A205" s="1"/>
      <c r="B205" s="1"/>
      <c r="C205" s="1"/>
      <c r="D205" s="1"/>
      <c r="E205" s="1"/>
      <c r="F205" s="1"/>
      <c r="G205" s="1"/>
      <c r="H205" s="1"/>
      <c r="I205" s="1"/>
      <c r="J205" s="1"/>
      <c r="K205" s="1"/>
      <c r="L205" s="1"/>
      <c r="M205" s="1"/>
      <c r="N205" s="1"/>
      <c r="O205" s="1"/>
      <c r="P205" s="1"/>
      <c r="Q205" s="1"/>
      <c r="R205" s="1"/>
      <c r="S205" s="1"/>
      <c r="T205" s="1"/>
      <c r="U205" s="1"/>
      <c r="V205" s="239"/>
      <c r="W205" s="239"/>
      <c r="X205" s="1"/>
      <c r="Y205" s="1"/>
      <c r="Z205" s="1"/>
      <c r="AA205" s="1"/>
      <c r="AB205" s="1"/>
      <c r="AC205" s="1"/>
      <c r="AD205" s="1"/>
      <c r="AE205" s="1"/>
      <c r="AF205" s="1"/>
      <c r="AG205" s="1"/>
      <c r="AH205" s="1"/>
      <c r="AI205" s="1"/>
      <c r="AJ205" s="1"/>
      <c r="AK205" s="1"/>
      <c r="AL205" s="1"/>
      <c r="AM205" s="1"/>
      <c r="AN205" s="1"/>
      <c r="AO205" s="1"/>
      <c r="AP205" s="1"/>
      <c r="AQ205" s="1"/>
      <c r="AR205" s="1"/>
      <c r="AS205" s="1"/>
      <c r="AT205" s="183"/>
      <c r="AU205" s="183"/>
      <c r="AV205" s="183"/>
      <c r="AW205" s="1"/>
      <c r="AX205" s="1"/>
      <c r="AY205" s="1"/>
      <c r="AZ205" s="1"/>
      <c r="BA205" s="1"/>
      <c r="BB205" s="16"/>
      <c r="BC205" s="16"/>
      <c r="BD205" s="16"/>
      <c r="BE205" s="16"/>
      <c r="BF205" s="16"/>
      <c r="BG205" s="1"/>
      <c r="BH205" s="1"/>
      <c r="BI205" s="1"/>
      <c r="BJ205" s="1"/>
      <c r="BK205" s="1"/>
      <c r="BL205" s="1"/>
      <c r="BM205" s="1"/>
      <c r="BN205" s="1"/>
      <c r="BO205" s="1"/>
      <c r="BP205" s="1"/>
      <c r="BQ205" s="1"/>
      <c r="BR205" s="1"/>
    </row>
    <row r="206" spans="1:70" ht="15.75" customHeight="1" x14ac:dyDescent="0.25">
      <c r="A206" s="1"/>
      <c r="B206" s="1"/>
      <c r="C206" s="1"/>
      <c r="D206" s="1"/>
      <c r="E206" s="1"/>
      <c r="F206" s="1"/>
      <c r="G206" s="1"/>
      <c r="H206" s="1"/>
      <c r="I206" s="1"/>
      <c r="J206" s="1"/>
      <c r="K206" s="1"/>
      <c r="L206" s="1"/>
      <c r="M206" s="1"/>
      <c r="N206" s="1"/>
      <c r="O206" s="1"/>
      <c r="P206" s="1"/>
      <c r="Q206" s="1"/>
      <c r="R206" s="1"/>
      <c r="S206" s="1"/>
      <c r="T206" s="1"/>
      <c r="U206" s="1"/>
      <c r="V206" s="239"/>
      <c r="W206" s="239"/>
      <c r="X206" s="1"/>
      <c r="Y206" s="1"/>
      <c r="Z206" s="1"/>
      <c r="AA206" s="1"/>
      <c r="AB206" s="1"/>
      <c r="AC206" s="1"/>
      <c r="AD206" s="1"/>
      <c r="AE206" s="1"/>
      <c r="AF206" s="1"/>
      <c r="AG206" s="1"/>
      <c r="AH206" s="1"/>
      <c r="AI206" s="1"/>
      <c r="AJ206" s="1"/>
      <c r="AK206" s="1"/>
      <c r="AL206" s="1"/>
      <c r="AM206" s="1"/>
      <c r="AN206" s="1"/>
      <c r="AO206" s="1"/>
      <c r="AP206" s="1"/>
      <c r="AQ206" s="1"/>
      <c r="AR206" s="1"/>
      <c r="AS206" s="1"/>
      <c r="AT206" s="183"/>
      <c r="AU206" s="183"/>
      <c r="AV206" s="183"/>
      <c r="AW206" s="1"/>
      <c r="AX206" s="1"/>
      <c r="AY206" s="1"/>
      <c r="AZ206" s="1"/>
      <c r="BA206" s="1"/>
      <c r="BB206" s="16"/>
      <c r="BC206" s="16"/>
      <c r="BD206" s="16"/>
      <c r="BE206" s="16"/>
      <c r="BF206" s="16"/>
      <c r="BG206" s="1"/>
      <c r="BH206" s="1"/>
      <c r="BI206" s="1"/>
      <c r="BJ206" s="1"/>
      <c r="BK206" s="1"/>
      <c r="BL206" s="1"/>
      <c r="BM206" s="1"/>
      <c r="BN206" s="1"/>
      <c r="BO206" s="1"/>
      <c r="BP206" s="1"/>
      <c r="BQ206" s="1"/>
      <c r="BR206" s="1"/>
    </row>
    <row r="207" spans="1:70" ht="15.75" customHeight="1" x14ac:dyDescent="0.25">
      <c r="A207" s="1"/>
      <c r="B207" s="1"/>
      <c r="C207" s="1"/>
      <c r="D207" s="1"/>
      <c r="E207" s="1"/>
      <c r="F207" s="1"/>
      <c r="G207" s="1"/>
      <c r="H207" s="1"/>
      <c r="I207" s="1"/>
      <c r="J207" s="1"/>
      <c r="K207" s="1"/>
      <c r="L207" s="1"/>
      <c r="M207" s="1"/>
      <c r="N207" s="1"/>
      <c r="O207" s="1"/>
      <c r="P207" s="1"/>
      <c r="Q207" s="1"/>
      <c r="R207" s="1"/>
      <c r="S207" s="1"/>
      <c r="T207" s="1"/>
      <c r="U207" s="1"/>
      <c r="V207" s="239"/>
      <c r="W207" s="239"/>
      <c r="X207" s="1"/>
      <c r="Y207" s="1"/>
      <c r="Z207" s="1"/>
      <c r="AA207" s="1"/>
      <c r="AB207" s="1"/>
      <c r="AC207" s="1"/>
      <c r="AD207" s="1"/>
      <c r="AE207" s="1"/>
      <c r="AF207" s="1"/>
      <c r="AG207" s="1"/>
      <c r="AH207" s="1"/>
      <c r="AI207" s="1"/>
      <c r="AJ207" s="1"/>
      <c r="AK207" s="1"/>
      <c r="AL207" s="1"/>
      <c r="AM207" s="1"/>
      <c r="AN207" s="1"/>
      <c r="AO207" s="1"/>
      <c r="AP207" s="1"/>
      <c r="AQ207" s="1"/>
      <c r="AR207" s="1"/>
      <c r="AS207" s="1"/>
      <c r="AT207" s="183"/>
      <c r="AU207" s="183"/>
      <c r="AV207" s="183"/>
      <c r="AW207" s="1"/>
      <c r="AX207" s="1"/>
      <c r="AY207" s="1"/>
      <c r="AZ207" s="1"/>
      <c r="BA207" s="1"/>
      <c r="BB207" s="16"/>
      <c r="BC207" s="16"/>
      <c r="BD207" s="16"/>
      <c r="BE207" s="16"/>
      <c r="BF207" s="16"/>
      <c r="BG207" s="1"/>
      <c r="BH207" s="1"/>
      <c r="BI207" s="1"/>
      <c r="BJ207" s="1"/>
      <c r="BK207" s="1"/>
      <c r="BL207" s="1"/>
      <c r="BM207" s="1"/>
      <c r="BN207" s="1"/>
      <c r="BO207" s="1"/>
      <c r="BP207" s="1"/>
      <c r="BQ207" s="1"/>
      <c r="BR207" s="1"/>
    </row>
    <row r="208" spans="1:70" ht="15.75" customHeight="1" x14ac:dyDescent="0.25">
      <c r="A208" s="1"/>
      <c r="B208" s="1"/>
      <c r="C208" s="1"/>
      <c r="D208" s="1"/>
      <c r="E208" s="1"/>
      <c r="F208" s="1"/>
      <c r="G208" s="1"/>
      <c r="H208" s="1"/>
      <c r="I208" s="1"/>
      <c r="J208" s="1"/>
      <c r="K208" s="1"/>
      <c r="L208" s="1"/>
      <c r="M208" s="1"/>
      <c r="N208" s="1"/>
      <c r="O208" s="1"/>
      <c r="P208" s="1"/>
      <c r="Q208" s="1"/>
      <c r="R208" s="1"/>
      <c r="S208" s="1"/>
      <c r="T208" s="1"/>
      <c r="U208" s="1"/>
      <c r="V208" s="239"/>
      <c r="W208" s="239"/>
      <c r="X208" s="1"/>
      <c r="Y208" s="1"/>
      <c r="Z208" s="1"/>
      <c r="AA208" s="1"/>
      <c r="AB208" s="1"/>
      <c r="AC208" s="1"/>
      <c r="AD208" s="1"/>
      <c r="AE208" s="1"/>
      <c r="AF208" s="1"/>
      <c r="AG208" s="1"/>
      <c r="AH208" s="1"/>
      <c r="AI208" s="1"/>
      <c r="AJ208" s="1"/>
      <c r="AK208" s="1"/>
      <c r="AL208" s="1"/>
      <c r="AM208" s="1"/>
      <c r="AN208" s="1"/>
      <c r="AO208" s="1"/>
      <c r="AP208" s="1"/>
      <c r="AQ208" s="1"/>
      <c r="AR208" s="1"/>
      <c r="AS208" s="1"/>
      <c r="AT208" s="183"/>
      <c r="AU208" s="183"/>
      <c r="AV208" s="183"/>
      <c r="AW208" s="1"/>
      <c r="AX208" s="1"/>
      <c r="AY208" s="1"/>
      <c r="AZ208" s="1"/>
      <c r="BA208" s="1"/>
      <c r="BB208" s="16"/>
      <c r="BC208" s="16"/>
      <c r="BD208" s="16"/>
      <c r="BE208" s="16"/>
      <c r="BF208" s="16"/>
      <c r="BG208" s="1"/>
      <c r="BH208" s="1"/>
      <c r="BI208" s="1"/>
      <c r="BJ208" s="1"/>
      <c r="BK208" s="1"/>
      <c r="BL208" s="1"/>
      <c r="BM208" s="1"/>
      <c r="BN208" s="1"/>
      <c r="BO208" s="1"/>
      <c r="BP208" s="1"/>
      <c r="BQ208" s="1"/>
      <c r="BR208" s="1"/>
    </row>
    <row r="209" spans="1:70" ht="15.75" customHeight="1" x14ac:dyDescent="0.25">
      <c r="A209" s="1"/>
      <c r="B209" s="1"/>
      <c r="C209" s="1"/>
      <c r="D209" s="1"/>
      <c r="E209" s="1"/>
      <c r="F209" s="1"/>
      <c r="G209" s="1"/>
      <c r="H209" s="1"/>
      <c r="I209" s="1"/>
      <c r="J209" s="1"/>
      <c r="K209" s="1"/>
      <c r="L209" s="1"/>
      <c r="M209" s="1"/>
      <c r="N209" s="1"/>
      <c r="O209" s="1"/>
      <c r="P209" s="1"/>
      <c r="Q209" s="1"/>
      <c r="R209" s="1"/>
      <c r="S209" s="1"/>
      <c r="T209" s="1"/>
      <c r="U209" s="1"/>
      <c r="V209" s="239"/>
      <c r="W209" s="239"/>
      <c r="X209" s="1"/>
      <c r="Y209" s="1"/>
      <c r="Z209" s="1"/>
      <c r="AA209" s="1"/>
      <c r="AB209" s="1"/>
      <c r="AC209" s="1"/>
      <c r="AD209" s="1"/>
      <c r="AE209" s="1"/>
      <c r="AF209" s="1"/>
      <c r="AG209" s="1"/>
      <c r="AH209" s="1"/>
      <c r="AI209" s="1"/>
      <c r="AJ209" s="1"/>
      <c r="AK209" s="1"/>
      <c r="AL209" s="1"/>
      <c r="AM209" s="1"/>
      <c r="AN209" s="1"/>
      <c r="AO209" s="1"/>
      <c r="AP209" s="1"/>
      <c r="AQ209" s="1"/>
      <c r="AR209" s="1"/>
      <c r="AS209" s="1"/>
      <c r="AT209" s="183"/>
      <c r="AU209" s="183"/>
      <c r="AV209" s="183"/>
      <c r="AW209" s="1"/>
      <c r="AX209" s="1"/>
      <c r="AY209" s="1"/>
      <c r="AZ209" s="1"/>
      <c r="BA209" s="1"/>
      <c r="BB209" s="16"/>
      <c r="BC209" s="16"/>
      <c r="BD209" s="16"/>
      <c r="BE209" s="16"/>
      <c r="BF209" s="16"/>
      <c r="BG209" s="1"/>
      <c r="BH209" s="1"/>
      <c r="BI209" s="1"/>
      <c r="BJ209" s="1"/>
      <c r="BK209" s="1"/>
      <c r="BL209" s="1"/>
      <c r="BM209" s="1"/>
      <c r="BN209" s="1"/>
      <c r="BO209" s="1"/>
      <c r="BP209" s="1"/>
      <c r="BQ209" s="1"/>
      <c r="BR209" s="1"/>
    </row>
    <row r="210" spans="1:70" ht="15.75" customHeight="1" x14ac:dyDescent="0.25">
      <c r="A210" s="1"/>
      <c r="B210" s="1"/>
      <c r="C210" s="1"/>
      <c r="D210" s="1"/>
      <c r="E210" s="1"/>
      <c r="F210" s="1"/>
      <c r="G210" s="1"/>
      <c r="H210" s="1"/>
      <c r="I210" s="1"/>
      <c r="J210" s="1"/>
      <c r="K210" s="1"/>
      <c r="L210" s="1"/>
      <c r="M210" s="1"/>
      <c r="N210" s="1"/>
      <c r="O210" s="1"/>
      <c r="P210" s="1"/>
      <c r="Q210" s="1"/>
      <c r="R210" s="1"/>
      <c r="S210" s="1"/>
      <c r="T210" s="1"/>
      <c r="U210" s="1"/>
      <c r="V210" s="239"/>
      <c r="W210" s="239"/>
      <c r="X210" s="1"/>
      <c r="Y210" s="1"/>
      <c r="Z210" s="1"/>
      <c r="AA210" s="1"/>
      <c r="AB210" s="1"/>
      <c r="AC210" s="1"/>
      <c r="AD210" s="1"/>
      <c r="AE210" s="1"/>
      <c r="AF210" s="1"/>
      <c r="AG210" s="1"/>
      <c r="AH210" s="1"/>
      <c r="AI210" s="1"/>
      <c r="AJ210" s="1"/>
      <c r="AK210" s="1"/>
      <c r="AL210" s="1"/>
      <c r="AM210" s="1"/>
      <c r="AN210" s="1"/>
      <c r="AO210" s="1"/>
      <c r="AP210" s="1"/>
      <c r="AQ210" s="1"/>
      <c r="AR210" s="1"/>
      <c r="AS210" s="1"/>
      <c r="AT210" s="183"/>
      <c r="AU210" s="183"/>
      <c r="AV210" s="183"/>
      <c r="AW210" s="1"/>
      <c r="AX210" s="1"/>
      <c r="AY210" s="1"/>
      <c r="AZ210" s="1"/>
      <c r="BA210" s="1"/>
      <c r="BB210" s="16"/>
      <c r="BC210" s="16"/>
      <c r="BD210" s="16"/>
      <c r="BE210" s="16"/>
      <c r="BF210" s="16"/>
      <c r="BG210" s="1"/>
      <c r="BH210" s="1"/>
      <c r="BI210" s="1"/>
      <c r="BJ210" s="1"/>
      <c r="BK210" s="1"/>
      <c r="BL210" s="1"/>
      <c r="BM210" s="1"/>
      <c r="BN210" s="1"/>
      <c r="BO210" s="1"/>
      <c r="BP210" s="1"/>
      <c r="BQ210" s="1"/>
      <c r="BR210" s="1"/>
    </row>
    <row r="211" spans="1:70" ht="15.75" customHeight="1" x14ac:dyDescent="0.25">
      <c r="A211" s="1"/>
      <c r="B211" s="1"/>
      <c r="C211" s="1"/>
      <c r="D211" s="1"/>
      <c r="E211" s="1"/>
      <c r="F211" s="1"/>
      <c r="G211" s="1"/>
      <c r="H211" s="1"/>
      <c r="I211" s="1"/>
      <c r="J211" s="1"/>
      <c r="K211" s="1"/>
      <c r="L211" s="1"/>
      <c r="M211" s="1"/>
      <c r="N211" s="1"/>
      <c r="O211" s="1"/>
      <c r="P211" s="1"/>
      <c r="Q211" s="1"/>
      <c r="R211" s="1"/>
      <c r="S211" s="1"/>
      <c r="T211" s="1"/>
      <c r="U211" s="1"/>
      <c r="V211" s="239"/>
      <c r="W211" s="239"/>
      <c r="X211" s="1"/>
      <c r="Y211" s="1"/>
      <c r="Z211" s="1"/>
      <c r="AA211" s="1"/>
      <c r="AB211" s="1"/>
      <c r="AC211" s="1"/>
      <c r="AD211" s="1"/>
      <c r="AE211" s="1"/>
      <c r="AF211" s="1"/>
      <c r="AG211" s="1"/>
      <c r="AH211" s="1"/>
      <c r="AI211" s="1"/>
      <c r="AJ211" s="1"/>
      <c r="AK211" s="1"/>
      <c r="AL211" s="1"/>
      <c r="AM211" s="1"/>
      <c r="AN211" s="1"/>
      <c r="AO211" s="1"/>
      <c r="AP211" s="1"/>
      <c r="AQ211" s="1"/>
      <c r="AR211" s="1"/>
      <c r="AS211" s="1"/>
      <c r="AT211" s="183"/>
      <c r="AU211" s="183"/>
      <c r="AV211" s="183"/>
      <c r="AW211" s="1"/>
      <c r="AX211" s="1"/>
      <c r="AY211" s="1"/>
      <c r="AZ211" s="1"/>
      <c r="BA211" s="1"/>
      <c r="BB211" s="16"/>
      <c r="BC211" s="16"/>
      <c r="BD211" s="16"/>
      <c r="BE211" s="16"/>
      <c r="BF211" s="16"/>
      <c r="BG211" s="1"/>
      <c r="BH211" s="1"/>
      <c r="BI211" s="1"/>
      <c r="BJ211" s="1"/>
      <c r="BK211" s="1"/>
      <c r="BL211" s="1"/>
      <c r="BM211" s="1"/>
      <c r="BN211" s="1"/>
      <c r="BO211" s="1"/>
      <c r="BP211" s="1"/>
      <c r="BQ211" s="1"/>
      <c r="BR211" s="1"/>
    </row>
    <row r="212" spans="1:70" ht="15.75" customHeight="1" x14ac:dyDescent="0.25">
      <c r="A212" s="1"/>
      <c r="B212" s="1"/>
      <c r="C212" s="1"/>
      <c r="D212" s="1"/>
      <c r="E212" s="1"/>
      <c r="F212" s="1"/>
      <c r="G212" s="1"/>
      <c r="H212" s="1"/>
      <c r="I212" s="1"/>
      <c r="J212" s="1"/>
      <c r="K212" s="1"/>
      <c r="L212" s="1"/>
      <c r="M212" s="1"/>
      <c r="N212" s="1"/>
      <c r="O212" s="1"/>
      <c r="P212" s="1"/>
      <c r="Q212" s="1"/>
      <c r="R212" s="1"/>
      <c r="S212" s="1"/>
      <c r="T212" s="1"/>
      <c r="U212" s="1"/>
      <c r="V212" s="239"/>
      <c r="W212" s="239"/>
      <c r="X212" s="1"/>
      <c r="Y212" s="1"/>
      <c r="Z212" s="1"/>
      <c r="AA212" s="1"/>
      <c r="AB212" s="1"/>
      <c r="AC212" s="1"/>
      <c r="AD212" s="1"/>
      <c r="AE212" s="1"/>
      <c r="AF212" s="1"/>
      <c r="AG212" s="1"/>
      <c r="AH212" s="1"/>
      <c r="AI212" s="1"/>
      <c r="AJ212" s="1"/>
      <c r="AK212" s="1"/>
      <c r="AL212" s="1"/>
      <c r="AM212" s="1"/>
      <c r="AN212" s="1"/>
      <c r="AO212" s="1"/>
      <c r="AP212" s="1"/>
      <c r="AQ212" s="1"/>
      <c r="AR212" s="1"/>
      <c r="AS212" s="1"/>
      <c r="AT212" s="183"/>
      <c r="AU212" s="183"/>
      <c r="AV212" s="183"/>
      <c r="AW212" s="1"/>
      <c r="AX212" s="1"/>
      <c r="AY212" s="1"/>
      <c r="AZ212" s="1"/>
      <c r="BA212" s="1"/>
      <c r="BB212" s="16"/>
      <c r="BC212" s="16"/>
      <c r="BD212" s="16"/>
      <c r="BE212" s="16"/>
      <c r="BF212" s="16"/>
      <c r="BG212" s="1"/>
      <c r="BH212" s="1"/>
      <c r="BI212" s="1"/>
      <c r="BJ212" s="1"/>
      <c r="BK212" s="1"/>
      <c r="BL212" s="1"/>
      <c r="BM212" s="1"/>
      <c r="BN212" s="1"/>
      <c r="BO212" s="1"/>
      <c r="BP212" s="1"/>
      <c r="BQ212" s="1"/>
      <c r="BR212" s="1"/>
    </row>
    <row r="213" spans="1:70" ht="15.75" customHeight="1" x14ac:dyDescent="0.25">
      <c r="A213" s="1"/>
      <c r="B213" s="1"/>
      <c r="C213" s="1"/>
      <c r="D213" s="1"/>
      <c r="E213" s="1"/>
      <c r="F213" s="1"/>
      <c r="G213" s="1"/>
      <c r="H213" s="1"/>
      <c r="I213" s="1"/>
      <c r="J213" s="1"/>
      <c r="K213" s="1"/>
      <c r="L213" s="1"/>
      <c r="M213" s="1"/>
      <c r="N213" s="1"/>
      <c r="O213" s="1"/>
      <c r="P213" s="1"/>
      <c r="Q213" s="1"/>
      <c r="R213" s="1"/>
      <c r="S213" s="1"/>
      <c r="T213" s="1"/>
      <c r="U213" s="1"/>
      <c r="V213" s="239"/>
      <c r="W213" s="239"/>
      <c r="X213" s="1"/>
      <c r="Y213" s="1"/>
      <c r="Z213" s="1"/>
      <c r="AA213" s="1"/>
      <c r="AB213" s="1"/>
      <c r="AC213" s="1"/>
      <c r="AD213" s="1"/>
      <c r="AE213" s="1"/>
      <c r="AF213" s="1"/>
      <c r="AG213" s="1"/>
      <c r="AH213" s="1"/>
      <c r="AI213" s="1"/>
      <c r="AJ213" s="1"/>
      <c r="AK213" s="1"/>
      <c r="AL213" s="1"/>
      <c r="AM213" s="1"/>
      <c r="AN213" s="1"/>
      <c r="AO213" s="1"/>
      <c r="AP213" s="1"/>
      <c r="AQ213" s="1"/>
      <c r="AR213" s="1"/>
      <c r="AS213" s="1"/>
      <c r="AT213" s="183"/>
      <c r="AU213" s="183"/>
      <c r="AV213" s="183"/>
      <c r="AW213" s="1"/>
      <c r="AX213" s="1"/>
      <c r="AY213" s="1"/>
      <c r="AZ213" s="1"/>
      <c r="BA213" s="1"/>
      <c r="BB213" s="16"/>
      <c r="BC213" s="16"/>
      <c r="BD213" s="16"/>
      <c r="BE213" s="16"/>
      <c r="BF213" s="16"/>
      <c r="BG213" s="1"/>
      <c r="BH213" s="1"/>
      <c r="BI213" s="1"/>
      <c r="BJ213" s="1"/>
      <c r="BK213" s="1"/>
      <c r="BL213" s="1"/>
      <c r="BM213" s="1"/>
      <c r="BN213" s="1"/>
      <c r="BO213" s="1"/>
      <c r="BP213" s="1"/>
      <c r="BQ213" s="1"/>
      <c r="BR213" s="1"/>
    </row>
    <row r="214" spans="1:70" ht="15.75" customHeight="1" x14ac:dyDescent="0.25">
      <c r="A214" s="1"/>
      <c r="B214" s="1"/>
      <c r="C214" s="1"/>
      <c r="D214" s="1"/>
      <c r="E214" s="1"/>
      <c r="F214" s="1"/>
      <c r="G214" s="1"/>
      <c r="H214" s="1"/>
      <c r="I214" s="1"/>
      <c r="J214" s="1"/>
      <c r="K214" s="1"/>
      <c r="L214" s="1"/>
      <c r="M214" s="1"/>
      <c r="N214" s="1"/>
      <c r="O214" s="1"/>
      <c r="P214" s="1"/>
      <c r="Q214" s="1"/>
      <c r="R214" s="1"/>
      <c r="S214" s="1"/>
      <c r="T214" s="1"/>
      <c r="U214" s="1"/>
      <c r="V214" s="239"/>
      <c r="W214" s="239"/>
      <c r="X214" s="1"/>
      <c r="Y214" s="1"/>
      <c r="Z214" s="1"/>
      <c r="AA214" s="1"/>
      <c r="AB214" s="1"/>
      <c r="AC214" s="1"/>
      <c r="AD214" s="1"/>
      <c r="AE214" s="1"/>
      <c r="AF214" s="1"/>
      <c r="AG214" s="1"/>
      <c r="AH214" s="1"/>
      <c r="AI214" s="1"/>
      <c r="AJ214" s="1"/>
      <c r="AK214" s="1"/>
      <c r="AL214" s="1"/>
      <c r="AM214" s="1"/>
      <c r="AN214" s="1"/>
      <c r="AO214" s="1"/>
      <c r="AP214" s="1"/>
      <c r="AQ214" s="1"/>
      <c r="AR214" s="1"/>
      <c r="AS214" s="1"/>
      <c r="AT214" s="183"/>
      <c r="AU214" s="183"/>
      <c r="AV214" s="183"/>
      <c r="AW214" s="1"/>
      <c r="AX214" s="1"/>
      <c r="AY214" s="1"/>
      <c r="AZ214" s="1"/>
      <c r="BA214" s="1"/>
      <c r="BB214" s="16"/>
      <c r="BC214" s="16"/>
      <c r="BD214" s="16"/>
      <c r="BE214" s="16"/>
      <c r="BF214" s="16"/>
      <c r="BG214" s="1"/>
      <c r="BH214" s="1"/>
      <c r="BI214" s="1"/>
      <c r="BJ214" s="1"/>
      <c r="BK214" s="1"/>
      <c r="BL214" s="1"/>
      <c r="BM214" s="1"/>
      <c r="BN214" s="1"/>
      <c r="BO214" s="1"/>
      <c r="BP214" s="1"/>
      <c r="BQ214" s="1"/>
      <c r="BR214" s="1"/>
    </row>
    <row r="215" spans="1:70" ht="15.75" customHeight="1" x14ac:dyDescent="0.25">
      <c r="A215" s="1"/>
      <c r="B215" s="1"/>
      <c r="C215" s="1"/>
      <c r="D215" s="1"/>
      <c r="E215" s="1"/>
      <c r="F215" s="1"/>
      <c r="G215" s="1"/>
      <c r="H215" s="1"/>
      <c r="I215" s="1"/>
      <c r="J215" s="1"/>
      <c r="K215" s="1"/>
      <c r="L215" s="1"/>
      <c r="M215" s="1"/>
      <c r="N215" s="1"/>
      <c r="O215" s="1"/>
      <c r="P215" s="1"/>
      <c r="Q215" s="1"/>
      <c r="R215" s="1"/>
      <c r="S215" s="1"/>
      <c r="T215" s="1"/>
      <c r="U215" s="1"/>
      <c r="V215" s="239"/>
      <c r="W215" s="239"/>
      <c r="X215" s="1"/>
      <c r="Y215" s="1"/>
      <c r="Z215" s="1"/>
      <c r="AA215" s="1"/>
      <c r="AB215" s="1"/>
      <c r="AC215" s="1"/>
      <c r="AD215" s="1"/>
      <c r="AE215" s="1"/>
      <c r="AF215" s="1"/>
      <c r="AG215" s="1"/>
      <c r="AH215" s="1"/>
      <c r="AI215" s="1"/>
      <c r="AJ215" s="1"/>
      <c r="AK215" s="1"/>
      <c r="AL215" s="1"/>
      <c r="AM215" s="1"/>
      <c r="AN215" s="1"/>
      <c r="AO215" s="1"/>
      <c r="AP215" s="1"/>
      <c r="AQ215" s="1"/>
      <c r="AR215" s="1"/>
      <c r="AS215" s="1"/>
      <c r="AT215" s="183"/>
      <c r="AU215" s="183"/>
      <c r="AV215" s="183"/>
      <c r="AW215" s="1"/>
      <c r="AX215" s="1"/>
      <c r="AY215" s="1"/>
      <c r="AZ215" s="1"/>
      <c r="BA215" s="1"/>
      <c r="BB215" s="16"/>
      <c r="BC215" s="16"/>
      <c r="BD215" s="16"/>
      <c r="BE215" s="16"/>
      <c r="BF215" s="16"/>
      <c r="BG215" s="1"/>
      <c r="BH215" s="1"/>
      <c r="BI215" s="1"/>
      <c r="BJ215" s="1"/>
      <c r="BK215" s="1"/>
      <c r="BL215" s="1"/>
      <c r="BM215" s="1"/>
      <c r="BN215" s="1"/>
      <c r="BO215" s="1"/>
      <c r="BP215" s="1"/>
      <c r="BQ215" s="1"/>
      <c r="BR215" s="1"/>
    </row>
    <row r="216" spans="1:70" ht="15.75" customHeight="1" x14ac:dyDescent="0.25">
      <c r="A216" s="1"/>
      <c r="B216" s="1"/>
      <c r="C216" s="1"/>
      <c r="D216" s="1"/>
      <c r="E216" s="1"/>
      <c r="F216" s="1"/>
      <c r="G216" s="1"/>
      <c r="H216" s="1"/>
      <c r="I216" s="1"/>
      <c r="J216" s="1"/>
      <c r="K216" s="1"/>
      <c r="L216" s="1"/>
      <c r="M216" s="1"/>
      <c r="N216" s="1"/>
      <c r="O216" s="1"/>
      <c r="P216" s="1"/>
      <c r="Q216" s="1"/>
      <c r="R216" s="1"/>
      <c r="S216" s="1"/>
      <c r="T216" s="1"/>
      <c r="U216" s="1"/>
      <c r="V216" s="239"/>
      <c r="W216" s="239"/>
      <c r="X216" s="1"/>
      <c r="Y216" s="1"/>
      <c r="Z216" s="1"/>
      <c r="AA216" s="1"/>
      <c r="AB216" s="1"/>
      <c r="AC216" s="1"/>
      <c r="AD216" s="1"/>
      <c r="AE216" s="1"/>
      <c r="AF216" s="1"/>
      <c r="AG216" s="1"/>
      <c r="AH216" s="1"/>
      <c r="AI216" s="1"/>
      <c r="AJ216" s="1"/>
      <c r="AK216" s="1"/>
      <c r="AL216" s="1"/>
      <c r="AM216" s="1"/>
      <c r="AN216" s="1"/>
      <c r="AO216" s="1"/>
      <c r="AP216" s="1"/>
      <c r="AQ216" s="1"/>
      <c r="AR216" s="1"/>
      <c r="AS216" s="1"/>
      <c r="AT216" s="183"/>
      <c r="AU216" s="183"/>
      <c r="AV216" s="183"/>
      <c r="AW216" s="1"/>
      <c r="AX216" s="1"/>
      <c r="AY216" s="1"/>
      <c r="AZ216" s="1"/>
      <c r="BA216" s="1"/>
      <c r="BB216" s="16"/>
      <c r="BC216" s="16"/>
      <c r="BD216" s="16"/>
      <c r="BE216" s="16"/>
      <c r="BF216" s="16"/>
      <c r="BG216" s="1"/>
      <c r="BH216" s="1"/>
      <c r="BI216" s="1"/>
      <c r="BJ216" s="1"/>
      <c r="BK216" s="1"/>
      <c r="BL216" s="1"/>
      <c r="BM216" s="1"/>
      <c r="BN216" s="1"/>
      <c r="BO216" s="1"/>
      <c r="BP216" s="1"/>
      <c r="BQ216" s="1"/>
      <c r="BR216" s="1"/>
    </row>
    <row r="217" spans="1:70" ht="15.75" customHeight="1" x14ac:dyDescent="0.25">
      <c r="A217" s="1"/>
      <c r="B217" s="1"/>
      <c r="C217" s="1"/>
      <c r="D217" s="1"/>
      <c r="E217" s="1"/>
      <c r="F217" s="1"/>
      <c r="G217" s="1"/>
      <c r="H217" s="1"/>
      <c r="I217" s="1"/>
      <c r="J217" s="1"/>
      <c r="K217" s="1"/>
      <c r="L217" s="1"/>
      <c r="M217" s="1"/>
      <c r="N217" s="1"/>
      <c r="O217" s="1"/>
      <c r="P217" s="1"/>
      <c r="Q217" s="1"/>
      <c r="R217" s="1"/>
      <c r="S217" s="1"/>
      <c r="T217" s="1"/>
      <c r="U217" s="1"/>
      <c r="V217" s="239"/>
      <c r="W217" s="239"/>
      <c r="X217" s="1"/>
      <c r="Y217" s="1"/>
      <c r="Z217" s="1"/>
      <c r="AA217" s="1"/>
      <c r="AB217" s="1"/>
      <c r="AC217" s="1"/>
      <c r="AD217" s="1"/>
      <c r="AE217" s="1"/>
      <c r="AF217" s="1"/>
      <c r="AG217" s="1"/>
      <c r="AH217" s="1"/>
      <c r="AI217" s="1"/>
      <c r="AJ217" s="1"/>
      <c r="AK217" s="1"/>
      <c r="AL217" s="1"/>
      <c r="AM217" s="1"/>
      <c r="AN217" s="1"/>
      <c r="AO217" s="1"/>
      <c r="AP217" s="1"/>
      <c r="AQ217" s="1"/>
      <c r="AR217" s="1"/>
      <c r="AS217" s="1"/>
      <c r="AT217" s="183"/>
      <c r="AU217" s="183"/>
      <c r="AV217" s="183"/>
      <c r="AW217" s="1"/>
      <c r="AX217" s="1"/>
      <c r="AY217" s="1"/>
      <c r="AZ217" s="1"/>
      <c r="BA217" s="1"/>
      <c r="BB217" s="16"/>
      <c r="BC217" s="16"/>
      <c r="BD217" s="16"/>
      <c r="BE217" s="16"/>
      <c r="BF217" s="16"/>
      <c r="BG217" s="1"/>
      <c r="BH217" s="1"/>
      <c r="BI217" s="1"/>
      <c r="BJ217" s="1"/>
      <c r="BK217" s="1"/>
      <c r="BL217" s="1"/>
      <c r="BM217" s="1"/>
      <c r="BN217" s="1"/>
      <c r="BO217" s="1"/>
      <c r="BP217" s="1"/>
      <c r="BQ217" s="1"/>
      <c r="BR217" s="1"/>
    </row>
    <row r="218" spans="1:70" ht="15.75" customHeight="1" x14ac:dyDescent="0.25">
      <c r="A218" s="1"/>
      <c r="B218" s="1"/>
      <c r="C218" s="1"/>
      <c r="D218" s="1"/>
      <c r="E218" s="1"/>
      <c r="F218" s="1"/>
      <c r="G218" s="1"/>
      <c r="H218" s="1"/>
      <c r="I218" s="1"/>
      <c r="J218" s="1"/>
      <c r="K218" s="1"/>
      <c r="L218" s="1"/>
      <c r="M218" s="1"/>
      <c r="N218" s="1"/>
      <c r="O218" s="1"/>
      <c r="P218" s="1"/>
      <c r="Q218" s="1"/>
      <c r="R218" s="1"/>
      <c r="S218" s="1"/>
      <c r="T218" s="1"/>
      <c r="U218" s="1"/>
      <c r="V218" s="239"/>
      <c r="W218" s="239"/>
      <c r="X218" s="1"/>
      <c r="Y218" s="1"/>
      <c r="Z218" s="1"/>
      <c r="AA218" s="1"/>
      <c r="AB218" s="1"/>
      <c r="AC218" s="1"/>
      <c r="AD218" s="1"/>
      <c r="AE218" s="1"/>
      <c r="AF218" s="1"/>
      <c r="AG218" s="1"/>
      <c r="AH218" s="1"/>
      <c r="AI218" s="1"/>
      <c r="AJ218" s="1"/>
      <c r="AK218" s="1"/>
      <c r="AL218" s="1"/>
      <c r="AM218" s="1"/>
      <c r="AN218" s="1"/>
      <c r="AO218" s="1"/>
      <c r="AP218" s="1"/>
      <c r="AQ218" s="1"/>
      <c r="AR218" s="1"/>
      <c r="AS218" s="1"/>
      <c r="AT218" s="183"/>
      <c r="AU218" s="183"/>
      <c r="AV218" s="183"/>
      <c r="AW218" s="1"/>
      <c r="AX218" s="1"/>
      <c r="AY218" s="1"/>
      <c r="AZ218" s="1"/>
      <c r="BA218" s="1"/>
      <c r="BB218" s="16"/>
      <c r="BC218" s="16"/>
      <c r="BD218" s="16"/>
      <c r="BE218" s="16"/>
      <c r="BF218" s="16"/>
      <c r="BG218" s="1"/>
      <c r="BH218" s="1"/>
      <c r="BI218" s="1"/>
      <c r="BJ218" s="1"/>
      <c r="BK218" s="1"/>
      <c r="BL218" s="1"/>
      <c r="BM218" s="1"/>
      <c r="BN218" s="1"/>
      <c r="BO218" s="1"/>
      <c r="BP218" s="1"/>
      <c r="BQ218" s="1"/>
      <c r="BR218" s="1"/>
    </row>
    <row r="219" spans="1:70" ht="15.75" customHeight="1" x14ac:dyDescent="0.25">
      <c r="A219" s="1"/>
      <c r="B219" s="1"/>
      <c r="C219" s="1"/>
      <c r="D219" s="1"/>
      <c r="E219" s="1"/>
      <c r="F219" s="1"/>
      <c r="G219" s="1"/>
      <c r="H219" s="1"/>
      <c r="I219" s="1"/>
      <c r="J219" s="1"/>
      <c r="K219" s="1"/>
      <c r="L219" s="1"/>
      <c r="M219" s="1"/>
      <c r="N219" s="1"/>
      <c r="O219" s="1"/>
      <c r="P219" s="1"/>
      <c r="Q219" s="1"/>
      <c r="R219" s="1"/>
      <c r="S219" s="1"/>
      <c r="T219" s="1"/>
      <c r="U219" s="1"/>
      <c r="V219" s="239"/>
      <c r="W219" s="239"/>
      <c r="X219" s="1"/>
      <c r="Y219" s="1"/>
      <c r="Z219" s="1"/>
      <c r="AA219" s="1"/>
      <c r="AB219" s="1"/>
      <c r="AC219" s="1"/>
      <c r="AD219" s="1"/>
      <c r="AE219" s="1"/>
      <c r="AF219" s="1"/>
      <c r="AG219" s="1"/>
      <c r="AH219" s="1"/>
      <c r="AI219" s="1"/>
      <c r="AJ219" s="1"/>
      <c r="AK219" s="1"/>
      <c r="AL219" s="1"/>
      <c r="AM219" s="1"/>
      <c r="AN219" s="1"/>
      <c r="AO219" s="1"/>
      <c r="AP219" s="1"/>
      <c r="AQ219" s="1"/>
      <c r="AR219" s="1"/>
      <c r="AS219" s="1"/>
      <c r="AT219" s="183"/>
      <c r="AU219" s="183"/>
      <c r="AV219" s="183"/>
      <c r="AW219" s="1"/>
      <c r="AX219" s="1"/>
      <c r="AY219" s="1"/>
      <c r="AZ219" s="1"/>
      <c r="BA219" s="1"/>
      <c r="BB219" s="16"/>
      <c r="BC219" s="16"/>
      <c r="BD219" s="16"/>
      <c r="BE219" s="16"/>
      <c r="BF219" s="16"/>
      <c r="BG219" s="1"/>
      <c r="BH219" s="1"/>
      <c r="BI219" s="1"/>
      <c r="BJ219" s="1"/>
      <c r="BK219" s="1"/>
      <c r="BL219" s="1"/>
      <c r="BM219" s="1"/>
      <c r="BN219" s="1"/>
      <c r="BO219" s="1"/>
      <c r="BP219" s="1"/>
      <c r="BQ219" s="1"/>
      <c r="BR219" s="1"/>
    </row>
    <row r="220" spans="1:70" ht="15.75" customHeight="1" x14ac:dyDescent="0.25">
      <c r="A220" s="1"/>
      <c r="B220" s="1"/>
      <c r="C220" s="1"/>
      <c r="D220" s="1"/>
      <c r="E220" s="1"/>
      <c r="F220" s="1"/>
      <c r="G220" s="1"/>
      <c r="H220" s="1"/>
      <c r="I220" s="1"/>
      <c r="J220" s="1"/>
      <c r="K220" s="1"/>
      <c r="L220" s="1"/>
      <c r="M220" s="1"/>
      <c r="N220" s="1"/>
      <c r="O220" s="1"/>
      <c r="P220" s="1"/>
      <c r="Q220" s="1"/>
      <c r="R220" s="1"/>
      <c r="S220" s="1"/>
      <c r="T220" s="1"/>
      <c r="U220" s="1"/>
      <c r="V220" s="239"/>
      <c r="W220" s="239"/>
      <c r="X220" s="1"/>
      <c r="Y220" s="1"/>
      <c r="Z220" s="1"/>
      <c r="AA220" s="1"/>
      <c r="AB220" s="1"/>
      <c r="AC220" s="1"/>
      <c r="AD220" s="1"/>
      <c r="AE220" s="1"/>
      <c r="AF220" s="1"/>
      <c r="AG220" s="1"/>
      <c r="AH220" s="1"/>
      <c r="AI220" s="1"/>
      <c r="AJ220" s="1"/>
      <c r="AK220" s="1"/>
      <c r="AL220" s="1"/>
      <c r="AM220" s="1"/>
      <c r="AN220" s="1"/>
      <c r="AO220" s="1"/>
      <c r="AP220" s="1"/>
      <c r="AQ220" s="1"/>
      <c r="AR220" s="1"/>
      <c r="AS220" s="1"/>
      <c r="AT220" s="183"/>
      <c r="AU220" s="183"/>
      <c r="AV220" s="183"/>
      <c r="AW220" s="1"/>
      <c r="AX220" s="1"/>
      <c r="AY220" s="1"/>
      <c r="AZ220" s="1"/>
      <c r="BA220" s="1"/>
      <c r="BB220" s="16"/>
      <c r="BC220" s="16"/>
      <c r="BD220" s="16"/>
      <c r="BE220" s="16"/>
      <c r="BF220" s="16"/>
      <c r="BG220" s="1"/>
      <c r="BH220" s="1"/>
      <c r="BI220" s="1"/>
      <c r="BJ220" s="1"/>
      <c r="BK220" s="1"/>
      <c r="BL220" s="1"/>
      <c r="BM220" s="1"/>
      <c r="BN220" s="1"/>
      <c r="BO220" s="1"/>
      <c r="BP220" s="1"/>
      <c r="BQ220" s="1"/>
      <c r="BR220" s="1"/>
    </row>
    <row r="221" spans="1:70" ht="15.75" customHeight="1" x14ac:dyDescent="0.25">
      <c r="A221" s="1"/>
      <c r="B221" s="1"/>
      <c r="C221" s="1"/>
      <c r="D221" s="1"/>
      <c r="E221" s="1"/>
      <c r="F221" s="1"/>
      <c r="G221" s="1"/>
      <c r="H221" s="1"/>
      <c r="I221" s="1"/>
      <c r="J221" s="1"/>
      <c r="K221" s="1"/>
      <c r="L221" s="1"/>
      <c r="M221" s="1"/>
      <c r="N221" s="1"/>
      <c r="O221" s="1"/>
      <c r="P221" s="1"/>
      <c r="Q221" s="1"/>
      <c r="R221" s="1"/>
      <c r="S221" s="1"/>
      <c r="T221" s="1"/>
      <c r="U221" s="1"/>
      <c r="V221" s="239"/>
      <c r="W221" s="239"/>
      <c r="X221" s="1"/>
      <c r="Y221" s="1"/>
      <c r="Z221" s="1"/>
      <c r="AA221" s="1"/>
      <c r="AB221" s="1"/>
      <c r="AC221" s="1"/>
      <c r="AD221" s="1"/>
      <c r="AE221" s="1"/>
      <c r="AF221" s="1"/>
      <c r="AG221" s="1"/>
      <c r="AH221" s="1"/>
      <c r="AI221" s="1"/>
      <c r="AJ221" s="1"/>
      <c r="AK221" s="1"/>
      <c r="AL221" s="1"/>
      <c r="AM221" s="1"/>
      <c r="AN221" s="1"/>
      <c r="AO221" s="1"/>
      <c r="AP221" s="1"/>
      <c r="AQ221" s="1"/>
      <c r="AR221" s="1"/>
      <c r="AS221" s="1"/>
      <c r="AT221" s="183"/>
      <c r="AU221" s="183"/>
      <c r="AV221" s="183"/>
      <c r="AW221" s="1"/>
      <c r="AX221" s="1"/>
      <c r="AY221" s="1"/>
      <c r="AZ221" s="1"/>
      <c r="BA221" s="1"/>
      <c r="BB221" s="16"/>
      <c r="BC221" s="16"/>
      <c r="BD221" s="16"/>
      <c r="BE221" s="16"/>
      <c r="BF221" s="16"/>
      <c r="BG221" s="1"/>
      <c r="BH221" s="1"/>
      <c r="BI221" s="1"/>
      <c r="BJ221" s="1"/>
      <c r="BK221" s="1"/>
      <c r="BL221" s="1"/>
      <c r="BM221" s="1"/>
      <c r="BN221" s="1"/>
      <c r="BO221" s="1"/>
      <c r="BP221" s="1"/>
      <c r="BQ221" s="1"/>
      <c r="BR221" s="1"/>
    </row>
    <row r="222" spans="1:70" ht="15.75" customHeight="1" x14ac:dyDescent="0.25">
      <c r="A222" s="1"/>
      <c r="B222" s="1"/>
      <c r="C222" s="1"/>
      <c r="D222" s="1"/>
      <c r="E222" s="1"/>
      <c r="F222" s="1"/>
      <c r="G222" s="1"/>
      <c r="H222" s="1"/>
      <c r="I222" s="1"/>
      <c r="J222" s="1"/>
      <c r="K222" s="1"/>
      <c r="L222" s="1"/>
      <c r="M222" s="1"/>
      <c r="N222" s="1"/>
      <c r="O222" s="1"/>
      <c r="P222" s="1"/>
      <c r="Q222" s="1"/>
      <c r="R222" s="1"/>
      <c r="S222" s="1"/>
      <c r="T222" s="1"/>
      <c r="U222" s="1"/>
      <c r="V222" s="239"/>
      <c r="W222" s="239"/>
      <c r="X222" s="1"/>
      <c r="Y222" s="1"/>
      <c r="Z222" s="1"/>
      <c r="AA222" s="1"/>
      <c r="AB222" s="1"/>
      <c r="AC222" s="1"/>
      <c r="AD222" s="1"/>
      <c r="AE222" s="1"/>
      <c r="AF222" s="1"/>
      <c r="AG222" s="1"/>
      <c r="AH222" s="1"/>
      <c r="AI222" s="1"/>
      <c r="AJ222" s="1"/>
      <c r="AK222" s="1"/>
      <c r="AL222" s="1"/>
      <c r="AM222" s="1"/>
      <c r="AN222" s="1"/>
      <c r="AO222" s="1"/>
      <c r="AP222" s="1"/>
      <c r="AQ222" s="1"/>
      <c r="AR222" s="1"/>
      <c r="AS222" s="1"/>
      <c r="AT222" s="183"/>
      <c r="AU222" s="183"/>
      <c r="AV222" s="183"/>
      <c r="AW222" s="1"/>
      <c r="AX222" s="1"/>
      <c r="AY222" s="1"/>
      <c r="AZ222" s="1"/>
      <c r="BA222" s="1"/>
      <c r="BB222" s="16"/>
      <c r="BC222" s="16"/>
      <c r="BD222" s="16"/>
      <c r="BE222" s="16"/>
      <c r="BF222" s="16"/>
      <c r="BG222" s="1"/>
      <c r="BH222" s="1"/>
      <c r="BI222" s="1"/>
      <c r="BJ222" s="1"/>
      <c r="BK222" s="1"/>
      <c r="BL222" s="1"/>
      <c r="BM222" s="1"/>
      <c r="BN222" s="1"/>
      <c r="BO222" s="1"/>
      <c r="BP222" s="1"/>
      <c r="BQ222" s="1"/>
      <c r="BR222" s="1"/>
    </row>
    <row r="223" spans="1:70" ht="15.75" customHeight="1" x14ac:dyDescent="0.25">
      <c r="A223" s="1"/>
      <c r="B223" s="1"/>
      <c r="C223" s="1"/>
      <c r="D223" s="1"/>
      <c r="E223" s="1"/>
      <c r="F223" s="1"/>
      <c r="G223" s="1"/>
      <c r="H223" s="1"/>
      <c r="I223" s="1"/>
      <c r="J223" s="1"/>
      <c r="K223" s="1"/>
      <c r="L223" s="1"/>
      <c r="M223" s="1"/>
      <c r="N223" s="1"/>
      <c r="O223" s="1"/>
      <c r="P223" s="1"/>
      <c r="Q223" s="1"/>
      <c r="R223" s="1"/>
      <c r="S223" s="1"/>
      <c r="T223" s="1"/>
      <c r="U223" s="1"/>
      <c r="V223" s="239"/>
      <c r="W223" s="239"/>
      <c r="X223" s="1"/>
      <c r="Y223" s="1"/>
      <c r="Z223" s="1"/>
      <c r="AA223" s="1"/>
      <c r="AB223" s="1"/>
      <c r="AC223" s="1"/>
      <c r="AD223" s="1"/>
      <c r="AE223" s="1"/>
      <c r="AF223" s="1"/>
      <c r="AG223" s="1"/>
      <c r="AH223" s="1"/>
      <c r="AI223" s="1"/>
      <c r="AJ223" s="1"/>
      <c r="AK223" s="1"/>
      <c r="AL223" s="1"/>
      <c r="AM223" s="1"/>
      <c r="AN223" s="1"/>
      <c r="AO223" s="1"/>
      <c r="AP223" s="1"/>
      <c r="AQ223" s="1"/>
      <c r="AR223" s="1"/>
      <c r="AS223" s="1"/>
      <c r="AT223" s="183"/>
      <c r="AU223" s="183"/>
      <c r="AV223" s="183"/>
      <c r="AW223" s="1"/>
      <c r="AX223" s="1"/>
      <c r="AY223" s="1"/>
      <c r="AZ223" s="1"/>
      <c r="BA223" s="1"/>
      <c r="BB223" s="16"/>
      <c r="BC223" s="16"/>
      <c r="BD223" s="16"/>
      <c r="BE223" s="16"/>
      <c r="BF223" s="16"/>
      <c r="BG223" s="1"/>
      <c r="BH223" s="1"/>
      <c r="BI223" s="1"/>
      <c r="BJ223" s="1"/>
      <c r="BK223" s="1"/>
      <c r="BL223" s="1"/>
      <c r="BM223" s="1"/>
      <c r="BN223" s="1"/>
      <c r="BO223" s="1"/>
      <c r="BP223" s="1"/>
      <c r="BQ223" s="1"/>
      <c r="BR223" s="1"/>
    </row>
    <row r="224" spans="1:70" ht="15.75" customHeight="1" x14ac:dyDescent="0.25">
      <c r="A224" s="1"/>
      <c r="B224" s="1"/>
      <c r="C224" s="1"/>
      <c r="D224" s="1"/>
      <c r="E224" s="1"/>
      <c r="F224" s="1"/>
      <c r="G224" s="1"/>
      <c r="H224" s="1"/>
      <c r="I224" s="1"/>
      <c r="J224" s="1"/>
      <c r="K224" s="1"/>
      <c r="L224" s="1"/>
      <c r="M224" s="1"/>
      <c r="N224" s="1"/>
      <c r="O224" s="1"/>
      <c r="P224" s="1"/>
      <c r="Q224" s="1"/>
      <c r="R224" s="1"/>
      <c r="S224" s="1"/>
      <c r="T224" s="1"/>
      <c r="U224" s="1"/>
      <c r="V224" s="239"/>
      <c r="W224" s="239"/>
      <c r="X224" s="1"/>
      <c r="Y224" s="1"/>
      <c r="Z224" s="1"/>
      <c r="AA224" s="1"/>
      <c r="AB224" s="1"/>
      <c r="AC224" s="1"/>
      <c r="AD224" s="1"/>
      <c r="AE224" s="1"/>
      <c r="AF224" s="1"/>
      <c r="AG224" s="1"/>
      <c r="AH224" s="1"/>
      <c r="AI224" s="1"/>
      <c r="AJ224" s="1"/>
      <c r="AK224" s="1"/>
      <c r="AL224" s="1"/>
      <c r="AM224" s="1"/>
      <c r="AN224" s="1"/>
      <c r="AO224" s="1"/>
      <c r="AP224" s="1"/>
      <c r="AQ224" s="1"/>
      <c r="AR224" s="1"/>
      <c r="AS224" s="1"/>
      <c r="AT224" s="183"/>
      <c r="AU224" s="183"/>
      <c r="AV224" s="183"/>
      <c r="AW224" s="1"/>
      <c r="AX224" s="1"/>
      <c r="AY224" s="1"/>
      <c r="AZ224" s="1"/>
      <c r="BA224" s="1"/>
      <c r="BB224" s="16"/>
      <c r="BC224" s="16"/>
      <c r="BD224" s="16"/>
      <c r="BE224" s="16"/>
      <c r="BF224" s="16"/>
      <c r="BG224" s="1"/>
      <c r="BH224" s="1"/>
      <c r="BI224" s="1"/>
      <c r="BJ224" s="1"/>
      <c r="BK224" s="1"/>
      <c r="BL224" s="1"/>
      <c r="BM224" s="1"/>
      <c r="BN224" s="1"/>
      <c r="BO224" s="1"/>
      <c r="BP224" s="1"/>
      <c r="BQ224" s="1"/>
      <c r="BR224" s="1"/>
    </row>
    <row r="225" spans="1:70" ht="15.75" customHeight="1" x14ac:dyDescent="0.25">
      <c r="A225" s="1"/>
      <c r="B225" s="1"/>
      <c r="C225" s="1"/>
      <c r="D225" s="1"/>
      <c r="E225" s="1"/>
      <c r="F225" s="1"/>
      <c r="G225" s="1"/>
      <c r="H225" s="1"/>
      <c r="I225" s="1"/>
      <c r="J225" s="1"/>
      <c r="K225" s="1"/>
      <c r="L225" s="1"/>
      <c r="M225" s="1"/>
      <c r="N225" s="1"/>
      <c r="O225" s="1"/>
      <c r="P225" s="1"/>
      <c r="Q225" s="1"/>
      <c r="R225" s="1"/>
      <c r="S225" s="1"/>
      <c r="T225" s="1"/>
      <c r="U225" s="1"/>
      <c r="V225" s="239"/>
      <c r="W225" s="239"/>
      <c r="X225" s="1"/>
      <c r="Y225" s="1"/>
      <c r="Z225" s="1"/>
      <c r="AA225" s="1"/>
      <c r="AB225" s="1"/>
      <c r="AC225" s="1"/>
      <c r="AD225" s="1"/>
      <c r="AE225" s="1"/>
      <c r="AF225" s="1"/>
      <c r="AG225" s="1"/>
      <c r="AH225" s="1"/>
      <c r="AI225" s="1"/>
      <c r="AJ225" s="1"/>
      <c r="AK225" s="1"/>
      <c r="AL225" s="1"/>
      <c r="AM225" s="1"/>
      <c r="AN225" s="1"/>
      <c r="AO225" s="1"/>
      <c r="AP225" s="1"/>
      <c r="AQ225" s="1"/>
      <c r="AR225" s="1"/>
      <c r="AS225" s="1"/>
      <c r="AT225" s="183"/>
      <c r="AU225" s="183"/>
      <c r="AV225" s="183"/>
      <c r="AW225" s="1"/>
      <c r="AX225" s="1"/>
      <c r="AY225" s="1"/>
      <c r="AZ225" s="1"/>
      <c r="BA225" s="1"/>
      <c r="BB225" s="16"/>
      <c r="BC225" s="16"/>
      <c r="BD225" s="16"/>
      <c r="BE225" s="16"/>
      <c r="BF225" s="16"/>
      <c r="BG225" s="1"/>
      <c r="BH225" s="1"/>
      <c r="BI225" s="1"/>
      <c r="BJ225" s="1"/>
      <c r="BK225" s="1"/>
      <c r="BL225" s="1"/>
      <c r="BM225" s="1"/>
      <c r="BN225" s="1"/>
      <c r="BO225" s="1"/>
      <c r="BP225" s="1"/>
      <c r="BQ225" s="1"/>
      <c r="BR225" s="1"/>
    </row>
    <row r="226" spans="1:70" ht="15.75" customHeight="1" x14ac:dyDescent="0.25">
      <c r="A226" s="1"/>
      <c r="B226" s="1"/>
      <c r="C226" s="1"/>
      <c r="D226" s="1"/>
      <c r="E226" s="1"/>
      <c r="F226" s="1"/>
      <c r="G226" s="1"/>
      <c r="H226" s="1"/>
      <c r="I226" s="1"/>
      <c r="J226" s="1"/>
      <c r="K226" s="1"/>
      <c r="L226" s="1"/>
      <c r="M226" s="1"/>
      <c r="N226" s="1"/>
      <c r="O226" s="1"/>
      <c r="P226" s="1"/>
      <c r="Q226" s="1"/>
      <c r="R226" s="1"/>
      <c r="S226" s="1"/>
      <c r="T226" s="1"/>
      <c r="U226" s="1"/>
      <c r="V226" s="239"/>
      <c r="W226" s="239"/>
      <c r="X226" s="1"/>
      <c r="Y226" s="1"/>
      <c r="Z226" s="1"/>
      <c r="AA226" s="1"/>
      <c r="AB226" s="1"/>
      <c r="AC226" s="1"/>
      <c r="AD226" s="1"/>
      <c r="AE226" s="1"/>
      <c r="AF226" s="1"/>
      <c r="AG226" s="1"/>
      <c r="AH226" s="1"/>
      <c r="AI226" s="1"/>
      <c r="AJ226" s="1"/>
      <c r="AK226" s="1"/>
      <c r="AL226" s="1"/>
      <c r="AM226" s="1"/>
      <c r="AN226" s="1"/>
      <c r="AO226" s="1"/>
      <c r="AP226" s="1"/>
      <c r="AQ226" s="1"/>
      <c r="AR226" s="1"/>
      <c r="AS226" s="1"/>
      <c r="AT226" s="183"/>
      <c r="AU226" s="183"/>
      <c r="AV226" s="183"/>
      <c r="AW226" s="1"/>
      <c r="AX226" s="1"/>
      <c r="AY226" s="1"/>
      <c r="AZ226" s="1"/>
      <c r="BA226" s="1"/>
      <c r="BB226" s="16"/>
      <c r="BC226" s="16"/>
      <c r="BD226" s="16"/>
      <c r="BE226" s="16"/>
      <c r="BF226" s="16"/>
      <c r="BG226" s="1"/>
      <c r="BH226" s="1"/>
      <c r="BI226" s="1"/>
      <c r="BJ226" s="1"/>
      <c r="BK226" s="1"/>
      <c r="BL226" s="1"/>
      <c r="BM226" s="1"/>
      <c r="BN226" s="1"/>
      <c r="BO226" s="1"/>
      <c r="BP226" s="1"/>
      <c r="BQ226" s="1"/>
      <c r="BR226" s="1"/>
    </row>
    <row r="227" spans="1:70" ht="15.75" customHeight="1" x14ac:dyDescent="0.25">
      <c r="A227" s="1"/>
      <c r="B227" s="1"/>
      <c r="C227" s="1"/>
      <c r="D227" s="1"/>
      <c r="E227" s="1"/>
      <c r="F227" s="1"/>
      <c r="G227" s="1"/>
      <c r="H227" s="1"/>
      <c r="I227" s="1"/>
      <c r="J227" s="1"/>
      <c r="K227" s="1"/>
      <c r="L227" s="1"/>
      <c r="M227" s="1"/>
      <c r="N227" s="1"/>
      <c r="O227" s="1"/>
      <c r="P227" s="1"/>
      <c r="Q227" s="1"/>
      <c r="R227" s="1"/>
      <c r="S227" s="1"/>
      <c r="T227" s="1"/>
      <c r="U227" s="1"/>
      <c r="V227" s="239"/>
      <c r="W227" s="239"/>
      <c r="X227" s="1"/>
      <c r="Y227" s="1"/>
      <c r="Z227" s="1"/>
      <c r="AA227" s="1"/>
      <c r="AB227" s="1"/>
      <c r="AC227" s="1"/>
      <c r="AD227" s="1"/>
      <c r="AE227" s="1"/>
      <c r="AF227" s="1"/>
      <c r="AG227" s="1"/>
      <c r="AH227" s="1"/>
      <c r="AI227" s="1"/>
      <c r="AJ227" s="1"/>
      <c r="AK227" s="1"/>
      <c r="AL227" s="1"/>
      <c r="AM227" s="1"/>
      <c r="AN227" s="1"/>
      <c r="AO227" s="1"/>
      <c r="AP227" s="1"/>
      <c r="AQ227" s="1"/>
      <c r="AR227" s="1"/>
      <c r="AS227" s="1"/>
      <c r="AT227" s="183"/>
      <c r="AU227" s="183"/>
      <c r="AV227" s="183"/>
      <c r="AW227" s="1"/>
      <c r="AX227" s="1"/>
      <c r="AY227" s="1"/>
      <c r="AZ227" s="1"/>
      <c r="BA227" s="1"/>
      <c r="BB227" s="16"/>
      <c r="BC227" s="16"/>
      <c r="BD227" s="16"/>
      <c r="BE227" s="16"/>
      <c r="BF227" s="16"/>
      <c r="BG227" s="1"/>
      <c r="BH227" s="1"/>
      <c r="BI227" s="1"/>
      <c r="BJ227" s="1"/>
      <c r="BK227" s="1"/>
      <c r="BL227" s="1"/>
      <c r="BM227" s="1"/>
      <c r="BN227" s="1"/>
      <c r="BO227" s="1"/>
      <c r="BP227" s="1"/>
      <c r="BQ227" s="1"/>
      <c r="BR227" s="1"/>
    </row>
    <row r="228" spans="1:70" ht="15.75" customHeight="1" x14ac:dyDescent="0.25">
      <c r="A228" s="1"/>
      <c r="B228" s="1"/>
      <c r="C228" s="1"/>
      <c r="D228" s="1"/>
      <c r="E228" s="1"/>
      <c r="F228" s="1"/>
      <c r="G228" s="1"/>
      <c r="H228" s="1"/>
      <c r="I228" s="1"/>
      <c r="J228" s="1"/>
      <c r="K228" s="1"/>
      <c r="L228" s="1"/>
      <c r="M228" s="1"/>
      <c r="N228" s="1"/>
      <c r="O228" s="1"/>
      <c r="P228" s="1"/>
      <c r="Q228" s="1"/>
      <c r="R228" s="1"/>
      <c r="S228" s="1"/>
      <c r="T228" s="1"/>
      <c r="U228" s="1"/>
      <c r="V228" s="239"/>
      <c r="W228" s="239"/>
      <c r="X228" s="1"/>
      <c r="Y228" s="1"/>
      <c r="Z228" s="1"/>
      <c r="AA228" s="1"/>
      <c r="AB228" s="1"/>
      <c r="AC228" s="1"/>
      <c r="AD228" s="1"/>
      <c r="AE228" s="1"/>
      <c r="AF228" s="1"/>
      <c r="AG228" s="1"/>
      <c r="AH228" s="1"/>
      <c r="AI228" s="1"/>
      <c r="AJ228" s="1"/>
      <c r="AK228" s="1"/>
      <c r="AL228" s="1"/>
      <c r="AM228" s="1"/>
      <c r="AN228" s="1"/>
      <c r="AO228" s="1"/>
      <c r="AP228" s="1"/>
      <c r="AQ228" s="1"/>
      <c r="AR228" s="1"/>
      <c r="AS228" s="1"/>
      <c r="AT228" s="183"/>
      <c r="AU228" s="183"/>
      <c r="AV228" s="183"/>
      <c r="AW228" s="1"/>
      <c r="AX228" s="1"/>
      <c r="AY228" s="1"/>
      <c r="AZ228" s="1"/>
      <c r="BA228" s="1"/>
      <c r="BB228" s="16"/>
      <c r="BC228" s="16"/>
      <c r="BD228" s="16"/>
      <c r="BE228" s="16"/>
      <c r="BF228" s="16"/>
      <c r="BG228" s="1"/>
      <c r="BH228" s="1"/>
      <c r="BI228" s="1"/>
      <c r="BJ228" s="1"/>
      <c r="BK228" s="1"/>
      <c r="BL228" s="1"/>
      <c r="BM228" s="1"/>
      <c r="BN228" s="1"/>
      <c r="BO228" s="1"/>
      <c r="BP228" s="1"/>
      <c r="BQ228" s="1"/>
      <c r="BR228" s="1"/>
    </row>
    <row r="229" spans="1:70" ht="15.75" customHeight="1" x14ac:dyDescent="0.25">
      <c r="A229" s="1"/>
      <c r="B229" s="1"/>
      <c r="C229" s="1"/>
      <c r="D229" s="1"/>
      <c r="E229" s="1"/>
      <c r="F229" s="1"/>
      <c r="G229" s="1"/>
      <c r="H229" s="1"/>
      <c r="I229" s="1"/>
      <c r="J229" s="1"/>
      <c r="K229" s="1"/>
      <c r="L229" s="1"/>
      <c r="M229" s="1"/>
      <c r="N229" s="1"/>
      <c r="O229" s="1"/>
      <c r="P229" s="1"/>
      <c r="Q229" s="1"/>
      <c r="R229" s="1"/>
      <c r="S229" s="1"/>
      <c r="T229" s="1"/>
      <c r="U229" s="1"/>
      <c r="V229" s="239"/>
      <c r="W229" s="239"/>
      <c r="X229" s="1"/>
      <c r="Y229" s="1"/>
      <c r="Z229" s="1"/>
      <c r="AA229" s="1"/>
      <c r="AB229" s="1"/>
      <c r="AC229" s="1"/>
      <c r="AD229" s="1"/>
      <c r="AE229" s="1"/>
      <c r="AF229" s="1"/>
      <c r="AG229" s="1"/>
      <c r="AH229" s="1"/>
      <c r="AI229" s="1"/>
      <c r="AJ229" s="1"/>
      <c r="AK229" s="1"/>
      <c r="AL229" s="1"/>
      <c r="AM229" s="1"/>
      <c r="AN229" s="1"/>
      <c r="AO229" s="1"/>
      <c r="AP229" s="1"/>
      <c r="AQ229" s="1"/>
      <c r="AR229" s="1"/>
      <c r="AS229" s="1"/>
      <c r="AT229" s="183"/>
      <c r="AU229" s="183"/>
      <c r="AV229" s="183"/>
      <c r="AW229" s="1"/>
      <c r="AX229" s="1"/>
      <c r="AY229" s="1"/>
      <c r="AZ229" s="1"/>
      <c r="BA229" s="1"/>
      <c r="BB229" s="16"/>
      <c r="BC229" s="16"/>
      <c r="BD229" s="16"/>
      <c r="BE229" s="16"/>
      <c r="BF229" s="16"/>
      <c r="BG229" s="1"/>
      <c r="BH229" s="1"/>
      <c r="BI229" s="1"/>
      <c r="BJ229" s="1"/>
      <c r="BK229" s="1"/>
      <c r="BL229" s="1"/>
      <c r="BM229" s="1"/>
      <c r="BN229" s="1"/>
      <c r="BO229" s="1"/>
      <c r="BP229" s="1"/>
      <c r="BQ229" s="1"/>
      <c r="BR229" s="1"/>
    </row>
    <row r="230" spans="1:70" ht="15.75" customHeight="1" x14ac:dyDescent="0.25">
      <c r="A230" s="1"/>
      <c r="B230" s="1"/>
      <c r="C230" s="1"/>
      <c r="D230" s="1"/>
      <c r="E230" s="1"/>
      <c r="F230" s="1"/>
      <c r="G230" s="1"/>
      <c r="H230" s="1"/>
      <c r="I230" s="1"/>
      <c r="J230" s="1"/>
      <c r="K230" s="1"/>
      <c r="L230" s="1"/>
      <c r="M230" s="1"/>
      <c r="N230" s="1"/>
      <c r="O230" s="1"/>
      <c r="P230" s="1"/>
      <c r="Q230" s="1"/>
      <c r="R230" s="1"/>
      <c r="S230" s="1"/>
      <c r="T230" s="1"/>
      <c r="U230" s="1"/>
      <c r="V230" s="239"/>
      <c r="W230" s="239"/>
      <c r="X230" s="1"/>
      <c r="Y230" s="1"/>
      <c r="Z230" s="1"/>
      <c r="AA230" s="1"/>
      <c r="AB230" s="1"/>
      <c r="AC230" s="1"/>
      <c r="AD230" s="1"/>
      <c r="AE230" s="1"/>
      <c r="AF230" s="1"/>
      <c r="AG230" s="1"/>
      <c r="AH230" s="1"/>
      <c r="AI230" s="1"/>
      <c r="AJ230" s="1"/>
      <c r="AK230" s="1"/>
      <c r="AL230" s="1"/>
      <c r="AM230" s="1"/>
      <c r="AN230" s="1"/>
      <c r="AO230" s="1"/>
      <c r="AP230" s="1"/>
      <c r="AQ230" s="1"/>
      <c r="AR230" s="1"/>
      <c r="AS230" s="1"/>
      <c r="AT230" s="183"/>
      <c r="AU230" s="183"/>
      <c r="AV230" s="183"/>
      <c r="AW230" s="1"/>
      <c r="AX230" s="1"/>
      <c r="AY230" s="1"/>
      <c r="AZ230" s="1"/>
      <c r="BA230" s="1"/>
      <c r="BB230" s="16"/>
      <c r="BC230" s="16"/>
      <c r="BD230" s="16"/>
      <c r="BE230" s="16"/>
      <c r="BF230" s="16"/>
      <c r="BG230" s="1"/>
      <c r="BH230" s="1"/>
      <c r="BI230" s="1"/>
      <c r="BJ230" s="1"/>
      <c r="BK230" s="1"/>
      <c r="BL230" s="1"/>
      <c r="BM230" s="1"/>
      <c r="BN230" s="1"/>
      <c r="BO230" s="1"/>
      <c r="BP230" s="1"/>
      <c r="BQ230" s="1"/>
      <c r="BR230" s="1"/>
    </row>
    <row r="231" spans="1:70" ht="15.75" customHeight="1" x14ac:dyDescent="0.25">
      <c r="A231" s="1"/>
      <c r="B231" s="1"/>
      <c r="C231" s="1"/>
      <c r="D231" s="1"/>
      <c r="E231" s="1"/>
      <c r="F231" s="1"/>
      <c r="G231" s="1"/>
      <c r="H231" s="1"/>
      <c r="I231" s="1"/>
      <c r="J231" s="1"/>
      <c r="K231" s="1"/>
      <c r="L231" s="1"/>
      <c r="M231" s="1"/>
      <c r="N231" s="1"/>
      <c r="O231" s="1"/>
      <c r="P231" s="1"/>
      <c r="Q231" s="1"/>
      <c r="R231" s="1"/>
      <c r="S231" s="1"/>
      <c r="T231" s="1"/>
      <c r="U231" s="1"/>
      <c r="V231" s="239"/>
      <c r="W231" s="239"/>
      <c r="X231" s="1"/>
      <c r="Y231" s="1"/>
      <c r="Z231" s="1"/>
      <c r="AA231" s="1"/>
      <c r="AB231" s="1"/>
      <c r="AC231" s="1"/>
      <c r="AD231" s="1"/>
      <c r="AE231" s="1"/>
      <c r="AF231" s="1"/>
      <c r="AG231" s="1"/>
      <c r="AH231" s="1"/>
      <c r="AI231" s="1"/>
      <c r="AJ231" s="1"/>
      <c r="AK231" s="1"/>
      <c r="AL231" s="1"/>
      <c r="AM231" s="1"/>
      <c r="AN231" s="1"/>
      <c r="AO231" s="1"/>
      <c r="AP231" s="1"/>
      <c r="AQ231" s="1"/>
      <c r="AR231" s="1"/>
      <c r="AS231" s="1"/>
      <c r="AT231" s="183"/>
      <c r="AU231" s="183"/>
      <c r="AV231" s="183"/>
      <c r="AW231" s="1"/>
      <c r="AX231" s="1"/>
      <c r="AY231" s="1"/>
      <c r="AZ231" s="1"/>
      <c r="BA231" s="1"/>
      <c r="BB231" s="16"/>
      <c r="BC231" s="16"/>
      <c r="BD231" s="16"/>
      <c r="BE231" s="16"/>
      <c r="BF231" s="16"/>
      <c r="BG231" s="1"/>
      <c r="BH231" s="1"/>
      <c r="BI231" s="1"/>
      <c r="BJ231" s="1"/>
      <c r="BK231" s="1"/>
      <c r="BL231" s="1"/>
      <c r="BM231" s="1"/>
      <c r="BN231" s="1"/>
      <c r="BO231" s="1"/>
      <c r="BP231" s="1"/>
      <c r="BQ231" s="1"/>
      <c r="BR231" s="1"/>
    </row>
    <row r="232" spans="1:70" ht="15.75" customHeight="1" x14ac:dyDescent="0.25">
      <c r="A232" s="1"/>
      <c r="B232" s="1"/>
      <c r="C232" s="1"/>
      <c r="D232" s="1"/>
      <c r="E232" s="1"/>
      <c r="F232" s="1"/>
      <c r="G232" s="1"/>
      <c r="H232" s="1"/>
      <c r="I232" s="1"/>
      <c r="J232" s="1"/>
      <c r="K232" s="1"/>
      <c r="L232" s="1"/>
      <c r="M232" s="1"/>
      <c r="N232" s="1"/>
      <c r="O232" s="1"/>
      <c r="P232" s="1"/>
      <c r="Q232" s="1"/>
      <c r="R232" s="1"/>
      <c r="S232" s="1"/>
      <c r="T232" s="1"/>
      <c r="U232" s="1"/>
      <c r="V232" s="239"/>
      <c r="W232" s="239"/>
      <c r="X232" s="1"/>
      <c r="Y232" s="1"/>
      <c r="Z232" s="1"/>
      <c r="AA232" s="1"/>
      <c r="AB232" s="1"/>
      <c r="AC232" s="1"/>
      <c r="AD232" s="1"/>
      <c r="AE232" s="1"/>
      <c r="AF232" s="1"/>
      <c r="AG232" s="1"/>
      <c r="AH232" s="1"/>
      <c r="AI232" s="1"/>
      <c r="AJ232" s="1"/>
      <c r="AK232" s="1"/>
      <c r="AL232" s="1"/>
      <c r="AM232" s="1"/>
      <c r="AN232" s="1"/>
      <c r="AO232" s="1"/>
      <c r="AP232" s="1"/>
      <c r="AQ232" s="1"/>
      <c r="AR232" s="1"/>
      <c r="AS232" s="1"/>
      <c r="AT232" s="183"/>
      <c r="AU232" s="183"/>
      <c r="AV232" s="183"/>
      <c r="AW232" s="1"/>
      <c r="AX232" s="1"/>
      <c r="AY232" s="1"/>
      <c r="AZ232" s="1"/>
      <c r="BA232" s="1"/>
      <c r="BB232" s="16"/>
      <c r="BC232" s="16"/>
      <c r="BD232" s="16"/>
      <c r="BE232" s="16"/>
      <c r="BF232" s="16"/>
      <c r="BG232" s="1"/>
      <c r="BH232" s="1"/>
      <c r="BI232" s="1"/>
      <c r="BJ232" s="1"/>
      <c r="BK232" s="1"/>
      <c r="BL232" s="1"/>
      <c r="BM232" s="1"/>
      <c r="BN232" s="1"/>
      <c r="BO232" s="1"/>
      <c r="BP232" s="1"/>
      <c r="BQ232" s="1"/>
      <c r="BR232" s="1"/>
    </row>
    <row r="233" spans="1:70" ht="15.75" customHeight="1" x14ac:dyDescent="0.25">
      <c r="A233" s="1"/>
      <c r="B233" s="1"/>
      <c r="C233" s="1"/>
      <c r="D233" s="1"/>
      <c r="E233" s="1"/>
      <c r="F233" s="1"/>
      <c r="G233" s="1"/>
      <c r="H233" s="1"/>
      <c r="I233" s="1"/>
      <c r="J233" s="1"/>
      <c r="K233" s="1"/>
      <c r="L233" s="1"/>
      <c r="M233" s="1"/>
      <c r="N233" s="1"/>
      <c r="O233" s="1"/>
      <c r="P233" s="1"/>
      <c r="Q233" s="1"/>
      <c r="R233" s="1"/>
      <c r="S233" s="1"/>
      <c r="T233" s="1"/>
      <c r="U233" s="1"/>
      <c r="V233" s="239"/>
      <c r="W233" s="239"/>
      <c r="X233" s="1"/>
      <c r="Y233" s="1"/>
      <c r="Z233" s="1"/>
      <c r="AA233" s="1"/>
      <c r="AB233" s="1"/>
      <c r="AC233" s="1"/>
      <c r="AD233" s="1"/>
      <c r="AE233" s="1"/>
      <c r="AF233" s="1"/>
      <c r="AG233" s="1"/>
      <c r="AH233" s="1"/>
      <c r="AI233" s="1"/>
      <c r="AJ233" s="1"/>
      <c r="AK233" s="1"/>
      <c r="AL233" s="1"/>
      <c r="AM233" s="1"/>
      <c r="AN233" s="1"/>
      <c r="AO233" s="1"/>
      <c r="AP233" s="1"/>
      <c r="AQ233" s="1"/>
      <c r="AR233" s="1"/>
      <c r="AS233" s="1"/>
      <c r="AT233" s="183"/>
      <c r="AU233" s="183"/>
      <c r="AV233" s="183"/>
      <c r="AW233" s="1"/>
      <c r="AX233" s="1"/>
      <c r="AY233" s="1"/>
      <c r="AZ233" s="1"/>
      <c r="BA233" s="1"/>
      <c r="BB233" s="16"/>
      <c r="BC233" s="16"/>
      <c r="BD233" s="16"/>
      <c r="BE233" s="16"/>
      <c r="BF233" s="16"/>
      <c r="BG233" s="1"/>
      <c r="BH233" s="1"/>
      <c r="BI233" s="1"/>
      <c r="BJ233" s="1"/>
      <c r="BK233" s="1"/>
      <c r="BL233" s="1"/>
      <c r="BM233" s="1"/>
      <c r="BN233" s="1"/>
      <c r="BO233" s="1"/>
      <c r="BP233" s="1"/>
      <c r="BQ233" s="1"/>
      <c r="BR233" s="1"/>
    </row>
    <row r="234" spans="1:70" ht="15.75" customHeight="1" x14ac:dyDescent="0.25">
      <c r="A234" s="1"/>
      <c r="B234" s="1"/>
      <c r="C234" s="1"/>
      <c r="D234" s="1"/>
      <c r="E234" s="1"/>
      <c r="F234" s="1"/>
      <c r="G234" s="1"/>
      <c r="H234" s="1"/>
      <c r="I234" s="1"/>
      <c r="J234" s="1"/>
      <c r="K234" s="1"/>
      <c r="L234" s="1"/>
      <c r="M234" s="1"/>
      <c r="N234" s="1"/>
      <c r="O234" s="1"/>
      <c r="P234" s="1"/>
      <c r="Q234" s="1"/>
      <c r="R234" s="1"/>
      <c r="S234" s="1"/>
      <c r="T234" s="1"/>
      <c r="U234" s="1"/>
      <c r="V234" s="239"/>
      <c r="W234" s="239"/>
      <c r="X234" s="1"/>
      <c r="Y234" s="1"/>
      <c r="Z234" s="1"/>
      <c r="AA234" s="1"/>
      <c r="AB234" s="1"/>
      <c r="AC234" s="1"/>
      <c r="AD234" s="1"/>
      <c r="AE234" s="1"/>
      <c r="AF234" s="1"/>
      <c r="AG234" s="1"/>
      <c r="AH234" s="1"/>
      <c r="AI234" s="1"/>
      <c r="AJ234" s="1"/>
      <c r="AK234" s="1"/>
      <c r="AL234" s="1"/>
      <c r="AM234" s="1"/>
      <c r="AN234" s="1"/>
      <c r="AO234" s="1"/>
      <c r="AP234" s="1"/>
      <c r="AQ234" s="1"/>
      <c r="AR234" s="1"/>
      <c r="AS234" s="1"/>
      <c r="AT234" s="183"/>
      <c r="AU234" s="183"/>
      <c r="AV234" s="183"/>
      <c r="AW234" s="1"/>
      <c r="AX234" s="1"/>
      <c r="AY234" s="1"/>
      <c r="AZ234" s="1"/>
      <c r="BA234" s="1"/>
      <c r="BB234" s="16"/>
      <c r="BC234" s="16"/>
      <c r="BD234" s="16"/>
      <c r="BE234" s="16"/>
      <c r="BF234" s="16"/>
      <c r="BG234" s="1"/>
      <c r="BH234" s="1"/>
      <c r="BI234" s="1"/>
      <c r="BJ234" s="1"/>
      <c r="BK234" s="1"/>
      <c r="BL234" s="1"/>
      <c r="BM234" s="1"/>
      <c r="BN234" s="1"/>
      <c r="BO234" s="1"/>
      <c r="BP234" s="1"/>
      <c r="BQ234" s="1"/>
      <c r="BR234" s="1"/>
    </row>
    <row r="235" spans="1:70" ht="15.75" customHeight="1" x14ac:dyDescent="0.25">
      <c r="A235" s="1"/>
      <c r="B235" s="1"/>
      <c r="C235" s="1"/>
      <c r="D235" s="1"/>
      <c r="E235" s="1"/>
      <c r="F235" s="1"/>
      <c r="G235" s="1"/>
      <c r="H235" s="1"/>
      <c r="I235" s="1"/>
      <c r="J235" s="1"/>
      <c r="K235" s="1"/>
      <c r="L235" s="1"/>
      <c r="M235" s="1"/>
      <c r="N235" s="1"/>
      <c r="O235" s="1"/>
      <c r="P235" s="1"/>
      <c r="Q235" s="1"/>
      <c r="R235" s="1"/>
      <c r="S235" s="1"/>
      <c r="T235" s="1"/>
      <c r="U235" s="1"/>
      <c r="V235" s="239"/>
      <c r="W235" s="239"/>
      <c r="X235" s="1"/>
      <c r="Y235" s="1"/>
      <c r="Z235" s="1"/>
      <c r="AA235" s="1"/>
      <c r="AB235" s="1"/>
      <c r="AC235" s="1"/>
      <c r="AD235" s="1"/>
      <c r="AE235" s="1"/>
      <c r="AF235" s="1"/>
      <c r="AG235" s="1"/>
      <c r="AH235" s="1"/>
      <c r="AI235" s="1"/>
      <c r="AJ235" s="1"/>
      <c r="AK235" s="1"/>
      <c r="AL235" s="1"/>
      <c r="AM235" s="1"/>
      <c r="AN235" s="1"/>
      <c r="AO235" s="1"/>
      <c r="AP235" s="1"/>
      <c r="AQ235" s="1"/>
      <c r="AR235" s="1"/>
      <c r="AS235" s="1"/>
      <c r="AT235" s="183"/>
      <c r="AU235" s="183"/>
      <c r="AV235" s="183"/>
      <c r="AW235" s="1"/>
      <c r="AX235" s="1"/>
      <c r="AY235" s="1"/>
      <c r="AZ235" s="1"/>
      <c r="BA235" s="1"/>
      <c r="BB235" s="16"/>
      <c r="BC235" s="16"/>
      <c r="BD235" s="16"/>
      <c r="BE235" s="16"/>
      <c r="BF235" s="16"/>
      <c r="BG235" s="1"/>
      <c r="BH235" s="1"/>
      <c r="BI235" s="1"/>
      <c r="BJ235" s="1"/>
      <c r="BK235" s="1"/>
      <c r="BL235" s="1"/>
      <c r="BM235" s="1"/>
      <c r="BN235" s="1"/>
      <c r="BO235" s="1"/>
      <c r="BP235" s="1"/>
      <c r="BQ235" s="1"/>
      <c r="BR235" s="1"/>
    </row>
    <row r="236" spans="1:70" ht="15.75" customHeight="1" x14ac:dyDescent="0.25">
      <c r="A236" s="1"/>
      <c r="B236" s="1"/>
      <c r="C236" s="1"/>
      <c r="D236" s="1"/>
      <c r="E236" s="1"/>
      <c r="F236" s="1"/>
      <c r="G236" s="1"/>
      <c r="H236" s="1"/>
      <c r="I236" s="1"/>
      <c r="J236" s="1"/>
      <c r="K236" s="1"/>
      <c r="L236" s="1"/>
      <c r="M236" s="1"/>
      <c r="N236" s="1"/>
      <c r="O236" s="1"/>
      <c r="P236" s="1"/>
      <c r="Q236" s="1"/>
      <c r="R236" s="1"/>
      <c r="S236" s="1"/>
      <c r="T236" s="1"/>
      <c r="U236" s="1"/>
      <c r="V236" s="239"/>
      <c r="W236" s="239"/>
      <c r="X236" s="1"/>
      <c r="Y236" s="1"/>
      <c r="Z236" s="1"/>
      <c r="AA236" s="1"/>
      <c r="AB236" s="1"/>
      <c r="AC236" s="1"/>
      <c r="AD236" s="1"/>
      <c r="AE236" s="1"/>
      <c r="AF236" s="1"/>
      <c r="AG236" s="1"/>
      <c r="AH236" s="1"/>
      <c r="AI236" s="1"/>
      <c r="AJ236" s="1"/>
      <c r="AK236" s="1"/>
      <c r="AL236" s="1"/>
      <c r="AM236" s="1"/>
      <c r="AN236" s="1"/>
      <c r="AO236" s="1"/>
      <c r="AP236" s="1"/>
      <c r="AQ236" s="1"/>
      <c r="AR236" s="1"/>
      <c r="AS236" s="1"/>
      <c r="AT236" s="183"/>
      <c r="AU236" s="183"/>
      <c r="AV236" s="183"/>
      <c r="AW236" s="1"/>
      <c r="AX236" s="1"/>
      <c r="AY236" s="1"/>
      <c r="AZ236" s="1"/>
      <c r="BA236" s="1"/>
      <c r="BB236" s="16"/>
      <c r="BC236" s="16"/>
      <c r="BD236" s="16"/>
      <c r="BE236" s="16"/>
      <c r="BF236" s="16"/>
      <c r="BG236" s="1"/>
      <c r="BH236" s="1"/>
      <c r="BI236" s="1"/>
      <c r="BJ236" s="1"/>
      <c r="BK236" s="1"/>
      <c r="BL236" s="1"/>
      <c r="BM236" s="1"/>
      <c r="BN236" s="1"/>
      <c r="BO236" s="1"/>
      <c r="BP236" s="1"/>
      <c r="BQ236" s="1"/>
      <c r="BR236" s="1"/>
    </row>
    <row r="237" spans="1:70" ht="15.75" customHeight="1" x14ac:dyDescent="0.25">
      <c r="A237" s="1"/>
      <c r="B237" s="1"/>
      <c r="C237" s="1"/>
      <c r="D237" s="1"/>
      <c r="E237" s="1"/>
      <c r="F237" s="1"/>
      <c r="G237" s="1"/>
      <c r="H237" s="1"/>
      <c r="I237" s="1"/>
      <c r="J237" s="1"/>
      <c r="K237" s="1"/>
      <c r="L237" s="1"/>
      <c r="M237" s="1"/>
      <c r="N237" s="1"/>
      <c r="O237" s="1"/>
      <c r="P237" s="1"/>
      <c r="Q237" s="1"/>
      <c r="R237" s="1"/>
      <c r="S237" s="1"/>
      <c r="T237" s="1"/>
      <c r="U237" s="1"/>
      <c r="V237" s="239"/>
      <c r="W237" s="239"/>
      <c r="X237" s="1"/>
      <c r="Y237" s="1"/>
      <c r="Z237" s="1"/>
      <c r="AA237" s="1"/>
      <c r="AB237" s="1"/>
      <c r="AC237" s="1"/>
      <c r="AD237" s="1"/>
      <c r="AE237" s="1"/>
      <c r="AF237" s="1"/>
      <c r="AG237" s="1"/>
      <c r="AH237" s="1"/>
      <c r="AI237" s="1"/>
      <c r="AJ237" s="1"/>
      <c r="AK237" s="1"/>
      <c r="AL237" s="1"/>
      <c r="AM237" s="1"/>
      <c r="AN237" s="1"/>
      <c r="AO237" s="1"/>
      <c r="AP237" s="1"/>
      <c r="AQ237" s="1"/>
      <c r="AR237" s="1"/>
      <c r="AS237" s="1"/>
      <c r="AT237" s="183"/>
      <c r="AU237" s="183"/>
      <c r="AV237" s="183"/>
      <c r="AW237" s="1"/>
      <c r="AX237" s="1"/>
      <c r="AY237" s="1"/>
      <c r="AZ237" s="1"/>
      <c r="BA237" s="1"/>
      <c r="BB237" s="16"/>
      <c r="BC237" s="16"/>
      <c r="BD237" s="16"/>
      <c r="BE237" s="16"/>
      <c r="BF237" s="16"/>
      <c r="BG237" s="1"/>
      <c r="BH237" s="1"/>
      <c r="BI237" s="1"/>
      <c r="BJ237" s="1"/>
      <c r="BK237" s="1"/>
      <c r="BL237" s="1"/>
      <c r="BM237" s="1"/>
      <c r="BN237" s="1"/>
      <c r="BO237" s="1"/>
      <c r="BP237" s="1"/>
      <c r="BQ237" s="1"/>
      <c r="BR237" s="1"/>
    </row>
    <row r="238" spans="1:70" ht="15.75" customHeight="1" x14ac:dyDescent="0.25">
      <c r="A238" s="1"/>
      <c r="B238" s="1"/>
      <c r="C238" s="1"/>
      <c r="D238" s="1"/>
      <c r="E238" s="1"/>
      <c r="F238" s="1"/>
      <c r="G238" s="1"/>
      <c r="H238" s="1"/>
      <c r="I238" s="1"/>
      <c r="J238" s="1"/>
      <c r="K238" s="1"/>
      <c r="L238" s="1"/>
      <c r="M238" s="1"/>
      <c r="N238" s="1"/>
      <c r="O238" s="1"/>
      <c r="P238" s="1"/>
      <c r="Q238" s="1"/>
      <c r="R238" s="1"/>
      <c r="S238" s="1"/>
      <c r="T238" s="1"/>
      <c r="U238" s="1"/>
      <c r="V238" s="239"/>
      <c r="W238" s="239"/>
      <c r="X238" s="1"/>
      <c r="Y238" s="1"/>
      <c r="Z238" s="1"/>
      <c r="AA238" s="1"/>
      <c r="AB238" s="1"/>
      <c r="AC238" s="1"/>
      <c r="AD238" s="1"/>
      <c r="AE238" s="1"/>
      <c r="AF238" s="1"/>
      <c r="AG238" s="1"/>
      <c r="AH238" s="1"/>
      <c r="AI238" s="1"/>
      <c r="AJ238" s="1"/>
      <c r="AK238" s="1"/>
      <c r="AL238" s="1"/>
      <c r="AM238" s="1"/>
      <c r="AN238" s="1"/>
      <c r="AO238" s="1"/>
      <c r="AP238" s="1"/>
      <c r="AQ238" s="1"/>
      <c r="AR238" s="1"/>
      <c r="AS238" s="1"/>
      <c r="AT238" s="183"/>
      <c r="AU238" s="183"/>
      <c r="AV238" s="183"/>
      <c r="AW238" s="1"/>
      <c r="AX238" s="1"/>
      <c r="AY238" s="1"/>
      <c r="AZ238" s="1"/>
      <c r="BA238" s="1"/>
      <c r="BB238" s="16"/>
      <c r="BC238" s="16"/>
      <c r="BD238" s="16"/>
      <c r="BE238" s="16"/>
      <c r="BF238" s="16"/>
      <c r="BG238" s="1"/>
      <c r="BH238" s="1"/>
      <c r="BI238" s="1"/>
      <c r="BJ238" s="1"/>
      <c r="BK238" s="1"/>
      <c r="BL238" s="1"/>
      <c r="BM238" s="1"/>
      <c r="BN238" s="1"/>
      <c r="BO238" s="1"/>
      <c r="BP238" s="1"/>
      <c r="BQ238" s="1"/>
      <c r="BR238" s="1"/>
    </row>
    <row r="239" spans="1:70" ht="15.75" customHeight="1" x14ac:dyDescent="0.25">
      <c r="A239" s="1"/>
      <c r="B239" s="1"/>
      <c r="C239" s="1"/>
      <c r="D239" s="1"/>
      <c r="E239" s="1"/>
      <c r="F239" s="1"/>
      <c r="G239" s="1"/>
      <c r="H239" s="1"/>
      <c r="I239" s="1"/>
      <c r="J239" s="1"/>
      <c r="K239" s="1"/>
      <c r="L239" s="1"/>
      <c r="M239" s="1"/>
      <c r="N239" s="1"/>
      <c r="O239" s="1"/>
      <c r="P239" s="1"/>
      <c r="Q239" s="1"/>
      <c r="R239" s="1"/>
      <c r="S239" s="1"/>
      <c r="T239" s="1"/>
      <c r="U239" s="1"/>
      <c r="V239" s="239"/>
      <c r="W239" s="239"/>
      <c r="X239" s="1"/>
      <c r="Y239" s="1"/>
      <c r="Z239" s="1"/>
      <c r="AA239" s="1"/>
      <c r="AB239" s="1"/>
      <c r="AC239" s="1"/>
      <c r="AD239" s="1"/>
      <c r="AE239" s="1"/>
      <c r="AF239" s="1"/>
      <c r="AG239" s="1"/>
      <c r="AH239" s="1"/>
      <c r="AI239" s="1"/>
      <c r="AJ239" s="1"/>
      <c r="AK239" s="1"/>
      <c r="AL239" s="1"/>
      <c r="AM239" s="1"/>
      <c r="AN239" s="1"/>
      <c r="AO239" s="1"/>
      <c r="AP239" s="1"/>
      <c r="AQ239" s="1"/>
      <c r="AR239" s="1"/>
      <c r="AS239" s="1"/>
      <c r="AT239" s="183"/>
      <c r="AU239" s="183"/>
      <c r="AV239" s="183"/>
      <c r="AW239" s="1"/>
      <c r="AX239" s="1"/>
      <c r="AY239" s="1"/>
      <c r="AZ239" s="1"/>
      <c r="BA239" s="1"/>
      <c r="BB239" s="16"/>
      <c r="BC239" s="16"/>
      <c r="BD239" s="16"/>
      <c r="BE239" s="16"/>
      <c r="BF239" s="16"/>
      <c r="BG239" s="1"/>
      <c r="BH239" s="1"/>
      <c r="BI239" s="1"/>
      <c r="BJ239" s="1"/>
      <c r="BK239" s="1"/>
      <c r="BL239" s="1"/>
      <c r="BM239" s="1"/>
      <c r="BN239" s="1"/>
      <c r="BO239" s="1"/>
      <c r="BP239" s="1"/>
      <c r="BQ239" s="1"/>
      <c r="BR239" s="1"/>
    </row>
    <row r="240" spans="1:70" ht="15.75" customHeight="1" x14ac:dyDescent="0.25">
      <c r="A240" s="1"/>
      <c r="B240" s="1"/>
      <c r="C240" s="1"/>
      <c r="D240" s="1"/>
      <c r="E240" s="1"/>
      <c r="F240" s="1"/>
      <c r="G240" s="1"/>
      <c r="H240" s="1"/>
      <c r="I240" s="1"/>
      <c r="J240" s="1"/>
      <c r="K240" s="1"/>
      <c r="L240" s="1"/>
      <c r="M240" s="1"/>
      <c r="N240" s="1"/>
      <c r="O240" s="1"/>
      <c r="P240" s="1"/>
      <c r="Q240" s="1"/>
      <c r="R240" s="1"/>
      <c r="S240" s="1"/>
      <c r="T240" s="1"/>
      <c r="U240" s="1"/>
      <c r="V240" s="239"/>
      <c r="W240" s="239"/>
      <c r="X240" s="1"/>
      <c r="Y240" s="1"/>
      <c r="Z240" s="1"/>
      <c r="AA240" s="1"/>
      <c r="AB240" s="1"/>
      <c r="AC240" s="1"/>
      <c r="AD240" s="1"/>
      <c r="AE240" s="1"/>
      <c r="AF240" s="1"/>
      <c r="AG240" s="1"/>
      <c r="AH240" s="1"/>
      <c r="AI240" s="1"/>
      <c r="AJ240" s="1"/>
      <c r="AK240" s="1"/>
      <c r="AL240" s="1"/>
      <c r="AM240" s="1"/>
      <c r="AN240" s="1"/>
      <c r="AO240" s="1"/>
      <c r="AP240" s="1"/>
      <c r="AQ240" s="1"/>
      <c r="AR240" s="1"/>
      <c r="AS240" s="1"/>
      <c r="AT240" s="183"/>
      <c r="AU240" s="183"/>
      <c r="AV240" s="183"/>
      <c r="AW240" s="1"/>
      <c r="AX240" s="1"/>
      <c r="AY240" s="1"/>
      <c r="AZ240" s="1"/>
      <c r="BA240" s="1"/>
      <c r="BB240" s="16"/>
      <c r="BC240" s="16"/>
      <c r="BD240" s="16"/>
      <c r="BE240" s="16"/>
      <c r="BF240" s="16"/>
      <c r="BG240" s="1"/>
      <c r="BH240" s="1"/>
      <c r="BI240" s="1"/>
      <c r="BJ240" s="1"/>
      <c r="BK240" s="1"/>
      <c r="BL240" s="1"/>
      <c r="BM240" s="1"/>
      <c r="BN240" s="1"/>
      <c r="BO240" s="1"/>
      <c r="BP240" s="1"/>
      <c r="BQ240" s="1"/>
      <c r="BR240" s="1"/>
    </row>
    <row r="241" spans="1:70" ht="15.75" customHeight="1" x14ac:dyDescent="0.25">
      <c r="A241" s="1"/>
      <c r="B241" s="1"/>
      <c r="C241" s="1"/>
      <c r="D241" s="1"/>
      <c r="E241" s="1"/>
      <c r="F241" s="1"/>
      <c r="G241" s="1"/>
      <c r="H241" s="1"/>
      <c r="I241" s="1"/>
      <c r="J241" s="1"/>
      <c r="K241" s="1"/>
      <c r="L241" s="1"/>
      <c r="M241" s="1"/>
      <c r="N241" s="1"/>
      <c r="O241" s="1"/>
      <c r="P241" s="1"/>
      <c r="Q241" s="1"/>
      <c r="R241" s="1"/>
      <c r="S241" s="1"/>
      <c r="T241" s="1"/>
      <c r="U241" s="1"/>
      <c r="V241" s="239"/>
      <c r="W241" s="239"/>
      <c r="X241" s="1"/>
      <c r="Y241" s="1"/>
      <c r="Z241" s="1"/>
      <c r="AA241" s="1"/>
      <c r="AB241" s="1"/>
      <c r="AC241" s="1"/>
      <c r="AD241" s="1"/>
      <c r="AE241" s="1"/>
      <c r="AF241" s="1"/>
      <c r="AG241" s="1"/>
      <c r="AH241" s="1"/>
      <c r="AI241" s="1"/>
      <c r="AJ241" s="1"/>
      <c r="AK241" s="1"/>
      <c r="AL241" s="1"/>
      <c r="AM241" s="1"/>
      <c r="AN241" s="1"/>
      <c r="AO241" s="1"/>
      <c r="AP241" s="1"/>
      <c r="AQ241" s="1"/>
      <c r="AR241" s="1"/>
      <c r="AS241" s="1"/>
      <c r="AT241" s="183"/>
      <c r="AU241" s="183"/>
      <c r="AV241" s="183"/>
      <c r="AW241" s="1"/>
      <c r="AX241" s="1"/>
      <c r="AY241" s="1"/>
      <c r="AZ241" s="1"/>
      <c r="BA241" s="1"/>
      <c r="BB241" s="16"/>
      <c r="BC241" s="16"/>
      <c r="BD241" s="16"/>
      <c r="BE241" s="16"/>
      <c r="BF241" s="16"/>
      <c r="BG241" s="1"/>
      <c r="BH241" s="1"/>
      <c r="BI241" s="1"/>
      <c r="BJ241" s="1"/>
      <c r="BK241" s="1"/>
      <c r="BL241" s="1"/>
      <c r="BM241" s="1"/>
      <c r="BN241" s="1"/>
      <c r="BO241" s="1"/>
      <c r="BP241" s="1"/>
      <c r="BQ241" s="1"/>
      <c r="BR241" s="1"/>
    </row>
    <row r="242" spans="1:70" ht="15.75" customHeight="1" x14ac:dyDescent="0.25">
      <c r="A242" s="1"/>
      <c r="B242" s="1"/>
      <c r="C242" s="1"/>
      <c r="D242" s="1"/>
      <c r="E242" s="1"/>
      <c r="F242" s="1"/>
      <c r="G242" s="1"/>
      <c r="H242" s="1"/>
      <c r="I242" s="1"/>
      <c r="J242" s="1"/>
      <c r="K242" s="1"/>
      <c r="L242" s="1"/>
      <c r="M242" s="1"/>
      <c r="N242" s="1"/>
      <c r="O242" s="1"/>
      <c r="P242" s="1"/>
      <c r="Q242" s="1"/>
      <c r="R242" s="1"/>
      <c r="S242" s="1"/>
      <c r="T242" s="1"/>
      <c r="U242" s="1"/>
      <c r="V242" s="239"/>
      <c r="W242" s="239"/>
      <c r="X242" s="1"/>
      <c r="Y242" s="1"/>
      <c r="Z242" s="1"/>
      <c r="AA242" s="1"/>
      <c r="AB242" s="1"/>
      <c r="AC242" s="1"/>
      <c r="AD242" s="1"/>
      <c r="AE242" s="1"/>
      <c r="AF242" s="1"/>
      <c r="AG242" s="1"/>
      <c r="AH242" s="1"/>
      <c r="AI242" s="1"/>
      <c r="AJ242" s="1"/>
      <c r="AK242" s="1"/>
      <c r="AL242" s="1"/>
      <c r="AM242" s="1"/>
      <c r="AN242" s="1"/>
      <c r="AO242" s="1"/>
      <c r="AP242" s="1"/>
      <c r="AQ242" s="1"/>
      <c r="AR242" s="1"/>
      <c r="AS242" s="1"/>
      <c r="AT242" s="183"/>
      <c r="AU242" s="183"/>
      <c r="AV242" s="183"/>
      <c r="AW242" s="1"/>
      <c r="AX242" s="1"/>
      <c r="AY242" s="1"/>
      <c r="AZ242" s="1"/>
      <c r="BA242" s="1"/>
      <c r="BB242" s="16"/>
      <c r="BC242" s="16"/>
      <c r="BD242" s="16"/>
      <c r="BE242" s="16"/>
      <c r="BF242" s="16"/>
      <c r="BG242" s="1"/>
      <c r="BH242" s="1"/>
      <c r="BI242" s="1"/>
      <c r="BJ242" s="1"/>
      <c r="BK242" s="1"/>
      <c r="BL242" s="1"/>
      <c r="BM242" s="1"/>
      <c r="BN242" s="1"/>
      <c r="BO242" s="1"/>
      <c r="BP242" s="1"/>
      <c r="BQ242" s="1"/>
      <c r="BR242" s="1"/>
    </row>
    <row r="243" spans="1:70" ht="15.75" customHeight="1" x14ac:dyDescent="0.25">
      <c r="A243" s="1"/>
      <c r="B243" s="1"/>
      <c r="C243" s="1"/>
      <c r="D243" s="1"/>
      <c r="E243" s="1"/>
      <c r="F243" s="1"/>
      <c r="G243" s="1"/>
      <c r="H243" s="1"/>
      <c r="I243" s="1"/>
      <c r="J243" s="1"/>
      <c r="K243" s="1"/>
      <c r="L243" s="1"/>
      <c r="M243" s="1"/>
      <c r="N243" s="1"/>
      <c r="O243" s="1"/>
      <c r="P243" s="1"/>
      <c r="Q243" s="1"/>
      <c r="R243" s="1"/>
      <c r="S243" s="1"/>
      <c r="T243" s="1"/>
      <c r="U243" s="1"/>
      <c r="V243" s="239"/>
      <c r="W243" s="239"/>
      <c r="X243" s="1"/>
      <c r="Y243" s="1"/>
      <c r="Z243" s="1"/>
      <c r="AA243" s="1"/>
      <c r="AB243" s="1"/>
      <c r="AC243" s="1"/>
      <c r="AD243" s="1"/>
      <c r="AE243" s="1"/>
      <c r="AF243" s="1"/>
      <c r="AG243" s="1"/>
      <c r="AH243" s="1"/>
      <c r="AI243" s="1"/>
      <c r="AJ243" s="1"/>
      <c r="AK243" s="1"/>
      <c r="AL243" s="1"/>
      <c r="AM243" s="1"/>
      <c r="AN243" s="1"/>
      <c r="AO243" s="1"/>
      <c r="AP243" s="1"/>
      <c r="AQ243" s="1"/>
      <c r="AR243" s="1"/>
      <c r="AS243" s="1"/>
      <c r="AT243" s="183"/>
      <c r="AU243" s="183"/>
      <c r="AV243" s="183"/>
      <c r="AW243" s="1"/>
      <c r="AX243" s="1"/>
      <c r="AY243" s="1"/>
      <c r="AZ243" s="1"/>
      <c r="BA243" s="1"/>
      <c r="BB243" s="16"/>
      <c r="BC243" s="16"/>
      <c r="BD243" s="16"/>
      <c r="BE243" s="16"/>
      <c r="BF243" s="16"/>
      <c r="BG243" s="1"/>
      <c r="BH243" s="1"/>
      <c r="BI243" s="1"/>
      <c r="BJ243" s="1"/>
      <c r="BK243" s="1"/>
      <c r="BL243" s="1"/>
      <c r="BM243" s="1"/>
      <c r="BN243" s="1"/>
      <c r="BO243" s="1"/>
      <c r="BP243" s="1"/>
      <c r="BQ243" s="1"/>
      <c r="BR243" s="1"/>
    </row>
    <row r="244" spans="1:70" ht="15.75" customHeight="1" x14ac:dyDescent="0.25">
      <c r="A244" s="1"/>
      <c r="B244" s="1"/>
      <c r="C244" s="1"/>
      <c r="D244" s="1"/>
      <c r="E244" s="1"/>
      <c r="F244" s="1"/>
      <c r="G244" s="1"/>
      <c r="H244" s="1"/>
      <c r="I244" s="1"/>
      <c r="J244" s="1"/>
      <c r="K244" s="1"/>
      <c r="L244" s="1"/>
      <c r="M244" s="1"/>
      <c r="N244" s="1"/>
      <c r="O244" s="1"/>
      <c r="P244" s="1"/>
      <c r="Q244" s="1"/>
      <c r="R244" s="1"/>
      <c r="S244" s="1"/>
      <c r="T244" s="1"/>
      <c r="U244" s="1"/>
      <c r="V244" s="239"/>
      <c r="W244" s="239"/>
      <c r="X244" s="1"/>
      <c r="Y244" s="1"/>
      <c r="Z244" s="1"/>
      <c r="AA244" s="1"/>
      <c r="AB244" s="1"/>
      <c r="AC244" s="1"/>
      <c r="AD244" s="1"/>
      <c r="AE244" s="1"/>
      <c r="AF244" s="1"/>
      <c r="AG244" s="1"/>
      <c r="AH244" s="1"/>
      <c r="AI244" s="1"/>
      <c r="AJ244" s="1"/>
      <c r="AK244" s="1"/>
      <c r="AL244" s="1"/>
      <c r="AM244" s="1"/>
      <c r="AN244" s="1"/>
      <c r="AO244" s="1"/>
      <c r="AP244" s="1"/>
      <c r="AQ244" s="1"/>
      <c r="AR244" s="1"/>
      <c r="AS244" s="1"/>
      <c r="AT244" s="183"/>
      <c r="AU244" s="183"/>
      <c r="AV244" s="183"/>
      <c r="AW244" s="1"/>
      <c r="AX244" s="1"/>
      <c r="AY244" s="1"/>
      <c r="AZ244" s="1"/>
      <c r="BA244" s="1"/>
      <c r="BB244" s="16"/>
      <c r="BC244" s="16"/>
      <c r="BD244" s="16"/>
      <c r="BE244" s="16"/>
      <c r="BF244" s="16"/>
      <c r="BG244" s="1"/>
      <c r="BH244" s="1"/>
      <c r="BI244" s="1"/>
      <c r="BJ244" s="1"/>
      <c r="BK244" s="1"/>
      <c r="BL244" s="1"/>
      <c r="BM244" s="1"/>
      <c r="BN244" s="1"/>
      <c r="BO244" s="1"/>
      <c r="BP244" s="1"/>
      <c r="BQ244" s="1"/>
      <c r="BR244" s="1"/>
    </row>
    <row r="245" spans="1:70" ht="15.75" customHeight="1" x14ac:dyDescent="0.25">
      <c r="A245" s="1"/>
      <c r="B245" s="1"/>
      <c r="C245" s="1"/>
      <c r="D245" s="1"/>
      <c r="E245" s="1"/>
      <c r="F245" s="1"/>
      <c r="G245" s="1"/>
      <c r="H245" s="1"/>
      <c r="I245" s="1"/>
      <c r="J245" s="1"/>
      <c r="K245" s="1"/>
      <c r="L245" s="1"/>
      <c r="M245" s="1"/>
      <c r="N245" s="1"/>
      <c r="O245" s="1"/>
      <c r="P245" s="1"/>
      <c r="Q245" s="1"/>
      <c r="R245" s="1"/>
      <c r="S245" s="1"/>
      <c r="T245" s="1"/>
      <c r="U245" s="1"/>
      <c r="V245" s="239"/>
      <c r="W245" s="239"/>
      <c r="X245" s="1"/>
      <c r="Y245" s="1"/>
      <c r="Z245" s="1"/>
      <c r="AA245" s="1"/>
      <c r="AB245" s="1"/>
      <c r="AC245" s="1"/>
      <c r="AD245" s="1"/>
      <c r="AE245" s="1"/>
      <c r="AF245" s="1"/>
      <c r="AG245" s="1"/>
      <c r="AH245" s="1"/>
      <c r="AI245" s="1"/>
      <c r="AJ245" s="1"/>
      <c r="AK245" s="1"/>
      <c r="AL245" s="1"/>
      <c r="AM245" s="1"/>
      <c r="AN245" s="1"/>
      <c r="AO245" s="1"/>
      <c r="AP245" s="1"/>
      <c r="AQ245" s="1"/>
      <c r="AR245" s="1"/>
      <c r="AS245" s="1"/>
      <c r="AT245" s="183"/>
      <c r="AU245" s="183"/>
      <c r="AV245" s="183"/>
      <c r="AW245" s="1"/>
      <c r="AX245" s="1"/>
      <c r="AY245" s="1"/>
      <c r="AZ245" s="1"/>
      <c r="BA245" s="1"/>
      <c r="BB245" s="16"/>
      <c r="BC245" s="16"/>
      <c r="BD245" s="16"/>
      <c r="BE245" s="16"/>
      <c r="BF245" s="16"/>
      <c r="BG245" s="1"/>
      <c r="BH245" s="1"/>
      <c r="BI245" s="1"/>
      <c r="BJ245" s="1"/>
      <c r="BK245" s="1"/>
      <c r="BL245" s="1"/>
      <c r="BM245" s="1"/>
      <c r="BN245" s="1"/>
      <c r="BO245" s="1"/>
      <c r="BP245" s="1"/>
      <c r="BQ245" s="1"/>
      <c r="BR245" s="1"/>
    </row>
    <row r="246" spans="1:70" ht="15.75" customHeight="1" x14ac:dyDescent="0.25">
      <c r="A246" s="1"/>
      <c r="B246" s="1"/>
      <c r="C246" s="1"/>
      <c r="D246" s="1"/>
      <c r="E246" s="1"/>
      <c r="F246" s="1"/>
      <c r="G246" s="1"/>
      <c r="H246" s="1"/>
      <c r="I246" s="1"/>
      <c r="J246" s="1"/>
      <c r="K246" s="1"/>
      <c r="L246" s="1"/>
      <c r="M246" s="1"/>
      <c r="N246" s="1"/>
      <c r="O246" s="1"/>
      <c r="P246" s="1"/>
      <c r="Q246" s="1"/>
      <c r="R246" s="1"/>
      <c r="S246" s="1"/>
      <c r="T246" s="1"/>
      <c r="U246" s="1"/>
      <c r="V246" s="239"/>
      <c r="W246" s="239"/>
      <c r="X246" s="1"/>
      <c r="Y246" s="1"/>
      <c r="Z246" s="1"/>
      <c r="AA246" s="1"/>
      <c r="AB246" s="1"/>
      <c r="AC246" s="1"/>
      <c r="AD246" s="1"/>
      <c r="AE246" s="1"/>
      <c r="AF246" s="1"/>
      <c r="AG246" s="1"/>
      <c r="AH246" s="1"/>
      <c r="AI246" s="1"/>
      <c r="AJ246" s="1"/>
      <c r="AK246" s="1"/>
      <c r="AL246" s="1"/>
      <c r="AM246" s="1"/>
      <c r="AN246" s="1"/>
      <c r="AO246" s="1"/>
      <c r="AP246" s="1"/>
      <c r="AQ246" s="1"/>
      <c r="AR246" s="1"/>
      <c r="AS246" s="1"/>
      <c r="AT246" s="183"/>
      <c r="AU246" s="183"/>
      <c r="AV246" s="183"/>
      <c r="AW246" s="1"/>
      <c r="AX246" s="1"/>
      <c r="AY246" s="1"/>
      <c r="AZ246" s="1"/>
      <c r="BA246" s="1"/>
      <c r="BB246" s="16"/>
      <c r="BC246" s="16"/>
      <c r="BD246" s="16"/>
      <c r="BE246" s="16"/>
      <c r="BF246" s="16"/>
      <c r="BG246" s="1"/>
      <c r="BH246" s="1"/>
      <c r="BI246" s="1"/>
      <c r="BJ246" s="1"/>
      <c r="BK246" s="1"/>
      <c r="BL246" s="1"/>
      <c r="BM246" s="1"/>
      <c r="BN246" s="1"/>
      <c r="BO246" s="1"/>
      <c r="BP246" s="1"/>
      <c r="BQ246" s="1"/>
      <c r="BR246" s="1"/>
    </row>
    <row r="247" spans="1:70" ht="15.75" customHeight="1" x14ac:dyDescent="0.25">
      <c r="A247" s="1"/>
      <c r="B247" s="1"/>
      <c r="C247" s="1"/>
      <c r="D247" s="1"/>
      <c r="E247" s="1"/>
      <c r="F247" s="1"/>
      <c r="G247" s="1"/>
      <c r="H247" s="1"/>
      <c r="I247" s="1"/>
      <c r="J247" s="1"/>
      <c r="K247" s="1"/>
      <c r="L247" s="1"/>
      <c r="M247" s="1"/>
      <c r="N247" s="1"/>
      <c r="O247" s="1"/>
      <c r="P247" s="1"/>
      <c r="Q247" s="1"/>
      <c r="R247" s="1"/>
      <c r="S247" s="1"/>
      <c r="T247" s="1"/>
      <c r="U247" s="1"/>
      <c r="V247" s="239"/>
      <c r="W247" s="239"/>
      <c r="X247" s="1"/>
      <c r="Y247" s="1"/>
      <c r="Z247" s="1"/>
      <c r="AA247" s="1"/>
      <c r="AB247" s="1"/>
      <c r="AC247" s="1"/>
      <c r="AD247" s="1"/>
      <c r="AE247" s="1"/>
      <c r="AF247" s="1"/>
      <c r="AG247" s="1"/>
      <c r="AH247" s="1"/>
      <c r="AI247" s="1"/>
      <c r="AJ247" s="1"/>
      <c r="AK247" s="1"/>
      <c r="AL247" s="1"/>
      <c r="AM247" s="1"/>
      <c r="AN247" s="1"/>
      <c r="AO247" s="1"/>
      <c r="AP247" s="1"/>
      <c r="AQ247" s="1"/>
      <c r="AR247" s="1"/>
      <c r="AS247" s="1"/>
      <c r="AT247" s="183"/>
      <c r="AU247" s="183"/>
      <c r="AV247" s="183"/>
      <c r="AW247" s="1"/>
      <c r="AX247" s="1"/>
      <c r="AY247" s="1"/>
      <c r="AZ247" s="1"/>
      <c r="BA247" s="1"/>
      <c r="BB247" s="16"/>
      <c r="BC247" s="16"/>
      <c r="BD247" s="16"/>
      <c r="BE247" s="16"/>
      <c r="BF247" s="16"/>
      <c r="BG247" s="1"/>
      <c r="BH247" s="1"/>
      <c r="BI247" s="1"/>
      <c r="BJ247" s="1"/>
      <c r="BK247" s="1"/>
      <c r="BL247" s="1"/>
      <c r="BM247" s="1"/>
      <c r="BN247" s="1"/>
      <c r="BO247" s="1"/>
      <c r="BP247" s="1"/>
      <c r="BQ247" s="1"/>
      <c r="BR247" s="1"/>
    </row>
    <row r="248" spans="1:70" ht="15.75" customHeight="1" x14ac:dyDescent="0.2"/>
    <row r="249" spans="1:70" ht="15.75" customHeight="1" x14ac:dyDescent="0.2"/>
    <row r="250" spans="1:70" ht="15.75" customHeight="1" x14ac:dyDescent="0.2"/>
    <row r="251" spans="1:70" ht="15.75" customHeight="1" x14ac:dyDescent="0.2"/>
    <row r="252" spans="1:70" ht="15.75" customHeight="1" x14ac:dyDescent="0.2"/>
    <row r="253" spans="1:70" ht="15.75" customHeight="1" x14ac:dyDescent="0.2"/>
    <row r="254" spans="1:70" ht="15.75" customHeight="1" x14ac:dyDescent="0.2"/>
    <row r="255" spans="1:70" ht="15.75" customHeight="1" x14ac:dyDescent="0.2"/>
    <row r="256" spans="1:70"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portrait"/>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15</vt:i4>
      </vt:variant>
      <vt:variant>
        <vt:lpstr>Named Ranges</vt:lpstr>
      </vt:variant>
      <vt:variant>
        <vt:i4>1</vt:i4>
      </vt:variant>
    </vt:vector>
  </HeadingPairs>
  <TitlesOfParts>
    <vt:vector size="16" baseType="lpstr">
      <vt:lpstr>About</vt:lpstr>
      <vt:lpstr>Table of Contents</vt:lpstr>
      <vt:lpstr>INFORM SEE 2021 results</vt:lpstr>
      <vt:lpstr>Hazard &amp; Exposure</vt:lpstr>
      <vt:lpstr>Vulnerability</vt:lpstr>
      <vt:lpstr>Lack of Coping Capacity</vt:lpstr>
      <vt:lpstr>Indicator Data</vt:lpstr>
      <vt:lpstr>Indicator Metadata</vt:lpstr>
      <vt:lpstr>Indicator Date</vt:lpstr>
      <vt:lpstr>Indicator Date hidden2</vt:lpstr>
      <vt:lpstr>Indicator Source</vt:lpstr>
      <vt:lpstr>Indicator Geographical level</vt:lpstr>
      <vt:lpstr>Indicator Data imputation</vt:lpstr>
      <vt:lpstr>Imputed and missing data hidden</vt:lpstr>
      <vt:lpstr>Lack of Reliability Index</vt:lpstr>
      <vt:lpstr>'Indicator Metadata'!_2012.06.11___GFM_Indicator_List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Galiya</cp:lastModifiedBy>
  <dcterms:created xsi:type="dcterms:W3CDTF">2013-01-24T09:37:59Z</dcterms:created>
  <dcterms:modified xsi:type="dcterms:W3CDTF">2021-11-04T09:25:39Z</dcterms:modified>
</cp:coreProperties>
</file>