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hbarl\Documents\UNICEF\BHA Climate data\Kenya\Final\"/>
    </mc:Choice>
  </mc:AlternateContent>
  <xr:revisionPtr revIDLastSave="0" documentId="8_{FD8DC94F-2F8D-4E74-8AB2-3E42FA26BFA8}" xr6:coauthVersionLast="47" xr6:coauthVersionMax="47" xr10:uidLastSave="{00000000-0000-0000-0000-000000000000}"/>
  <bookViews>
    <workbookView xWindow="-110" yWindow="-110" windowWidth="19420" windowHeight="10300" tabRatio="801" firstSheet="10" activeTab="2" xr2:uid="{00000000-000D-0000-FFFF-FFFF00000000}"/>
  </bookViews>
  <sheets>
    <sheet name="Content" sheetId="9" r:id="rId1"/>
    <sheet name="Kenya CCRI-DRM" sheetId="22" r:id="rId2"/>
    <sheet name="Pillar1" sheetId="21" r:id="rId3"/>
    <sheet name="P1_IndicatorData" sheetId="14" r:id="rId4"/>
    <sheet name="P1_IndicatorDate" sheetId="28" r:id="rId5"/>
    <sheet name="P1_IndicatorSource" sheetId="29" r:id="rId6"/>
    <sheet name="Pillar2" sheetId="20" r:id="rId7"/>
    <sheet name="P2_IndicatorData" sheetId="15" r:id="rId8"/>
    <sheet name="P2_IndicatorDate" sheetId="25" r:id="rId9"/>
    <sheet name="P2_IndicatorSource" sheetId="26" r:id="rId10"/>
    <sheet name="Metadata_P1_ShockExposure" sheetId="23" r:id="rId11"/>
    <sheet name="Metadata_P2_ChildVulnerability" sheetId="27" r:id="rId12"/>
    <sheet name="Regional Grouping_Counties" sheetId="19" r:id="rId13"/>
  </sheets>
  <definedNames>
    <definedName name="_xlnm._FilterDatabase" localSheetId="10" hidden="1">Metadata_P1_ShockExposure!$A$2:$I$47</definedName>
    <definedName name="_xlnm._FilterDatabase" localSheetId="11" hidden="1">Metadata_P2_ChildVulnerability!$A$2:$FS$55</definedName>
    <definedName name="_xlnm._FilterDatabase" localSheetId="3" hidden="1">P1_IndicatorData!$A$3:$AE$3</definedName>
    <definedName name="_xlnm._FilterDatabase" localSheetId="4" hidden="1">P1_IndicatorDate!$A$3:$AE$3</definedName>
    <definedName name="_xlnm._FilterDatabase" localSheetId="5" hidden="1">P1_IndicatorSource!$A$3:$AE$3</definedName>
    <definedName name="_xlnm._FilterDatabase" localSheetId="7" hidden="1">P2_IndicatorData!$A$1:$BG$1</definedName>
    <definedName name="_xlnm._FilterDatabase" localSheetId="8" hidden="1">P2_IndicatorDate!$A$1:$BG$1</definedName>
    <definedName name="_xlnm._FilterDatabase" localSheetId="9" hidden="1">P2_IndicatorSource!$A$1:$BC$1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20" l="1"/>
  <c r="E3" i="20"/>
  <c r="D3" i="20"/>
  <c r="AA3" i="20"/>
  <c r="AT3" i="20"/>
  <c r="O5" i="15"/>
  <c r="M31" i="14"/>
  <c r="AT4" i="20" l="1"/>
  <c r="AT5" i="20"/>
  <c r="AT6" i="20"/>
  <c r="AT7" i="20"/>
  <c r="AT8" i="20"/>
  <c r="AT9" i="20"/>
  <c r="AT10" i="20"/>
  <c r="AT11" i="20"/>
  <c r="AT12" i="20"/>
  <c r="AT13" i="20"/>
  <c r="AT14" i="20"/>
  <c r="AT15" i="20"/>
  <c r="AT16" i="20"/>
  <c r="AT17" i="20"/>
  <c r="AT18" i="20"/>
  <c r="AT19" i="20"/>
  <c r="AT20" i="20"/>
  <c r="AT21" i="20"/>
  <c r="AT22" i="20"/>
  <c r="AT23" i="20"/>
  <c r="AT24" i="20"/>
  <c r="AT25" i="20"/>
  <c r="AT26" i="20"/>
  <c r="AT27" i="20"/>
  <c r="AT28" i="20"/>
  <c r="AT29" i="20"/>
  <c r="AT30" i="20"/>
  <c r="AT31" i="20"/>
  <c r="AT32" i="20"/>
  <c r="AT33" i="20"/>
  <c r="AT34" i="20"/>
  <c r="AT35" i="20"/>
  <c r="AT36" i="20"/>
  <c r="AT37" i="20"/>
  <c r="AT38" i="20"/>
  <c r="AT39" i="20"/>
  <c r="AT40" i="20"/>
  <c r="AT41" i="20"/>
  <c r="AT42" i="20"/>
  <c r="AT43" i="20"/>
  <c r="AT44" i="20"/>
  <c r="AT45" i="20"/>
  <c r="AT46" i="20"/>
  <c r="AT47" i="20"/>
  <c r="AT48" i="20"/>
  <c r="AT49" i="20"/>
  <c r="G5" i="14" l="1"/>
  <c r="G6" i="14"/>
  <c r="G7" i="14"/>
  <c r="G8" i="14"/>
  <c r="G9" i="14"/>
  <c r="G10" i="14"/>
  <c r="G11" i="14"/>
  <c r="G12" i="14"/>
  <c r="G13" i="14"/>
  <c r="G14" i="14"/>
  <c r="G15" i="14"/>
  <c r="G16" i="14"/>
  <c r="G17" i="14"/>
  <c r="G18" i="14"/>
  <c r="G19" i="14"/>
  <c r="G20" i="14"/>
  <c r="G21" i="14"/>
  <c r="G22" i="14"/>
  <c r="G23" i="14"/>
  <c r="C6" i="20"/>
  <c r="AN8" i="25"/>
  <c r="AO8" i="25"/>
  <c r="AN10" i="25"/>
  <c r="AO10" i="25"/>
  <c r="AN12" i="25"/>
  <c r="AO12" i="25"/>
  <c r="AN14" i="25"/>
  <c r="AO14" i="25"/>
  <c r="AN16" i="25"/>
  <c r="AO16" i="25"/>
  <c r="AN18" i="25"/>
  <c r="AO18" i="25"/>
  <c r="AN20" i="25"/>
  <c r="AO20" i="25"/>
  <c r="AN22" i="25"/>
  <c r="AO22" i="25"/>
  <c r="AN24" i="25"/>
  <c r="AO24" i="25"/>
  <c r="AN26" i="25"/>
  <c r="AO26" i="25"/>
  <c r="AN28" i="25"/>
  <c r="AO28" i="25"/>
  <c r="AN30" i="25"/>
  <c r="AO30" i="25"/>
  <c r="AN32" i="25"/>
  <c r="AO32" i="25"/>
  <c r="AN34" i="25"/>
  <c r="AO34" i="25"/>
  <c r="AN36" i="25"/>
  <c r="AO36" i="25"/>
  <c r="AN38" i="25"/>
  <c r="AO38" i="25"/>
  <c r="AN40" i="25"/>
  <c r="AO40" i="25"/>
  <c r="AN42" i="25"/>
  <c r="AO42" i="25"/>
  <c r="AN44" i="25"/>
  <c r="AO44" i="25"/>
  <c r="AN46" i="25"/>
  <c r="AO46" i="25"/>
  <c r="AN48" i="25"/>
  <c r="AO48" i="25"/>
  <c r="AN50" i="25"/>
  <c r="AO50" i="25"/>
  <c r="AN4" i="25"/>
  <c r="AO4" i="25"/>
  <c r="C8" i="25"/>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C10"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C12" i="25"/>
  <c r="D12" i="25"/>
  <c r="E12"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C14" i="25"/>
  <c r="D14" i="25"/>
  <c r="E14" i="25"/>
  <c r="F14" i="25"/>
  <c r="G14" i="25"/>
  <c r="H14" i="25"/>
  <c r="I14" i="25"/>
  <c r="J14" i="25"/>
  <c r="K14" i="25"/>
  <c r="L14" i="25"/>
  <c r="M14" i="25"/>
  <c r="N14" i="25"/>
  <c r="O14" i="25"/>
  <c r="P14" i="25"/>
  <c r="Q14" i="25"/>
  <c r="R14" i="25"/>
  <c r="S14" i="25"/>
  <c r="T14" i="25"/>
  <c r="U14" i="25"/>
  <c r="V14" i="25"/>
  <c r="W14" i="25"/>
  <c r="X14" i="25"/>
  <c r="Y14" i="25"/>
  <c r="Z14" i="25"/>
  <c r="AA14" i="25"/>
  <c r="AB14" i="25"/>
  <c r="AC14" i="25"/>
  <c r="AD14" i="25"/>
  <c r="AE14" i="25"/>
  <c r="AF14" i="25"/>
  <c r="AG14" i="25"/>
  <c r="AH14" i="25"/>
  <c r="AI14" i="25"/>
  <c r="AJ14" i="25"/>
  <c r="AK14" i="25"/>
  <c r="C16" i="25"/>
  <c r="D16" i="25"/>
  <c r="E16" i="25"/>
  <c r="F16" i="25"/>
  <c r="G16" i="25"/>
  <c r="H16" i="25"/>
  <c r="I16" i="25"/>
  <c r="J16" i="25"/>
  <c r="K16" i="25"/>
  <c r="L16" i="25"/>
  <c r="M16" i="25"/>
  <c r="N16" i="25"/>
  <c r="O16" i="25"/>
  <c r="P16" i="25"/>
  <c r="Q16" i="25"/>
  <c r="R16" i="25"/>
  <c r="S16" i="25"/>
  <c r="T16" i="25"/>
  <c r="U16" i="25"/>
  <c r="V16" i="25"/>
  <c r="W16" i="25"/>
  <c r="X16" i="25"/>
  <c r="Y16" i="25"/>
  <c r="Z16" i="25"/>
  <c r="AA16" i="25"/>
  <c r="AB16" i="25"/>
  <c r="AC16" i="25"/>
  <c r="AD16" i="25"/>
  <c r="AE16" i="25"/>
  <c r="AF16" i="25"/>
  <c r="AG16" i="25"/>
  <c r="AH16" i="25"/>
  <c r="AI16" i="25"/>
  <c r="AJ16" i="25"/>
  <c r="AK16" i="25"/>
  <c r="C18" i="25"/>
  <c r="D18" i="25"/>
  <c r="E18" i="25"/>
  <c r="F18" i="25"/>
  <c r="G18" i="25"/>
  <c r="H18" i="25"/>
  <c r="I18" i="25"/>
  <c r="J18" i="25"/>
  <c r="K18" i="25"/>
  <c r="L18" i="25"/>
  <c r="M18" i="25"/>
  <c r="N18" i="25"/>
  <c r="O18" i="25"/>
  <c r="P18" i="25"/>
  <c r="Q18" i="25"/>
  <c r="R18" i="25"/>
  <c r="S18" i="25"/>
  <c r="T18" i="25"/>
  <c r="U18" i="25"/>
  <c r="V18" i="25"/>
  <c r="W18" i="25"/>
  <c r="X18" i="25"/>
  <c r="Y18" i="25"/>
  <c r="Z18" i="25"/>
  <c r="AA18" i="25"/>
  <c r="AB18" i="25"/>
  <c r="AC18" i="25"/>
  <c r="AD18" i="25"/>
  <c r="AE18" i="25"/>
  <c r="AF18" i="25"/>
  <c r="AG18" i="25"/>
  <c r="AH18" i="25"/>
  <c r="AI18" i="25"/>
  <c r="AJ18" i="25"/>
  <c r="AK18" i="25"/>
  <c r="C20" i="25"/>
  <c r="D20" i="25"/>
  <c r="E20" i="25"/>
  <c r="F20" i="25"/>
  <c r="G20" i="25"/>
  <c r="H20" i="25"/>
  <c r="I20" i="25"/>
  <c r="J20" i="25"/>
  <c r="K20" i="25"/>
  <c r="L20" i="25"/>
  <c r="M20" i="25"/>
  <c r="N20" i="25"/>
  <c r="O20" i="25"/>
  <c r="P20" i="25"/>
  <c r="Q20" i="25"/>
  <c r="R20" i="25"/>
  <c r="S20" i="25"/>
  <c r="T20" i="25"/>
  <c r="U20" i="25"/>
  <c r="V20" i="25"/>
  <c r="W20" i="25"/>
  <c r="X20" i="25"/>
  <c r="Y20" i="25"/>
  <c r="Z20" i="25"/>
  <c r="AA20" i="25"/>
  <c r="AB20" i="25"/>
  <c r="AC20" i="25"/>
  <c r="AD20" i="25"/>
  <c r="AE20" i="25"/>
  <c r="AF20" i="25"/>
  <c r="AG20" i="25"/>
  <c r="AH20" i="25"/>
  <c r="AI20" i="25"/>
  <c r="AJ20" i="25"/>
  <c r="AK20" i="25"/>
  <c r="C22" i="25"/>
  <c r="D22" i="25"/>
  <c r="E22" i="25"/>
  <c r="F22" i="25"/>
  <c r="G22" i="25"/>
  <c r="H22" i="25"/>
  <c r="I22" i="25"/>
  <c r="J22" i="25"/>
  <c r="K22" i="25"/>
  <c r="L22" i="25"/>
  <c r="M22" i="25"/>
  <c r="N22" i="25"/>
  <c r="O22" i="25"/>
  <c r="P22" i="25"/>
  <c r="Q22" i="25"/>
  <c r="R22" i="25"/>
  <c r="S22" i="25"/>
  <c r="T22" i="25"/>
  <c r="U22" i="25"/>
  <c r="V22" i="25"/>
  <c r="W22" i="25"/>
  <c r="X22" i="25"/>
  <c r="Y22" i="25"/>
  <c r="Z22" i="25"/>
  <c r="AA22" i="25"/>
  <c r="AB22" i="25"/>
  <c r="AC22" i="25"/>
  <c r="AD22" i="25"/>
  <c r="AE22" i="25"/>
  <c r="AF22" i="25"/>
  <c r="AG22" i="25"/>
  <c r="AH22" i="25"/>
  <c r="AI22" i="25"/>
  <c r="AJ22" i="25"/>
  <c r="AK22" i="25"/>
  <c r="C24" i="25"/>
  <c r="D24" i="25"/>
  <c r="E24" i="25"/>
  <c r="F24" i="25"/>
  <c r="G24" i="25"/>
  <c r="H24" i="25"/>
  <c r="I24" i="25"/>
  <c r="J24" i="25"/>
  <c r="K24" i="25"/>
  <c r="L24" i="25"/>
  <c r="M24" i="25"/>
  <c r="N24" i="25"/>
  <c r="O24" i="25"/>
  <c r="P24" i="25"/>
  <c r="Q24" i="25"/>
  <c r="R24" i="25"/>
  <c r="S24" i="25"/>
  <c r="T24" i="25"/>
  <c r="U24" i="25"/>
  <c r="V24" i="25"/>
  <c r="W24" i="25"/>
  <c r="X24" i="25"/>
  <c r="Y24" i="25"/>
  <c r="Z24" i="25"/>
  <c r="AA24" i="25"/>
  <c r="AB24" i="25"/>
  <c r="AC24" i="25"/>
  <c r="AD24" i="25"/>
  <c r="AE24" i="25"/>
  <c r="AF24" i="25"/>
  <c r="AG24" i="25"/>
  <c r="AH24" i="25"/>
  <c r="AI24" i="25"/>
  <c r="AJ24" i="25"/>
  <c r="AK24" i="25"/>
  <c r="C26" i="25"/>
  <c r="D26" i="25"/>
  <c r="E26" i="25"/>
  <c r="F26" i="25"/>
  <c r="G26" i="25"/>
  <c r="H26" i="25"/>
  <c r="I26" i="25"/>
  <c r="J26" i="25"/>
  <c r="K26" i="25"/>
  <c r="L26" i="25"/>
  <c r="M26" i="25"/>
  <c r="N26" i="25"/>
  <c r="O26" i="25"/>
  <c r="P26" i="25"/>
  <c r="Q26" i="25"/>
  <c r="R26" i="25"/>
  <c r="S26" i="25"/>
  <c r="T26" i="25"/>
  <c r="U26" i="25"/>
  <c r="V26" i="25"/>
  <c r="W26" i="25"/>
  <c r="X26" i="25"/>
  <c r="Y26" i="25"/>
  <c r="Z26" i="25"/>
  <c r="AA26" i="25"/>
  <c r="AB26" i="25"/>
  <c r="AC26" i="25"/>
  <c r="AD26" i="25"/>
  <c r="AE26" i="25"/>
  <c r="AF26" i="25"/>
  <c r="AG26" i="25"/>
  <c r="AH26" i="25"/>
  <c r="AI26" i="25"/>
  <c r="AJ26" i="25"/>
  <c r="AK26" i="25"/>
  <c r="C28" i="25"/>
  <c r="D28" i="25"/>
  <c r="E28" i="25"/>
  <c r="F28" i="25"/>
  <c r="G28" i="25"/>
  <c r="H28" i="25"/>
  <c r="I28" i="25"/>
  <c r="J28" i="25"/>
  <c r="K28" i="25"/>
  <c r="L28" i="25"/>
  <c r="M28" i="25"/>
  <c r="N28" i="25"/>
  <c r="O28" i="25"/>
  <c r="P28" i="25"/>
  <c r="Q28" i="25"/>
  <c r="R28" i="25"/>
  <c r="S28" i="25"/>
  <c r="T28" i="25"/>
  <c r="U28" i="25"/>
  <c r="V28" i="25"/>
  <c r="W28" i="25"/>
  <c r="X28" i="25"/>
  <c r="Y28" i="25"/>
  <c r="Z28" i="25"/>
  <c r="AA28" i="25"/>
  <c r="AB28" i="25"/>
  <c r="AC28" i="25"/>
  <c r="AD28" i="25"/>
  <c r="AE28" i="25"/>
  <c r="AF28" i="25"/>
  <c r="AG28" i="25"/>
  <c r="AH28" i="25"/>
  <c r="AI28" i="25"/>
  <c r="AJ28" i="25"/>
  <c r="AK28" i="25"/>
  <c r="C30" i="25"/>
  <c r="D30" i="25"/>
  <c r="E30" i="25"/>
  <c r="F30" i="25"/>
  <c r="G30" i="25"/>
  <c r="H30" i="25"/>
  <c r="I30" i="25"/>
  <c r="J30" i="25"/>
  <c r="K30" i="25"/>
  <c r="L30" i="25"/>
  <c r="M30" i="25"/>
  <c r="N30" i="25"/>
  <c r="O30" i="25"/>
  <c r="P30" i="25"/>
  <c r="Q30" i="25"/>
  <c r="R30" i="25"/>
  <c r="S30" i="25"/>
  <c r="T30" i="25"/>
  <c r="U30" i="25"/>
  <c r="V30" i="25"/>
  <c r="W30" i="25"/>
  <c r="X30" i="25"/>
  <c r="Y30" i="25"/>
  <c r="Z30" i="25"/>
  <c r="AA30" i="25"/>
  <c r="AB30" i="25"/>
  <c r="AC30" i="25"/>
  <c r="AD30" i="25"/>
  <c r="AE30" i="25"/>
  <c r="AF30" i="25"/>
  <c r="AG30" i="25"/>
  <c r="AH30" i="25"/>
  <c r="AI30" i="25"/>
  <c r="AJ30" i="25"/>
  <c r="AK30" i="25"/>
  <c r="C32" i="25"/>
  <c r="D32" i="25"/>
  <c r="E32" i="25"/>
  <c r="F32" i="25"/>
  <c r="G32" i="25"/>
  <c r="H32" i="25"/>
  <c r="I32" i="25"/>
  <c r="J32" i="25"/>
  <c r="K32" i="25"/>
  <c r="L32" i="25"/>
  <c r="M32" i="25"/>
  <c r="N32" i="25"/>
  <c r="O32" i="25"/>
  <c r="P32" i="25"/>
  <c r="Q32" i="25"/>
  <c r="R32" i="25"/>
  <c r="S32" i="25"/>
  <c r="T32" i="25"/>
  <c r="U32" i="25"/>
  <c r="V32" i="25"/>
  <c r="W32" i="25"/>
  <c r="X32" i="25"/>
  <c r="Y32" i="25"/>
  <c r="Z32" i="25"/>
  <c r="AA32" i="25"/>
  <c r="AB32" i="25"/>
  <c r="AC32" i="25"/>
  <c r="AD32" i="25"/>
  <c r="AE32" i="25"/>
  <c r="AF32" i="25"/>
  <c r="AG32" i="25"/>
  <c r="AH32" i="25"/>
  <c r="AI32" i="25"/>
  <c r="AJ32" i="25"/>
  <c r="AK32" i="25"/>
  <c r="C34" i="25"/>
  <c r="D34" i="25"/>
  <c r="E34" i="25"/>
  <c r="F34" i="25"/>
  <c r="G34" i="25"/>
  <c r="H34" i="25"/>
  <c r="I34" i="25"/>
  <c r="J34" i="25"/>
  <c r="K34" i="25"/>
  <c r="L34" i="25"/>
  <c r="M34" i="25"/>
  <c r="N34" i="25"/>
  <c r="O34" i="25"/>
  <c r="P34" i="25"/>
  <c r="Q34" i="25"/>
  <c r="R34" i="25"/>
  <c r="S34" i="25"/>
  <c r="T34" i="25"/>
  <c r="U34" i="25"/>
  <c r="V34" i="25"/>
  <c r="W34" i="25"/>
  <c r="X34" i="25"/>
  <c r="Y34" i="25"/>
  <c r="Z34" i="25"/>
  <c r="AA34" i="25"/>
  <c r="AB34" i="25"/>
  <c r="AC34" i="25"/>
  <c r="AD34" i="25"/>
  <c r="AE34" i="25"/>
  <c r="AF34" i="25"/>
  <c r="AG34" i="25"/>
  <c r="AH34" i="25"/>
  <c r="AI34" i="25"/>
  <c r="AJ34" i="25"/>
  <c r="AK34" i="25"/>
  <c r="C36" i="25"/>
  <c r="D36" i="25"/>
  <c r="E36" i="25"/>
  <c r="F36" i="25"/>
  <c r="G36" i="25"/>
  <c r="H36" i="25"/>
  <c r="I36" i="25"/>
  <c r="J36" i="25"/>
  <c r="K36" i="25"/>
  <c r="L36" i="25"/>
  <c r="M36" i="25"/>
  <c r="N36" i="25"/>
  <c r="O36" i="25"/>
  <c r="P36" i="25"/>
  <c r="Q36" i="25"/>
  <c r="R36" i="25"/>
  <c r="S36" i="25"/>
  <c r="T36" i="25"/>
  <c r="U36" i="25"/>
  <c r="V36" i="25"/>
  <c r="W36" i="25"/>
  <c r="X36" i="25"/>
  <c r="Y36" i="25"/>
  <c r="Z36" i="25"/>
  <c r="AA36" i="25"/>
  <c r="AB36" i="25"/>
  <c r="AC36" i="25"/>
  <c r="AD36" i="25"/>
  <c r="AE36" i="25"/>
  <c r="AF36" i="25"/>
  <c r="AG36" i="25"/>
  <c r="AH36" i="25"/>
  <c r="AI36" i="25"/>
  <c r="AJ36" i="25"/>
  <c r="AK36" i="25"/>
  <c r="C38" i="25"/>
  <c r="D38" i="25"/>
  <c r="E38" i="25"/>
  <c r="F38" i="25"/>
  <c r="G38" i="25"/>
  <c r="H38" i="25"/>
  <c r="I38" i="25"/>
  <c r="J38" i="25"/>
  <c r="K38" i="25"/>
  <c r="L38" i="25"/>
  <c r="M38" i="25"/>
  <c r="N38" i="25"/>
  <c r="O38" i="25"/>
  <c r="P38" i="25"/>
  <c r="Q38" i="25"/>
  <c r="R38" i="25"/>
  <c r="S38" i="25"/>
  <c r="T38" i="25"/>
  <c r="U38" i="25"/>
  <c r="V38" i="25"/>
  <c r="W38" i="25"/>
  <c r="X38" i="25"/>
  <c r="Y38" i="25"/>
  <c r="Z38" i="25"/>
  <c r="AA38" i="25"/>
  <c r="AB38" i="25"/>
  <c r="AC38" i="25"/>
  <c r="AD38" i="25"/>
  <c r="AE38" i="25"/>
  <c r="AF38" i="25"/>
  <c r="AG38" i="25"/>
  <c r="AH38" i="25"/>
  <c r="AI38" i="25"/>
  <c r="AJ38" i="25"/>
  <c r="AK38" i="25"/>
  <c r="C40" i="25"/>
  <c r="D40" i="25"/>
  <c r="E40" i="25"/>
  <c r="F40" i="25"/>
  <c r="G40" i="25"/>
  <c r="H40" i="25"/>
  <c r="I40" i="25"/>
  <c r="J40" i="25"/>
  <c r="K40" i="25"/>
  <c r="L40" i="25"/>
  <c r="M40" i="25"/>
  <c r="N40" i="25"/>
  <c r="O40" i="25"/>
  <c r="P40" i="25"/>
  <c r="Q40" i="25"/>
  <c r="R40" i="25"/>
  <c r="S40" i="25"/>
  <c r="T40" i="25"/>
  <c r="U40" i="25"/>
  <c r="V40" i="25"/>
  <c r="W40" i="25"/>
  <c r="X40" i="25"/>
  <c r="Y40" i="25"/>
  <c r="Z40" i="25"/>
  <c r="AA40" i="25"/>
  <c r="AB40" i="25"/>
  <c r="AC40" i="25"/>
  <c r="AD40" i="25"/>
  <c r="AE40" i="25"/>
  <c r="AF40" i="25"/>
  <c r="AG40" i="25"/>
  <c r="AH40" i="25"/>
  <c r="AI40" i="25"/>
  <c r="AJ40" i="25"/>
  <c r="AK40" i="25"/>
  <c r="C42" i="25"/>
  <c r="D42" i="25"/>
  <c r="E42" i="25"/>
  <c r="F42" i="25"/>
  <c r="G42" i="25"/>
  <c r="H42" i="25"/>
  <c r="I42" i="25"/>
  <c r="J42" i="25"/>
  <c r="K42" i="25"/>
  <c r="L42" i="25"/>
  <c r="M42" i="25"/>
  <c r="N42" i="25"/>
  <c r="O42" i="25"/>
  <c r="P42" i="25"/>
  <c r="Q42" i="25"/>
  <c r="R42" i="25"/>
  <c r="S42" i="25"/>
  <c r="T42" i="25"/>
  <c r="U42" i="25"/>
  <c r="V42" i="25"/>
  <c r="W42" i="25"/>
  <c r="X42" i="25"/>
  <c r="Y42" i="25"/>
  <c r="Z42" i="25"/>
  <c r="AA42" i="25"/>
  <c r="AB42" i="25"/>
  <c r="AC42" i="25"/>
  <c r="AD42" i="25"/>
  <c r="AE42" i="25"/>
  <c r="AF42" i="25"/>
  <c r="AG42" i="25"/>
  <c r="AH42" i="25"/>
  <c r="AI42" i="25"/>
  <c r="AJ42" i="25"/>
  <c r="AK42" i="25"/>
  <c r="C44" i="25"/>
  <c r="D44" i="25"/>
  <c r="E44" i="25"/>
  <c r="F44" i="25"/>
  <c r="G44" i="25"/>
  <c r="H44" i="25"/>
  <c r="I44" i="25"/>
  <c r="J44" i="25"/>
  <c r="K44" i="25"/>
  <c r="L44" i="25"/>
  <c r="M44" i="25"/>
  <c r="N44" i="25"/>
  <c r="O44" i="25"/>
  <c r="P44" i="25"/>
  <c r="Q44" i="25"/>
  <c r="R44" i="25"/>
  <c r="S44" i="25"/>
  <c r="T44" i="25"/>
  <c r="U44" i="25"/>
  <c r="V44" i="25"/>
  <c r="W44" i="25"/>
  <c r="X44" i="25"/>
  <c r="Y44" i="25"/>
  <c r="Z44" i="25"/>
  <c r="AA44" i="25"/>
  <c r="AB44" i="25"/>
  <c r="AC44" i="25"/>
  <c r="AD44" i="25"/>
  <c r="AE44" i="25"/>
  <c r="AF44" i="25"/>
  <c r="AG44" i="25"/>
  <c r="AH44" i="25"/>
  <c r="AI44" i="25"/>
  <c r="AJ44" i="25"/>
  <c r="AK44" i="25"/>
  <c r="C46" i="25"/>
  <c r="D46" i="25"/>
  <c r="E46" i="25"/>
  <c r="F46" i="25"/>
  <c r="G46" i="25"/>
  <c r="H46" i="25"/>
  <c r="I46" i="25"/>
  <c r="J46" i="25"/>
  <c r="K46" i="25"/>
  <c r="L46" i="25"/>
  <c r="M46" i="25"/>
  <c r="N46" i="25"/>
  <c r="O46" i="25"/>
  <c r="P46" i="25"/>
  <c r="Q46" i="25"/>
  <c r="R46" i="25"/>
  <c r="S46" i="25"/>
  <c r="T46" i="25"/>
  <c r="U46" i="25"/>
  <c r="V46" i="25"/>
  <c r="W46" i="25"/>
  <c r="X46" i="25"/>
  <c r="Y46" i="25"/>
  <c r="Z46" i="25"/>
  <c r="AA46" i="25"/>
  <c r="AB46" i="25"/>
  <c r="AC46" i="25"/>
  <c r="AD46" i="25"/>
  <c r="AE46" i="25"/>
  <c r="AF46" i="25"/>
  <c r="AG46" i="25"/>
  <c r="AH46" i="25"/>
  <c r="AI46" i="25"/>
  <c r="AJ46" i="25"/>
  <c r="AK46" i="25"/>
  <c r="C48" i="25"/>
  <c r="D48" i="25"/>
  <c r="E48" i="25"/>
  <c r="F48" i="25"/>
  <c r="G48" i="25"/>
  <c r="H48" i="25"/>
  <c r="I48" i="25"/>
  <c r="J48" i="25"/>
  <c r="K48" i="25"/>
  <c r="L48" i="25"/>
  <c r="M48" i="25"/>
  <c r="N48" i="25"/>
  <c r="O48" i="25"/>
  <c r="P48" i="25"/>
  <c r="Q48" i="25"/>
  <c r="R48" i="25"/>
  <c r="S48" i="25"/>
  <c r="T48" i="25"/>
  <c r="U48" i="25"/>
  <c r="V48" i="25"/>
  <c r="W48" i="25"/>
  <c r="X48" i="25"/>
  <c r="Y48" i="25"/>
  <c r="Z48" i="25"/>
  <c r="AA48" i="25"/>
  <c r="AB48" i="25"/>
  <c r="AC48" i="25"/>
  <c r="AD48" i="25"/>
  <c r="AE48" i="25"/>
  <c r="AF48" i="25"/>
  <c r="AG48" i="25"/>
  <c r="AH48" i="25"/>
  <c r="AI48" i="25"/>
  <c r="AJ48" i="25"/>
  <c r="AK48" i="25"/>
  <c r="C50" i="25"/>
  <c r="D50" i="25"/>
  <c r="E50" i="25"/>
  <c r="F50" i="25"/>
  <c r="G50" i="25"/>
  <c r="H50" i="25"/>
  <c r="I50" i="25"/>
  <c r="J50" i="25"/>
  <c r="K50" i="25"/>
  <c r="L50" i="25"/>
  <c r="M50" i="25"/>
  <c r="N50" i="25"/>
  <c r="O50" i="25"/>
  <c r="P50" i="25"/>
  <c r="Q50" i="25"/>
  <c r="R50" i="25"/>
  <c r="S50" i="25"/>
  <c r="T50" i="25"/>
  <c r="U50" i="25"/>
  <c r="V50" i="25"/>
  <c r="W50" i="25"/>
  <c r="X50" i="25"/>
  <c r="Y50" i="25"/>
  <c r="Z50" i="25"/>
  <c r="AA50" i="25"/>
  <c r="AB50" i="25"/>
  <c r="AC50" i="25"/>
  <c r="AD50" i="25"/>
  <c r="AE50" i="25"/>
  <c r="AF50" i="25"/>
  <c r="AG50" i="25"/>
  <c r="AH50" i="25"/>
  <c r="AI50" i="25"/>
  <c r="AJ50" i="25"/>
  <c r="AK50" i="25"/>
  <c r="D4" i="25"/>
  <c r="E4" i="25"/>
  <c r="F4" i="25"/>
  <c r="G4" i="25"/>
  <c r="H4" i="25"/>
  <c r="I4" i="25"/>
  <c r="J4" i="25"/>
  <c r="K4" i="25"/>
  <c r="L4" i="25"/>
  <c r="M4" i="25"/>
  <c r="N4" i="25"/>
  <c r="O4" i="25"/>
  <c r="P4" i="25"/>
  <c r="Q4" i="25"/>
  <c r="R4" i="25"/>
  <c r="S4" i="25"/>
  <c r="T4" i="25"/>
  <c r="U4" i="25"/>
  <c r="V4" i="25"/>
  <c r="W4" i="25"/>
  <c r="X4" i="25"/>
  <c r="Y4" i="25"/>
  <c r="Z4" i="25"/>
  <c r="AA4" i="25"/>
  <c r="AB4" i="25"/>
  <c r="AC4" i="25"/>
  <c r="AD4" i="25"/>
  <c r="AE4" i="25"/>
  <c r="AF4" i="25"/>
  <c r="AG4" i="25"/>
  <c r="AH4" i="25"/>
  <c r="AI4" i="25"/>
  <c r="AJ4" i="25"/>
  <c r="AK4" i="25"/>
  <c r="C4" i="25"/>
  <c r="C3" i="21" l="1"/>
  <c r="AC49" i="20"/>
  <c r="W49" i="21" l="1"/>
  <c r="AU3" i="20" l="1"/>
  <c r="AU4" i="20"/>
  <c r="AB4" i="22" s="1"/>
  <c r="AU5" i="20"/>
  <c r="AB5" i="22" s="1"/>
  <c r="AU6" i="20"/>
  <c r="AB6" i="22" s="1"/>
  <c r="AU7" i="20"/>
  <c r="AB7" i="22" s="1"/>
  <c r="AU8" i="20"/>
  <c r="AB8" i="22" s="1"/>
  <c r="AU9" i="20"/>
  <c r="AB9" i="22" s="1"/>
  <c r="AU10" i="20"/>
  <c r="AB10" i="22" s="1"/>
  <c r="AU11" i="20"/>
  <c r="AB11" i="22" s="1"/>
  <c r="AU12" i="20"/>
  <c r="AB12" i="22" s="1"/>
  <c r="AU13" i="20"/>
  <c r="AB13" i="22" s="1"/>
  <c r="AU14" i="20"/>
  <c r="AB14" i="22" s="1"/>
  <c r="AU15" i="20"/>
  <c r="AB15" i="22" s="1"/>
  <c r="AU16" i="20"/>
  <c r="AB16" i="22" s="1"/>
  <c r="AU17" i="20"/>
  <c r="AB17" i="22" s="1"/>
  <c r="AU18" i="20"/>
  <c r="AB18" i="22" s="1"/>
  <c r="AU19" i="20"/>
  <c r="AB19" i="22" s="1"/>
  <c r="AU20" i="20"/>
  <c r="AB20" i="22" s="1"/>
  <c r="AU21" i="20"/>
  <c r="AB21" i="22" s="1"/>
  <c r="AU22" i="20"/>
  <c r="AB22" i="22" s="1"/>
  <c r="AU23" i="20"/>
  <c r="AB23" i="22" s="1"/>
  <c r="AU24" i="20"/>
  <c r="AB24" i="22" s="1"/>
  <c r="AU25" i="20"/>
  <c r="AB25" i="22" s="1"/>
  <c r="AU26" i="20"/>
  <c r="AB26" i="22" s="1"/>
  <c r="AU27" i="20"/>
  <c r="AB27" i="22" s="1"/>
  <c r="AU28" i="20"/>
  <c r="AB28" i="22" s="1"/>
  <c r="AU29" i="20"/>
  <c r="AB29" i="22" s="1"/>
  <c r="AU30" i="20"/>
  <c r="AB30" i="22" s="1"/>
  <c r="AU31" i="20"/>
  <c r="AB31" i="22" s="1"/>
  <c r="AU32" i="20"/>
  <c r="AB32" i="22" s="1"/>
  <c r="AU33" i="20"/>
  <c r="AB33" i="22" s="1"/>
  <c r="AU34" i="20"/>
  <c r="AB34" i="22" s="1"/>
  <c r="AU35" i="20"/>
  <c r="AB35" i="22" s="1"/>
  <c r="AU36" i="20"/>
  <c r="AB36" i="22" s="1"/>
  <c r="AU37" i="20"/>
  <c r="AB37" i="22" s="1"/>
  <c r="AU38" i="20"/>
  <c r="AB38" i="22" s="1"/>
  <c r="AU39" i="20"/>
  <c r="AB39" i="22" s="1"/>
  <c r="AU40" i="20"/>
  <c r="AB40" i="22" s="1"/>
  <c r="AU41" i="20"/>
  <c r="AB41" i="22" s="1"/>
  <c r="AU42" i="20"/>
  <c r="AB42" i="22" s="1"/>
  <c r="AU43" i="20"/>
  <c r="AB43" i="22" s="1"/>
  <c r="AU44" i="20"/>
  <c r="AB44" i="22" s="1"/>
  <c r="AU45" i="20"/>
  <c r="AB45" i="22" s="1"/>
  <c r="AU46" i="20"/>
  <c r="AB46" i="22" s="1"/>
  <c r="AU47" i="20"/>
  <c r="AB47" i="22" s="1"/>
  <c r="AU48" i="20"/>
  <c r="AB48" i="22" s="1"/>
  <c r="AU49" i="20"/>
  <c r="AB49" i="22" s="1"/>
  <c r="AB3" i="22" l="1"/>
  <c r="AP3" i="21" l="1"/>
  <c r="AP4" i="21"/>
  <c r="AP5" i="21"/>
  <c r="AP6" i="21"/>
  <c r="AP7" i="21"/>
  <c r="AP8" i="21"/>
  <c r="AP9" i="21"/>
  <c r="AP10" i="21"/>
  <c r="AP11" i="21"/>
  <c r="AP12" i="21"/>
  <c r="AP13" i="21"/>
  <c r="AP14" i="21"/>
  <c r="AP15" i="21"/>
  <c r="AP16" i="21"/>
  <c r="AP17" i="21"/>
  <c r="AP18" i="21"/>
  <c r="AP19" i="21"/>
  <c r="AP20" i="21"/>
  <c r="AP21" i="21"/>
  <c r="AP22" i="21"/>
  <c r="AP23" i="21"/>
  <c r="AP24" i="21"/>
  <c r="AP25" i="21"/>
  <c r="AP26" i="21"/>
  <c r="AP27" i="21"/>
  <c r="AP28" i="21"/>
  <c r="AP29" i="21"/>
  <c r="AP30" i="21"/>
  <c r="AP31" i="21"/>
  <c r="AP32" i="21"/>
  <c r="AP33" i="21"/>
  <c r="AP34" i="21"/>
  <c r="AP35" i="21"/>
  <c r="AP36" i="21"/>
  <c r="AP37" i="21"/>
  <c r="AP38" i="21"/>
  <c r="AP39" i="21"/>
  <c r="AP40" i="21"/>
  <c r="AP41" i="21"/>
  <c r="AP42" i="21"/>
  <c r="AP43" i="21"/>
  <c r="AP44" i="21"/>
  <c r="AP45" i="21"/>
  <c r="AP46" i="21"/>
  <c r="AP47" i="21"/>
  <c r="AP48" i="21"/>
  <c r="AP49" i="21"/>
  <c r="AN3" i="21"/>
  <c r="M3" i="22" s="1"/>
  <c r="AN4" i="21"/>
  <c r="AN5" i="21"/>
  <c r="AN6" i="21"/>
  <c r="AN7" i="21"/>
  <c r="AN8" i="21"/>
  <c r="AN9" i="21"/>
  <c r="AN10" i="21"/>
  <c r="AN11" i="21"/>
  <c r="AN12" i="21"/>
  <c r="AN13" i="21"/>
  <c r="AN14" i="21"/>
  <c r="AN15" i="21"/>
  <c r="AN16" i="21"/>
  <c r="AN17" i="21"/>
  <c r="AN18" i="21"/>
  <c r="AN19" i="21"/>
  <c r="AN20" i="21"/>
  <c r="AN21" i="21"/>
  <c r="AN22" i="21"/>
  <c r="AN23" i="21"/>
  <c r="AN24" i="21"/>
  <c r="AN25" i="21"/>
  <c r="AN26" i="21"/>
  <c r="AN27" i="21"/>
  <c r="AN28" i="21"/>
  <c r="AN29" i="21"/>
  <c r="AN30" i="21"/>
  <c r="AN31" i="21"/>
  <c r="AN32" i="21"/>
  <c r="AN33" i="21"/>
  <c r="AN34" i="21"/>
  <c r="AN35" i="21"/>
  <c r="AN36" i="21"/>
  <c r="AN37" i="21"/>
  <c r="AN38" i="21"/>
  <c r="AN39" i="21"/>
  <c r="AN40" i="21"/>
  <c r="AN41" i="21"/>
  <c r="AN42" i="21"/>
  <c r="AN43" i="21"/>
  <c r="AN44" i="21"/>
  <c r="AN45" i="21"/>
  <c r="AN46" i="21"/>
  <c r="AN47" i="21"/>
  <c r="AN48" i="21"/>
  <c r="AN49" i="21"/>
  <c r="AD3" i="20" l="1"/>
  <c r="AD4" i="20"/>
  <c r="AD5" i="20"/>
  <c r="AD6" i="20"/>
  <c r="AD7" i="20"/>
  <c r="AD8" i="20"/>
  <c r="AD9" i="20"/>
  <c r="AD10" i="20"/>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C4" i="20"/>
  <c r="AC5" i="20"/>
  <c r="AC6" i="20"/>
  <c r="AC7" i="20"/>
  <c r="AC8" i="20"/>
  <c r="AC9" i="20"/>
  <c r="AC10" i="20"/>
  <c r="AC11" i="20"/>
  <c r="AC12" i="20"/>
  <c r="AC13" i="20"/>
  <c r="AC14" i="20"/>
  <c r="AC15" i="20"/>
  <c r="AC16" i="20"/>
  <c r="AC17" i="20"/>
  <c r="AC18" i="20"/>
  <c r="AC19" i="20"/>
  <c r="AC20" i="20"/>
  <c r="AC21" i="20"/>
  <c r="AC22" i="20"/>
  <c r="AC23" i="20"/>
  <c r="AC24" i="20"/>
  <c r="AC25" i="20"/>
  <c r="AC26" i="20"/>
  <c r="AC27" i="20"/>
  <c r="AC28" i="20"/>
  <c r="AC29" i="20"/>
  <c r="AC30" i="20"/>
  <c r="AC31" i="20"/>
  <c r="AC32" i="20"/>
  <c r="AC33" i="20"/>
  <c r="AC34" i="20"/>
  <c r="AC35" i="20"/>
  <c r="AC36" i="20"/>
  <c r="AC37" i="20"/>
  <c r="AC38" i="20"/>
  <c r="AC39" i="20"/>
  <c r="AC40" i="20"/>
  <c r="AC41" i="20"/>
  <c r="AC42" i="20"/>
  <c r="AC43" i="20"/>
  <c r="AC44" i="20"/>
  <c r="AC45" i="20"/>
  <c r="AC46" i="20"/>
  <c r="AC47" i="20"/>
  <c r="AC48" i="20"/>
  <c r="AC3" i="20"/>
  <c r="M4" i="22"/>
  <c r="M5" i="22"/>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35" i="22"/>
  <c r="M36" i="22"/>
  <c r="M37" i="22"/>
  <c r="M38" i="22"/>
  <c r="M39" i="22"/>
  <c r="M40" i="22"/>
  <c r="M41" i="22"/>
  <c r="M42" i="22"/>
  <c r="M43" i="22"/>
  <c r="M44" i="22"/>
  <c r="M45" i="22"/>
  <c r="M46" i="22"/>
  <c r="M47" i="22"/>
  <c r="M48" i="22"/>
  <c r="M49" i="22"/>
  <c r="AW8" i="20" l="1"/>
  <c r="AW34" i="20"/>
  <c r="AW26" i="20"/>
  <c r="AW18" i="20"/>
  <c r="AW10" i="20"/>
  <c r="AW42" i="20"/>
  <c r="AW49" i="20"/>
  <c r="AW41" i="20"/>
  <c r="AW33" i="20"/>
  <c r="AW25" i="20"/>
  <c r="AW17" i="20"/>
  <c r="AW9" i="20"/>
  <c r="AW48" i="20"/>
  <c r="AW40" i="20"/>
  <c r="AW32" i="20"/>
  <c r="AW24" i="20"/>
  <c r="AW16" i="20"/>
  <c r="AW46" i="20"/>
  <c r="AW38" i="20"/>
  <c r="AW30" i="20"/>
  <c r="AW22" i="20"/>
  <c r="AW14" i="20"/>
  <c r="AW6" i="20"/>
  <c r="AW29" i="20"/>
  <c r="AW21" i="20"/>
  <c r="AW13" i="20"/>
  <c r="AW5" i="20"/>
  <c r="AW45" i="20"/>
  <c r="AW37" i="20"/>
  <c r="AW47" i="20"/>
  <c r="AW39" i="20"/>
  <c r="AW31" i="20"/>
  <c r="AW23" i="20"/>
  <c r="AW15" i="20"/>
  <c r="AW7" i="20"/>
  <c r="AW44" i="20"/>
  <c r="AW36" i="20"/>
  <c r="AW28" i="20"/>
  <c r="AW20" i="20"/>
  <c r="AW12" i="20"/>
  <c r="AW4" i="20"/>
  <c r="AW43" i="20"/>
  <c r="AW35" i="20"/>
  <c r="AW27" i="20"/>
  <c r="AW19" i="20"/>
  <c r="AW11" i="20"/>
  <c r="AW3" i="20"/>
  <c r="Q5" i="15" l="1"/>
  <c r="Q6" i="15"/>
  <c r="Q7" i="15"/>
  <c r="Q8" i="15"/>
  <c r="Q9" i="15"/>
  <c r="Q10" i="15"/>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S5" i="15"/>
  <c r="S6" i="15"/>
  <c r="S7" i="15"/>
  <c r="S8" i="15"/>
  <c r="S9" i="15"/>
  <c r="S10" i="15"/>
  <c r="S11" i="15"/>
  <c r="S12" i="15"/>
  <c r="S13" i="15"/>
  <c r="S14" i="15"/>
  <c r="S15" i="15"/>
  <c r="S16" i="15"/>
  <c r="S17" i="15"/>
  <c r="S18" i="15"/>
  <c r="S19" i="15"/>
  <c r="S20" i="15"/>
  <c r="S21" i="15"/>
  <c r="S22" i="15"/>
  <c r="S23" i="15"/>
  <c r="S24" i="15"/>
  <c r="S25" i="15"/>
  <c r="S26" i="15"/>
  <c r="S27" i="15"/>
  <c r="S28" i="15"/>
  <c r="S29" i="15"/>
  <c r="S30" i="15"/>
  <c r="S31" i="15"/>
  <c r="S32" i="15"/>
  <c r="S33" i="15"/>
  <c r="S34" i="15"/>
  <c r="S35" i="15"/>
  <c r="S36" i="15"/>
  <c r="S37" i="15"/>
  <c r="S38" i="15"/>
  <c r="S39" i="15"/>
  <c r="S40" i="15"/>
  <c r="S41" i="15"/>
  <c r="S42" i="15"/>
  <c r="S43" i="15"/>
  <c r="S44" i="15"/>
  <c r="S45" i="15"/>
  <c r="S46" i="15"/>
  <c r="S47" i="15"/>
  <c r="S48" i="15"/>
  <c r="S49" i="15"/>
  <c r="S50" i="15"/>
  <c r="S51" i="15"/>
  <c r="O4" i="22"/>
  <c r="O5" i="22"/>
  <c r="O6" i="22"/>
  <c r="O7" i="22"/>
  <c r="O8" i="22"/>
  <c r="O9" i="22"/>
  <c r="O10" i="22"/>
  <c r="O11" i="22"/>
  <c r="O12" i="22"/>
  <c r="O13" i="22"/>
  <c r="O14" i="22"/>
  <c r="O15" i="22"/>
  <c r="O16" i="22"/>
  <c r="O17" i="22"/>
  <c r="O18" i="22"/>
  <c r="O19" i="22"/>
  <c r="O20" i="22"/>
  <c r="O21" i="22"/>
  <c r="O22" i="22"/>
  <c r="O23" i="22"/>
  <c r="O24" i="22"/>
  <c r="O25" i="22"/>
  <c r="O26" i="22"/>
  <c r="O27" i="22"/>
  <c r="O28" i="22"/>
  <c r="O29" i="22"/>
  <c r="O30" i="22"/>
  <c r="O31" i="22"/>
  <c r="O32" i="22"/>
  <c r="O33" i="22"/>
  <c r="O34" i="22"/>
  <c r="O35" i="22"/>
  <c r="O36" i="22"/>
  <c r="O37" i="22"/>
  <c r="O38" i="22"/>
  <c r="O39" i="22"/>
  <c r="O40" i="22"/>
  <c r="O41" i="22"/>
  <c r="O42" i="22"/>
  <c r="O43" i="22"/>
  <c r="O44" i="22"/>
  <c r="O45" i="22"/>
  <c r="O46" i="22"/>
  <c r="O47" i="22"/>
  <c r="O48" i="22"/>
  <c r="O49" i="22"/>
  <c r="O3" i="22"/>
  <c r="U4" i="21"/>
  <c r="W4" i="21"/>
  <c r="U5" i="21"/>
  <c r="W5" i="21"/>
  <c r="U6" i="21"/>
  <c r="W6" i="21"/>
  <c r="U7" i="21"/>
  <c r="W7" i="21"/>
  <c r="U8" i="21"/>
  <c r="W8" i="21"/>
  <c r="U9" i="21"/>
  <c r="W9" i="21"/>
  <c r="U10" i="21"/>
  <c r="W10" i="21"/>
  <c r="U11" i="21"/>
  <c r="W11" i="21"/>
  <c r="U12" i="21"/>
  <c r="W12" i="21"/>
  <c r="U13" i="21"/>
  <c r="W13" i="21"/>
  <c r="U14" i="21"/>
  <c r="W14" i="21"/>
  <c r="U15" i="21"/>
  <c r="W15" i="21"/>
  <c r="U16" i="21"/>
  <c r="W16" i="21"/>
  <c r="U17" i="21"/>
  <c r="W17" i="21"/>
  <c r="U18" i="21"/>
  <c r="W18" i="21"/>
  <c r="U19" i="21"/>
  <c r="W19" i="21"/>
  <c r="U20" i="21"/>
  <c r="W20" i="21"/>
  <c r="U21" i="21"/>
  <c r="W21" i="21"/>
  <c r="U22" i="21"/>
  <c r="W22" i="21"/>
  <c r="U23" i="21"/>
  <c r="W23" i="21"/>
  <c r="U24" i="21"/>
  <c r="W24" i="21"/>
  <c r="U25" i="21"/>
  <c r="W25" i="21"/>
  <c r="U26" i="21"/>
  <c r="W26" i="21"/>
  <c r="U27" i="21"/>
  <c r="W27" i="21"/>
  <c r="U28" i="21"/>
  <c r="W28" i="21"/>
  <c r="U29" i="21"/>
  <c r="W29" i="21"/>
  <c r="U30" i="21"/>
  <c r="W30" i="21"/>
  <c r="U31" i="21"/>
  <c r="W31" i="21"/>
  <c r="U32" i="21"/>
  <c r="W32" i="21"/>
  <c r="U33" i="21"/>
  <c r="W33" i="21"/>
  <c r="U34" i="21"/>
  <c r="W34" i="21"/>
  <c r="U35" i="21"/>
  <c r="W35" i="21"/>
  <c r="U36" i="21"/>
  <c r="W36" i="21"/>
  <c r="U37" i="21"/>
  <c r="W37" i="21"/>
  <c r="U38" i="21"/>
  <c r="W38" i="21"/>
  <c r="U39" i="21"/>
  <c r="W39" i="21"/>
  <c r="U40" i="21"/>
  <c r="W40" i="21"/>
  <c r="U41" i="21"/>
  <c r="W41" i="21"/>
  <c r="U42" i="21"/>
  <c r="W42" i="21"/>
  <c r="U43" i="21"/>
  <c r="W43" i="21"/>
  <c r="U44" i="21"/>
  <c r="W44" i="21"/>
  <c r="U45" i="21"/>
  <c r="W45" i="21"/>
  <c r="U46" i="21"/>
  <c r="W46" i="21"/>
  <c r="U47" i="21"/>
  <c r="W47" i="21"/>
  <c r="U48" i="21"/>
  <c r="W48" i="21"/>
  <c r="U49" i="21"/>
  <c r="S4" i="21"/>
  <c r="S5" i="21"/>
  <c r="S6" i="21"/>
  <c r="S7" i="21"/>
  <c r="S8" i="21"/>
  <c r="S9" i="21"/>
  <c r="S10" i="21"/>
  <c r="S11" i="21"/>
  <c r="S12" i="21"/>
  <c r="S13" i="21"/>
  <c r="S14" i="21"/>
  <c r="S15" i="21"/>
  <c r="S16" i="21"/>
  <c r="S17" i="21"/>
  <c r="S18" i="21"/>
  <c r="S19" i="21"/>
  <c r="S20" i="21"/>
  <c r="S21" i="21"/>
  <c r="S22" i="21"/>
  <c r="S23" i="21"/>
  <c r="S24" i="21"/>
  <c r="S25" i="21"/>
  <c r="S26" i="21"/>
  <c r="S27" i="21"/>
  <c r="S28" i="21"/>
  <c r="S29" i="21"/>
  <c r="S30" i="21"/>
  <c r="S31" i="21"/>
  <c r="S32" i="21"/>
  <c r="S33" i="21"/>
  <c r="S34" i="21"/>
  <c r="S35" i="21"/>
  <c r="S36" i="21"/>
  <c r="S37" i="21"/>
  <c r="S38" i="21"/>
  <c r="S39" i="21"/>
  <c r="S40" i="21"/>
  <c r="S41" i="21"/>
  <c r="S42" i="21"/>
  <c r="S43" i="21"/>
  <c r="S44" i="21"/>
  <c r="S45" i="21"/>
  <c r="S46" i="21"/>
  <c r="S47" i="21"/>
  <c r="S48" i="21"/>
  <c r="S49" i="21"/>
  <c r="Q4" i="21"/>
  <c r="Q5" i="21"/>
  <c r="Q6" i="21"/>
  <c r="Q7" i="21"/>
  <c r="Q8" i="21"/>
  <c r="Q9" i="21"/>
  <c r="Q10" i="21"/>
  <c r="Q11" i="21"/>
  <c r="Q12" i="21"/>
  <c r="Q13" i="21"/>
  <c r="Q14" i="21"/>
  <c r="Q15" i="21"/>
  <c r="Q16" i="21"/>
  <c r="Q17" i="21"/>
  <c r="Q18" i="21"/>
  <c r="Q19" i="21"/>
  <c r="Q20" i="21"/>
  <c r="Q21" i="21"/>
  <c r="Q22" i="21"/>
  <c r="Q23" i="21"/>
  <c r="Q24" i="21"/>
  <c r="Q25" i="21"/>
  <c r="Q26" i="21"/>
  <c r="Q27" i="21"/>
  <c r="Q28" i="21"/>
  <c r="Q29" i="21"/>
  <c r="Q30" i="21"/>
  <c r="Q31" i="21"/>
  <c r="Q32" i="21"/>
  <c r="Q33" i="21"/>
  <c r="Q34" i="21"/>
  <c r="Q35" i="21"/>
  <c r="Q36" i="21"/>
  <c r="Q37" i="21"/>
  <c r="Q38" i="21"/>
  <c r="Q39" i="21"/>
  <c r="Q40" i="21"/>
  <c r="Q41" i="21"/>
  <c r="Q42" i="21"/>
  <c r="Q43" i="21"/>
  <c r="Q44" i="21"/>
  <c r="Q45" i="21"/>
  <c r="Q46" i="21"/>
  <c r="Q47" i="21"/>
  <c r="Q48" i="21"/>
  <c r="Q49" i="21"/>
  <c r="O4" i="21"/>
  <c r="O5" i="21"/>
  <c r="O6" i="21"/>
  <c r="O7" i="21"/>
  <c r="O8" i="21"/>
  <c r="O9" i="21"/>
  <c r="O10" i="21"/>
  <c r="O11" i="21"/>
  <c r="O12" i="21"/>
  <c r="O13" i="21"/>
  <c r="O14" i="21"/>
  <c r="O15" i="21"/>
  <c r="O16" i="21"/>
  <c r="O17" i="21"/>
  <c r="O18" i="21"/>
  <c r="O19" i="21"/>
  <c r="O20" i="21"/>
  <c r="O21" i="21"/>
  <c r="O22" i="21"/>
  <c r="O23" i="21"/>
  <c r="O24" i="21"/>
  <c r="O25" i="21"/>
  <c r="O26" i="21"/>
  <c r="O27" i="21"/>
  <c r="O28" i="21"/>
  <c r="O29" i="21"/>
  <c r="O30" i="21"/>
  <c r="O31" i="21"/>
  <c r="O32" i="21"/>
  <c r="O33" i="21"/>
  <c r="O34" i="21"/>
  <c r="O35" i="21"/>
  <c r="O36" i="21"/>
  <c r="O37" i="21"/>
  <c r="O38" i="21"/>
  <c r="O39" i="21"/>
  <c r="O40" i="21"/>
  <c r="O41" i="21"/>
  <c r="O42" i="21"/>
  <c r="O43" i="21"/>
  <c r="O44" i="21"/>
  <c r="O45" i="21"/>
  <c r="O46" i="21"/>
  <c r="O47" i="21"/>
  <c r="O48" i="21"/>
  <c r="O49" i="21"/>
  <c r="M4" i="21"/>
  <c r="M5" i="21"/>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K4" i="21"/>
  <c r="K5" i="21"/>
  <c r="K6" i="21"/>
  <c r="K7" i="21"/>
  <c r="K8"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AK49" i="21" l="1"/>
  <c r="AK48" i="21"/>
  <c r="AK47" i="21"/>
  <c r="AK46" i="21"/>
  <c r="AK45" i="21"/>
  <c r="AK44" i="21"/>
  <c r="AK43" i="21"/>
  <c r="AK42" i="21"/>
  <c r="AK41" i="21"/>
  <c r="AK40" i="21"/>
  <c r="AK39" i="21"/>
  <c r="AK38" i="21"/>
  <c r="AK37" i="21"/>
  <c r="AK36" i="21"/>
  <c r="AK35" i="21"/>
  <c r="AK34" i="21"/>
  <c r="AK33" i="21"/>
  <c r="AK32" i="21"/>
  <c r="AK31" i="21"/>
  <c r="AK30" i="21"/>
  <c r="AK29" i="21"/>
  <c r="AK28" i="21"/>
  <c r="AK27" i="21"/>
  <c r="AK26" i="21"/>
  <c r="AK25" i="21"/>
  <c r="AK24" i="21"/>
  <c r="AK23" i="21"/>
  <c r="AK22" i="21"/>
  <c r="AK21" i="21"/>
  <c r="AK20" i="21"/>
  <c r="AK19" i="21"/>
  <c r="AK18" i="21"/>
  <c r="AK17" i="21"/>
  <c r="AK16" i="21"/>
  <c r="AK15" i="21"/>
  <c r="AK14" i="21"/>
  <c r="AK13" i="21"/>
  <c r="AK12" i="21"/>
  <c r="AK11" i="21"/>
  <c r="AK10" i="21"/>
  <c r="AK9" i="21"/>
  <c r="AK8" i="21"/>
  <c r="AK7" i="21"/>
  <c r="AK6" i="21"/>
  <c r="AK5" i="21"/>
  <c r="AK4" i="21"/>
  <c r="W3" i="21"/>
  <c r="U3" i="21"/>
  <c r="S3" i="21"/>
  <c r="Q3" i="21"/>
  <c r="O3" i="21"/>
  <c r="M3" i="21"/>
  <c r="K3" i="21"/>
  <c r="I4" i="21"/>
  <c r="I5" i="21"/>
  <c r="I6" i="21"/>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1" i="21"/>
  <c r="I42" i="21"/>
  <c r="I43" i="21"/>
  <c r="I44" i="21"/>
  <c r="I45" i="21"/>
  <c r="I46" i="21"/>
  <c r="I47" i="21"/>
  <c r="I48" i="21"/>
  <c r="I49" i="21"/>
  <c r="I3" i="21"/>
  <c r="G4" i="21"/>
  <c r="G5" i="21"/>
  <c r="G6" i="21"/>
  <c r="G7" i="21"/>
  <c r="G8" i="21"/>
  <c r="G9" i="21"/>
  <c r="G10" i="21"/>
  <c r="G11" i="21"/>
  <c r="G1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39" i="21"/>
  <c r="G40" i="21"/>
  <c r="G41" i="21"/>
  <c r="G42" i="21"/>
  <c r="G43" i="21"/>
  <c r="G44" i="21"/>
  <c r="G45" i="21"/>
  <c r="G46" i="21"/>
  <c r="G47" i="21"/>
  <c r="G48" i="21"/>
  <c r="G49" i="21"/>
  <c r="G3" i="21"/>
  <c r="E4" i="21"/>
  <c r="E5" i="21"/>
  <c r="E6" i="21"/>
  <c r="E7" i="21"/>
  <c r="E8" i="21"/>
  <c r="E9" i="21"/>
  <c r="E10" i="21"/>
  <c r="E11" i="21"/>
  <c r="E12" i="21"/>
  <c r="E13" i="21"/>
  <c r="E14" i="21"/>
  <c r="E15" i="21"/>
  <c r="E16" i="21"/>
  <c r="E17" i="21"/>
  <c r="E18" i="21"/>
  <c r="E19" i="21"/>
  <c r="E20" i="21"/>
  <c r="E21" i="21"/>
  <c r="E22" i="21"/>
  <c r="E23" i="21"/>
  <c r="E24" i="21"/>
  <c r="E25" i="21"/>
  <c r="E26" i="21"/>
  <c r="E27" i="21"/>
  <c r="E28" i="21"/>
  <c r="E29" i="21"/>
  <c r="E30" i="21"/>
  <c r="E31" i="21"/>
  <c r="E32" i="21"/>
  <c r="E33" i="21"/>
  <c r="E34" i="21"/>
  <c r="E35" i="21"/>
  <c r="E36" i="21"/>
  <c r="E37" i="21"/>
  <c r="E38" i="21"/>
  <c r="E39" i="21"/>
  <c r="E40" i="21"/>
  <c r="E41" i="21"/>
  <c r="E42" i="21"/>
  <c r="E43" i="21"/>
  <c r="E44" i="21"/>
  <c r="E45" i="21"/>
  <c r="E46" i="21"/>
  <c r="E47" i="21"/>
  <c r="E48" i="21"/>
  <c r="E49" i="21"/>
  <c r="E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AK3" i="21" l="1"/>
  <c r="M5" i="14"/>
  <c r="M6" i="14"/>
  <c r="M7" i="14"/>
  <c r="J5" i="21" s="1"/>
  <c r="AB5" i="21" s="1"/>
  <c r="F5" i="22" s="1"/>
  <c r="M8" i="14"/>
  <c r="M9" i="14"/>
  <c r="J7" i="21" s="1"/>
  <c r="AB7" i="21" s="1"/>
  <c r="F7" i="22" s="1"/>
  <c r="M10" i="14"/>
  <c r="M11" i="14"/>
  <c r="M12" i="14"/>
  <c r="M13" i="14"/>
  <c r="M14" i="14"/>
  <c r="J12" i="21" s="1"/>
  <c r="AB12" i="21" s="1"/>
  <c r="F12" i="22" s="1"/>
  <c r="M15" i="14"/>
  <c r="M16" i="14"/>
  <c r="M17" i="14"/>
  <c r="M18" i="14"/>
  <c r="J16" i="21" s="1"/>
  <c r="AB16" i="21" s="1"/>
  <c r="F16" i="22" s="1"/>
  <c r="M19" i="14"/>
  <c r="M20" i="14"/>
  <c r="M21" i="14"/>
  <c r="M22" i="14"/>
  <c r="M23" i="14"/>
  <c r="M24" i="14"/>
  <c r="J22" i="21" s="1"/>
  <c r="AB22" i="21" s="1"/>
  <c r="F22" i="22" s="1"/>
  <c r="M25" i="14"/>
  <c r="J23" i="21" s="1"/>
  <c r="AB23" i="21" s="1"/>
  <c r="F23" i="22" s="1"/>
  <c r="M26" i="14"/>
  <c r="M27" i="14"/>
  <c r="M28" i="14"/>
  <c r="J26" i="21" s="1"/>
  <c r="AB26" i="21" s="1"/>
  <c r="F26" i="22" s="1"/>
  <c r="M29" i="14"/>
  <c r="M30" i="14"/>
  <c r="J29" i="21"/>
  <c r="AB29" i="21" s="1"/>
  <c r="F29" i="22" s="1"/>
  <c r="M32" i="14"/>
  <c r="J30" i="21" s="1"/>
  <c r="AB30" i="21" s="1"/>
  <c r="F30" i="22" s="1"/>
  <c r="M33" i="14"/>
  <c r="J31" i="21" s="1"/>
  <c r="AB31" i="21" s="1"/>
  <c r="F31" i="22" s="1"/>
  <c r="M34" i="14"/>
  <c r="M35" i="14"/>
  <c r="J33" i="21" s="1"/>
  <c r="AB33" i="21" s="1"/>
  <c r="F33" i="22" s="1"/>
  <c r="M36" i="14"/>
  <c r="M37" i="14"/>
  <c r="J35" i="21" s="1"/>
  <c r="AB35" i="21" s="1"/>
  <c r="F35" i="22" s="1"/>
  <c r="M38" i="14"/>
  <c r="M39" i="14"/>
  <c r="M40" i="14"/>
  <c r="J38" i="21" s="1"/>
  <c r="AB38" i="21" s="1"/>
  <c r="F38" i="22" s="1"/>
  <c r="M41" i="14"/>
  <c r="J39" i="21" s="1"/>
  <c r="AB39" i="21" s="1"/>
  <c r="F39" i="22" s="1"/>
  <c r="M42" i="14"/>
  <c r="J40" i="21" s="1"/>
  <c r="AB40" i="21" s="1"/>
  <c r="F40" i="22" s="1"/>
  <c r="M43" i="14"/>
  <c r="J41" i="21" s="1"/>
  <c r="AB41" i="21" s="1"/>
  <c r="F41" i="22" s="1"/>
  <c r="M44" i="14"/>
  <c r="J42" i="21" s="1"/>
  <c r="AB42" i="21" s="1"/>
  <c r="F42" i="22" s="1"/>
  <c r="M45" i="14"/>
  <c r="J43" i="21" s="1"/>
  <c r="AB43" i="21" s="1"/>
  <c r="F43" i="22" s="1"/>
  <c r="M46" i="14"/>
  <c r="J44" i="21" s="1"/>
  <c r="AB44" i="21" s="1"/>
  <c r="F44" i="22" s="1"/>
  <c r="M47" i="14"/>
  <c r="J45" i="21" s="1"/>
  <c r="AB45" i="21" s="1"/>
  <c r="F45" i="22" s="1"/>
  <c r="M48" i="14"/>
  <c r="J46" i="21" s="1"/>
  <c r="AB46" i="21" s="1"/>
  <c r="F46" i="22" s="1"/>
  <c r="M49" i="14"/>
  <c r="J47" i="21" s="1"/>
  <c r="AB47" i="21" s="1"/>
  <c r="F47" i="22" s="1"/>
  <c r="M50" i="14"/>
  <c r="J48" i="21" s="1"/>
  <c r="AB48" i="21" s="1"/>
  <c r="F48" i="22" s="1"/>
  <c r="M51" i="14"/>
  <c r="J49" i="21" s="1"/>
  <c r="AB49" i="21" s="1"/>
  <c r="F49" i="22" s="1"/>
  <c r="K5" i="14"/>
  <c r="H3" i="21" s="1"/>
  <c r="K6" i="14"/>
  <c r="K7" i="14"/>
  <c r="H5" i="21" s="1"/>
  <c r="AA5" i="21" s="1"/>
  <c r="E5" i="22" s="1"/>
  <c r="K8" i="14"/>
  <c r="K9" i="14"/>
  <c r="H7" i="21" s="1"/>
  <c r="AA7" i="21" s="1"/>
  <c r="E7" i="22" s="1"/>
  <c r="K10" i="14"/>
  <c r="K11" i="14"/>
  <c r="K12" i="14"/>
  <c r="K13" i="14"/>
  <c r="K14" i="14"/>
  <c r="H12" i="21" s="1"/>
  <c r="AA12" i="21" s="1"/>
  <c r="E12" i="22" s="1"/>
  <c r="K15" i="14"/>
  <c r="K16" i="14"/>
  <c r="K17" i="14"/>
  <c r="K18" i="14"/>
  <c r="H16" i="21" s="1"/>
  <c r="AA16" i="21" s="1"/>
  <c r="E16" i="22" s="1"/>
  <c r="K19" i="14"/>
  <c r="K20" i="14"/>
  <c r="K21" i="14"/>
  <c r="K22" i="14"/>
  <c r="K23" i="14"/>
  <c r="K24" i="14"/>
  <c r="H22" i="21" s="1"/>
  <c r="AA22" i="21" s="1"/>
  <c r="E22" i="22" s="1"/>
  <c r="K25" i="14"/>
  <c r="H23" i="21" s="1"/>
  <c r="AA23" i="21" s="1"/>
  <c r="E23" i="22" s="1"/>
  <c r="K26" i="14"/>
  <c r="K27" i="14"/>
  <c r="K28" i="14"/>
  <c r="H26" i="21" s="1"/>
  <c r="AA26" i="21" s="1"/>
  <c r="E26" i="22" s="1"/>
  <c r="K29" i="14"/>
  <c r="K30" i="14"/>
  <c r="K31" i="14"/>
  <c r="H29" i="21" s="1"/>
  <c r="AA29" i="21" s="1"/>
  <c r="E29" i="22" s="1"/>
  <c r="K32" i="14"/>
  <c r="H30" i="21" s="1"/>
  <c r="AA30" i="21" s="1"/>
  <c r="E30" i="22" s="1"/>
  <c r="K33" i="14"/>
  <c r="H31" i="21" s="1"/>
  <c r="AA31" i="21" s="1"/>
  <c r="E31" i="22" s="1"/>
  <c r="K34" i="14"/>
  <c r="K35" i="14"/>
  <c r="H33" i="21" s="1"/>
  <c r="AA33" i="21" s="1"/>
  <c r="E33" i="22" s="1"/>
  <c r="K36" i="14"/>
  <c r="K37" i="14"/>
  <c r="H35" i="21" s="1"/>
  <c r="AA35" i="21" s="1"/>
  <c r="E35" i="22" s="1"/>
  <c r="K38" i="14"/>
  <c r="K39" i="14"/>
  <c r="K40" i="14"/>
  <c r="H38" i="21" s="1"/>
  <c r="AA38" i="21" s="1"/>
  <c r="E38" i="22" s="1"/>
  <c r="K41" i="14"/>
  <c r="H39" i="21" s="1"/>
  <c r="AA39" i="21" s="1"/>
  <c r="E39" i="22" s="1"/>
  <c r="K42" i="14"/>
  <c r="H40" i="21" s="1"/>
  <c r="AA40" i="21" s="1"/>
  <c r="E40" i="22" s="1"/>
  <c r="K43" i="14"/>
  <c r="H41" i="21" s="1"/>
  <c r="AA41" i="21" s="1"/>
  <c r="E41" i="22" s="1"/>
  <c r="K44" i="14"/>
  <c r="H42" i="21" s="1"/>
  <c r="AA42" i="21" s="1"/>
  <c r="E42" i="22" s="1"/>
  <c r="K45" i="14"/>
  <c r="H43" i="21" s="1"/>
  <c r="AA43" i="21" s="1"/>
  <c r="E43" i="22" s="1"/>
  <c r="K46" i="14"/>
  <c r="H44" i="21" s="1"/>
  <c r="AA44" i="21" s="1"/>
  <c r="E44" i="22" s="1"/>
  <c r="K47" i="14"/>
  <c r="H45" i="21" s="1"/>
  <c r="AA45" i="21" s="1"/>
  <c r="E45" i="22" s="1"/>
  <c r="K48" i="14"/>
  <c r="H46" i="21" s="1"/>
  <c r="AA46" i="21" s="1"/>
  <c r="E46" i="22" s="1"/>
  <c r="K49" i="14"/>
  <c r="H47" i="21" s="1"/>
  <c r="AA47" i="21" s="1"/>
  <c r="E47" i="22" s="1"/>
  <c r="K50" i="14"/>
  <c r="H48" i="21" s="1"/>
  <c r="AA48" i="21" s="1"/>
  <c r="E48" i="22" s="1"/>
  <c r="K51" i="14"/>
  <c r="H49" i="21" s="1"/>
  <c r="AA5" i="14"/>
  <c r="AA6" i="14"/>
  <c r="AA7" i="14"/>
  <c r="X5" i="21" s="1"/>
  <c r="AA8" i="14"/>
  <c r="AA9" i="14"/>
  <c r="X7" i="21" s="1"/>
  <c r="AA10" i="14"/>
  <c r="AA11" i="14"/>
  <c r="AA12" i="14"/>
  <c r="AA13" i="14"/>
  <c r="AA14" i="14"/>
  <c r="X12" i="21" s="1"/>
  <c r="AA15" i="14"/>
  <c r="AA16" i="14"/>
  <c r="AA17" i="14"/>
  <c r="AA18" i="14"/>
  <c r="X16" i="21" s="1"/>
  <c r="AA19" i="14"/>
  <c r="AA20" i="14"/>
  <c r="AA21" i="14"/>
  <c r="AA22" i="14"/>
  <c r="AA23" i="14"/>
  <c r="AA24" i="14"/>
  <c r="X22" i="21" s="1"/>
  <c r="AA25" i="14"/>
  <c r="X23" i="21" s="1"/>
  <c r="AA26" i="14"/>
  <c r="AA27" i="14"/>
  <c r="AA28" i="14"/>
  <c r="X26" i="21" s="1"/>
  <c r="AA29" i="14"/>
  <c r="AA30" i="14"/>
  <c r="AA31" i="14"/>
  <c r="X29" i="21" s="1"/>
  <c r="AA32" i="14"/>
  <c r="X30" i="21" s="1"/>
  <c r="AA33" i="14"/>
  <c r="X31" i="21" s="1"/>
  <c r="AA34" i="14"/>
  <c r="AA35" i="14"/>
  <c r="X33" i="21" s="1"/>
  <c r="AA36" i="14"/>
  <c r="AA37" i="14"/>
  <c r="X35" i="21" s="1"/>
  <c r="AA38" i="14"/>
  <c r="AA39" i="14"/>
  <c r="AA40" i="14"/>
  <c r="X38" i="21" s="1"/>
  <c r="AA41" i="14"/>
  <c r="X39" i="21" s="1"/>
  <c r="AA42" i="14"/>
  <c r="X40" i="21" s="1"/>
  <c r="AA43" i="14"/>
  <c r="X41" i="21" s="1"/>
  <c r="AA44" i="14"/>
  <c r="X42" i="21" s="1"/>
  <c r="AA45" i="14"/>
  <c r="X43" i="21" s="1"/>
  <c r="AA46" i="14"/>
  <c r="X44" i="21" s="1"/>
  <c r="AA47" i="14"/>
  <c r="X45" i="21" s="1"/>
  <c r="AA48" i="14"/>
  <c r="X46" i="21" s="1"/>
  <c r="AA49" i="14"/>
  <c r="X47" i="21" s="1"/>
  <c r="AA50" i="14"/>
  <c r="X48" i="21" s="1"/>
  <c r="AA51" i="14"/>
  <c r="X49" i="21" s="1"/>
  <c r="Y5" i="14"/>
  <c r="Y6" i="14"/>
  <c r="Y7" i="14"/>
  <c r="V5" i="21" s="1"/>
  <c r="Y8" i="14"/>
  <c r="Y9" i="14"/>
  <c r="V7" i="21" s="1"/>
  <c r="Y10" i="14"/>
  <c r="Y11" i="14"/>
  <c r="Y12" i="14"/>
  <c r="Y13" i="14"/>
  <c r="Y14" i="14"/>
  <c r="V12" i="21" s="1"/>
  <c r="Y15" i="14"/>
  <c r="Y16" i="14"/>
  <c r="Y17" i="14"/>
  <c r="Y18" i="14"/>
  <c r="V16" i="21" s="1"/>
  <c r="Y19" i="14"/>
  <c r="Y20" i="14"/>
  <c r="Y21" i="14"/>
  <c r="Y22" i="14"/>
  <c r="Y23" i="14"/>
  <c r="Y24" i="14"/>
  <c r="V22" i="21" s="1"/>
  <c r="Y25" i="14"/>
  <c r="V23" i="21" s="1"/>
  <c r="Y26" i="14"/>
  <c r="Y27" i="14"/>
  <c r="Y28" i="14"/>
  <c r="V26" i="21" s="1"/>
  <c r="Y29" i="14"/>
  <c r="Y30" i="14"/>
  <c r="Y31" i="14"/>
  <c r="V29" i="21" s="1"/>
  <c r="Y32" i="14"/>
  <c r="V30" i="21" s="1"/>
  <c r="Y33" i="14"/>
  <c r="V31" i="21" s="1"/>
  <c r="Y34" i="14"/>
  <c r="Y35" i="14"/>
  <c r="V33" i="21" s="1"/>
  <c r="Y36" i="14"/>
  <c r="Y37" i="14"/>
  <c r="V35" i="21" s="1"/>
  <c r="Y38" i="14"/>
  <c r="Y39" i="14"/>
  <c r="Y40" i="14"/>
  <c r="V38" i="21" s="1"/>
  <c r="Y41" i="14"/>
  <c r="V39" i="21" s="1"/>
  <c r="Y42" i="14"/>
  <c r="V40" i="21" s="1"/>
  <c r="Y43" i="14"/>
  <c r="V41" i="21" s="1"/>
  <c r="Y44" i="14"/>
  <c r="V42" i="21" s="1"/>
  <c r="Y45" i="14"/>
  <c r="V43" i="21" s="1"/>
  <c r="Y46" i="14"/>
  <c r="V44" i="21" s="1"/>
  <c r="Y47" i="14"/>
  <c r="V45" i="21" s="1"/>
  <c r="Y48" i="14"/>
  <c r="V46" i="21" s="1"/>
  <c r="Y49" i="14"/>
  <c r="V47" i="21" s="1"/>
  <c r="Y50" i="14"/>
  <c r="V48" i="21" s="1"/>
  <c r="Y51" i="14"/>
  <c r="V49" i="21" s="1"/>
  <c r="W5" i="14"/>
  <c r="T3" i="21" s="1"/>
  <c r="AH3" i="21" s="1"/>
  <c r="W6" i="14"/>
  <c r="W7" i="14"/>
  <c r="T5" i="21" s="1"/>
  <c r="AH5" i="21" s="1"/>
  <c r="W8" i="14"/>
  <c r="W9" i="14"/>
  <c r="T7" i="21" s="1"/>
  <c r="AH7" i="21" s="1"/>
  <c r="W10" i="14"/>
  <c r="W11" i="14"/>
  <c r="W12" i="14"/>
  <c r="W13" i="14"/>
  <c r="W14" i="14"/>
  <c r="T12" i="21" s="1"/>
  <c r="AH12" i="21" s="1"/>
  <c r="W15" i="14"/>
  <c r="W16" i="14"/>
  <c r="W17" i="14"/>
  <c r="W18" i="14"/>
  <c r="T16" i="21" s="1"/>
  <c r="AH16" i="21" s="1"/>
  <c r="W19" i="14"/>
  <c r="W20" i="14"/>
  <c r="W21" i="14"/>
  <c r="W22" i="14"/>
  <c r="W23" i="14"/>
  <c r="W24" i="14"/>
  <c r="T22" i="21" s="1"/>
  <c r="AH22" i="21" s="1"/>
  <c r="W25" i="14"/>
  <c r="T23" i="21" s="1"/>
  <c r="AH23" i="21" s="1"/>
  <c r="W26" i="14"/>
  <c r="W27" i="14"/>
  <c r="W28" i="14"/>
  <c r="T26" i="21" s="1"/>
  <c r="AH26" i="21" s="1"/>
  <c r="W29" i="14"/>
  <c r="W30" i="14"/>
  <c r="W31" i="14"/>
  <c r="T29" i="21" s="1"/>
  <c r="AH29" i="21" s="1"/>
  <c r="W32" i="14"/>
  <c r="T30" i="21" s="1"/>
  <c r="AH30" i="21" s="1"/>
  <c r="W33" i="14"/>
  <c r="T31" i="21" s="1"/>
  <c r="AH31" i="21" s="1"/>
  <c r="W34" i="14"/>
  <c r="W35" i="14"/>
  <c r="T33" i="21" s="1"/>
  <c r="AH33" i="21" s="1"/>
  <c r="W36" i="14"/>
  <c r="W37" i="14"/>
  <c r="T35" i="21" s="1"/>
  <c r="AH35" i="21" s="1"/>
  <c r="W38" i="14"/>
  <c r="W39" i="14"/>
  <c r="W40" i="14"/>
  <c r="T38" i="21" s="1"/>
  <c r="AH38" i="21" s="1"/>
  <c r="W41" i="14"/>
  <c r="T39" i="21" s="1"/>
  <c r="AH39" i="21" s="1"/>
  <c r="W42" i="14"/>
  <c r="T40" i="21" s="1"/>
  <c r="AH40" i="21" s="1"/>
  <c r="W43" i="14"/>
  <c r="T41" i="21" s="1"/>
  <c r="AH41" i="21" s="1"/>
  <c r="W44" i="14"/>
  <c r="T42" i="21" s="1"/>
  <c r="AH42" i="21" s="1"/>
  <c r="W45" i="14"/>
  <c r="T43" i="21" s="1"/>
  <c r="AH43" i="21" s="1"/>
  <c r="W46" i="14"/>
  <c r="T44" i="21" s="1"/>
  <c r="AH44" i="21" s="1"/>
  <c r="W47" i="14"/>
  <c r="T45" i="21" s="1"/>
  <c r="AH45" i="21" s="1"/>
  <c r="W48" i="14"/>
  <c r="T46" i="21" s="1"/>
  <c r="AH46" i="21" s="1"/>
  <c r="W49" i="14"/>
  <c r="T47" i="21" s="1"/>
  <c r="AH47" i="21" s="1"/>
  <c r="W50" i="14"/>
  <c r="T48" i="21" s="1"/>
  <c r="AH48" i="21" s="1"/>
  <c r="W51" i="14"/>
  <c r="T49" i="21" s="1"/>
  <c r="AH49" i="21" s="1"/>
  <c r="U5" i="14"/>
  <c r="U6" i="14"/>
  <c r="U7" i="14"/>
  <c r="R5" i="21" s="1"/>
  <c r="AG5" i="21" s="1"/>
  <c r="U8" i="14"/>
  <c r="U9" i="14"/>
  <c r="R7" i="21" s="1"/>
  <c r="AG7" i="21" s="1"/>
  <c r="U10" i="14"/>
  <c r="U11" i="14"/>
  <c r="U12" i="14"/>
  <c r="U13" i="14"/>
  <c r="U14" i="14"/>
  <c r="R12" i="21" s="1"/>
  <c r="AG12" i="21" s="1"/>
  <c r="U15" i="14"/>
  <c r="U16" i="14"/>
  <c r="U17" i="14"/>
  <c r="U18" i="14"/>
  <c r="R16" i="21" s="1"/>
  <c r="AG16" i="21" s="1"/>
  <c r="U19" i="14"/>
  <c r="U20" i="14"/>
  <c r="U21" i="14"/>
  <c r="U22" i="14"/>
  <c r="U23" i="14"/>
  <c r="U24" i="14"/>
  <c r="R22" i="21" s="1"/>
  <c r="AG22" i="21" s="1"/>
  <c r="U25" i="14"/>
  <c r="R23" i="21" s="1"/>
  <c r="AG23" i="21" s="1"/>
  <c r="U26" i="14"/>
  <c r="U27" i="14"/>
  <c r="U28" i="14"/>
  <c r="R26" i="21" s="1"/>
  <c r="AG26" i="21" s="1"/>
  <c r="U29" i="14"/>
  <c r="U30" i="14"/>
  <c r="U31" i="14"/>
  <c r="R29" i="21" s="1"/>
  <c r="AG29" i="21" s="1"/>
  <c r="U32" i="14"/>
  <c r="R30" i="21" s="1"/>
  <c r="AG30" i="21" s="1"/>
  <c r="U33" i="14"/>
  <c r="R31" i="21" s="1"/>
  <c r="AG31" i="21" s="1"/>
  <c r="U34" i="14"/>
  <c r="U35" i="14"/>
  <c r="R33" i="21" s="1"/>
  <c r="AG33" i="21" s="1"/>
  <c r="U36" i="14"/>
  <c r="U37" i="14"/>
  <c r="R35" i="21" s="1"/>
  <c r="AG35" i="21" s="1"/>
  <c r="U38" i="14"/>
  <c r="U39" i="14"/>
  <c r="U40" i="14"/>
  <c r="R38" i="21" s="1"/>
  <c r="AG38" i="21" s="1"/>
  <c r="U41" i="14"/>
  <c r="R39" i="21" s="1"/>
  <c r="AG39" i="21" s="1"/>
  <c r="U42" i="14"/>
  <c r="R40" i="21" s="1"/>
  <c r="AG40" i="21" s="1"/>
  <c r="U43" i="14"/>
  <c r="R41" i="21" s="1"/>
  <c r="AG41" i="21" s="1"/>
  <c r="U44" i="14"/>
  <c r="R42" i="21" s="1"/>
  <c r="AG42" i="21" s="1"/>
  <c r="U45" i="14"/>
  <c r="R43" i="21" s="1"/>
  <c r="AG43" i="21" s="1"/>
  <c r="U46" i="14"/>
  <c r="R44" i="21" s="1"/>
  <c r="AG44" i="21" s="1"/>
  <c r="U47" i="14"/>
  <c r="R45" i="21" s="1"/>
  <c r="AG45" i="21" s="1"/>
  <c r="U48" i="14"/>
  <c r="R46" i="21" s="1"/>
  <c r="AG46" i="21" s="1"/>
  <c r="U49" i="14"/>
  <c r="R47" i="21" s="1"/>
  <c r="AG47" i="21" s="1"/>
  <c r="U50" i="14"/>
  <c r="R48" i="21" s="1"/>
  <c r="AG48" i="21" s="1"/>
  <c r="U51" i="14"/>
  <c r="R49" i="21" s="1"/>
  <c r="AG49" i="21" s="1"/>
  <c r="S5" i="14"/>
  <c r="S6" i="14"/>
  <c r="S7" i="14"/>
  <c r="P5" i="21" s="1"/>
  <c r="S8" i="14"/>
  <c r="S9" i="14"/>
  <c r="P7" i="21" s="1"/>
  <c r="S10" i="14"/>
  <c r="S11" i="14"/>
  <c r="S12" i="14"/>
  <c r="S13" i="14"/>
  <c r="S14" i="14"/>
  <c r="P12" i="21" s="1"/>
  <c r="S15" i="14"/>
  <c r="S16" i="14"/>
  <c r="S17" i="14"/>
  <c r="S18" i="14"/>
  <c r="P16" i="21" s="1"/>
  <c r="S19" i="14"/>
  <c r="S20" i="14"/>
  <c r="S21" i="14"/>
  <c r="S22" i="14"/>
  <c r="S23" i="14"/>
  <c r="S24" i="14"/>
  <c r="P22" i="21" s="1"/>
  <c r="S25" i="14"/>
  <c r="P23" i="21" s="1"/>
  <c r="S26" i="14"/>
  <c r="S27" i="14"/>
  <c r="S28" i="14"/>
  <c r="P26" i="21" s="1"/>
  <c r="S29" i="14"/>
  <c r="S30" i="14"/>
  <c r="S31" i="14"/>
  <c r="P29" i="21" s="1"/>
  <c r="S32" i="14"/>
  <c r="P30" i="21" s="1"/>
  <c r="S33" i="14"/>
  <c r="P31" i="21" s="1"/>
  <c r="S34" i="14"/>
  <c r="S35" i="14"/>
  <c r="P33" i="21" s="1"/>
  <c r="S36" i="14"/>
  <c r="S37" i="14"/>
  <c r="P35" i="21" s="1"/>
  <c r="S38" i="14"/>
  <c r="S39" i="14"/>
  <c r="S40" i="14"/>
  <c r="P38" i="21" s="1"/>
  <c r="S41" i="14"/>
  <c r="P39" i="21" s="1"/>
  <c r="S42" i="14"/>
  <c r="P40" i="21" s="1"/>
  <c r="S43" i="14"/>
  <c r="P41" i="21" s="1"/>
  <c r="S44" i="14"/>
  <c r="P42" i="21" s="1"/>
  <c r="S45" i="14"/>
  <c r="P43" i="21" s="1"/>
  <c r="S46" i="14"/>
  <c r="P44" i="21" s="1"/>
  <c r="S47" i="14"/>
  <c r="P45" i="21" s="1"/>
  <c r="S48" i="14"/>
  <c r="P46" i="21" s="1"/>
  <c r="S49" i="14"/>
  <c r="P47" i="21" s="1"/>
  <c r="S50" i="14"/>
  <c r="P48" i="21" s="1"/>
  <c r="S51" i="14"/>
  <c r="P49" i="21" s="1"/>
  <c r="Q5" i="14"/>
  <c r="Q6" i="14"/>
  <c r="Q7" i="14"/>
  <c r="N5" i="21" s="1"/>
  <c r="AE5" i="21" s="1"/>
  <c r="I5" i="22" s="1"/>
  <c r="Q8" i="14"/>
  <c r="Q9" i="14"/>
  <c r="N7" i="21" s="1"/>
  <c r="AE7" i="21" s="1"/>
  <c r="I7" i="22" s="1"/>
  <c r="Q10" i="14"/>
  <c r="Q11" i="14"/>
  <c r="Q12" i="14"/>
  <c r="Q13" i="14"/>
  <c r="Q14" i="14"/>
  <c r="N12" i="21" s="1"/>
  <c r="AE12" i="21" s="1"/>
  <c r="I12" i="22" s="1"/>
  <c r="Q15" i="14"/>
  <c r="Q16" i="14"/>
  <c r="Q17" i="14"/>
  <c r="Q18" i="14"/>
  <c r="N16" i="21" s="1"/>
  <c r="AE16" i="21" s="1"/>
  <c r="I16" i="22" s="1"/>
  <c r="Q19" i="14"/>
  <c r="Q20" i="14"/>
  <c r="Q21" i="14"/>
  <c r="Q22" i="14"/>
  <c r="Q23" i="14"/>
  <c r="Q24" i="14"/>
  <c r="N22" i="21" s="1"/>
  <c r="AE22" i="21" s="1"/>
  <c r="I22" i="22" s="1"/>
  <c r="Q25" i="14"/>
  <c r="N23" i="21" s="1"/>
  <c r="AE23" i="21" s="1"/>
  <c r="I23" i="22" s="1"/>
  <c r="Q26" i="14"/>
  <c r="Q27" i="14"/>
  <c r="Q28" i="14"/>
  <c r="N26" i="21" s="1"/>
  <c r="AE26" i="21" s="1"/>
  <c r="I26" i="22" s="1"/>
  <c r="Q29" i="14"/>
  <c r="Q30" i="14"/>
  <c r="Q31" i="14"/>
  <c r="N29" i="21" s="1"/>
  <c r="AE29" i="21" s="1"/>
  <c r="I29" i="22" s="1"/>
  <c r="Q32" i="14"/>
  <c r="N30" i="21" s="1"/>
  <c r="AE30" i="21" s="1"/>
  <c r="I30" i="22" s="1"/>
  <c r="Q33" i="14"/>
  <c r="N31" i="21" s="1"/>
  <c r="AE31" i="21" s="1"/>
  <c r="I31" i="22" s="1"/>
  <c r="Q34" i="14"/>
  <c r="Q35" i="14"/>
  <c r="N33" i="21" s="1"/>
  <c r="AE33" i="21" s="1"/>
  <c r="I33" i="22" s="1"/>
  <c r="Q36" i="14"/>
  <c r="Q37" i="14"/>
  <c r="N35" i="21" s="1"/>
  <c r="AE35" i="21" s="1"/>
  <c r="I35" i="22" s="1"/>
  <c r="Q38" i="14"/>
  <c r="Q39" i="14"/>
  <c r="Q40" i="14"/>
  <c r="N38" i="21" s="1"/>
  <c r="AE38" i="21" s="1"/>
  <c r="I38" i="22" s="1"/>
  <c r="Q41" i="14"/>
  <c r="N39" i="21" s="1"/>
  <c r="AE39" i="21" s="1"/>
  <c r="I39" i="22" s="1"/>
  <c r="Q42" i="14"/>
  <c r="N40" i="21" s="1"/>
  <c r="AE40" i="21" s="1"/>
  <c r="I40" i="22" s="1"/>
  <c r="Q43" i="14"/>
  <c r="N41" i="21" s="1"/>
  <c r="AE41" i="21" s="1"/>
  <c r="I41" i="22" s="1"/>
  <c r="Q44" i="14"/>
  <c r="N42" i="21" s="1"/>
  <c r="AE42" i="21" s="1"/>
  <c r="I42" i="22" s="1"/>
  <c r="Q45" i="14"/>
  <c r="N43" i="21" s="1"/>
  <c r="AE43" i="21" s="1"/>
  <c r="I43" i="22" s="1"/>
  <c r="Q46" i="14"/>
  <c r="N44" i="21" s="1"/>
  <c r="AE44" i="21" s="1"/>
  <c r="I44" i="22" s="1"/>
  <c r="Q47" i="14"/>
  <c r="N45" i="21" s="1"/>
  <c r="AE45" i="21" s="1"/>
  <c r="I45" i="22" s="1"/>
  <c r="Q48" i="14"/>
  <c r="N46" i="21" s="1"/>
  <c r="AE46" i="21" s="1"/>
  <c r="I46" i="22" s="1"/>
  <c r="Q49" i="14"/>
  <c r="N47" i="21" s="1"/>
  <c r="AE47" i="21" s="1"/>
  <c r="I47" i="22" s="1"/>
  <c r="Q50" i="14"/>
  <c r="N48" i="21" s="1"/>
  <c r="AE48" i="21" s="1"/>
  <c r="I48" i="22" s="1"/>
  <c r="Q51" i="14"/>
  <c r="N49" i="21" s="1"/>
  <c r="AE49" i="21" s="1"/>
  <c r="I49" i="22" s="1"/>
  <c r="O5" i="14"/>
  <c r="O6" i="14"/>
  <c r="O7" i="14"/>
  <c r="L5" i="21" s="1"/>
  <c r="AD5" i="21" s="1"/>
  <c r="H5" i="22" s="1"/>
  <c r="O8" i="14"/>
  <c r="O9" i="14"/>
  <c r="L7" i="21" s="1"/>
  <c r="AD7" i="21" s="1"/>
  <c r="H7" i="22" s="1"/>
  <c r="O10" i="14"/>
  <c r="O11" i="14"/>
  <c r="O12" i="14"/>
  <c r="O13" i="14"/>
  <c r="O14" i="14"/>
  <c r="L12" i="21" s="1"/>
  <c r="O15" i="14"/>
  <c r="O16" i="14"/>
  <c r="O17" i="14"/>
  <c r="L15" i="21" s="1"/>
  <c r="AD15" i="21" s="1"/>
  <c r="O18" i="14"/>
  <c r="L16" i="21" s="1"/>
  <c r="O19" i="14"/>
  <c r="O20" i="14"/>
  <c r="O21" i="14"/>
  <c r="O22" i="14"/>
  <c r="O23" i="14"/>
  <c r="O24" i="14"/>
  <c r="L22" i="21" s="1"/>
  <c r="O25" i="14"/>
  <c r="L23" i="21" s="1"/>
  <c r="O26" i="14"/>
  <c r="O27" i="14"/>
  <c r="O28" i="14"/>
  <c r="L26" i="21" s="1"/>
  <c r="O29" i="14"/>
  <c r="O30" i="14"/>
  <c r="O31" i="14"/>
  <c r="L29" i="21" s="1"/>
  <c r="O32" i="14"/>
  <c r="L30" i="21" s="1"/>
  <c r="O33" i="14"/>
  <c r="L31" i="21" s="1"/>
  <c r="O34" i="14"/>
  <c r="O35" i="14"/>
  <c r="L33" i="21" s="1"/>
  <c r="O36" i="14"/>
  <c r="O37" i="14"/>
  <c r="L35" i="21" s="1"/>
  <c r="O38" i="14"/>
  <c r="O39" i="14"/>
  <c r="O40" i="14"/>
  <c r="L38" i="21" s="1"/>
  <c r="O41" i="14"/>
  <c r="L39" i="21" s="1"/>
  <c r="O42" i="14"/>
  <c r="L40" i="21" s="1"/>
  <c r="O43" i="14"/>
  <c r="L41" i="21" s="1"/>
  <c r="O44" i="14"/>
  <c r="L42" i="21" s="1"/>
  <c r="O45" i="14"/>
  <c r="L43" i="21" s="1"/>
  <c r="O46" i="14"/>
  <c r="L44" i="21" s="1"/>
  <c r="O47" i="14"/>
  <c r="L45" i="21" s="1"/>
  <c r="O48" i="14"/>
  <c r="L46" i="21" s="1"/>
  <c r="O49" i="14"/>
  <c r="L47" i="21" s="1"/>
  <c r="O50" i="14"/>
  <c r="L48" i="21" s="1"/>
  <c r="O51" i="14"/>
  <c r="L49" i="21" s="1"/>
  <c r="AD40" i="21" l="1"/>
  <c r="H40" i="22" s="1"/>
  <c r="AD39" i="21"/>
  <c r="H39" i="22" s="1"/>
  <c r="AD23" i="21"/>
  <c r="H23" i="22" s="1"/>
  <c r="AD38" i="21"/>
  <c r="H38" i="22" s="1"/>
  <c r="AD22" i="21"/>
  <c r="H22" i="22" s="1"/>
  <c r="AD47" i="21"/>
  <c r="H47" i="22" s="1"/>
  <c r="AD33" i="21"/>
  <c r="H33" i="22" s="1"/>
  <c r="AD29" i="21"/>
  <c r="H29" i="22" s="1"/>
  <c r="AD44" i="21"/>
  <c r="H44" i="22" s="1"/>
  <c r="AD41" i="21"/>
  <c r="H41" i="22" s="1"/>
  <c r="AD35" i="21"/>
  <c r="H35" i="22" s="1"/>
  <c r="AD46" i="21"/>
  <c r="H46" i="22" s="1"/>
  <c r="AD30" i="21"/>
  <c r="H30" i="22" s="1"/>
  <c r="AD49" i="21"/>
  <c r="H49" i="22" s="1"/>
  <c r="AD31" i="21"/>
  <c r="H31" i="22" s="1"/>
  <c r="AD45" i="21"/>
  <c r="H45" i="22" s="1"/>
  <c r="AD16" i="21"/>
  <c r="H16" i="22" s="1"/>
  <c r="AD48" i="21"/>
  <c r="H48" i="22" s="1"/>
  <c r="AD12" i="21"/>
  <c r="H12" i="22" s="1"/>
  <c r="AD43" i="21"/>
  <c r="H43" i="22" s="1"/>
  <c r="AD42" i="21"/>
  <c r="H42" i="22" s="1"/>
  <c r="AD26" i="21"/>
  <c r="H26" i="22" s="1"/>
  <c r="AA49" i="21"/>
  <c r="E49" i="22" s="1"/>
  <c r="AF16" i="21"/>
  <c r="AF42" i="21"/>
  <c r="AI42" i="21" s="1"/>
  <c r="AF49" i="21"/>
  <c r="AF48" i="21"/>
  <c r="AF40" i="21"/>
  <c r="AF47" i="21"/>
  <c r="AF39" i="21"/>
  <c r="AF31" i="21"/>
  <c r="AF23" i="21"/>
  <c r="AF7" i="21"/>
  <c r="AF35" i="21"/>
  <c r="AF33" i="21"/>
  <c r="AF46" i="21"/>
  <c r="AF38" i="21"/>
  <c r="AF30" i="21"/>
  <c r="AF22" i="21"/>
  <c r="AF43" i="21"/>
  <c r="AF41" i="21"/>
  <c r="AF5" i="21"/>
  <c r="AF26" i="21"/>
  <c r="AF45" i="21"/>
  <c r="AF29" i="21"/>
  <c r="AF44" i="21"/>
  <c r="AF12" i="21"/>
  <c r="AL45" i="21"/>
  <c r="AM45" i="21" s="1"/>
  <c r="L45" i="22" s="1"/>
  <c r="AL5" i="21"/>
  <c r="AM5" i="21" s="1"/>
  <c r="L5" i="22" s="1"/>
  <c r="AL29" i="21"/>
  <c r="AM29" i="21" s="1"/>
  <c r="L29" i="22" s="1"/>
  <c r="AL49" i="21"/>
  <c r="AM49" i="21" s="1"/>
  <c r="L49" i="22" s="1"/>
  <c r="AL41" i="21"/>
  <c r="AM41" i="21" s="1"/>
  <c r="L41" i="22" s="1"/>
  <c r="AL33" i="21"/>
  <c r="AM33" i="21" s="1"/>
  <c r="L33" i="22" s="1"/>
  <c r="AL42" i="21"/>
  <c r="AM42" i="21" s="1"/>
  <c r="L42" i="22" s="1"/>
  <c r="AL26" i="21"/>
  <c r="AM26" i="21" s="1"/>
  <c r="L26" i="22" s="1"/>
  <c r="AL46" i="21"/>
  <c r="AM46" i="21" s="1"/>
  <c r="L46" i="22" s="1"/>
  <c r="AL47" i="21"/>
  <c r="AM47" i="21" s="1"/>
  <c r="L47" i="22" s="1"/>
  <c r="AL39" i="21"/>
  <c r="AM39" i="21" s="1"/>
  <c r="L39" i="22" s="1"/>
  <c r="AL31" i="21"/>
  <c r="AM31" i="21" s="1"/>
  <c r="L31" i="22" s="1"/>
  <c r="AL23" i="21"/>
  <c r="AM23" i="21" s="1"/>
  <c r="L23" i="22" s="1"/>
  <c r="AL7" i="21"/>
  <c r="AM7" i="21" s="1"/>
  <c r="L7" i="22" s="1"/>
  <c r="AL38" i="21"/>
  <c r="AM38" i="21" s="1"/>
  <c r="L38" i="22" s="1"/>
  <c r="AL30" i="21"/>
  <c r="AM30" i="21" s="1"/>
  <c r="L30" i="22" s="1"/>
  <c r="AL22" i="21"/>
  <c r="AM22" i="21" s="1"/>
  <c r="L22" i="22" s="1"/>
  <c r="AL43" i="21"/>
  <c r="AM43" i="21" s="1"/>
  <c r="L43" i="22" s="1"/>
  <c r="AL35" i="21"/>
  <c r="AM35" i="21" s="1"/>
  <c r="L35" i="22" s="1"/>
  <c r="AL44" i="21"/>
  <c r="AM44" i="21" s="1"/>
  <c r="L44" i="22" s="1"/>
  <c r="AL12" i="21"/>
  <c r="AM12" i="21" s="1"/>
  <c r="L12" i="22" s="1"/>
  <c r="AL48" i="21"/>
  <c r="AM48" i="21" s="1"/>
  <c r="L48" i="22" s="1"/>
  <c r="AL40" i="21"/>
  <c r="AM40" i="21" s="1"/>
  <c r="L40" i="22" s="1"/>
  <c r="AL16" i="21"/>
  <c r="AM16" i="21" s="1"/>
  <c r="L16" i="22" s="1"/>
  <c r="L37" i="21"/>
  <c r="L36" i="21"/>
  <c r="L34" i="21"/>
  <c r="L32" i="21"/>
  <c r="L28" i="21"/>
  <c r="L27" i="21"/>
  <c r="L25" i="21"/>
  <c r="L24" i="21"/>
  <c r="L21" i="21"/>
  <c r="L20" i="21"/>
  <c r="L19" i="21"/>
  <c r="L18" i="21"/>
  <c r="L17" i="21"/>
  <c r="H15" i="22"/>
  <c r="L14" i="21"/>
  <c r="L13" i="21"/>
  <c r="L11" i="21"/>
  <c r="L10" i="21"/>
  <c r="AD10" i="21" s="1"/>
  <c r="H10" i="22" s="1"/>
  <c r="L9" i="21"/>
  <c r="AD9" i="21" s="1"/>
  <c r="H9" i="22" s="1"/>
  <c r="L8" i="21"/>
  <c r="AD8" i="21" s="1"/>
  <c r="H8" i="22" s="1"/>
  <c r="L6" i="21"/>
  <c r="AD6" i="21" s="1"/>
  <c r="H6" i="22" s="1"/>
  <c r="L4" i="21"/>
  <c r="AD4" i="21" s="1"/>
  <c r="H4" i="22" s="1"/>
  <c r="L3" i="21"/>
  <c r="AD3" i="21" s="1"/>
  <c r="H3" i="22" s="1"/>
  <c r="N37" i="21"/>
  <c r="AE37" i="21" s="1"/>
  <c r="I37" i="22" s="1"/>
  <c r="N36" i="21"/>
  <c r="AE36" i="21" s="1"/>
  <c r="I36" i="22" s="1"/>
  <c r="N34" i="21"/>
  <c r="AE34" i="21" s="1"/>
  <c r="I34" i="22" s="1"/>
  <c r="N32" i="21"/>
  <c r="AE32" i="21" s="1"/>
  <c r="I32" i="22" s="1"/>
  <c r="N28" i="21"/>
  <c r="AE28" i="21" s="1"/>
  <c r="I28" i="22" s="1"/>
  <c r="N27" i="21"/>
  <c r="AE27" i="21" s="1"/>
  <c r="I27" i="22" s="1"/>
  <c r="N25" i="21"/>
  <c r="AE25" i="21" s="1"/>
  <c r="I25" i="22" s="1"/>
  <c r="N24" i="21"/>
  <c r="AE24" i="21" s="1"/>
  <c r="I24" i="22" s="1"/>
  <c r="N21" i="21"/>
  <c r="AE21" i="21" s="1"/>
  <c r="I21" i="22" s="1"/>
  <c r="N20" i="21"/>
  <c r="AE20" i="21" s="1"/>
  <c r="I20" i="22" s="1"/>
  <c r="N19" i="21"/>
  <c r="AE19" i="21" s="1"/>
  <c r="I19" i="22" s="1"/>
  <c r="N18" i="21"/>
  <c r="AE18" i="21" s="1"/>
  <c r="I18" i="22" s="1"/>
  <c r="N17" i="21"/>
  <c r="AE17" i="21" s="1"/>
  <c r="I17" i="22" s="1"/>
  <c r="N15" i="21"/>
  <c r="AE15" i="21" s="1"/>
  <c r="I15" i="22" s="1"/>
  <c r="N14" i="21"/>
  <c r="AE14" i="21" s="1"/>
  <c r="I14" i="22" s="1"/>
  <c r="N13" i="21"/>
  <c r="AE13" i="21" s="1"/>
  <c r="I13" i="22" s="1"/>
  <c r="N11" i="21"/>
  <c r="AE11" i="21" s="1"/>
  <c r="I11" i="22" s="1"/>
  <c r="N10" i="21"/>
  <c r="AE10" i="21" s="1"/>
  <c r="I10" i="22" s="1"/>
  <c r="N9" i="21"/>
  <c r="AE9" i="21" s="1"/>
  <c r="I9" i="22" s="1"/>
  <c r="N8" i="21"/>
  <c r="AE8" i="21" s="1"/>
  <c r="I8" i="22" s="1"/>
  <c r="N6" i="21"/>
  <c r="AE6" i="21" s="1"/>
  <c r="I6" i="22" s="1"/>
  <c r="N4" i="21"/>
  <c r="AE4" i="21" s="1"/>
  <c r="I4" i="22" s="1"/>
  <c r="N3" i="21"/>
  <c r="AE3" i="21" s="1"/>
  <c r="P37" i="21"/>
  <c r="P36" i="21"/>
  <c r="P34" i="21"/>
  <c r="P32" i="21"/>
  <c r="P28" i="21"/>
  <c r="P27" i="21"/>
  <c r="P25" i="21"/>
  <c r="P24" i="21"/>
  <c r="P21" i="21"/>
  <c r="P20" i="21"/>
  <c r="P19" i="21"/>
  <c r="P18" i="21"/>
  <c r="P17" i="21"/>
  <c r="P15" i="21"/>
  <c r="P14" i="21"/>
  <c r="P13" i="21"/>
  <c r="P11" i="21"/>
  <c r="P10" i="21"/>
  <c r="P9" i="21"/>
  <c r="P8" i="21"/>
  <c r="P6" i="21"/>
  <c r="P4" i="21"/>
  <c r="P3" i="21"/>
  <c r="AF3" i="21" s="1"/>
  <c r="R37" i="21"/>
  <c r="AG37" i="21" s="1"/>
  <c r="R36" i="21"/>
  <c r="AG36" i="21" s="1"/>
  <c r="R34" i="21"/>
  <c r="AG34" i="21" s="1"/>
  <c r="R32" i="21"/>
  <c r="AG32" i="21" s="1"/>
  <c r="R28" i="21"/>
  <c r="AG28" i="21" s="1"/>
  <c r="R27" i="21"/>
  <c r="AG27" i="21" s="1"/>
  <c r="R25" i="21"/>
  <c r="AG25" i="21" s="1"/>
  <c r="R24" i="21"/>
  <c r="AG24" i="21" s="1"/>
  <c r="R21" i="21"/>
  <c r="AG21" i="21" s="1"/>
  <c r="R20" i="21"/>
  <c r="AG20" i="21" s="1"/>
  <c r="R19" i="21"/>
  <c r="AG19" i="21" s="1"/>
  <c r="R18" i="21"/>
  <c r="AG18" i="21" s="1"/>
  <c r="R17" i="21"/>
  <c r="AG17" i="21" s="1"/>
  <c r="R15" i="21"/>
  <c r="AG15" i="21" s="1"/>
  <c r="R14" i="21"/>
  <c r="AG14" i="21" s="1"/>
  <c r="R13" i="21"/>
  <c r="AG13" i="21" s="1"/>
  <c r="R11" i="21"/>
  <c r="AG11" i="21" s="1"/>
  <c r="R10" i="21"/>
  <c r="AG10" i="21" s="1"/>
  <c r="R9" i="21"/>
  <c r="AG9" i="21" s="1"/>
  <c r="R8" i="21"/>
  <c r="AG8" i="21" s="1"/>
  <c r="R6" i="21"/>
  <c r="AG6" i="21" s="1"/>
  <c r="R4" i="21"/>
  <c r="AG4" i="21" s="1"/>
  <c r="R3" i="21"/>
  <c r="AG3" i="21" s="1"/>
  <c r="T37" i="21"/>
  <c r="AH37" i="21" s="1"/>
  <c r="T36" i="21"/>
  <c r="AH36" i="21" s="1"/>
  <c r="T34" i="21"/>
  <c r="AH34" i="21" s="1"/>
  <c r="T32" i="21"/>
  <c r="AH32" i="21" s="1"/>
  <c r="T28" i="21"/>
  <c r="AH28" i="21" s="1"/>
  <c r="T27" i="21"/>
  <c r="AH27" i="21" s="1"/>
  <c r="T25" i="21"/>
  <c r="AH25" i="21" s="1"/>
  <c r="T24" i="21"/>
  <c r="AH24" i="21" s="1"/>
  <c r="T21" i="21"/>
  <c r="AH21" i="21" s="1"/>
  <c r="T20" i="21"/>
  <c r="AH20" i="21" s="1"/>
  <c r="T19" i="21"/>
  <c r="AH19" i="21" s="1"/>
  <c r="T18" i="21"/>
  <c r="AH18" i="21" s="1"/>
  <c r="T17" i="21"/>
  <c r="AH17" i="21" s="1"/>
  <c r="T15" i="21"/>
  <c r="AH15" i="21" s="1"/>
  <c r="T14" i="21"/>
  <c r="AH14" i="21" s="1"/>
  <c r="T13" i="21"/>
  <c r="AH13" i="21" s="1"/>
  <c r="T11" i="21"/>
  <c r="AH11" i="21" s="1"/>
  <c r="T10" i="21"/>
  <c r="AH10" i="21" s="1"/>
  <c r="T9" i="21"/>
  <c r="AH9" i="21" s="1"/>
  <c r="T8" i="21"/>
  <c r="AH8" i="21" s="1"/>
  <c r="T6" i="21"/>
  <c r="AH6" i="21" s="1"/>
  <c r="T4" i="21"/>
  <c r="AH4" i="21" s="1"/>
  <c r="V37" i="21"/>
  <c r="V36" i="21"/>
  <c r="V34" i="21"/>
  <c r="V32" i="21"/>
  <c r="V28" i="21"/>
  <c r="V27" i="21"/>
  <c r="V25" i="21"/>
  <c r="V24" i="21"/>
  <c r="V21" i="21"/>
  <c r="V20" i="21"/>
  <c r="V19" i="21"/>
  <c r="V18" i="21"/>
  <c r="V17" i="21"/>
  <c r="V15" i="21"/>
  <c r="V14" i="21"/>
  <c r="V13" i="21"/>
  <c r="V11" i="21"/>
  <c r="V10" i="21"/>
  <c r="V9" i="21"/>
  <c r="V8" i="21"/>
  <c r="V6" i="21"/>
  <c r="V4" i="21"/>
  <c r="V3" i="21"/>
  <c r="X37" i="21"/>
  <c r="X36" i="21"/>
  <c r="X34" i="21"/>
  <c r="X32" i="21"/>
  <c r="X28" i="21"/>
  <c r="X27" i="21"/>
  <c r="X25" i="21"/>
  <c r="X24" i="21"/>
  <c r="X21" i="21"/>
  <c r="X20" i="21"/>
  <c r="X19" i="21"/>
  <c r="X18" i="21"/>
  <c r="X17" i="21"/>
  <c r="X15" i="21"/>
  <c r="X14" i="21"/>
  <c r="X13" i="21"/>
  <c r="X11" i="21"/>
  <c r="X10" i="21"/>
  <c r="X9" i="21"/>
  <c r="X8" i="21"/>
  <c r="X6" i="21"/>
  <c r="X4" i="21"/>
  <c r="X3" i="21"/>
  <c r="H37" i="21"/>
  <c r="AA37" i="21" s="1"/>
  <c r="E37" i="22" s="1"/>
  <c r="H36" i="21"/>
  <c r="AA36" i="21" s="1"/>
  <c r="E36" i="22" s="1"/>
  <c r="H34" i="21"/>
  <c r="AA34" i="21" s="1"/>
  <c r="E34" i="22" s="1"/>
  <c r="H32" i="21"/>
  <c r="AA32" i="21" s="1"/>
  <c r="E32" i="22" s="1"/>
  <c r="H28" i="21"/>
  <c r="AA28" i="21" s="1"/>
  <c r="E28" i="22" s="1"/>
  <c r="H27" i="21"/>
  <c r="AA27" i="21" s="1"/>
  <c r="E27" i="22" s="1"/>
  <c r="H25" i="21"/>
  <c r="AA25" i="21" s="1"/>
  <c r="E25" i="22" s="1"/>
  <c r="H24" i="21"/>
  <c r="AA24" i="21" s="1"/>
  <c r="E24" i="22" s="1"/>
  <c r="H21" i="21"/>
  <c r="AA21" i="21" s="1"/>
  <c r="E21" i="22" s="1"/>
  <c r="H20" i="21"/>
  <c r="AA20" i="21" s="1"/>
  <c r="E20" i="22" s="1"/>
  <c r="H19" i="21"/>
  <c r="AA19" i="21" s="1"/>
  <c r="E19" i="22" s="1"/>
  <c r="H18" i="21"/>
  <c r="AA18" i="21" s="1"/>
  <c r="E18" i="22" s="1"/>
  <c r="H17" i="21"/>
  <c r="AA17" i="21" s="1"/>
  <c r="E17" i="22" s="1"/>
  <c r="H15" i="21"/>
  <c r="AA15" i="21" s="1"/>
  <c r="E15" i="22" s="1"/>
  <c r="H14" i="21"/>
  <c r="AA14" i="21" s="1"/>
  <c r="E14" i="22" s="1"/>
  <c r="H13" i="21"/>
  <c r="AA13" i="21" s="1"/>
  <c r="E13" i="22" s="1"/>
  <c r="H11" i="21"/>
  <c r="AA11" i="21" s="1"/>
  <c r="E11" i="22" s="1"/>
  <c r="H10" i="21"/>
  <c r="AA10" i="21" s="1"/>
  <c r="E10" i="22" s="1"/>
  <c r="H9" i="21"/>
  <c r="AA9" i="21" s="1"/>
  <c r="E9" i="22" s="1"/>
  <c r="H8" i="21"/>
  <c r="AA8" i="21" s="1"/>
  <c r="E8" i="22" s="1"/>
  <c r="H6" i="21"/>
  <c r="AA6" i="21" s="1"/>
  <c r="E6" i="22" s="1"/>
  <c r="H4" i="21"/>
  <c r="AA4" i="21" s="1"/>
  <c r="E4" i="22" s="1"/>
  <c r="J37" i="21"/>
  <c r="AB37" i="21" s="1"/>
  <c r="F37" i="22" s="1"/>
  <c r="J36" i="21"/>
  <c r="AB36" i="21" s="1"/>
  <c r="F36" i="22" s="1"/>
  <c r="J34" i="21"/>
  <c r="AB34" i="21" s="1"/>
  <c r="F34" i="22" s="1"/>
  <c r="J32" i="21"/>
  <c r="AB32" i="21" s="1"/>
  <c r="F32" i="22" s="1"/>
  <c r="J28" i="21"/>
  <c r="AB28" i="21" s="1"/>
  <c r="F28" i="22" s="1"/>
  <c r="J27" i="21"/>
  <c r="AB27" i="21" s="1"/>
  <c r="F27" i="22" s="1"/>
  <c r="J25" i="21"/>
  <c r="AB25" i="21" s="1"/>
  <c r="F25" i="22" s="1"/>
  <c r="J24" i="21"/>
  <c r="AB24" i="21" s="1"/>
  <c r="F24" i="22" s="1"/>
  <c r="J21" i="21"/>
  <c r="AB21" i="21" s="1"/>
  <c r="F21" i="22" s="1"/>
  <c r="J20" i="21"/>
  <c r="AB20" i="21" s="1"/>
  <c r="F20" i="22" s="1"/>
  <c r="J19" i="21"/>
  <c r="AB19" i="21" s="1"/>
  <c r="F19" i="22" s="1"/>
  <c r="J18" i="21"/>
  <c r="AB18" i="21" s="1"/>
  <c r="F18" i="22" s="1"/>
  <c r="J17" i="21"/>
  <c r="AB17" i="21" s="1"/>
  <c r="F17" i="22" s="1"/>
  <c r="J15" i="21"/>
  <c r="AB15" i="21" s="1"/>
  <c r="F15" i="22" s="1"/>
  <c r="J14" i="21"/>
  <c r="AB14" i="21" s="1"/>
  <c r="F14" i="22" s="1"/>
  <c r="J13" i="21"/>
  <c r="AB13" i="21" s="1"/>
  <c r="F13" i="22" s="1"/>
  <c r="J11" i="21"/>
  <c r="AB11" i="21" s="1"/>
  <c r="F11" i="22" s="1"/>
  <c r="J10" i="21"/>
  <c r="AB10" i="21" s="1"/>
  <c r="F10" i="22" s="1"/>
  <c r="J9" i="21"/>
  <c r="AB9" i="21" s="1"/>
  <c r="F9" i="22" s="1"/>
  <c r="J8" i="21"/>
  <c r="AB8" i="21" s="1"/>
  <c r="F8" i="22" s="1"/>
  <c r="J6" i="21"/>
  <c r="AB6" i="21" s="1"/>
  <c r="F6" i="22" s="1"/>
  <c r="J4" i="21"/>
  <c r="AB4" i="21" s="1"/>
  <c r="F4" i="22" s="1"/>
  <c r="J3" i="21"/>
  <c r="AB3" i="21" s="1"/>
  <c r="F3" i="22" s="1"/>
  <c r="I3" i="22" l="1"/>
  <c r="AD34" i="21"/>
  <c r="H34" i="22" s="1"/>
  <c r="AD36" i="21"/>
  <c r="H36" i="22" s="1"/>
  <c r="AD11" i="21"/>
  <c r="H11" i="22" s="1"/>
  <c r="AD37" i="21"/>
  <c r="H37" i="22" s="1"/>
  <c r="AD13" i="21"/>
  <c r="H13" i="22" s="1"/>
  <c r="AD14" i="21"/>
  <c r="H14" i="22" s="1"/>
  <c r="AD17" i="21"/>
  <c r="H17" i="22" s="1"/>
  <c r="AD18" i="21"/>
  <c r="H18" i="22" s="1"/>
  <c r="AD19" i="21"/>
  <c r="H19" i="22" s="1"/>
  <c r="AD20" i="21"/>
  <c r="H20" i="22" s="1"/>
  <c r="AD21" i="21"/>
  <c r="H21" i="22" s="1"/>
  <c r="AD24" i="21"/>
  <c r="H24" i="22" s="1"/>
  <c r="AD25" i="21"/>
  <c r="H25" i="22" s="1"/>
  <c r="AD27" i="21"/>
  <c r="H27" i="22" s="1"/>
  <c r="AD28" i="21"/>
  <c r="H28" i="22" s="1"/>
  <c r="AD32" i="21"/>
  <c r="H32" i="22" s="1"/>
  <c r="AA3" i="21"/>
  <c r="E3" i="22" s="1"/>
  <c r="AJ42" i="21"/>
  <c r="K42" i="22" s="1"/>
  <c r="J42" i="22"/>
  <c r="AO16" i="21"/>
  <c r="N16" i="22" s="1"/>
  <c r="AO40" i="21"/>
  <c r="N40" i="22" s="1"/>
  <c r="AO48" i="21"/>
  <c r="N48" i="22" s="1"/>
  <c r="AO12" i="21"/>
  <c r="N12" i="22" s="1"/>
  <c r="AO44" i="21"/>
  <c r="N44" i="22" s="1"/>
  <c r="AO35" i="21"/>
  <c r="N35" i="22" s="1"/>
  <c r="AO43" i="21"/>
  <c r="N43" i="22" s="1"/>
  <c r="AO22" i="21"/>
  <c r="N22" i="22" s="1"/>
  <c r="AO30" i="21"/>
  <c r="N30" i="22" s="1"/>
  <c r="AO38" i="21"/>
  <c r="N38" i="22" s="1"/>
  <c r="AO7" i="21"/>
  <c r="N7" i="22" s="1"/>
  <c r="AO23" i="21"/>
  <c r="N23" i="22" s="1"/>
  <c r="AO31" i="21"/>
  <c r="N31" i="22" s="1"/>
  <c r="AO39" i="21"/>
  <c r="N39" i="22" s="1"/>
  <c r="AO47" i="21"/>
  <c r="N47" i="22" s="1"/>
  <c r="AO46" i="21"/>
  <c r="N46" i="22" s="1"/>
  <c r="AO26" i="21"/>
  <c r="N26" i="22" s="1"/>
  <c r="AO42" i="21"/>
  <c r="N42" i="22" s="1"/>
  <c r="AO33" i="21"/>
  <c r="N33" i="22" s="1"/>
  <c r="AO41" i="21"/>
  <c r="N41" i="22" s="1"/>
  <c r="AO49" i="21"/>
  <c r="N49" i="22" s="1"/>
  <c r="AO29" i="21"/>
  <c r="N29" i="22" s="1"/>
  <c r="AO5" i="21"/>
  <c r="N5" i="22" s="1"/>
  <c r="AO45" i="21"/>
  <c r="N45" i="22" s="1"/>
  <c r="AI30" i="21"/>
  <c r="AI26" i="21"/>
  <c r="AI38" i="21"/>
  <c r="AI46" i="21"/>
  <c r="AI12" i="21"/>
  <c r="AI40" i="21"/>
  <c r="AI44" i="21"/>
  <c r="AF4" i="21"/>
  <c r="AF6" i="21"/>
  <c r="AF17" i="21"/>
  <c r="AF28" i="21"/>
  <c r="AI22" i="21"/>
  <c r="AI16" i="21"/>
  <c r="AF14" i="21"/>
  <c r="AI33" i="21"/>
  <c r="AF27" i="21"/>
  <c r="AI7" i="21"/>
  <c r="AF32" i="21"/>
  <c r="AF9" i="21"/>
  <c r="AF19" i="21"/>
  <c r="AF34" i="21"/>
  <c r="AI29" i="21"/>
  <c r="AI5" i="21"/>
  <c r="AI49" i="21"/>
  <c r="AI43" i="21"/>
  <c r="AI47" i="21"/>
  <c r="AF8" i="21"/>
  <c r="AF10" i="21"/>
  <c r="AF20" i="21"/>
  <c r="AF36" i="21"/>
  <c r="AI31" i="21"/>
  <c r="AF25" i="21"/>
  <c r="AF15" i="21"/>
  <c r="AI35" i="21"/>
  <c r="AI23" i="21"/>
  <c r="AF11" i="21"/>
  <c r="AF21" i="21"/>
  <c r="AF37" i="21"/>
  <c r="AI45" i="21"/>
  <c r="AI41" i="21"/>
  <c r="AF18" i="21"/>
  <c r="AF13" i="21"/>
  <c r="AF24" i="21"/>
  <c r="AI39" i="21"/>
  <c r="AI48" i="21"/>
  <c r="AC35" i="21"/>
  <c r="G35" i="22" s="1"/>
  <c r="AC42" i="21"/>
  <c r="G42" i="22" s="1"/>
  <c r="AC33" i="21"/>
  <c r="G33" i="22" s="1"/>
  <c r="AL3" i="21"/>
  <c r="AM3" i="21" s="1"/>
  <c r="AC29" i="21"/>
  <c r="G29" i="22" s="1"/>
  <c r="AC49" i="21"/>
  <c r="G49" i="22" s="1"/>
  <c r="AC47" i="21"/>
  <c r="G47" i="22" s="1"/>
  <c r="AC38" i="21"/>
  <c r="G38" i="22" s="1"/>
  <c r="AC39" i="21"/>
  <c r="G39" i="22" s="1"/>
  <c r="AC46" i="21"/>
  <c r="G46" i="22" s="1"/>
  <c r="AC12" i="21"/>
  <c r="G12" i="22" s="1"/>
  <c r="AC16" i="21"/>
  <c r="G16" i="22" s="1"/>
  <c r="AC30" i="21"/>
  <c r="G30" i="22" s="1"/>
  <c r="AC26" i="21"/>
  <c r="G26" i="22" s="1"/>
  <c r="AC23" i="21"/>
  <c r="G23" i="22" s="1"/>
  <c r="AL4" i="21"/>
  <c r="AM4" i="21" s="1"/>
  <c r="L4" i="22" s="1"/>
  <c r="AL6" i="21"/>
  <c r="AM6" i="21" s="1"/>
  <c r="L6" i="22" s="1"/>
  <c r="AL8" i="21"/>
  <c r="AM8" i="21" s="1"/>
  <c r="L8" i="22" s="1"/>
  <c r="AL9" i="21"/>
  <c r="AM9" i="21" s="1"/>
  <c r="L9" i="22" s="1"/>
  <c r="AL10" i="21"/>
  <c r="AM10" i="21" s="1"/>
  <c r="L10" i="22" s="1"/>
  <c r="AL11" i="21"/>
  <c r="AM11" i="21" s="1"/>
  <c r="L11" i="22" s="1"/>
  <c r="AL13" i="21"/>
  <c r="AM13" i="21" s="1"/>
  <c r="L13" i="22" s="1"/>
  <c r="AL14" i="21"/>
  <c r="AM14" i="21" s="1"/>
  <c r="L14" i="22" s="1"/>
  <c r="AL15" i="21"/>
  <c r="AM15" i="21" s="1"/>
  <c r="L15" i="22" s="1"/>
  <c r="AL17" i="21"/>
  <c r="AM17" i="21" s="1"/>
  <c r="L17" i="22" s="1"/>
  <c r="AL18" i="21"/>
  <c r="AM18" i="21" s="1"/>
  <c r="L18" i="22" s="1"/>
  <c r="AL19" i="21"/>
  <c r="AM19" i="21" s="1"/>
  <c r="L19" i="22" s="1"/>
  <c r="AL20" i="21"/>
  <c r="AM20" i="21" s="1"/>
  <c r="L20" i="22" s="1"/>
  <c r="AL21" i="21"/>
  <c r="AM21" i="21" s="1"/>
  <c r="L21" i="22" s="1"/>
  <c r="AL24" i="21"/>
  <c r="AM24" i="21" s="1"/>
  <c r="L24" i="22" s="1"/>
  <c r="AL25" i="21"/>
  <c r="AM25" i="21" s="1"/>
  <c r="L25" i="22" s="1"/>
  <c r="AL27" i="21"/>
  <c r="AM27" i="21" s="1"/>
  <c r="L27" i="22" s="1"/>
  <c r="AL28" i="21"/>
  <c r="AM28" i="21" s="1"/>
  <c r="L28" i="22" s="1"/>
  <c r="AL32" i="21"/>
  <c r="AM32" i="21" s="1"/>
  <c r="L32" i="22" s="1"/>
  <c r="AL34" i="21"/>
  <c r="AM34" i="21" s="1"/>
  <c r="L34" i="22" s="1"/>
  <c r="AL36" i="21"/>
  <c r="AM36" i="21" s="1"/>
  <c r="L36" i="22" s="1"/>
  <c r="AL37" i="21"/>
  <c r="AM37" i="21" s="1"/>
  <c r="L37" i="22" s="1"/>
  <c r="AC5" i="21"/>
  <c r="G5" i="22" s="1"/>
  <c r="AC41" i="21"/>
  <c r="G41" i="22" s="1"/>
  <c r="AC45" i="21"/>
  <c r="G45" i="22" s="1"/>
  <c r="AC48" i="21"/>
  <c r="G48" i="22" s="1"/>
  <c r="AC40" i="21"/>
  <c r="G40" i="22" s="1"/>
  <c r="AC43" i="21"/>
  <c r="G43" i="22" s="1"/>
  <c r="AC22" i="21"/>
  <c r="G22" i="22" s="1"/>
  <c r="I5" i="14"/>
  <c r="I6" i="14"/>
  <c r="I7" i="14"/>
  <c r="F5" i="21" s="1"/>
  <c r="Z5" i="21" s="1"/>
  <c r="D5" i="22" s="1"/>
  <c r="I8" i="14"/>
  <c r="I9" i="14"/>
  <c r="F7" i="21" s="1"/>
  <c r="Z7" i="21" s="1"/>
  <c r="D7" i="22" s="1"/>
  <c r="I10" i="14"/>
  <c r="I11" i="14"/>
  <c r="I12" i="14"/>
  <c r="I13" i="14"/>
  <c r="I14" i="14"/>
  <c r="F12" i="21" s="1"/>
  <c r="Z12" i="21" s="1"/>
  <c r="D12" i="22" s="1"/>
  <c r="I15" i="14"/>
  <c r="I16" i="14"/>
  <c r="I17" i="14"/>
  <c r="I18" i="14"/>
  <c r="F16" i="21" s="1"/>
  <c r="Z16" i="21" s="1"/>
  <c r="D16" i="22" s="1"/>
  <c r="I19" i="14"/>
  <c r="I20" i="14"/>
  <c r="I21" i="14"/>
  <c r="I22" i="14"/>
  <c r="I23" i="14"/>
  <c r="I24" i="14"/>
  <c r="F22" i="21" s="1"/>
  <c r="Z22" i="21" s="1"/>
  <c r="D22" i="22" s="1"/>
  <c r="I25" i="14"/>
  <c r="F23" i="21" s="1"/>
  <c r="Z23" i="21" s="1"/>
  <c r="D23" i="22" s="1"/>
  <c r="I26" i="14"/>
  <c r="I27" i="14"/>
  <c r="I28" i="14"/>
  <c r="F26" i="21" s="1"/>
  <c r="Z26" i="21" s="1"/>
  <c r="D26" i="22" s="1"/>
  <c r="I29" i="14"/>
  <c r="I30" i="14"/>
  <c r="I31" i="14"/>
  <c r="F29" i="21" s="1"/>
  <c r="Z29" i="21" s="1"/>
  <c r="D29" i="22" s="1"/>
  <c r="I32" i="14"/>
  <c r="F30" i="21" s="1"/>
  <c r="Z30" i="21" s="1"/>
  <c r="D30" i="22" s="1"/>
  <c r="I33" i="14"/>
  <c r="F31" i="21" s="1"/>
  <c r="Z31" i="21" s="1"/>
  <c r="D31" i="22" s="1"/>
  <c r="I34" i="14"/>
  <c r="I35" i="14"/>
  <c r="F33" i="21" s="1"/>
  <c r="Z33" i="21" s="1"/>
  <c r="D33" i="22" s="1"/>
  <c r="I36" i="14"/>
  <c r="I37" i="14"/>
  <c r="F35" i="21" s="1"/>
  <c r="Z35" i="21" s="1"/>
  <c r="D35" i="22" s="1"/>
  <c r="I38" i="14"/>
  <c r="I39" i="14"/>
  <c r="I40" i="14"/>
  <c r="F38" i="21" s="1"/>
  <c r="Z38" i="21" s="1"/>
  <c r="D38" i="22" s="1"/>
  <c r="I41" i="14"/>
  <c r="F39" i="21" s="1"/>
  <c r="Z39" i="21" s="1"/>
  <c r="D39" i="22" s="1"/>
  <c r="I42" i="14"/>
  <c r="F40" i="21" s="1"/>
  <c r="Z40" i="21" s="1"/>
  <c r="D40" i="22" s="1"/>
  <c r="I43" i="14"/>
  <c r="F41" i="21" s="1"/>
  <c r="Z41" i="21" s="1"/>
  <c r="D41" i="22" s="1"/>
  <c r="I44" i="14"/>
  <c r="F42" i="21" s="1"/>
  <c r="Z42" i="21" s="1"/>
  <c r="D42" i="22" s="1"/>
  <c r="I45" i="14"/>
  <c r="F43" i="21" s="1"/>
  <c r="Z43" i="21" s="1"/>
  <c r="D43" i="22" s="1"/>
  <c r="I46" i="14"/>
  <c r="F44" i="21" s="1"/>
  <c r="Z44" i="21" s="1"/>
  <c r="D44" i="22" s="1"/>
  <c r="I47" i="14"/>
  <c r="F45" i="21" s="1"/>
  <c r="Z45" i="21" s="1"/>
  <c r="D45" i="22" s="1"/>
  <c r="I48" i="14"/>
  <c r="F46" i="21" s="1"/>
  <c r="Z46" i="21" s="1"/>
  <c r="D46" i="22" s="1"/>
  <c r="I49" i="14"/>
  <c r="F47" i="21" s="1"/>
  <c r="Z47" i="21" s="1"/>
  <c r="D47" i="22" s="1"/>
  <c r="I50" i="14"/>
  <c r="F48" i="21" s="1"/>
  <c r="Z48" i="21" s="1"/>
  <c r="D48" i="22" s="1"/>
  <c r="I51" i="14"/>
  <c r="F49" i="21" s="1"/>
  <c r="Z49" i="21" s="1"/>
  <c r="D49" i="22" s="1"/>
  <c r="D5" i="21"/>
  <c r="Y5" i="21" s="1"/>
  <c r="C5" i="22" s="1"/>
  <c r="D7" i="21"/>
  <c r="Y7" i="21" s="1"/>
  <c r="C7" i="22" s="1"/>
  <c r="D12" i="21"/>
  <c r="Y12" i="21" s="1"/>
  <c r="C12" i="22" s="1"/>
  <c r="D16" i="21"/>
  <c r="Y16" i="21" s="1"/>
  <c r="C16" i="22" s="1"/>
  <c r="G24" i="14"/>
  <c r="D22" i="21" s="1"/>
  <c r="Y22" i="21" s="1"/>
  <c r="C22" i="22" s="1"/>
  <c r="G25" i="14"/>
  <c r="D23" i="21" s="1"/>
  <c r="Y23" i="21" s="1"/>
  <c r="G26" i="14"/>
  <c r="G27" i="14"/>
  <c r="G28" i="14"/>
  <c r="D26" i="21" s="1"/>
  <c r="Y26" i="21" s="1"/>
  <c r="C26" i="22" s="1"/>
  <c r="G29" i="14"/>
  <c r="G30" i="14"/>
  <c r="G31" i="14"/>
  <c r="D29" i="21" s="1"/>
  <c r="Y29" i="21" s="1"/>
  <c r="G32" i="14"/>
  <c r="D30" i="21" s="1"/>
  <c r="Y30" i="21" s="1"/>
  <c r="C30" i="22" s="1"/>
  <c r="G33" i="14"/>
  <c r="D31" i="21" s="1"/>
  <c r="Y31" i="21" s="1"/>
  <c r="C31" i="22" s="1"/>
  <c r="G34" i="14"/>
  <c r="G35" i="14"/>
  <c r="D33" i="21" s="1"/>
  <c r="Y33" i="21" s="1"/>
  <c r="C33" i="22" s="1"/>
  <c r="G36" i="14"/>
  <c r="G37" i="14"/>
  <c r="D35" i="21" s="1"/>
  <c r="Y35" i="21" s="1"/>
  <c r="C35" i="22" s="1"/>
  <c r="G38" i="14"/>
  <c r="G39" i="14"/>
  <c r="G40" i="14"/>
  <c r="D38" i="21" s="1"/>
  <c r="Y38" i="21" s="1"/>
  <c r="G41" i="14"/>
  <c r="D39" i="21" s="1"/>
  <c r="Y39" i="21" s="1"/>
  <c r="C39" i="22" s="1"/>
  <c r="G42" i="14"/>
  <c r="D40" i="21" s="1"/>
  <c r="Y40" i="21" s="1"/>
  <c r="C40" i="22" s="1"/>
  <c r="G43" i="14"/>
  <c r="D41" i="21" s="1"/>
  <c r="Y41" i="21" s="1"/>
  <c r="C41" i="22" s="1"/>
  <c r="G44" i="14"/>
  <c r="D42" i="21" s="1"/>
  <c r="Y42" i="21" s="1"/>
  <c r="C42" i="22" s="1"/>
  <c r="G45" i="14"/>
  <c r="D43" i="21" s="1"/>
  <c r="Y43" i="21" s="1"/>
  <c r="C43" i="22" s="1"/>
  <c r="G46" i="14"/>
  <c r="D44" i="21" s="1"/>
  <c r="Y44" i="21" s="1"/>
  <c r="C44" i="22" s="1"/>
  <c r="G47" i="14"/>
  <c r="D45" i="21" s="1"/>
  <c r="Y45" i="21" s="1"/>
  <c r="C45" i="22" s="1"/>
  <c r="G48" i="14"/>
  <c r="D46" i="21" s="1"/>
  <c r="Y46" i="21" s="1"/>
  <c r="C46" i="22" s="1"/>
  <c r="G49" i="14"/>
  <c r="D47" i="21" s="1"/>
  <c r="Y47" i="21" s="1"/>
  <c r="C47" i="22" s="1"/>
  <c r="G50" i="14"/>
  <c r="D48" i="21" s="1"/>
  <c r="Y48" i="21" s="1"/>
  <c r="C48" i="22" s="1"/>
  <c r="G51" i="14"/>
  <c r="D49" i="21" s="1"/>
  <c r="Y49" i="21" s="1"/>
  <c r="C49" i="22" s="1"/>
  <c r="AJ49" i="21" l="1"/>
  <c r="K49" i="22" s="1"/>
  <c r="J49" i="22"/>
  <c r="C38" i="22"/>
  <c r="C29" i="22"/>
  <c r="AJ23" i="21"/>
  <c r="K23" i="22" s="1"/>
  <c r="J23" i="22"/>
  <c r="AJ43" i="21"/>
  <c r="K43" i="22" s="1"/>
  <c r="J43" i="22"/>
  <c r="AJ7" i="21"/>
  <c r="K7" i="22" s="1"/>
  <c r="J7" i="22"/>
  <c r="AJ12" i="21"/>
  <c r="K12" i="22" s="1"/>
  <c r="J12" i="22"/>
  <c r="AJ38" i="21"/>
  <c r="K38" i="22" s="1"/>
  <c r="J38" i="22"/>
  <c r="AJ26" i="21"/>
  <c r="K26" i="22" s="1"/>
  <c r="J26" i="22"/>
  <c r="AJ48" i="21"/>
  <c r="K48" i="22" s="1"/>
  <c r="J48" i="22"/>
  <c r="AJ5" i="21"/>
  <c r="K5" i="22" s="1"/>
  <c r="J5" i="22"/>
  <c r="AJ30" i="21"/>
  <c r="K30" i="22" s="1"/>
  <c r="J30" i="22"/>
  <c r="AJ39" i="21"/>
  <c r="K39" i="22" s="1"/>
  <c r="J39" i="22"/>
  <c r="AJ29" i="21"/>
  <c r="K29" i="22" s="1"/>
  <c r="J29" i="22"/>
  <c r="AJ33" i="21"/>
  <c r="K33" i="22" s="1"/>
  <c r="J33" i="22"/>
  <c r="AJ44" i="21"/>
  <c r="K44" i="22" s="1"/>
  <c r="J44" i="22"/>
  <c r="AJ41" i="21"/>
  <c r="K41" i="22" s="1"/>
  <c r="J41" i="22"/>
  <c r="AJ35" i="21"/>
  <c r="K35" i="22" s="1"/>
  <c r="J35" i="22"/>
  <c r="C23" i="22"/>
  <c r="AO3" i="21"/>
  <c r="N3" i="22" s="1"/>
  <c r="L3" i="22"/>
  <c r="AJ45" i="21"/>
  <c r="K45" i="22" s="1"/>
  <c r="J45" i="22"/>
  <c r="AJ31" i="21"/>
  <c r="K31" i="22" s="1"/>
  <c r="J31" i="22"/>
  <c r="AJ16" i="21"/>
  <c r="K16" i="22" s="1"/>
  <c r="J16" i="22"/>
  <c r="AJ47" i="21"/>
  <c r="K47" i="22" s="1"/>
  <c r="J47" i="22"/>
  <c r="AJ22" i="21"/>
  <c r="K22" i="22" s="1"/>
  <c r="J22" i="22"/>
  <c r="AJ40" i="21"/>
  <c r="K40" i="22" s="1"/>
  <c r="J40" i="22"/>
  <c r="AJ46" i="21"/>
  <c r="K46" i="22" s="1"/>
  <c r="J46" i="22"/>
  <c r="AO37" i="21"/>
  <c r="N37" i="22" s="1"/>
  <c r="AO36" i="21"/>
  <c r="N36" i="22" s="1"/>
  <c r="AO34" i="21"/>
  <c r="N34" i="22" s="1"/>
  <c r="AO32" i="21"/>
  <c r="N32" i="22" s="1"/>
  <c r="AO28" i="21"/>
  <c r="N28" i="22" s="1"/>
  <c r="AO27" i="21"/>
  <c r="N27" i="22" s="1"/>
  <c r="AO25" i="21"/>
  <c r="N25" i="22" s="1"/>
  <c r="AO24" i="21"/>
  <c r="N24" i="22" s="1"/>
  <c r="AO21" i="21"/>
  <c r="N21" i="22" s="1"/>
  <c r="AO20" i="21"/>
  <c r="N20" i="22" s="1"/>
  <c r="AO19" i="21"/>
  <c r="N19" i="22" s="1"/>
  <c r="AO18" i="21"/>
  <c r="N18" i="22" s="1"/>
  <c r="AO17" i="21"/>
  <c r="N17" i="22" s="1"/>
  <c r="AO15" i="21"/>
  <c r="N15" i="22" s="1"/>
  <c r="AO14" i="21"/>
  <c r="N14" i="22" s="1"/>
  <c r="AO13" i="21"/>
  <c r="N13" i="22" s="1"/>
  <c r="AO11" i="21"/>
  <c r="N11" i="22" s="1"/>
  <c r="AO10" i="21"/>
  <c r="N10" i="22" s="1"/>
  <c r="AO9" i="21"/>
  <c r="N9" i="22" s="1"/>
  <c r="AO8" i="21"/>
  <c r="N8" i="22" s="1"/>
  <c r="AO6" i="21"/>
  <c r="N6" i="22" s="1"/>
  <c r="AO4" i="21"/>
  <c r="N4" i="22" s="1"/>
  <c r="AQ42" i="21"/>
  <c r="P42" i="22" s="1"/>
  <c r="AI24" i="21"/>
  <c r="AI18" i="21"/>
  <c r="AI6" i="21"/>
  <c r="AI34" i="21"/>
  <c r="AI8" i="21"/>
  <c r="AI20" i="21"/>
  <c r="AI10" i="21"/>
  <c r="AI28" i="21"/>
  <c r="AI9" i="21"/>
  <c r="AI17" i="21"/>
  <c r="AI15" i="21"/>
  <c r="AI13" i="21"/>
  <c r="AI37" i="21"/>
  <c r="AI27" i="21"/>
  <c r="AI11" i="21"/>
  <c r="AI19" i="21"/>
  <c r="AI25" i="21"/>
  <c r="AI21" i="21"/>
  <c r="AI36" i="21"/>
  <c r="AI32" i="21"/>
  <c r="AI4" i="21"/>
  <c r="AI3" i="21"/>
  <c r="AI14" i="21"/>
  <c r="AC44" i="21"/>
  <c r="G44" i="22" s="1"/>
  <c r="AC31" i="21"/>
  <c r="G31" i="22" s="1"/>
  <c r="D37" i="21"/>
  <c r="Y37" i="21" s="1"/>
  <c r="C37" i="22" s="1"/>
  <c r="D36" i="21"/>
  <c r="Y36" i="21" s="1"/>
  <c r="C36" i="22" s="1"/>
  <c r="D34" i="21"/>
  <c r="Y34" i="21" s="1"/>
  <c r="C34" i="22" s="1"/>
  <c r="D32" i="21"/>
  <c r="Y32" i="21" s="1"/>
  <c r="C32" i="22" s="1"/>
  <c r="D28" i="21"/>
  <c r="Y28" i="21" s="1"/>
  <c r="C28" i="22" s="1"/>
  <c r="D27" i="21"/>
  <c r="Y27" i="21" s="1"/>
  <c r="C27" i="22" s="1"/>
  <c r="D25" i="21"/>
  <c r="Y25" i="21" s="1"/>
  <c r="C25" i="22" s="1"/>
  <c r="D24" i="21"/>
  <c r="Y24" i="21" s="1"/>
  <c r="C24" i="22" s="1"/>
  <c r="D21" i="21"/>
  <c r="Y21" i="21" s="1"/>
  <c r="C21" i="22" s="1"/>
  <c r="D20" i="21"/>
  <c r="Y20" i="21" s="1"/>
  <c r="C20" i="22" s="1"/>
  <c r="D19" i="21"/>
  <c r="Y19" i="21" s="1"/>
  <c r="C19" i="22" s="1"/>
  <c r="D18" i="21"/>
  <c r="Y18" i="21" s="1"/>
  <c r="C18" i="22" s="1"/>
  <c r="D17" i="21"/>
  <c r="Y17" i="21" s="1"/>
  <c r="C17" i="22" s="1"/>
  <c r="D15" i="21"/>
  <c r="Y15" i="21" s="1"/>
  <c r="C15" i="22" s="1"/>
  <c r="D14" i="21"/>
  <c r="Y14" i="21" s="1"/>
  <c r="C14" i="22" s="1"/>
  <c r="D13" i="21"/>
  <c r="Y13" i="21" s="1"/>
  <c r="C13" i="22" s="1"/>
  <c r="D11" i="21"/>
  <c r="Y11" i="21" s="1"/>
  <c r="C11" i="22" s="1"/>
  <c r="D10" i="21"/>
  <c r="Y10" i="21" s="1"/>
  <c r="C10" i="22" s="1"/>
  <c r="D9" i="21"/>
  <c r="Y9" i="21" s="1"/>
  <c r="C9" i="22" s="1"/>
  <c r="D8" i="21"/>
  <c r="Y8" i="21" s="1"/>
  <c r="C8" i="22" s="1"/>
  <c r="D6" i="21"/>
  <c r="Y6" i="21" s="1"/>
  <c r="C6" i="22" s="1"/>
  <c r="D4" i="21"/>
  <c r="Y4" i="21" s="1"/>
  <c r="C4" i="22" s="1"/>
  <c r="D3" i="21"/>
  <c r="Y3" i="21" s="1"/>
  <c r="F37" i="21"/>
  <c r="Z37" i="21" s="1"/>
  <c r="D37" i="22" s="1"/>
  <c r="F36" i="21"/>
  <c r="Z36" i="21" s="1"/>
  <c r="D36" i="22" s="1"/>
  <c r="F34" i="21"/>
  <c r="Z34" i="21" s="1"/>
  <c r="D34" i="22" s="1"/>
  <c r="F32" i="21"/>
  <c r="Z32" i="21" s="1"/>
  <c r="D32" i="22" s="1"/>
  <c r="F28" i="21"/>
  <c r="Z28" i="21" s="1"/>
  <c r="D28" i="22" s="1"/>
  <c r="F27" i="21"/>
  <c r="Z27" i="21" s="1"/>
  <c r="D27" i="22" s="1"/>
  <c r="F25" i="21"/>
  <c r="Z25" i="21" s="1"/>
  <c r="D25" i="22" s="1"/>
  <c r="F24" i="21"/>
  <c r="Z24" i="21" s="1"/>
  <c r="D24" i="22" s="1"/>
  <c r="F21" i="21"/>
  <c r="Z21" i="21" s="1"/>
  <c r="D21" i="22" s="1"/>
  <c r="F20" i="21"/>
  <c r="Z20" i="21" s="1"/>
  <c r="D20" i="22" s="1"/>
  <c r="F19" i="21"/>
  <c r="Z19" i="21" s="1"/>
  <c r="D19" i="22" s="1"/>
  <c r="F18" i="21"/>
  <c r="Z18" i="21" s="1"/>
  <c r="D18" i="22" s="1"/>
  <c r="F17" i="21"/>
  <c r="Z17" i="21" s="1"/>
  <c r="D17" i="22" s="1"/>
  <c r="F15" i="21"/>
  <c r="Z15" i="21" s="1"/>
  <c r="D15" i="22" s="1"/>
  <c r="F14" i="21"/>
  <c r="Z14" i="21" s="1"/>
  <c r="D14" i="22" s="1"/>
  <c r="F13" i="21"/>
  <c r="Z13" i="21" s="1"/>
  <c r="D13" i="22" s="1"/>
  <c r="F11" i="21"/>
  <c r="Z11" i="21" s="1"/>
  <c r="D11" i="22" s="1"/>
  <c r="F10" i="21"/>
  <c r="Z10" i="21" s="1"/>
  <c r="D10" i="22" s="1"/>
  <c r="F9" i="21"/>
  <c r="Z9" i="21" s="1"/>
  <c r="D9" i="22" s="1"/>
  <c r="F8" i="21"/>
  <c r="Z8" i="21" s="1"/>
  <c r="D8" i="22" s="1"/>
  <c r="F6" i="21"/>
  <c r="Z6" i="21" s="1"/>
  <c r="D6" i="22" s="1"/>
  <c r="F4" i="21"/>
  <c r="Z4" i="21" s="1"/>
  <c r="D4" i="22" s="1"/>
  <c r="F3" i="21"/>
  <c r="Z3" i="21" s="1"/>
  <c r="D3" i="22" s="1"/>
  <c r="AC7" i="21"/>
  <c r="AC3" i="21"/>
  <c r="G3" i="22" s="1"/>
  <c r="J3" i="22" l="1"/>
  <c r="AJ3" i="21"/>
  <c r="AQ3" i="21" s="1"/>
  <c r="AQ16" i="21"/>
  <c r="P16" i="22" s="1"/>
  <c r="AQ46" i="21"/>
  <c r="P46" i="22" s="1"/>
  <c r="AQ12" i="21"/>
  <c r="P12" i="22" s="1"/>
  <c r="AQ33" i="21"/>
  <c r="P33" i="22" s="1"/>
  <c r="AQ5" i="21"/>
  <c r="P5" i="22" s="1"/>
  <c r="C3" i="22"/>
  <c r="AQ49" i="21"/>
  <c r="P49" i="22" s="1"/>
  <c r="AQ48" i="21"/>
  <c r="P48" i="22" s="1"/>
  <c r="AQ35" i="21"/>
  <c r="P35" i="22" s="1"/>
  <c r="AQ41" i="21"/>
  <c r="P41" i="22" s="1"/>
  <c r="AQ26" i="21"/>
  <c r="P26" i="22" s="1"/>
  <c r="AQ45" i="21"/>
  <c r="P45" i="22" s="1"/>
  <c r="AQ22" i="21"/>
  <c r="P22" i="22" s="1"/>
  <c r="AQ43" i="21"/>
  <c r="P43" i="22" s="1"/>
  <c r="AQ39" i="21"/>
  <c r="P39" i="22" s="1"/>
  <c r="AJ13" i="21"/>
  <c r="K13" i="22" s="1"/>
  <c r="J13" i="22"/>
  <c r="AJ4" i="21"/>
  <c r="K4" i="22" s="1"/>
  <c r="J4" i="22"/>
  <c r="AJ37" i="21"/>
  <c r="K37" i="22" s="1"/>
  <c r="J37" i="22"/>
  <c r="AJ18" i="21"/>
  <c r="K18" i="22" s="1"/>
  <c r="J18" i="22"/>
  <c r="AJ32" i="21"/>
  <c r="K32" i="22" s="1"/>
  <c r="J32" i="22"/>
  <c r="AJ36" i="21"/>
  <c r="K36" i="22" s="1"/>
  <c r="J36" i="22"/>
  <c r="AJ15" i="21"/>
  <c r="K15" i="22" s="1"/>
  <c r="J15" i="22"/>
  <c r="AJ10" i="21"/>
  <c r="K10" i="22" s="1"/>
  <c r="J10" i="22"/>
  <c r="AQ40" i="21"/>
  <c r="P40" i="22" s="1"/>
  <c r="AJ28" i="21"/>
  <c r="K28" i="22" s="1"/>
  <c r="J28" i="22"/>
  <c r="AJ21" i="21"/>
  <c r="K21" i="22" s="1"/>
  <c r="J21" i="22"/>
  <c r="AJ20" i="21"/>
  <c r="K20" i="22" s="1"/>
  <c r="J20" i="22"/>
  <c r="AQ23" i="21"/>
  <c r="P23" i="22" s="1"/>
  <c r="AQ29" i="21"/>
  <c r="P29" i="22" s="1"/>
  <c r="AJ25" i="21"/>
  <c r="K25" i="22" s="1"/>
  <c r="J25" i="22"/>
  <c r="AJ8" i="21"/>
  <c r="K8" i="22" s="1"/>
  <c r="J8" i="22"/>
  <c r="AJ24" i="21"/>
  <c r="K24" i="22" s="1"/>
  <c r="J24" i="22"/>
  <c r="AJ19" i="21"/>
  <c r="K19" i="22" s="1"/>
  <c r="J19" i="22"/>
  <c r="AJ17" i="21"/>
  <c r="K17" i="22" s="1"/>
  <c r="J17" i="22"/>
  <c r="AQ30" i="21"/>
  <c r="P30" i="22" s="1"/>
  <c r="AQ38" i="21"/>
  <c r="P38" i="22" s="1"/>
  <c r="AQ7" i="21"/>
  <c r="P7" i="22" s="1"/>
  <c r="G7" i="22"/>
  <c r="AJ14" i="21"/>
  <c r="K14" i="22" s="1"/>
  <c r="J14" i="22"/>
  <c r="AJ11" i="21"/>
  <c r="K11" i="22" s="1"/>
  <c r="J11" i="22"/>
  <c r="AJ9" i="21"/>
  <c r="K9" i="22" s="1"/>
  <c r="J9" i="22"/>
  <c r="AJ34" i="21"/>
  <c r="K34" i="22" s="1"/>
  <c r="J34" i="22"/>
  <c r="AQ47" i="21"/>
  <c r="P47" i="22" s="1"/>
  <c r="AJ27" i="21"/>
  <c r="K27" i="22" s="1"/>
  <c r="J27" i="22"/>
  <c r="AJ6" i="21"/>
  <c r="K6" i="22" s="1"/>
  <c r="J6" i="22"/>
  <c r="AQ31" i="21"/>
  <c r="P31" i="22" s="1"/>
  <c r="AQ44" i="21"/>
  <c r="P44" i="22" s="1"/>
  <c r="K3" i="22"/>
  <c r="AC6" i="21"/>
  <c r="AC8" i="21"/>
  <c r="AC9" i="21"/>
  <c r="AC10" i="21"/>
  <c r="AC11" i="21"/>
  <c r="AC13" i="21"/>
  <c r="AC14" i="21"/>
  <c r="AC15" i="21"/>
  <c r="AC17" i="21"/>
  <c r="AC18" i="21"/>
  <c r="AC19" i="21"/>
  <c r="AC20" i="21"/>
  <c r="AC21" i="21"/>
  <c r="G21" i="22" s="1"/>
  <c r="AC24" i="21"/>
  <c r="AC25" i="21"/>
  <c r="AC27" i="21"/>
  <c r="AC28" i="21"/>
  <c r="AC32" i="21"/>
  <c r="AC34" i="21"/>
  <c r="AC36" i="21"/>
  <c r="AC37" i="21"/>
  <c r="Q49" i="20"/>
  <c r="AQ37" i="21" l="1"/>
  <c r="P37" i="22" s="1"/>
  <c r="G37" i="22"/>
  <c r="AQ11" i="21"/>
  <c r="P11" i="22" s="1"/>
  <c r="G11" i="22"/>
  <c r="AQ34" i="21"/>
  <c r="P34" i="22" s="1"/>
  <c r="G34" i="22"/>
  <c r="AQ19" i="21"/>
  <c r="P19" i="22" s="1"/>
  <c r="G19" i="22"/>
  <c r="AQ9" i="21"/>
  <c r="P9" i="22" s="1"/>
  <c r="G9" i="22"/>
  <c r="AQ20" i="21"/>
  <c r="P20" i="22" s="1"/>
  <c r="G20" i="22"/>
  <c r="AQ32" i="21"/>
  <c r="P32" i="22" s="1"/>
  <c r="G32" i="22"/>
  <c r="AQ18" i="21"/>
  <c r="P18" i="22" s="1"/>
  <c r="G18" i="22"/>
  <c r="AQ8" i="21"/>
  <c r="P8" i="22" s="1"/>
  <c r="G8" i="22"/>
  <c r="AQ28" i="21"/>
  <c r="P28" i="22" s="1"/>
  <c r="G28" i="22"/>
  <c r="AQ17" i="21"/>
  <c r="P17" i="22" s="1"/>
  <c r="G17" i="22"/>
  <c r="AQ6" i="21"/>
  <c r="P6" i="22" s="1"/>
  <c r="G6" i="22"/>
  <c r="AQ10" i="21"/>
  <c r="P10" i="22" s="1"/>
  <c r="G10" i="22"/>
  <c r="AQ27" i="21"/>
  <c r="P27" i="22" s="1"/>
  <c r="G27" i="22"/>
  <c r="AQ15" i="21"/>
  <c r="P15" i="22" s="1"/>
  <c r="G15" i="22"/>
  <c r="AQ36" i="21"/>
  <c r="P36" i="22" s="1"/>
  <c r="G36" i="22"/>
  <c r="AQ25" i="21"/>
  <c r="P25" i="22" s="1"/>
  <c r="G25" i="22"/>
  <c r="AQ14" i="21"/>
  <c r="P14" i="22" s="1"/>
  <c r="G14" i="22"/>
  <c r="AQ24" i="21"/>
  <c r="P24" i="22" s="1"/>
  <c r="G24" i="22"/>
  <c r="AQ13" i="21"/>
  <c r="P13" i="22" s="1"/>
  <c r="G13" i="22"/>
  <c r="AQ21" i="21"/>
  <c r="P21" i="22" s="1"/>
  <c r="P3" i="22"/>
  <c r="AC4" i="21"/>
  <c r="AQ4" i="21" l="1"/>
  <c r="P4" i="22" s="1"/>
  <c r="G4" i="22"/>
  <c r="P3" i="20"/>
  <c r="P4" i="20"/>
  <c r="P5" i="20"/>
  <c r="P6" i="20"/>
  <c r="P7" i="20"/>
  <c r="P8" i="20"/>
  <c r="P9" i="20"/>
  <c r="P10" i="20"/>
  <c r="P11" i="20"/>
  <c r="P12" i="20"/>
  <c r="P13" i="20"/>
  <c r="P14" i="20"/>
  <c r="P15" i="20"/>
  <c r="P16" i="20"/>
  <c r="P17" i="20"/>
  <c r="P18" i="20"/>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O3" i="20"/>
  <c r="O4" i="20"/>
  <c r="O5" i="20"/>
  <c r="O6" i="20"/>
  <c r="O7" i="20"/>
  <c r="O8" i="20"/>
  <c r="O9" i="20"/>
  <c r="O10" i="20"/>
  <c r="O11" i="20"/>
  <c r="O12" i="20"/>
  <c r="O13" i="20"/>
  <c r="O14" i="20"/>
  <c r="O15" i="20"/>
  <c r="O16" i="20"/>
  <c r="O17" i="20"/>
  <c r="O18" i="20"/>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N3" i="20"/>
  <c r="O6" i="15"/>
  <c r="N4" i="20" s="1"/>
  <c r="O7" i="15"/>
  <c r="N5" i="20" s="1"/>
  <c r="O8" i="15"/>
  <c r="N6" i="20" s="1"/>
  <c r="O9" i="15"/>
  <c r="N7" i="20" s="1"/>
  <c r="O10" i="15"/>
  <c r="N8" i="20" s="1"/>
  <c r="O11" i="15"/>
  <c r="N9" i="20" s="1"/>
  <c r="O12" i="15"/>
  <c r="N10" i="20" s="1"/>
  <c r="O13" i="15"/>
  <c r="N11" i="20" s="1"/>
  <c r="O14" i="15"/>
  <c r="N12" i="20" s="1"/>
  <c r="O15" i="15"/>
  <c r="N13" i="20" s="1"/>
  <c r="O16" i="15"/>
  <c r="N14" i="20" s="1"/>
  <c r="O17" i="15"/>
  <c r="N15" i="20" s="1"/>
  <c r="O18" i="15"/>
  <c r="N16" i="20" s="1"/>
  <c r="O19" i="15"/>
  <c r="N17" i="20" s="1"/>
  <c r="O20" i="15"/>
  <c r="N18" i="20" s="1"/>
  <c r="O21" i="15"/>
  <c r="N19" i="20" s="1"/>
  <c r="O22" i="15"/>
  <c r="N20" i="20" s="1"/>
  <c r="O23" i="15"/>
  <c r="N21" i="20" s="1"/>
  <c r="O24" i="15"/>
  <c r="N22" i="20" s="1"/>
  <c r="O25" i="15"/>
  <c r="N23" i="20" s="1"/>
  <c r="O26" i="15"/>
  <c r="N24" i="20" s="1"/>
  <c r="O27" i="15"/>
  <c r="N25" i="20" s="1"/>
  <c r="O28" i="15"/>
  <c r="N26" i="20" s="1"/>
  <c r="O29" i="15"/>
  <c r="N27" i="20" s="1"/>
  <c r="O30" i="15"/>
  <c r="N28" i="20" s="1"/>
  <c r="O31" i="15"/>
  <c r="N29" i="20" s="1"/>
  <c r="O32" i="15"/>
  <c r="N30" i="20" s="1"/>
  <c r="O33" i="15"/>
  <c r="N31" i="20" s="1"/>
  <c r="O34" i="15"/>
  <c r="N32" i="20" s="1"/>
  <c r="O35" i="15"/>
  <c r="N33" i="20" s="1"/>
  <c r="O36" i="15"/>
  <c r="N34" i="20" s="1"/>
  <c r="O37" i="15"/>
  <c r="N35" i="20" s="1"/>
  <c r="O38" i="15"/>
  <c r="N36" i="20" s="1"/>
  <c r="O39" i="15"/>
  <c r="N37" i="20" s="1"/>
  <c r="O40" i="15"/>
  <c r="N38" i="20" s="1"/>
  <c r="O41" i="15"/>
  <c r="N39" i="20" s="1"/>
  <c r="O42" i="15"/>
  <c r="N40" i="20" s="1"/>
  <c r="O43" i="15"/>
  <c r="N41" i="20" s="1"/>
  <c r="O44" i="15"/>
  <c r="N42" i="20" s="1"/>
  <c r="O45" i="15"/>
  <c r="N43" i="20" s="1"/>
  <c r="O46" i="15"/>
  <c r="N44" i="20" s="1"/>
  <c r="O47" i="15"/>
  <c r="N45" i="20" s="1"/>
  <c r="O48" i="15"/>
  <c r="N46" i="20" s="1"/>
  <c r="O49" i="15"/>
  <c r="N47" i="20" s="1"/>
  <c r="O50" i="15"/>
  <c r="N48" i="20" s="1"/>
  <c r="O51" i="15"/>
  <c r="N49" i="20" s="1"/>
  <c r="AL47" i="20" l="1"/>
  <c r="AL39" i="20"/>
  <c r="AL31" i="20"/>
  <c r="AL23" i="20"/>
  <c r="AL15" i="20"/>
  <c r="AL42" i="20"/>
  <c r="AL34" i="20"/>
  <c r="AL26" i="20"/>
  <c r="AL18" i="20"/>
  <c r="AL49" i="20"/>
  <c r="AL41" i="20"/>
  <c r="AL25" i="20"/>
  <c r="AL17" i="20"/>
  <c r="AL9" i="20"/>
  <c r="AL33" i="20"/>
  <c r="AL46" i="20"/>
  <c r="AL38" i="20"/>
  <c r="AL30" i="20"/>
  <c r="AL22" i="20"/>
  <c r="AL14" i="20"/>
  <c r="AL43" i="20"/>
  <c r="AL35" i="20"/>
  <c r="AL27" i="20"/>
  <c r="AL19" i="20"/>
  <c r="AL11" i="20"/>
  <c r="AL45" i="20"/>
  <c r="AL37" i="20"/>
  <c r="AL29" i="20"/>
  <c r="AL21" i="20"/>
  <c r="AL13" i="20"/>
  <c r="AL48" i="20"/>
  <c r="AL40" i="20"/>
  <c r="AL32" i="20"/>
  <c r="AL24" i="20"/>
  <c r="AL16" i="20"/>
  <c r="AL44" i="20"/>
  <c r="AL36" i="20"/>
  <c r="AL28" i="20"/>
  <c r="AL20" i="20"/>
  <c r="AL12" i="20"/>
  <c r="AL4" i="20"/>
  <c r="AL10" i="20"/>
  <c r="AL8" i="20"/>
  <c r="AL5" i="20"/>
  <c r="AL7" i="20"/>
  <c r="AL6" i="20"/>
  <c r="AL3" i="20"/>
  <c r="Y3" i="20" l="1"/>
  <c r="Y4" i="20"/>
  <c r="Y5" i="20"/>
  <c r="Y6" i="20"/>
  <c r="Y7" i="20"/>
  <c r="Y8" i="20"/>
  <c r="Y9" i="20"/>
  <c r="Y10" i="20"/>
  <c r="Y11" i="20"/>
  <c r="Y12" i="20"/>
  <c r="Y13" i="20"/>
  <c r="Y14" i="20"/>
  <c r="Y15" i="20"/>
  <c r="Y16" i="20"/>
  <c r="Y17" i="20"/>
  <c r="Y18" i="20"/>
  <c r="Y19" i="20"/>
  <c r="Y20" i="20"/>
  <c r="Y21" i="20"/>
  <c r="Y22" i="20"/>
  <c r="Y23" i="20"/>
  <c r="Y24" i="20"/>
  <c r="Y25" i="20"/>
  <c r="Y26" i="20"/>
  <c r="Y27" i="20"/>
  <c r="Y28" i="20"/>
  <c r="Y29" i="20"/>
  <c r="Y30" i="20"/>
  <c r="Y31" i="20"/>
  <c r="Y32" i="20"/>
  <c r="Y33" i="20"/>
  <c r="Y34" i="20"/>
  <c r="Y35" i="20"/>
  <c r="Y36" i="20"/>
  <c r="Y37" i="20"/>
  <c r="Y38" i="20"/>
  <c r="Y39" i="20"/>
  <c r="Y40" i="20"/>
  <c r="Y41" i="20"/>
  <c r="Y42" i="20"/>
  <c r="Y43" i="20"/>
  <c r="Y44" i="20"/>
  <c r="Y45" i="20"/>
  <c r="Y46" i="20"/>
  <c r="Y47" i="20"/>
  <c r="Y48" i="20"/>
  <c r="Y49" i="20"/>
  <c r="T4" i="20"/>
  <c r="T5" i="20"/>
  <c r="T6" i="20"/>
  <c r="T7" i="20"/>
  <c r="T8" i="20"/>
  <c r="T9" i="20"/>
  <c r="T10" i="20"/>
  <c r="T11" i="20"/>
  <c r="T12" i="20"/>
  <c r="T13" i="20"/>
  <c r="T14" i="20"/>
  <c r="T15" i="20"/>
  <c r="T16" i="20"/>
  <c r="T17" i="20"/>
  <c r="T18"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3" i="20"/>
  <c r="S4" i="20" l="1"/>
  <c r="AN4" i="20" s="1"/>
  <c r="V4" i="22" s="1"/>
  <c r="X4" i="20"/>
  <c r="U4" i="20"/>
  <c r="V4" i="20"/>
  <c r="W4" i="20"/>
  <c r="Z4" i="20"/>
  <c r="AA4" i="20"/>
  <c r="AB4" i="20"/>
  <c r="S5" i="20"/>
  <c r="AN5" i="20" s="1"/>
  <c r="V5" i="22" s="1"/>
  <c r="X5" i="20"/>
  <c r="U5" i="20"/>
  <c r="V5" i="20"/>
  <c r="W5" i="20"/>
  <c r="Z5" i="20"/>
  <c r="AA5" i="20"/>
  <c r="AB5" i="20"/>
  <c r="S6" i="20"/>
  <c r="AN6" i="20" s="1"/>
  <c r="V6" i="22" s="1"/>
  <c r="X6" i="20"/>
  <c r="U6" i="20"/>
  <c r="V6" i="20"/>
  <c r="W6" i="20"/>
  <c r="Z6" i="20"/>
  <c r="AA6" i="20"/>
  <c r="AB6" i="20"/>
  <c r="S7" i="20"/>
  <c r="AN7" i="20" s="1"/>
  <c r="V7" i="22" s="1"/>
  <c r="X7" i="20"/>
  <c r="U7" i="20"/>
  <c r="V7" i="20"/>
  <c r="W7" i="20"/>
  <c r="Z7" i="20"/>
  <c r="AA7" i="20"/>
  <c r="AB7" i="20"/>
  <c r="S8" i="20"/>
  <c r="AN8" i="20" s="1"/>
  <c r="V8" i="22" s="1"/>
  <c r="X8" i="20"/>
  <c r="U8" i="20"/>
  <c r="V8" i="20"/>
  <c r="W8" i="20"/>
  <c r="Z8" i="20"/>
  <c r="AA8" i="20"/>
  <c r="AB8" i="20"/>
  <c r="S9" i="20"/>
  <c r="AN9" i="20" s="1"/>
  <c r="V9" i="22" s="1"/>
  <c r="X9" i="20"/>
  <c r="U9" i="20"/>
  <c r="V9" i="20"/>
  <c r="W9" i="20"/>
  <c r="Z9" i="20"/>
  <c r="AA9" i="20"/>
  <c r="AB9" i="20"/>
  <c r="S10" i="20"/>
  <c r="AN10" i="20" s="1"/>
  <c r="V10" i="22" s="1"/>
  <c r="X10" i="20"/>
  <c r="U10" i="20"/>
  <c r="V10" i="20"/>
  <c r="W10" i="20"/>
  <c r="Z10" i="20"/>
  <c r="AA10" i="20"/>
  <c r="AB10" i="20"/>
  <c r="S11" i="20"/>
  <c r="AN11" i="20" s="1"/>
  <c r="V11" i="22" s="1"/>
  <c r="X11" i="20"/>
  <c r="U11" i="20"/>
  <c r="V11" i="20"/>
  <c r="W11" i="20"/>
  <c r="Z11" i="20"/>
  <c r="AA11" i="20"/>
  <c r="AB11" i="20"/>
  <c r="S12" i="20"/>
  <c r="AN12" i="20" s="1"/>
  <c r="V12" i="22" s="1"/>
  <c r="X12" i="20"/>
  <c r="U12" i="20"/>
  <c r="V12" i="20"/>
  <c r="W12" i="20"/>
  <c r="Z12" i="20"/>
  <c r="AA12" i="20"/>
  <c r="AB12" i="20"/>
  <c r="S13" i="20"/>
  <c r="AN13" i="20" s="1"/>
  <c r="V13" i="22" s="1"/>
  <c r="X13" i="20"/>
  <c r="U13" i="20"/>
  <c r="V13" i="20"/>
  <c r="W13" i="20"/>
  <c r="Z13" i="20"/>
  <c r="AA13" i="20"/>
  <c r="AB13" i="20"/>
  <c r="S14" i="20"/>
  <c r="AN14" i="20" s="1"/>
  <c r="V14" i="22" s="1"/>
  <c r="X14" i="20"/>
  <c r="U14" i="20"/>
  <c r="V14" i="20"/>
  <c r="W14" i="20"/>
  <c r="Z14" i="20"/>
  <c r="AA14" i="20"/>
  <c r="AB14" i="20"/>
  <c r="S15" i="20"/>
  <c r="AN15" i="20" s="1"/>
  <c r="V15" i="22" s="1"/>
  <c r="X15" i="20"/>
  <c r="U15" i="20"/>
  <c r="V15" i="20"/>
  <c r="W15" i="20"/>
  <c r="Z15" i="20"/>
  <c r="AA15" i="20"/>
  <c r="AB15" i="20"/>
  <c r="S16" i="20"/>
  <c r="AN16" i="20" s="1"/>
  <c r="V16" i="22" s="1"/>
  <c r="X16" i="20"/>
  <c r="U16" i="20"/>
  <c r="V16" i="20"/>
  <c r="W16" i="20"/>
  <c r="Z16" i="20"/>
  <c r="AA16" i="20"/>
  <c r="AB16" i="20"/>
  <c r="S17" i="20"/>
  <c r="AN17" i="20" s="1"/>
  <c r="V17" i="22" s="1"/>
  <c r="X17" i="20"/>
  <c r="U17" i="20"/>
  <c r="V17" i="20"/>
  <c r="W17" i="20"/>
  <c r="Z17" i="20"/>
  <c r="AA17" i="20"/>
  <c r="AB17" i="20"/>
  <c r="S18" i="20"/>
  <c r="AN18" i="20" s="1"/>
  <c r="V18" i="22" s="1"/>
  <c r="X18" i="20"/>
  <c r="U18" i="20"/>
  <c r="V18" i="20"/>
  <c r="W18" i="20"/>
  <c r="Z18" i="20"/>
  <c r="AA18" i="20"/>
  <c r="AB18" i="20"/>
  <c r="S19" i="20"/>
  <c r="AN19" i="20" s="1"/>
  <c r="V19" i="22" s="1"/>
  <c r="X19" i="20"/>
  <c r="U19" i="20"/>
  <c r="V19" i="20"/>
  <c r="W19" i="20"/>
  <c r="Z19" i="20"/>
  <c r="AA19" i="20"/>
  <c r="AB19" i="20"/>
  <c r="S20" i="20"/>
  <c r="AN20" i="20" s="1"/>
  <c r="V20" i="22" s="1"/>
  <c r="X20" i="20"/>
  <c r="U20" i="20"/>
  <c r="V20" i="20"/>
  <c r="W20" i="20"/>
  <c r="Z20" i="20"/>
  <c r="AA20" i="20"/>
  <c r="AB20" i="20"/>
  <c r="S21" i="20"/>
  <c r="AN21" i="20" s="1"/>
  <c r="V21" i="22" s="1"/>
  <c r="X21" i="20"/>
  <c r="U21" i="20"/>
  <c r="V21" i="20"/>
  <c r="W21" i="20"/>
  <c r="Z21" i="20"/>
  <c r="AA21" i="20"/>
  <c r="AB21" i="20"/>
  <c r="S22" i="20"/>
  <c r="AN22" i="20" s="1"/>
  <c r="V22" i="22" s="1"/>
  <c r="X22" i="20"/>
  <c r="U22" i="20"/>
  <c r="V22" i="20"/>
  <c r="W22" i="20"/>
  <c r="Z22" i="20"/>
  <c r="AA22" i="20"/>
  <c r="AB22" i="20"/>
  <c r="S23" i="20"/>
  <c r="AN23" i="20" s="1"/>
  <c r="V23" i="22" s="1"/>
  <c r="X23" i="20"/>
  <c r="U23" i="20"/>
  <c r="V23" i="20"/>
  <c r="W23" i="20"/>
  <c r="Z23" i="20"/>
  <c r="AA23" i="20"/>
  <c r="AB23" i="20"/>
  <c r="S24" i="20"/>
  <c r="AN24" i="20" s="1"/>
  <c r="V24" i="22" s="1"/>
  <c r="X24" i="20"/>
  <c r="U24" i="20"/>
  <c r="V24" i="20"/>
  <c r="W24" i="20"/>
  <c r="Z24" i="20"/>
  <c r="AA24" i="20"/>
  <c r="AB24" i="20"/>
  <c r="S25" i="20"/>
  <c r="AN25" i="20" s="1"/>
  <c r="V25" i="22" s="1"/>
  <c r="X25" i="20"/>
  <c r="U25" i="20"/>
  <c r="V25" i="20"/>
  <c r="W25" i="20"/>
  <c r="Z25" i="20"/>
  <c r="AA25" i="20"/>
  <c r="AB25" i="20"/>
  <c r="S26" i="20"/>
  <c r="AN26" i="20" s="1"/>
  <c r="V26" i="22" s="1"/>
  <c r="X26" i="20"/>
  <c r="U26" i="20"/>
  <c r="V26" i="20"/>
  <c r="W26" i="20"/>
  <c r="Z26" i="20"/>
  <c r="AA26" i="20"/>
  <c r="AB26" i="20"/>
  <c r="S27" i="20"/>
  <c r="AN27" i="20" s="1"/>
  <c r="V27" i="22" s="1"/>
  <c r="X27" i="20"/>
  <c r="U27" i="20"/>
  <c r="V27" i="20"/>
  <c r="W27" i="20"/>
  <c r="Z27" i="20"/>
  <c r="AA27" i="20"/>
  <c r="AB27" i="20"/>
  <c r="S28" i="20"/>
  <c r="AN28" i="20" s="1"/>
  <c r="V28" i="22" s="1"/>
  <c r="X28" i="20"/>
  <c r="U28" i="20"/>
  <c r="V28" i="20"/>
  <c r="W28" i="20"/>
  <c r="Z28" i="20"/>
  <c r="AA28" i="20"/>
  <c r="AB28" i="20"/>
  <c r="S29" i="20"/>
  <c r="AN29" i="20" s="1"/>
  <c r="V29" i="22" s="1"/>
  <c r="X29" i="20"/>
  <c r="U29" i="20"/>
  <c r="V29" i="20"/>
  <c r="W29" i="20"/>
  <c r="Z29" i="20"/>
  <c r="AA29" i="20"/>
  <c r="AB29" i="20"/>
  <c r="S30" i="20"/>
  <c r="AN30" i="20" s="1"/>
  <c r="V30" i="22" s="1"/>
  <c r="X30" i="20"/>
  <c r="U30" i="20"/>
  <c r="V30" i="20"/>
  <c r="W30" i="20"/>
  <c r="Z30" i="20"/>
  <c r="AA30" i="20"/>
  <c r="AB30" i="20"/>
  <c r="S31" i="20"/>
  <c r="AN31" i="20" s="1"/>
  <c r="V31" i="22" s="1"/>
  <c r="X31" i="20"/>
  <c r="U31" i="20"/>
  <c r="V31" i="20"/>
  <c r="W31" i="20"/>
  <c r="Z31" i="20"/>
  <c r="AA31" i="20"/>
  <c r="AB31" i="20"/>
  <c r="S32" i="20"/>
  <c r="AN32" i="20" s="1"/>
  <c r="V32" i="22" s="1"/>
  <c r="X32" i="20"/>
  <c r="U32" i="20"/>
  <c r="V32" i="20"/>
  <c r="W32" i="20"/>
  <c r="Z32" i="20"/>
  <c r="AA32" i="20"/>
  <c r="AB32" i="20"/>
  <c r="S33" i="20"/>
  <c r="AN33" i="20" s="1"/>
  <c r="V33" i="22" s="1"/>
  <c r="X33" i="20"/>
  <c r="U33" i="20"/>
  <c r="V33" i="20"/>
  <c r="W33" i="20"/>
  <c r="Z33" i="20"/>
  <c r="AA33" i="20"/>
  <c r="AB33" i="20"/>
  <c r="S34" i="20"/>
  <c r="AN34" i="20" s="1"/>
  <c r="V34" i="22" s="1"/>
  <c r="X34" i="20"/>
  <c r="U34" i="20"/>
  <c r="V34" i="20"/>
  <c r="W34" i="20"/>
  <c r="Z34" i="20"/>
  <c r="AA34" i="20"/>
  <c r="AB34" i="20"/>
  <c r="S35" i="20"/>
  <c r="AN35" i="20" s="1"/>
  <c r="V35" i="22" s="1"/>
  <c r="X35" i="20"/>
  <c r="U35" i="20"/>
  <c r="V35" i="20"/>
  <c r="W35" i="20"/>
  <c r="Z35" i="20"/>
  <c r="AA35" i="20"/>
  <c r="AB35" i="20"/>
  <c r="S36" i="20"/>
  <c r="AN36" i="20" s="1"/>
  <c r="V36" i="22" s="1"/>
  <c r="X36" i="20"/>
  <c r="U36" i="20"/>
  <c r="V36" i="20"/>
  <c r="W36" i="20"/>
  <c r="Z36" i="20"/>
  <c r="AA36" i="20"/>
  <c r="AB36" i="20"/>
  <c r="S37" i="20"/>
  <c r="AN37" i="20" s="1"/>
  <c r="V37" i="22" s="1"/>
  <c r="X37" i="20"/>
  <c r="U37" i="20"/>
  <c r="V37" i="20"/>
  <c r="W37" i="20"/>
  <c r="Z37" i="20"/>
  <c r="AA37" i="20"/>
  <c r="AB37" i="20"/>
  <c r="S38" i="20"/>
  <c r="AN38" i="20" s="1"/>
  <c r="V38" i="22" s="1"/>
  <c r="X38" i="20"/>
  <c r="U38" i="20"/>
  <c r="V38" i="20"/>
  <c r="W38" i="20"/>
  <c r="Z38" i="20"/>
  <c r="AA38" i="20"/>
  <c r="AB38" i="20"/>
  <c r="S39" i="20"/>
  <c r="AN39" i="20" s="1"/>
  <c r="V39" i="22" s="1"/>
  <c r="X39" i="20"/>
  <c r="U39" i="20"/>
  <c r="V39" i="20"/>
  <c r="W39" i="20"/>
  <c r="Z39" i="20"/>
  <c r="AA39" i="20"/>
  <c r="AB39" i="20"/>
  <c r="S40" i="20"/>
  <c r="AN40" i="20" s="1"/>
  <c r="V40" i="22" s="1"/>
  <c r="X40" i="20"/>
  <c r="U40" i="20"/>
  <c r="V40" i="20"/>
  <c r="W40" i="20"/>
  <c r="Z40" i="20"/>
  <c r="AA40" i="20"/>
  <c r="AB40" i="20"/>
  <c r="S41" i="20"/>
  <c r="AN41" i="20" s="1"/>
  <c r="V41" i="22" s="1"/>
  <c r="X41" i="20"/>
  <c r="U41" i="20"/>
  <c r="V41" i="20"/>
  <c r="W41" i="20"/>
  <c r="Z41" i="20"/>
  <c r="AA41" i="20"/>
  <c r="AB41" i="20"/>
  <c r="S42" i="20"/>
  <c r="AN42" i="20" s="1"/>
  <c r="V42" i="22" s="1"/>
  <c r="X42" i="20"/>
  <c r="U42" i="20"/>
  <c r="V42" i="20"/>
  <c r="W42" i="20"/>
  <c r="Z42" i="20"/>
  <c r="AA42" i="20"/>
  <c r="AB42" i="20"/>
  <c r="S43" i="20"/>
  <c r="AN43" i="20" s="1"/>
  <c r="V43" i="22" s="1"/>
  <c r="X43" i="20"/>
  <c r="U43" i="20"/>
  <c r="V43" i="20"/>
  <c r="W43" i="20"/>
  <c r="Z43" i="20"/>
  <c r="AA43" i="20"/>
  <c r="AB43" i="20"/>
  <c r="S44" i="20"/>
  <c r="AN44" i="20" s="1"/>
  <c r="V44" i="22" s="1"/>
  <c r="X44" i="20"/>
  <c r="U44" i="20"/>
  <c r="V44" i="20"/>
  <c r="W44" i="20"/>
  <c r="Z44" i="20"/>
  <c r="AA44" i="20"/>
  <c r="AB44" i="20"/>
  <c r="S45" i="20"/>
  <c r="AN45" i="20" s="1"/>
  <c r="V45" i="22" s="1"/>
  <c r="X45" i="20"/>
  <c r="U45" i="20"/>
  <c r="V45" i="20"/>
  <c r="W45" i="20"/>
  <c r="Z45" i="20"/>
  <c r="AA45" i="20"/>
  <c r="AB45" i="20"/>
  <c r="S46" i="20"/>
  <c r="AN46" i="20" s="1"/>
  <c r="V46" i="22" s="1"/>
  <c r="X46" i="20"/>
  <c r="U46" i="20"/>
  <c r="V46" i="20"/>
  <c r="W46" i="20"/>
  <c r="Z46" i="20"/>
  <c r="AA46" i="20"/>
  <c r="AB46" i="20"/>
  <c r="S47" i="20"/>
  <c r="AN47" i="20" s="1"/>
  <c r="V47" i="22" s="1"/>
  <c r="X47" i="20"/>
  <c r="U47" i="20"/>
  <c r="V47" i="20"/>
  <c r="W47" i="20"/>
  <c r="Z47" i="20"/>
  <c r="AA47" i="20"/>
  <c r="AB47" i="20"/>
  <c r="S48" i="20"/>
  <c r="AN48" i="20" s="1"/>
  <c r="V48" i="22" s="1"/>
  <c r="X48" i="20"/>
  <c r="U48" i="20"/>
  <c r="V48" i="20"/>
  <c r="W48" i="20"/>
  <c r="Z48" i="20"/>
  <c r="AA48" i="20"/>
  <c r="AB48" i="20"/>
  <c r="S49" i="20"/>
  <c r="AN49" i="20" s="1"/>
  <c r="V49" i="22" s="1"/>
  <c r="X49" i="20"/>
  <c r="U49" i="20"/>
  <c r="V49" i="20"/>
  <c r="W49" i="20"/>
  <c r="Z49" i="20"/>
  <c r="AA49" i="20"/>
  <c r="AB49" i="20"/>
  <c r="AB3" i="20"/>
  <c r="Z3" i="20"/>
  <c r="W3" i="20"/>
  <c r="V3" i="20"/>
  <c r="X3" i="20"/>
  <c r="U3" i="20"/>
  <c r="S3" i="20"/>
  <c r="AN3" i="20" s="1"/>
  <c r="V3" i="22" s="1"/>
  <c r="M4" i="20"/>
  <c r="Q4" i="20"/>
  <c r="R4" i="20"/>
  <c r="M5" i="20"/>
  <c r="Q5" i="20"/>
  <c r="R5" i="20"/>
  <c r="M6" i="20"/>
  <c r="Q6" i="20"/>
  <c r="R6" i="20"/>
  <c r="M7" i="20"/>
  <c r="Q7" i="20"/>
  <c r="R7" i="20"/>
  <c r="M8" i="20"/>
  <c r="Q8" i="20"/>
  <c r="R8" i="20"/>
  <c r="M9" i="20"/>
  <c r="Q9" i="20"/>
  <c r="R9" i="20"/>
  <c r="M10" i="20"/>
  <c r="Q10" i="20"/>
  <c r="R10" i="20"/>
  <c r="M11" i="20"/>
  <c r="Q11" i="20"/>
  <c r="R11" i="20"/>
  <c r="M12" i="20"/>
  <c r="Q12" i="20"/>
  <c r="R12" i="20"/>
  <c r="M13" i="20"/>
  <c r="Q13" i="20"/>
  <c r="R13" i="20"/>
  <c r="M14" i="20"/>
  <c r="Q14" i="20"/>
  <c r="R14" i="20"/>
  <c r="M15" i="20"/>
  <c r="Q15" i="20"/>
  <c r="R15" i="20"/>
  <c r="M16" i="20"/>
  <c r="Q16" i="20"/>
  <c r="R16" i="20"/>
  <c r="M17" i="20"/>
  <c r="Q17" i="20"/>
  <c r="R17" i="20"/>
  <c r="M18" i="20"/>
  <c r="Q18" i="20"/>
  <c r="R18" i="20"/>
  <c r="M19" i="20"/>
  <c r="Q19" i="20"/>
  <c r="R19" i="20"/>
  <c r="M20" i="20"/>
  <c r="Q20" i="20"/>
  <c r="R20" i="20"/>
  <c r="M21" i="20"/>
  <c r="Q21" i="20"/>
  <c r="R21" i="20"/>
  <c r="M22" i="20"/>
  <c r="Q22" i="20"/>
  <c r="R22" i="20"/>
  <c r="M23" i="20"/>
  <c r="Q23" i="20"/>
  <c r="R23" i="20"/>
  <c r="M24" i="20"/>
  <c r="Q24" i="20"/>
  <c r="R24" i="20"/>
  <c r="M25" i="20"/>
  <c r="Q25" i="20"/>
  <c r="R25" i="20"/>
  <c r="M26" i="20"/>
  <c r="Q26" i="20"/>
  <c r="R26" i="20"/>
  <c r="M27" i="20"/>
  <c r="Q27" i="20"/>
  <c r="R27" i="20"/>
  <c r="M28" i="20"/>
  <c r="Q28" i="20"/>
  <c r="R28" i="20"/>
  <c r="M29" i="20"/>
  <c r="Q29" i="20"/>
  <c r="R29" i="20"/>
  <c r="M30" i="20"/>
  <c r="Q30" i="20"/>
  <c r="R30" i="20"/>
  <c r="M31" i="20"/>
  <c r="Q31" i="20"/>
  <c r="R31" i="20"/>
  <c r="M32" i="20"/>
  <c r="Q32" i="20"/>
  <c r="R32" i="20"/>
  <c r="M33" i="20"/>
  <c r="Q33" i="20"/>
  <c r="R33" i="20"/>
  <c r="M34" i="20"/>
  <c r="Q34" i="20"/>
  <c r="R34" i="20"/>
  <c r="M35" i="20"/>
  <c r="Q35" i="20"/>
  <c r="R35" i="20"/>
  <c r="M36" i="20"/>
  <c r="Q36" i="20"/>
  <c r="R36" i="20"/>
  <c r="M37" i="20"/>
  <c r="Q37" i="20"/>
  <c r="R37" i="20"/>
  <c r="M38" i="20"/>
  <c r="Q38" i="20"/>
  <c r="R38" i="20"/>
  <c r="M39" i="20"/>
  <c r="Q39" i="20"/>
  <c r="R39" i="20"/>
  <c r="M40" i="20"/>
  <c r="Q40" i="20"/>
  <c r="R40" i="20"/>
  <c r="M41" i="20"/>
  <c r="Q41" i="20"/>
  <c r="R41" i="20"/>
  <c r="M42" i="20"/>
  <c r="Q42" i="20"/>
  <c r="R42" i="20"/>
  <c r="M43" i="20"/>
  <c r="Q43" i="20"/>
  <c r="R43" i="20"/>
  <c r="M44" i="20"/>
  <c r="Q44" i="20"/>
  <c r="R44" i="20"/>
  <c r="M45" i="20"/>
  <c r="Q45" i="20"/>
  <c r="R45" i="20"/>
  <c r="M46" i="20"/>
  <c r="Q46" i="20"/>
  <c r="R46" i="20"/>
  <c r="M47" i="20"/>
  <c r="Q47" i="20"/>
  <c r="R47" i="20"/>
  <c r="M48" i="20"/>
  <c r="Q48" i="20"/>
  <c r="R48" i="20"/>
  <c r="M49" i="20"/>
  <c r="R49" i="20"/>
  <c r="R3" i="20"/>
  <c r="Q3" i="20"/>
  <c r="M3" i="20"/>
  <c r="L4" i="20"/>
  <c r="L5" i="20"/>
  <c r="L6" i="20"/>
  <c r="L7" i="20"/>
  <c r="L8" i="20"/>
  <c r="L9" i="20"/>
  <c r="L10" i="20"/>
  <c r="AK10" i="20" s="1"/>
  <c r="L11" i="20"/>
  <c r="L12" i="20"/>
  <c r="L13" i="20"/>
  <c r="L14" i="20"/>
  <c r="L15" i="20"/>
  <c r="L16" i="20"/>
  <c r="L17" i="20"/>
  <c r="L18" i="20"/>
  <c r="AK18" i="20" s="1"/>
  <c r="L19" i="20"/>
  <c r="L20" i="20"/>
  <c r="L21" i="20"/>
  <c r="L22" i="20"/>
  <c r="L23" i="20"/>
  <c r="L24" i="20"/>
  <c r="L25" i="20"/>
  <c r="L26" i="20"/>
  <c r="AK26" i="20" s="1"/>
  <c r="L27" i="20"/>
  <c r="L28" i="20"/>
  <c r="L29" i="20"/>
  <c r="L30" i="20"/>
  <c r="L31" i="20"/>
  <c r="L32" i="20"/>
  <c r="L33" i="20"/>
  <c r="L34" i="20"/>
  <c r="AK34" i="20" s="1"/>
  <c r="L35" i="20"/>
  <c r="L36" i="20"/>
  <c r="L37" i="20"/>
  <c r="L38" i="20"/>
  <c r="L39" i="20"/>
  <c r="L40" i="20"/>
  <c r="L41" i="20"/>
  <c r="L42" i="20"/>
  <c r="AK42" i="20" s="1"/>
  <c r="L43" i="20"/>
  <c r="L44" i="20"/>
  <c r="L45" i="20"/>
  <c r="L46" i="20"/>
  <c r="L47" i="20"/>
  <c r="L48" i="20"/>
  <c r="L49" i="20"/>
  <c r="L3" i="20"/>
  <c r="AK22" i="20" l="1"/>
  <c r="AK6" i="20"/>
  <c r="AK38" i="20"/>
  <c r="AK46" i="20"/>
  <c r="AK30" i="20"/>
  <c r="AK14" i="20"/>
  <c r="AS32" i="20"/>
  <c r="AV32" i="20" s="1"/>
  <c r="AS24" i="20"/>
  <c r="AV24" i="20" s="1"/>
  <c r="AS16" i="20"/>
  <c r="AS44" i="20"/>
  <c r="AS42" i="20"/>
  <c r="AS34" i="20"/>
  <c r="AS26" i="20"/>
  <c r="AS18" i="20"/>
  <c r="AS10" i="20"/>
  <c r="AS3" i="20"/>
  <c r="AV3" i="20" s="1"/>
  <c r="AS36" i="20"/>
  <c r="AS28" i="20"/>
  <c r="AS20" i="20"/>
  <c r="AK47" i="20"/>
  <c r="AK39" i="20"/>
  <c r="AK31" i="20"/>
  <c r="AK23" i="20"/>
  <c r="AK15" i="20"/>
  <c r="AK7" i="20"/>
  <c r="AK45" i="20"/>
  <c r="AK37" i="20"/>
  <c r="AK29" i="20"/>
  <c r="AK21" i="20"/>
  <c r="AK13" i="20"/>
  <c r="AK5" i="20"/>
  <c r="AS7" i="20"/>
  <c r="AV7" i="20" s="1"/>
  <c r="AK3" i="20"/>
  <c r="AS46" i="20"/>
  <c r="AS38" i="20"/>
  <c r="AS30" i="20"/>
  <c r="AS22" i="20"/>
  <c r="AS14" i="20"/>
  <c r="AS6" i="20"/>
  <c r="AV6" i="20" s="1"/>
  <c r="AS12" i="20"/>
  <c r="AV12" i="20" s="1"/>
  <c r="AS4" i="20"/>
  <c r="AS43" i="20"/>
  <c r="AS35" i="20"/>
  <c r="AS27" i="20"/>
  <c r="AS19" i="20"/>
  <c r="AS11" i="20"/>
  <c r="AS49" i="20"/>
  <c r="AV49" i="20" s="1"/>
  <c r="AS41" i="20"/>
  <c r="AS33" i="20"/>
  <c r="AS25" i="20"/>
  <c r="AS17" i="20"/>
  <c r="AS9" i="20"/>
  <c r="AK28" i="20"/>
  <c r="AK20" i="20"/>
  <c r="AK12" i="20"/>
  <c r="AK4" i="20"/>
  <c r="AS48" i="20"/>
  <c r="AS40" i="20"/>
  <c r="AS8" i="20"/>
  <c r="AK43" i="20"/>
  <c r="AK35" i="20"/>
  <c r="AK27" i="20"/>
  <c r="AK19" i="20"/>
  <c r="AK11" i="20"/>
  <c r="AS47" i="20"/>
  <c r="AS39" i="20"/>
  <c r="AS31" i="20"/>
  <c r="AS23" i="20"/>
  <c r="AV23" i="20" s="1"/>
  <c r="AS15" i="20"/>
  <c r="AS45" i="20"/>
  <c r="AS37" i="20"/>
  <c r="AS29" i="20"/>
  <c r="AS21" i="20"/>
  <c r="AS13" i="20"/>
  <c r="AS5" i="20"/>
  <c r="AK48" i="20"/>
  <c r="AK40" i="20"/>
  <c r="AK32" i="20"/>
  <c r="AK24" i="20"/>
  <c r="AK16" i="20"/>
  <c r="AK8" i="20"/>
  <c r="AK44" i="20"/>
  <c r="AK36" i="20"/>
  <c r="AK49" i="20"/>
  <c r="AK41" i="20"/>
  <c r="AK33" i="20"/>
  <c r="AK25" i="20"/>
  <c r="AK17" i="20"/>
  <c r="AK9" i="20"/>
  <c r="AP3" i="20"/>
  <c r="AQ3" i="20" s="1"/>
  <c r="X3" i="22" s="1"/>
  <c r="AO3" i="20"/>
  <c r="AJ43" i="20"/>
  <c r="AJ35" i="20"/>
  <c r="AJ27" i="20"/>
  <c r="AJ19" i="20"/>
  <c r="AD33" i="22"/>
  <c r="AD25" i="22"/>
  <c r="AD17" i="22"/>
  <c r="AD9" i="22"/>
  <c r="AJ49" i="20"/>
  <c r="AM49" i="20" s="1"/>
  <c r="AJ41" i="20"/>
  <c r="AJ33" i="20"/>
  <c r="AJ25" i="20"/>
  <c r="AJ17" i="20"/>
  <c r="AJ9" i="20"/>
  <c r="AM9" i="20" s="1"/>
  <c r="U9" i="22" s="1"/>
  <c r="AP47" i="20"/>
  <c r="AQ47" i="20" s="1"/>
  <c r="X47" i="22" s="1"/>
  <c r="AP43" i="20"/>
  <c r="AQ43" i="20" s="1"/>
  <c r="X43" i="22" s="1"/>
  <c r="AP39" i="20"/>
  <c r="AQ39" i="20" s="1"/>
  <c r="X39" i="22" s="1"/>
  <c r="AP35" i="20"/>
  <c r="AQ35" i="20" s="1"/>
  <c r="X35" i="22" s="1"/>
  <c r="AP31" i="20"/>
  <c r="AQ31" i="20" s="1"/>
  <c r="X31" i="22" s="1"/>
  <c r="AP27" i="20"/>
  <c r="AQ27" i="20" s="1"/>
  <c r="X27" i="22" s="1"/>
  <c r="AP23" i="20"/>
  <c r="AQ23" i="20" s="1"/>
  <c r="X23" i="22" s="1"/>
  <c r="AP19" i="20"/>
  <c r="AQ19" i="20" s="1"/>
  <c r="X19" i="22" s="1"/>
  <c r="AP15" i="20"/>
  <c r="AQ15" i="20" s="1"/>
  <c r="X15" i="22" s="1"/>
  <c r="AP11" i="20"/>
  <c r="AQ11" i="20" s="1"/>
  <c r="X11" i="22" s="1"/>
  <c r="AP7" i="20"/>
  <c r="AQ7" i="20" s="1"/>
  <c r="X7" i="22" s="1"/>
  <c r="AD49" i="22"/>
  <c r="AD41" i="22"/>
  <c r="AD16" i="22"/>
  <c r="AD8" i="22"/>
  <c r="AD47" i="22"/>
  <c r="AD39" i="22"/>
  <c r="AD31" i="22"/>
  <c r="AD23" i="22"/>
  <c r="AD15" i="22"/>
  <c r="AD7" i="22"/>
  <c r="AD40" i="22"/>
  <c r="AD46" i="22"/>
  <c r="AD38" i="22"/>
  <c r="AD30" i="22"/>
  <c r="AD22" i="22"/>
  <c r="AD14" i="22"/>
  <c r="AD6" i="22"/>
  <c r="AD32" i="22"/>
  <c r="AJ45" i="20"/>
  <c r="AJ37" i="20"/>
  <c r="AJ29" i="20"/>
  <c r="AJ21" i="20"/>
  <c r="AJ13" i="20"/>
  <c r="AJ5" i="20"/>
  <c r="AP49" i="20"/>
  <c r="AQ49" i="20" s="1"/>
  <c r="X49" i="22" s="1"/>
  <c r="AP45" i="20"/>
  <c r="AQ45" i="20" s="1"/>
  <c r="X45" i="22" s="1"/>
  <c r="AP41" i="20"/>
  <c r="AQ41" i="20" s="1"/>
  <c r="X41" i="22" s="1"/>
  <c r="AP37" i="20"/>
  <c r="AQ37" i="20" s="1"/>
  <c r="X37" i="22" s="1"/>
  <c r="AP33" i="20"/>
  <c r="AQ33" i="20" s="1"/>
  <c r="X33" i="22" s="1"/>
  <c r="AP29" i="20"/>
  <c r="AQ29" i="20" s="1"/>
  <c r="X29" i="22" s="1"/>
  <c r="AP25" i="20"/>
  <c r="AQ25" i="20" s="1"/>
  <c r="X25" i="22" s="1"/>
  <c r="AP21" i="20"/>
  <c r="AQ21" i="20" s="1"/>
  <c r="X21" i="22" s="1"/>
  <c r="AP17" i="20"/>
  <c r="AQ17" i="20" s="1"/>
  <c r="X17" i="22" s="1"/>
  <c r="AP13" i="20"/>
  <c r="AQ13" i="20" s="1"/>
  <c r="X13" i="22" s="1"/>
  <c r="AD3" i="22"/>
  <c r="AD45" i="22"/>
  <c r="AD37" i="22"/>
  <c r="AD29" i="22"/>
  <c r="AD21" i="22"/>
  <c r="AD13" i="22"/>
  <c r="AD5" i="22"/>
  <c r="AD24" i="22"/>
  <c r="AO8" i="20"/>
  <c r="W8" i="22" s="1"/>
  <c r="AO4" i="20"/>
  <c r="W4" i="22" s="1"/>
  <c r="AD44" i="22"/>
  <c r="AD36" i="22"/>
  <c r="AD28" i="22"/>
  <c r="AD20" i="22"/>
  <c r="AD12" i="22"/>
  <c r="AD4" i="22"/>
  <c r="AD48" i="22"/>
  <c r="AD43" i="22"/>
  <c r="AD35" i="22"/>
  <c r="AD27" i="22"/>
  <c r="AD19" i="22"/>
  <c r="AD11" i="22"/>
  <c r="AD42" i="22"/>
  <c r="AD34" i="22"/>
  <c r="AD26" i="22"/>
  <c r="AD18" i="22"/>
  <c r="AD10" i="22"/>
  <c r="AP48" i="20"/>
  <c r="AQ48" i="20" s="1"/>
  <c r="X48" i="22" s="1"/>
  <c r="AP44" i="20"/>
  <c r="AQ44" i="20" s="1"/>
  <c r="X44" i="22" s="1"/>
  <c r="AP40" i="20"/>
  <c r="AQ40" i="20" s="1"/>
  <c r="X40" i="22" s="1"/>
  <c r="AP36" i="20"/>
  <c r="AQ36" i="20" s="1"/>
  <c r="X36" i="22" s="1"/>
  <c r="AP32" i="20"/>
  <c r="AQ32" i="20" s="1"/>
  <c r="X32" i="22" s="1"/>
  <c r="AP28" i="20"/>
  <c r="AQ28" i="20" s="1"/>
  <c r="X28" i="22" s="1"/>
  <c r="AP24" i="20"/>
  <c r="AQ24" i="20" s="1"/>
  <c r="X24" i="22" s="1"/>
  <c r="AP20" i="20"/>
  <c r="AQ20" i="20" s="1"/>
  <c r="X20" i="22" s="1"/>
  <c r="AP16" i="20"/>
  <c r="AQ16" i="20" s="1"/>
  <c r="X16" i="22" s="1"/>
  <c r="AP12" i="20"/>
  <c r="AQ12" i="20" s="1"/>
  <c r="X12" i="22" s="1"/>
  <c r="AP8" i="20"/>
  <c r="AQ8" i="20" s="1"/>
  <c r="X8" i="22" s="1"/>
  <c r="AP4" i="20"/>
  <c r="AQ4" i="20" s="1"/>
  <c r="X4" i="22" s="1"/>
  <c r="AO48" i="20"/>
  <c r="W48" i="22" s="1"/>
  <c r="AO44" i="20"/>
  <c r="W44" i="22" s="1"/>
  <c r="AO40" i="20"/>
  <c r="W40" i="22" s="1"/>
  <c r="AO36" i="20"/>
  <c r="W36" i="22" s="1"/>
  <c r="AO32" i="20"/>
  <c r="W32" i="22" s="1"/>
  <c r="AO28" i="20"/>
  <c r="W28" i="22" s="1"/>
  <c r="AO24" i="20"/>
  <c r="W24" i="22" s="1"/>
  <c r="AO20" i="20"/>
  <c r="W20" i="22" s="1"/>
  <c r="AO16" i="20"/>
  <c r="W16" i="22" s="1"/>
  <c r="AO12" i="20"/>
  <c r="W12" i="22" s="1"/>
  <c r="AP9" i="20"/>
  <c r="AQ9" i="20" s="1"/>
  <c r="X9" i="22" s="1"/>
  <c r="AP5" i="20"/>
  <c r="AQ5" i="20" s="1"/>
  <c r="X5" i="22" s="1"/>
  <c r="AP46" i="20"/>
  <c r="AQ46" i="20" s="1"/>
  <c r="X46" i="22" s="1"/>
  <c r="AP42" i="20"/>
  <c r="AQ42" i="20" s="1"/>
  <c r="X42" i="22" s="1"/>
  <c r="AP38" i="20"/>
  <c r="AQ38" i="20" s="1"/>
  <c r="X38" i="22" s="1"/>
  <c r="AP34" i="20"/>
  <c r="AQ34" i="20" s="1"/>
  <c r="X34" i="22" s="1"/>
  <c r="AP30" i="20"/>
  <c r="AQ30" i="20" s="1"/>
  <c r="X30" i="22" s="1"/>
  <c r="AP26" i="20"/>
  <c r="AQ26" i="20" s="1"/>
  <c r="X26" i="22" s="1"/>
  <c r="AP22" i="20"/>
  <c r="AQ22" i="20" s="1"/>
  <c r="X22" i="22" s="1"/>
  <c r="AP18" i="20"/>
  <c r="AQ18" i="20" s="1"/>
  <c r="X18" i="22" s="1"/>
  <c r="AP14" i="20"/>
  <c r="AQ14" i="20" s="1"/>
  <c r="X14" i="22" s="1"/>
  <c r="AP10" i="20"/>
  <c r="AQ10" i="20" s="1"/>
  <c r="X10" i="22" s="1"/>
  <c r="AP6" i="20"/>
  <c r="AQ6" i="20" s="1"/>
  <c r="X6" i="22" s="1"/>
  <c r="AJ44" i="20"/>
  <c r="AJ12" i="20"/>
  <c r="AJ36" i="20"/>
  <c r="AJ4" i="20"/>
  <c r="AO47" i="20"/>
  <c r="W47" i="22" s="1"/>
  <c r="AO43" i="20"/>
  <c r="W43" i="22" s="1"/>
  <c r="AO39" i="20"/>
  <c r="W39" i="22" s="1"/>
  <c r="AO35" i="20"/>
  <c r="W35" i="22" s="1"/>
  <c r="AO31" i="20"/>
  <c r="W31" i="22" s="1"/>
  <c r="AO27" i="20"/>
  <c r="W27" i="22" s="1"/>
  <c r="AO23" i="20"/>
  <c r="W23" i="22" s="1"/>
  <c r="AO19" i="20"/>
  <c r="W19" i="22" s="1"/>
  <c r="AO15" i="20"/>
  <c r="W15" i="22" s="1"/>
  <c r="AO11" i="20"/>
  <c r="W11" i="22" s="1"/>
  <c r="AO7" i="20"/>
  <c r="W7" i="22" s="1"/>
  <c r="AJ20" i="20"/>
  <c r="AO46" i="20"/>
  <c r="W46" i="22" s="1"/>
  <c r="AO42" i="20"/>
  <c r="W42" i="22" s="1"/>
  <c r="AO38" i="20"/>
  <c r="W38" i="22" s="1"/>
  <c r="AO34" i="20"/>
  <c r="W34" i="22" s="1"/>
  <c r="AO30" i="20"/>
  <c r="W30" i="22" s="1"/>
  <c r="AO26" i="20"/>
  <c r="W26" i="22" s="1"/>
  <c r="AO22" i="20"/>
  <c r="W22" i="22" s="1"/>
  <c r="AO18" i="20"/>
  <c r="W18" i="22" s="1"/>
  <c r="AO14" i="20"/>
  <c r="W14" i="22" s="1"/>
  <c r="AO10" i="20"/>
  <c r="W10" i="22" s="1"/>
  <c r="AO6" i="20"/>
  <c r="W6" i="22" s="1"/>
  <c r="AJ28" i="20"/>
  <c r="AO49" i="20"/>
  <c r="W49" i="22" s="1"/>
  <c r="AO45" i="20"/>
  <c r="W45" i="22" s="1"/>
  <c r="AO41" i="20"/>
  <c r="W41" i="22" s="1"/>
  <c r="AO37" i="20"/>
  <c r="W37" i="22" s="1"/>
  <c r="AO33" i="20"/>
  <c r="W33" i="22" s="1"/>
  <c r="AO29" i="20"/>
  <c r="W29" i="22" s="1"/>
  <c r="AO25" i="20"/>
  <c r="W25" i="22" s="1"/>
  <c r="AO21" i="20"/>
  <c r="W21" i="22" s="1"/>
  <c r="AO17" i="20"/>
  <c r="W17" i="22" s="1"/>
  <c r="AO13" i="20"/>
  <c r="W13" i="22" s="1"/>
  <c r="AO9" i="20"/>
  <c r="W9" i="22" s="1"/>
  <c r="AO5" i="20"/>
  <c r="W5" i="22" s="1"/>
  <c r="AJ31" i="20"/>
  <c r="AJ23" i="20"/>
  <c r="AJ42" i="20"/>
  <c r="AM42" i="20" s="1"/>
  <c r="AJ34" i="20"/>
  <c r="AM34" i="20" s="1"/>
  <c r="AJ26" i="20"/>
  <c r="AM26" i="20" s="1"/>
  <c r="AJ18" i="20"/>
  <c r="AM18" i="20" s="1"/>
  <c r="AJ10" i="20"/>
  <c r="AM10" i="20" s="1"/>
  <c r="AJ47" i="20"/>
  <c r="AJ15" i="20"/>
  <c r="AJ3" i="20"/>
  <c r="AJ48" i="20"/>
  <c r="AJ40" i="20"/>
  <c r="AJ32" i="20"/>
  <c r="AJ24" i="20"/>
  <c r="AJ16" i="20"/>
  <c r="AJ8" i="20"/>
  <c r="AJ11" i="20"/>
  <c r="AJ39" i="20"/>
  <c r="AJ7" i="20"/>
  <c r="AJ46" i="20"/>
  <c r="AJ38" i="20"/>
  <c r="AM38" i="20" s="1"/>
  <c r="AJ30" i="20"/>
  <c r="AM30" i="20" s="1"/>
  <c r="AJ22" i="20"/>
  <c r="AM22" i="20" s="1"/>
  <c r="AJ14" i="20"/>
  <c r="AM14" i="20" s="1"/>
  <c r="AJ6" i="20"/>
  <c r="AM6" i="20" s="1"/>
  <c r="J4" i="20"/>
  <c r="K4" i="20"/>
  <c r="J5" i="20"/>
  <c r="K5" i="20"/>
  <c r="J6" i="20"/>
  <c r="K6" i="20"/>
  <c r="J7" i="20"/>
  <c r="K7" i="20"/>
  <c r="J8" i="20"/>
  <c r="K8" i="20"/>
  <c r="J9" i="20"/>
  <c r="K9" i="20"/>
  <c r="J10" i="20"/>
  <c r="K10" i="20"/>
  <c r="J11" i="20"/>
  <c r="K11" i="20"/>
  <c r="J12" i="20"/>
  <c r="K12" i="20"/>
  <c r="J13" i="20"/>
  <c r="K13" i="20"/>
  <c r="J14" i="20"/>
  <c r="K14" i="20"/>
  <c r="J15" i="20"/>
  <c r="K15" i="20"/>
  <c r="J16" i="20"/>
  <c r="K16" i="20"/>
  <c r="J17" i="20"/>
  <c r="K17" i="20"/>
  <c r="J18" i="20"/>
  <c r="K18" i="20"/>
  <c r="J19" i="20"/>
  <c r="K19" i="20"/>
  <c r="J20" i="20"/>
  <c r="K20" i="20"/>
  <c r="J21" i="20"/>
  <c r="K21" i="20"/>
  <c r="J22" i="20"/>
  <c r="K22" i="20"/>
  <c r="J23" i="20"/>
  <c r="K23" i="20"/>
  <c r="J24" i="20"/>
  <c r="K24" i="20"/>
  <c r="J25" i="20"/>
  <c r="K25" i="20"/>
  <c r="J26" i="20"/>
  <c r="K26" i="20"/>
  <c r="J27" i="20"/>
  <c r="K27" i="20"/>
  <c r="J28" i="20"/>
  <c r="K28" i="20"/>
  <c r="J29" i="20"/>
  <c r="K29" i="20"/>
  <c r="J30" i="20"/>
  <c r="K30" i="20"/>
  <c r="J31" i="20"/>
  <c r="K31" i="20"/>
  <c r="J32" i="20"/>
  <c r="K32" i="20"/>
  <c r="J33" i="20"/>
  <c r="K33" i="20"/>
  <c r="J34" i="20"/>
  <c r="K34" i="20"/>
  <c r="J35" i="20"/>
  <c r="K35" i="20"/>
  <c r="J36" i="20"/>
  <c r="K36" i="20"/>
  <c r="J37" i="20"/>
  <c r="K37" i="20"/>
  <c r="J38" i="20"/>
  <c r="K38" i="20"/>
  <c r="J39" i="20"/>
  <c r="K39" i="20"/>
  <c r="J40" i="20"/>
  <c r="K40" i="20"/>
  <c r="J41" i="20"/>
  <c r="K41" i="20"/>
  <c r="J42" i="20"/>
  <c r="K42" i="20"/>
  <c r="J43" i="20"/>
  <c r="K43" i="20"/>
  <c r="J44" i="20"/>
  <c r="K44" i="20"/>
  <c r="J45" i="20"/>
  <c r="K45" i="20"/>
  <c r="J46" i="20"/>
  <c r="K46" i="20"/>
  <c r="J47" i="20"/>
  <c r="K47" i="20"/>
  <c r="J48" i="20"/>
  <c r="K48" i="20"/>
  <c r="J49" i="20"/>
  <c r="K49" i="20"/>
  <c r="K3" i="20"/>
  <c r="J3" i="20"/>
  <c r="Z12" i="22" l="1"/>
  <c r="AM46" i="20"/>
  <c r="AM19" i="20"/>
  <c r="Z24" i="22"/>
  <c r="Z3" i="22"/>
  <c r="Z49" i="22"/>
  <c r="AH49" i="20"/>
  <c r="S49" i="22" s="1"/>
  <c r="AH45" i="20"/>
  <c r="S45" i="22" s="1"/>
  <c r="AH41" i="20"/>
  <c r="S41" i="22" s="1"/>
  <c r="AH37" i="20"/>
  <c r="AH33" i="20"/>
  <c r="S33" i="22" s="1"/>
  <c r="AH44" i="20"/>
  <c r="S44" i="22" s="1"/>
  <c r="AH32" i="20"/>
  <c r="S32" i="22" s="1"/>
  <c r="AH24" i="20"/>
  <c r="S24" i="22" s="1"/>
  <c r="AH20" i="20"/>
  <c r="S20" i="22" s="1"/>
  <c r="AH16" i="20"/>
  <c r="S16" i="22" s="1"/>
  <c r="AH12" i="20"/>
  <c r="S12" i="22" s="1"/>
  <c r="AH8" i="20"/>
  <c r="S8" i="22" s="1"/>
  <c r="AH4" i="20"/>
  <c r="S4" i="22" s="1"/>
  <c r="AH48" i="20"/>
  <c r="AH28" i="20"/>
  <c r="S28" i="22" s="1"/>
  <c r="AH40" i="20"/>
  <c r="S40" i="22" s="1"/>
  <c r="AH36" i="20"/>
  <c r="S36" i="22" s="1"/>
  <c r="AH29" i="20"/>
  <c r="S29" i="22" s="1"/>
  <c r="AH3" i="20"/>
  <c r="S3" i="22" s="1"/>
  <c r="AH46" i="20"/>
  <c r="S46" i="22" s="1"/>
  <c r="AH30" i="20"/>
  <c r="S30" i="22" s="1"/>
  <c r="AH14" i="20"/>
  <c r="S14" i="22" s="1"/>
  <c r="AH38" i="20"/>
  <c r="S38" i="22" s="1"/>
  <c r="AH22" i="20"/>
  <c r="S22" i="22" s="1"/>
  <c r="AH6" i="20"/>
  <c r="S6" i="22" s="1"/>
  <c r="AH25" i="20"/>
  <c r="S25" i="22" s="1"/>
  <c r="AH21" i="20"/>
  <c r="S21" i="22" s="1"/>
  <c r="AH17" i="20"/>
  <c r="S17" i="22" s="1"/>
  <c r="AH13" i="20"/>
  <c r="S13" i="22" s="1"/>
  <c r="AH9" i="20"/>
  <c r="AH5" i="20"/>
  <c r="S5" i="22" s="1"/>
  <c r="AH34" i="20"/>
  <c r="S34" i="22" s="1"/>
  <c r="AH18" i="20"/>
  <c r="S18" i="22" s="1"/>
  <c r="AH42" i="20"/>
  <c r="S42" i="22" s="1"/>
  <c r="AH26" i="20"/>
  <c r="S26" i="22" s="1"/>
  <c r="AH10" i="20"/>
  <c r="S10" i="22" s="1"/>
  <c r="AM23" i="20"/>
  <c r="U23" i="22" s="1"/>
  <c r="AH47" i="20"/>
  <c r="S47" i="22" s="1"/>
  <c r="AH43" i="20"/>
  <c r="S43" i="22" s="1"/>
  <c r="AH39" i="20"/>
  <c r="S39" i="22" s="1"/>
  <c r="AH35" i="20"/>
  <c r="S35" i="22" s="1"/>
  <c r="AH31" i="20"/>
  <c r="S31" i="22" s="1"/>
  <c r="AH27" i="20"/>
  <c r="S27" i="22" s="1"/>
  <c r="AH23" i="20"/>
  <c r="S23" i="22" s="1"/>
  <c r="AH19" i="20"/>
  <c r="S19" i="22" s="1"/>
  <c r="AH15" i="20"/>
  <c r="AH11" i="20"/>
  <c r="S11" i="22" s="1"/>
  <c r="AH7" i="20"/>
  <c r="S7" i="22" s="1"/>
  <c r="AM15" i="20"/>
  <c r="U15" i="22" s="1"/>
  <c r="Z7" i="22"/>
  <c r="Z6" i="22"/>
  <c r="Z32" i="22"/>
  <c r="Z23" i="22"/>
  <c r="Z45" i="22"/>
  <c r="AV45" i="20"/>
  <c r="Z11" i="22"/>
  <c r="AV11" i="20"/>
  <c r="Z14" i="22"/>
  <c r="AV14" i="20"/>
  <c r="Z18" i="22"/>
  <c r="AV18" i="20"/>
  <c r="Z9" i="22"/>
  <c r="AV9" i="20"/>
  <c r="Z27" i="22"/>
  <c r="AV27" i="20"/>
  <c r="Z30" i="22"/>
  <c r="AV30" i="20"/>
  <c r="Z34" i="22"/>
  <c r="AV34" i="20"/>
  <c r="Z26" i="22"/>
  <c r="AV26" i="20"/>
  <c r="Z5" i="22"/>
  <c r="AV5" i="20"/>
  <c r="Z31" i="22"/>
  <c r="AV31" i="20"/>
  <c r="Z8" i="22"/>
  <c r="AV8" i="20"/>
  <c r="Z17" i="22"/>
  <c r="AV17" i="20"/>
  <c r="Z35" i="22"/>
  <c r="AV35" i="20"/>
  <c r="Z38" i="22"/>
  <c r="AV38" i="20"/>
  <c r="Z20" i="22"/>
  <c r="AV20" i="20"/>
  <c r="Z42" i="22"/>
  <c r="AV42" i="20"/>
  <c r="Z15" i="22"/>
  <c r="AV15" i="20"/>
  <c r="Z13" i="22"/>
  <c r="AV13" i="20"/>
  <c r="Z39" i="22"/>
  <c r="AV39" i="20"/>
  <c r="Z40" i="22"/>
  <c r="AV40" i="20"/>
  <c r="Z25" i="22"/>
  <c r="AV25" i="20"/>
  <c r="Z43" i="22"/>
  <c r="AV43" i="20"/>
  <c r="Z46" i="22"/>
  <c r="AV46" i="20"/>
  <c r="Z28" i="22"/>
  <c r="AV28" i="20"/>
  <c r="Z44" i="22"/>
  <c r="AV44" i="20"/>
  <c r="AM35" i="20"/>
  <c r="U35" i="22" s="1"/>
  <c r="Z19" i="22"/>
  <c r="AV19" i="20"/>
  <c r="Z21" i="22"/>
  <c r="AV21" i="20"/>
  <c r="Z47" i="22"/>
  <c r="AV47" i="20"/>
  <c r="Z48" i="22"/>
  <c r="AV48" i="20"/>
  <c r="Z33" i="22"/>
  <c r="AV33" i="20"/>
  <c r="Z4" i="22"/>
  <c r="AV4" i="20"/>
  <c r="Z36" i="22"/>
  <c r="AV36" i="20"/>
  <c r="Z16" i="22"/>
  <c r="AV16" i="20"/>
  <c r="Z22" i="22"/>
  <c r="AV22" i="20"/>
  <c r="Z29" i="22"/>
  <c r="AV29" i="20"/>
  <c r="Z41" i="22"/>
  <c r="AV41" i="20"/>
  <c r="Z37" i="22"/>
  <c r="AV37" i="20"/>
  <c r="Z10" i="22"/>
  <c r="AV10" i="20"/>
  <c r="AM43" i="20"/>
  <c r="U43" i="22" s="1"/>
  <c r="AM48" i="20"/>
  <c r="U48" i="22" s="1"/>
  <c r="AM47" i="20"/>
  <c r="U47" i="22" s="1"/>
  <c r="AM27" i="20"/>
  <c r="U27" i="22" s="1"/>
  <c r="AM12" i="20"/>
  <c r="U12" i="22" s="1"/>
  <c r="AM20" i="20"/>
  <c r="U20" i="22" s="1"/>
  <c r="AM13" i="20"/>
  <c r="U13" i="22" s="1"/>
  <c r="AM37" i="20"/>
  <c r="U37" i="22" s="1"/>
  <c r="AM39" i="20"/>
  <c r="U39" i="22" s="1"/>
  <c r="AM41" i="20"/>
  <c r="U41" i="22" s="1"/>
  <c r="AM21" i="20"/>
  <c r="U21" i="22" s="1"/>
  <c r="AM32" i="20"/>
  <c r="U32" i="22" s="1"/>
  <c r="AM40" i="20"/>
  <c r="U40" i="22" s="1"/>
  <c r="AM31" i="20"/>
  <c r="U31" i="22" s="1"/>
  <c r="AM3" i="20"/>
  <c r="U3" i="22" s="1"/>
  <c r="AM7" i="20"/>
  <c r="U7" i="22" s="1"/>
  <c r="AM8" i="20"/>
  <c r="U8" i="22" s="1"/>
  <c r="AM5" i="20"/>
  <c r="U5" i="22" s="1"/>
  <c r="AM24" i="20"/>
  <c r="U24" i="22" s="1"/>
  <c r="AM29" i="20"/>
  <c r="U29" i="22" s="1"/>
  <c r="AM45" i="20"/>
  <c r="U45" i="22" s="1"/>
  <c r="AM11" i="20"/>
  <c r="U11" i="22" s="1"/>
  <c r="AM28" i="20"/>
  <c r="U28" i="22" s="1"/>
  <c r="AM4" i="20"/>
  <c r="U4" i="22" s="1"/>
  <c r="AM44" i="20"/>
  <c r="U44" i="22" s="1"/>
  <c r="AM25" i="20"/>
  <c r="U25" i="22" s="1"/>
  <c r="AM33" i="20"/>
  <c r="U33" i="22" s="1"/>
  <c r="AM16" i="20"/>
  <c r="U16" i="22" s="1"/>
  <c r="AM36" i="20"/>
  <c r="U36" i="22" s="1"/>
  <c r="AM17" i="20"/>
  <c r="U17" i="22" s="1"/>
  <c r="AA3" i="22"/>
  <c r="AA4" i="22"/>
  <c r="AA8" i="22"/>
  <c r="AA12" i="22"/>
  <c r="AA16" i="22"/>
  <c r="AA20" i="22"/>
  <c r="AA24" i="22"/>
  <c r="AA28" i="22"/>
  <c r="AA32" i="22"/>
  <c r="AA36" i="22"/>
  <c r="AA40" i="22"/>
  <c r="AA44" i="22"/>
  <c r="AA48" i="22"/>
  <c r="AA7" i="22"/>
  <c r="AA11" i="22"/>
  <c r="AA15" i="22"/>
  <c r="AA19" i="22"/>
  <c r="AA23" i="22"/>
  <c r="AA27" i="22"/>
  <c r="AA31" i="22"/>
  <c r="AA35" i="22"/>
  <c r="AA39" i="22"/>
  <c r="AA43" i="22"/>
  <c r="AA47" i="22"/>
  <c r="AA6" i="22"/>
  <c r="AA10" i="22"/>
  <c r="AA14" i="22"/>
  <c r="AA18" i="22"/>
  <c r="AA22" i="22"/>
  <c r="AA26" i="22"/>
  <c r="AA30" i="22"/>
  <c r="AA34" i="22"/>
  <c r="AA38" i="22"/>
  <c r="AA42" i="22"/>
  <c r="AA46" i="22"/>
  <c r="AA5" i="22"/>
  <c r="AA9" i="22"/>
  <c r="AA13" i="22"/>
  <c r="AA17" i="22"/>
  <c r="AA21" i="22"/>
  <c r="AA25" i="22"/>
  <c r="AA29" i="22"/>
  <c r="AA33" i="22"/>
  <c r="AA37" i="22"/>
  <c r="AA41" i="22"/>
  <c r="AA45" i="22"/>
  <c r="AA49" i="22"/>
  <c r="AR3" i="20"/>
  <c r="Y3" i="22" s="1"/>
  <c r="W3" i="22"/>
  <c r="U49" i="22"/>
  <c r="AR8" i="20"/>
  <c r="Y8" i="22" s="1"/>
  <c r="AR43" i="20"/>
  <c r="Y43" i="22" s="1"/>
  <c r="AR31" i="20"/>
  <c r="Y31" i="22" s="1"/>
  <c r="AR40" i="20"/>
  <c r="Y40" i="22" s="1"/>
  <c r="AR27" i="20"/>
  <c r="Y27" i="22" s="1"/>
  <c r="AR41" i="20"/>
  <c r="Y41" i="22" s="1"/>
  <c r="AR9" i="20"/>
  <c r="Y9" i="22" s="1"/>
  <c r="AR7" i="20"/>
  <c r="Y7" i="22" s="1"/>
  <c r="AR39" i="20"/>
  <c r="Y39" i="22" s="1"/>
  <c r="AR21" i="20"/>
  <c r="Y21" i="22" s="1"/>
  <c r="AR30" i="20"/>
  <c r="Y30" i="22" s="1"/>
  <c r="AR26" i="20"/>
  <c r="Y26" i="22" s="1"/>
  <c r="AR36" i="20"/>
  <c r="Y36" i="22" s="1"/>
  <c r="AR47" i="20"/>
  <c r="Y47" i="22" s="1"/>
  <c r="AR10" i="20"/>
  <c r="Y10" i="22" s="1"/>
  <c r="AR4" i="20"/>
  <c r="Y4" i="22" s="1"/>
  <c r="AR28" i="20"/>
  <c r="Y28" i="22" s="1"/>
  <c r="AR13" i="20"/>
  <c r="Y13" i="22" s="1"/>
  <c r="AR45" i="20"/>
  <c r="Y45" i="22" s="1"/>
  <c r="AR24" i="20"/>
  <c r="Y24" i="22" s="1"/>
  <c r="AR32" i="20"/>
  <c r="Y32" i="22" s="1"/>
  <c r="AR25" i="20"/>
  <c r="Y25" i="22" s="1"/>
  <c r="AR23" i="20"/>
  <c r="Y23" i="22" s="1"/>
  <c r="AR33" i="20"/>
  <c r="Y33" i="22" s="1"/>
  <c r="AR16" i="20"/>
  <c r="Y16" i="22" s="1"/>
  <c r="AR48" i="20"/>
  <c r="Y48" i="22" s="1"/>
  <c r="AR37" i="20"/>
  <c r="Y37" i="22" s="1"/>
  <c r="AR20" i="20"/>
  <c r="Y20" i="22" s="1"/>
  <c r="AR12" i="20"/>
  <c r="Y12" i="22" s="1"/>
  <c r="AR44" i="20"/>
  <c r="Y44" i="22" s="1"/>
  <c r="AR11" i="20"/>
  <c r="Y11" i="22" s="1"/>
  <c r="AR49" i="20"/>
  <c r="Y49" i="22" s="1"/>
  <c r="AR35" i="20"/>
  <c r="Y35" i="22" s="1"/>
  <c r="AR42" i="20"/>
  <c r="Y42" i="22" s="1"/>
  <c r="AR34" i="20"/>
  <c r="Y34" i="22" s="1"/>
  <c r="AR17" i="20"/>
  <c r="Y17" i="22" s="1"/>
  <c r="AR18" i="20"/>
  <c r="Y18" i="22" s="1"/>
  <c r="AR19" i="20"/>
  <c r="Y19" i="22" s="1"/>
  <c r="AR15" i="20"/>
  <c r="Y15" i="22" s="1"/>
  <c r="S48" i="22"/>
  <c r="U22" i="22"/>
  <c r="U26" i="22"/>
  <c r="U19" i="22"/>
  <c r="U34" i="22"/>
  <c r="AR14" i="20"/>
  <c r="Y14" i="22" s="1"/>
  <c r="AR38" i="20"/>
  <c r="Y38" i="22" s="1"/>
  <c r="AR5" i="20"/>
  <c r="Y5" i="22" s="1"/>
  <c r="AR29" i="20"/>
  <c r="Y29" i="22" s="1"/>
  <c r="AR22" i="20"/>
  <c r="Y22" i="22" s="1"/>
  <c r="AR46" i="20"/>
  <c r="Y46" i="22" s="1"/>
  <c r="U30" i="22"/>
  <c r="S37" i="22"/>
  <c r="S9" i="22"/>
  <c r="U38" i="22"/>
  <c r="U42" i="22"/>
  <c r="U46" i="22"/>
  <c r="S15" i="22"/>
  <c r="U6" i="22"/>
  <c r="U10" i="22"/>
  <c r="U14" i="22"/>
  <c r="U18" i="22"/>
  <c r="I4" i="20"/>
  <c r="I5" i="20"/>
  <c r="I6" i="20"/>
  <c r="I7" i="20"/>
  <c r="I8" i="20"/>
  <c r="I9" i="20"/>
  <c r="I10" i="20"/>
  <c r="I11" i="20"/>
  <c r="I12" i="20"/>
  <c r="I13" i="20"/>
  <c r="I14" i="20"/>
  <c r="I15"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3" i="20"/>
  <c r="E4" i="20"/>
  <c r="F4" i="20"/>
  <c r="G4" i="20"/>
  <c r="H4" i="20"/>
  <c r="E5" i="20"/>
  <c r="F5" i="20"/>
  <c r="G5" i="20"/>
  <c r="H5" i="20"/>
  <c r="E6" i="20"/>
  <c r="F6" i="20"/>
  <c r="G6" i="20"/>
  <c r="H6" i="20"/>
  <c r="E7" i="20"/>
  <c r="F7" i="20"/>
  <c r="G7" i="20"/>
  <c r="H7" i="20"/>
  <c r="E8" i="20"/>
  <c r="F8" i="20"/>
  <c r="G8" i="20"/>
  <c r="H8" i="20"/>
  <c r="E9" i="20"/>
  <c r="F9" i="20"/>
  <c r="G9" i="20"/>
  <c r="H9" i="20"/>
  <c r="E10" i="20"/>
  <c r="F10" i="20"/>
  <c r="G10" i="20"/>
  <c r="H10" i="20"/>
  <c r="E11" i="20"/>
  <c r="F11" i="20"/>
  <c r="G11" i="20"/>
  <c r="H11" i="20"/>
  <c r="E12" i="20"/>
  <c r="F12" i="20"/>
  <c r="G12" i="20"/>
  <c r="H12" i="20"/>
  <c r="E13" i="20"/>
  <c r="F13" i="20"/>
  <c r="G13" i="20"/>
  <c r="H13" i="20"/>
  <c r="E14" i="20"/>
  <c r="F14" i="20"/>
  <c r="G14" i="20"/>
  <c r="H14" i="20"/>
  <c r="AG14" i="20" s="1"/>
  <c r="R14" i="22" s="1"/>
  <c r="E15" i="20"/>
  <c r="F15" i="20"/>
  <c r="G15" i="20"/>
  <c r="H15" i="20"/>
  <c r="E16" i="20"/>
  <c r="F16" i="20"/>
  <c r="G16" i="20"/>
  <c r="H16" i="20"/>
  <c r="E17" i="20"/>
  <c r="F17" i="20"/>
  <c r="G17" i="20"/>
  <c r="H17" i="20"/>
  <c r="E18" i="20"/>
  <c r="F18" i="20"/>
  <c r="G18" i="20"/>
  <c r="H18" i="20"/>
  <c r="E19" i="20"/>
  <c r="F19" i="20"/>
  <c r="G19" i="20"/>
  <c r="H19" i="20"/>
  <c r="E20" i="20"/>
  <c r="F20" i="20"/>
  <c r="G20" i="20"/>
  <c r="H20" i="20"/>
  <c r="E21" i="20"/>
  <c r="F21" i="20"/>
  <c r="G21" i="20"/>
  <c r="H21" i="20"/>
  <c r="E22" i="20"/>
  <c r="F22" i="20"/>
  <c r="G22" i="20"/>
  <c r="H22" i="20"/>
  <c r="E23" i="20"/>
  <c r="F23" i="20"/>
  <c r="G23" i="20"/>
  <c r="H23" i="20"/>
  <c r="E24" i="20"/>
  <c r="F24" i="20"/>
  <c r="G24" i="20"/>
  <c r="H24" i="20"/>
  <c r="E25" i="20"/>
  <c r="F25" i="20"/>
  <c r="G25" i="20"/>
  <c r="H25" i="20"/>
  <c r="E26" i="20"/>
  <c r="F26" i="20"/>
  <c r="G26" i="20"/>
  <c r="H26" i="20"/>
  <c r="E27" i="20"/>
  <c r="F27" i="20"/>
  <c r="G27" i="20"/>
  <c r="H27" i="20"/>
  <c r="E28" i="20"/>
  <c r="F28" i="20"/>
  <c r="G28" i="20"/>
  <c r="H28" i="20"/>
  <c r="E29" i="20"/>
  <c r="F29" i="20"/>
  <c r="G29" i="20"/>
  <c r="H29" i="20"/>
  <c r="E30" i="20"/>
  <c r="F30" i="20"/>
  <c r="G30" i="20"/>
  <c r="H30" i="20"/>
  <c r="AG30" i="20" s="1"/>
  <c r="R30" i="22" s="1"/>
  <c r="E31" i="20"/>
  <c r="F31" i="20"/>
  <c r="G31" i="20"/>
  <c r="H31" i="20"/>
  <c r="E32" i="20"/>
  <c r="F32" i="20"/>
  <c r="G32" i="20"/>
  <c r="H32" i="20"/>
  <c r="E33" i="20"/>
  <c r="F33" i="20"/>
  <c r="G33" i="20"/>
  <c r="H33" i="20"/>
  <c r="E34" i="20"/>
  <c r="F34" i="20"/>
  <c r="G34" i="20"/>
  <c r="H34" i="20"/>
  <c r="E35" i="20"/>
  <c r="F35" i="20"/>
  <c r="G35" i="20"/>
  <c r="H35" i="20"/>
  <c r="E36" i="20"/>
  <c r="F36" i="20"/>
  <c r="G36" i="20"/>
  <c r="H36" i="20"/>
  <c r="E37" i="20"/>
  <c r="F37" i="20"/>
  <c r="G37" i="20"/>
  <c r="H37" i="20"/>
  <c r="E38" i="20"/>
  <c r="F38" i="20"/>
  <c r="G38" i="20"/>
  <c r="H38" i="20"/>
  <c r="E39" i="20"/>
  <c r="F39" i="20"/>
  <c r="G39" i="20"/>
  <c r="H39" i="20"/>
  <c r="E40" i="20"/>
  <c r="F40" i="20"/>
  <c r="G40" i="20"/>
  <c r="H40" i="20"/>
  <c r="E41" i="20"/>
  <c r="F41" i="20"/>
  <c r="G41" i="20"/>
  <c r="H41" i="20"/>
  <c r="E42" i="20"/>
  <c r="F42" i="20"/>
  <c r="G42" i="20"/>
  <c r="H42" i="20"/>
  <c r="E43" i="20"/>
  <c r="F43" i="20"/>
  <c r="G43" i="20"/>
  <c r="H43" i="20"/>
  <c r="E44" i="20"/>
  <c r="F44" i="20"/>
  <c r="G44" i="20"/>
  <c r="H44" i="20"/>
  <c r="E45" i="20"/>
  <c r="F45" i="20"/>
  <c r="G45" i="20"/>
  <c r="H45" i="20"/>
  <c r="E46" i="20"/>
  <c r="F46" i="20"/>
  <c r="G46" i="20"/>
  <c r="H46" i="20"/>
  <c r="AG46" i="20" s="1"/>
  <c r="R46" i="22" s="1"/>
  <c r="E47" i="20"/>
  <c r="F47" i="20"/>
  <c r="G47" i="20"/>
  <c r="H47" i="20"/>
  <c r="E48" i="20"/>
  <c r="F48" i="20"/>
  <c r="G48" i="20"/>
  <c r="H48" i="20"/>
  <c r="E49" i="20"/>
  <c r="F49" i="20"/>
  <c r="G49" i="20"/>
  <c r="H3" i="20"/>
  <c r="F3" i="20"/>
  <c r="G3" i="20"/>
  <c r="D4" i="20"/>
  <c r="D5" i="20"/>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AE3" i="20" l="1"/>
  <c r="AG22" i="20"/>
  <c r="R22" i="22" s="1"/>
  <c r="AG38" i="20"/>
  <c r="R38" i="22" s="1"/>
  <c r="AG6" i="20"/>
  <c r="R6" i="22" s="1"/>
  <c r="AC3" i="22"/>
  <c r="AC4" i="22"/>
  <c r="AC5" i="22"/>
  <c r="AC6" i="22"/>
  <c r="AC7" i="22"/>
  <c r="AC8" i="22"/>
  <c r="AC9" i="22"/>
  <c r="AC10" i="22"/>
  <c r="AC11" i="22"/>
  <c r="AC12" i="22"/>
  <c r="AC13" i="22"/>
  <c r="AC14" i="22"/>
  <c r="AC15" i="22"/>
  <c r="AC16" i="22"/>
  <c r="AC17" i="22"/>
  <c r="AC18" i="22"/>
  <c r="AC19" i="22"/>
  <c r="AC20" i="22"/>
  <c r="AC21" i="22"/>
  <c r="AC22" i="22"/>
  <c r="AC23" i="22"/>
  <c r="AC24" i="22"/>
  <c r="AC25" i="22"/>
  <c r="AC26" i="22"/>
  <c r="AC27" i="22"/>
  <c r="AC28" i="22"/>
  <c r="AC29" i="22"/>
  <c r="AC30" i="22"/>
  <c r="AC31" i="22"/>
  <c r="AC32" i="22"/>
  <c r="AC33" i="22"/>
  <c r="AC34" i="22"/>
  <c r="AC35" i="22"/>
  <c r="AC36" i="22"/>
  <c r="AC37" i="22"/>
  <c r="AC38" i="22"/>
  <c r="AC39" i="22"/>
  <c r="AC40" i="22"/>
  <c r="AC41" i="22"/>
  <c r="AC42" i="22"/>
  <c r="AC43" i="22"/>
  <c r="AC44" i="22"/>
  <c r="AC45" i="22"/>
  <c r="AC46" i="22"/>
  <c r="AC47" i="22"/>
  <c r="AC48" i="22"/>
  <c r="AC49" i="22"/>
  <c r="AG48" i="20"/>
  <c r="R48" i="22" s="1"/>
  <c r="AG40" i="20"/>
  <c r="R40" i="22" s="1"/>
  <c r="AG32" i="20"/>
  <c r="R32" i="22" s="1"/>
  <c r="AG24" i="20"/>
  <c r="R24" i="22" s="1"/>
  <c r="AG16" i="20"/>
  <c r="R16" i="22" s="1"/>
  <c r="AG8" i="20"/>
  <c r="R8" i="22" s="1"/>
  <c r="AG49" i="20"/>
  <c r="R49" i="22" s="1"/>
  <c r="AG41" i="20"/>
  <c r="R41" i="22" s="1"/>
  <c r="AG33" i="20"/>
  <c r="R33" i="22" s="1"/>
  <c r="AG25" i="20"/>
  <c r="R25" i="22" s="1"/>
  <c r="AG17" i="20"/>
  <c r="R17" i="22" s="1"/>
  <c r="AG9" i="20"/>
  <c r="R9" i="22" s="1"/>
  <c r="AR6" i="20"/>
  <c r="AG39" i="20"/>
  <c r="R39" i="22" s="1"/>
  <c r="AG31" i="20"/>
  <c r="R31" i="22" s="1"/>
  <c r="AG23" i="20"/>
  <c r="R23" i="22" s="1"/>
  <c r="AG15" i="20"/>
  <c r="R15" i="22" s="1"/>
  <c r="AG7" i="20"/>
  <c r="R7" i="22" s="1"/>
  <c r="AG47" i="20"/>
  <c r="R47" i="22" s="1"/>
  <c r="AE21" i="20"/>
  <c r="AE13" i="20"/>
  <c r="AE5" i="20"/>
  <c r="AG37" i="20"/>
  <c r="R37" i="22" s="1"/>
  <c r="AG29" i="20"/>
  <c r="R29" i="22" s="1"/>
  <c r="AG21" i="20"/>
  <c r="R21" i="22" s="1"/>
  <c r="AG13" i="20"/>
  <c r="R13" i="22" s="1"/>
  <c r="AG5" i="20"/>
  <c r="R5" i="22" s="1"/>
  <c r="AG45" i="20"/>
  <c r="R45" i="22" s="1"/>
  <c r="AG43" i="20"/>
  <c r="R43" i="22" s="1"/>
  <c r="AG19" i="20"/>
  <c r="R19" i="22" s="1"/>
  <c r="AG27" i="20"/>
  <c r="R27" i="22" s="1"/>
  <c r="AG35" i="20"/>
  <c r="R35" i="22" s="1"/>
  <c r="AG11" i="20"/>
  <c r="R11" i="22" s="1"/>
  <c r="AE48" i="20"/>
  <c r="AE40" i="20"/>
  <c r="AE32" i="20"/>
  <c r="AE24" i="20"/>
  <c r="AE16" i="20"/>
  <c r="AE8" i="20"/>
  <c r="AE15" i="20"/>
  <c r="AE7" i="20"/>
  <c r="AG3" i="20"/>
  <c r="R3" i="22" s="1"/>
  <c r="AE43" i="20"/>
  <c r="AE35" i="20"/>
  <c r="AE27" i="20"/>
  <c r="AE19" i="20"/>
  <c r="AE11" i="20"/>
  <c r="AG42" i="20"/>
  <c r="R42" i="22" s="1"/>
  <c r="AG34" i="20"/>
  <c r="R34" i="22" s="1"/>
  <c r="AG26" i="20"/>
  <c r="R26" i="22" s="1"/>
  <c r="AG18" i="20"/>
  <c r="R18" i="22" s="1"/>
  <c r="AG10" i="20"/>
  <c r="R10" i="22" s="1"/>
  <c r="AE17" i="20"/>
  <c r="AE9" i="20"/>
  <c r="AE49" i="20"/>
  <c r="AE41" i="20"/>
  <c r="AE33" i="20"/>
  <c r="AE25" i="20"/>
  <c r="AE47" i="20"/>
  <c r="AE39" i="20"/>
  <c r="AE31" i="20"/>
  <c r="AE23" i="20"/>
  <c r="AE30" i="20"/>
  <c r="AE6" i="20"/>
  <c r="AE46" i="20"/>
  <c r="AE22" i="20"/>
  <c r="AE45" i="20"/>
  <c r="AE29" i="20"/>
  <c r="AE38" i="20"/>
  <c r="AE14" i="20"/>
  <c r="AE37" i="20"/>
  <c r="AE44" i="20"/>
  <c r="AE36" i="20"/>
  <c r="AE28" i="20"/>
  <c r="AE20" i="20"/>
  <c r="AE12" i="20"/>
  <c r="AE4" i="20"/>
  <c r="AE42" i="20"/>
  <c r="AE34" i="20"/>
  <c r="AE26" i="20"/>
  <c r="AE18" i="20"/>
  <c r="AE10" i="20"/>
  <c r="AG44" i="20"/>
  <c r="R44" i="22" s="1"/>
  <c r="AG36" i="20"/>
  <c r="R36" i="22" s="1"/>
  <c r="AG28" i="20"/>
  <c r="R28" i="22" s="1"/>
  <c r="AG20" i="20"/>
  <c r="R20" i="22" s="1"/>
  <c r="AG12" i="20"/>
  <c r="R12" i="22" s="1"/>
  <c r="AG4" i="20"/>
  <c r="R4" i="22" s="1"/>
  <c r="Y6" i="22" l="1"/>
  <c r="C3" i="20"/>
  <c r="AF3" i="20" s="1"/>
  <c r="C4" i="20"/>
  <c r="AF4" i="20" s="1"/>
  <c r="C5" i="20"/>
  <c r="AF5" i="20" s="1"/>
  <c r="AF6" i="20"/>
  <c r="C7" i="20"/>
  <c r="AF7" i="20" s="1"/>
  <c r="C8" i="20"/>
  <c r="AF8" i="20" s="1"/>
  <c r="C9" i="20"/>
  <c r="AF9" i="20" s="1"/>
  <c r="C10" i="20"/>
  <c r="AF10" i="20" s="1"/>
  <c r="C11" i="20"/>
  <c r="AF11" i="20" s="1"/>
  <c r="C12" i="20"/>
  <c r="AF12" i="20" s="1"/>
  <c r="C13" i="20"/>
  <c r="AF13" i="20" s="1"/>
  <c r="C14" i="20"/>
  <c r="AF14" i="20" s="1"/>
  <c r="C15" i="20"/>
  <c r="AF15" i="20" s="1"/>
  <c r="C16" i="20"/>
  <c r="AF16" i="20" s="1"/>
  <c r="C17" i="20"/>
  <c r="AF17" i="20" s="1"/>
  <c r="C18" i="20"/>
  <c r="AF18" i="20" s="1"/>
  <c r="C19" i="20"/>
  <c r="AF19" i="20" s="1"/>
  <c r="C20" i="20"/>
  <c r="AF20" i="20" s="1"/>
  <c r="C21" i="20"/>
  <c r="AF21" i="20" s="1"/>
  <c r="C22" i="20"/>
  <c r="AF22" i="20" s="1"/>
  <c r="C23" i="20"/>
  <c r="AF23" i="20" s="1"/>
  <c r="C24" i="20"/>
  <c r="AF24" i="20" s="1"/>
  <c r="C25" i="20"/>
  <c r="AF25" i="20" s="1"/>
  <c r="C26" i="20"/>
  <c r="AF26" i="20" s="1"/>
  <c r="C27" i="20"/>
  <c r="AF27" i="20" s="1"/>
  <c r="C28" i="20"/>
  <c r="AF28" i="20" s="1"/>
  <c r="C29" i="20"/>
  <c r="AF29" i="20" s="1"/>
  <c r="C30" i="20"/>
  <c r="AF30" i="20" s="1"/>
  <c r="C31" i="20"/>
  <c r="AF31" i="20" s="1"/>
  <c r="C32" i="20"/>
  <c r="AF32" i="20" s="1"/>
  <c r="C33" i="20"/>
  <c r="AF33" i="20" s="1"/>
  <c r="C34" i="20"/>
  <c r="AF34" i="20" s="1"/>
  <c r="C35" i="20"/>
  <c r="AF35" i="20" s="1"/>
  <c r="C36" i="20"/>
  <c r="AF36" i="20" s="1"/>
  <c r="C37" i="20"/>
  <c r="AF37" i="20" s="1"/>
  <c r="C38" i="20"/>
  <c r="AF38" i="20" s="1"/>
  <c r="C39" i="20"/>
  <c r="AF39" i="20" s="1"/>
  <c r="C40" i="20"/>
  <c r="AF40" i="20" s="1"/>
  <c r="C41" i="20"/>
  <c r="AF41" i="20" s="1"/>
  <c r="C42" i="20"/>
  <c r="AF42" i="20" s="1"/>
  <c r="C43" i="20"/>
  <c r="AF43" i="20" s="1"/>
  <c r="C44" i="20"/>
  <c r="AF44" i="20" s="1"/>
  <c r="C45" i="20"/>
  <c r="AF45" i="20" s="1"/>
  <c r="C46" i="20"/>
  <c r="AF46" i="20" s="1"/>
  <c r="C47" i="20"/>
  <c r="AF47" i="20" s="1"/>
  <c r="C48" i="20"/>
  <c r="AF48" i="20" s="1"/>
  <c r="C49" i="20"/>
  <c r="AF49" i="20" s="1"/>
  <c r="AI49" i="20" l="1"/>
  <c r="Q49" i="22"/>
  <c r="AI48" i="20"/>
  <c r="Q48" i="22"/>
  <c r="AI47" i="20"/>
  <c r="Q47" i="22"/>
  <c r="AI46" i="20"/>
  <c r="Q46" i="22"/>
  <c r="AI45" i="20"/>
  <c r="Q45" i="22"/>
  <c r="AI44" i="20"/>
  <c r="Q44" i="22"/>
  <c r="AI43" i="20"/>
  <c r="Q43" i="22"/>
  <c r="AI42" i="20"/>
  <c r="Q42" i="22"/>
  <c r="AI41" i="20"/>
  <c r="Q41" i="22"/>
  <c r="AI40" i="20"/>
  <c r="Q40" i="22"/>
  <c r="AI39" i="20"/>
  <c r="Q39" i="22"/>
  <c r="AI38" i="20"/>
  <c r="Q38" i="22"/>
  <c r="AI37" i="20"/>
  <c r="Q37" i="22"/>
  <c r="AI36" i="20"/>
  <c r="Q36" i="22"/>
  <c r="AI35" i="20"/>
  <c r="Q35" i="22"/>
  <c r="AI34" i="20"/>
  <c r="Q34" i="22"/>
  <c r="AI33" i="20"/>
  <c r="Q33" i="22"/>
  <c r="AI32" i="20"/>
  <c r="Q32" i="22"/>
  <c r="AI31" i="20"/>
  <c r="Q31" i="22"/>
  <c r="AI30" i="20"/>
  <c r="Q30" i="22"/>
  <c r="AI29" i="20"/>
  <c r="Q29" i="22"/>
  <c r="AI28" i="20"/>
  <c r="Q28" i="22"/>
  <c r="AI27" i="20"/>
  <c r="Q27" i="22"/>
  <c r="AI26" i="20"/>
  <c r="Q26" i="22"/>
  <c r="AI25" i="20"/>
  <c r="Q25" i="22"/>
  <c r="AI24" i="20"/>
  <c r="Q24" i="22"/>
  <c r="AI23" i="20"/>
  <c r="Q23" i="22"/>
  <c r="AI22" i="20"/>
  <c r="Q22" i="22"/>
  <c r="AI21" i="20"/>
  <c r="Q21" i="22"/>
  <c r="AI20" i="20"/>
  <c r="Q20" i="22"/>
  <c r="AI19" i="20"/>
  <c r="Q19" i="22"/>
  <c r="AI18" i="20"/>
  <c r="Q18" i="22"/>
  <c r="AI17" i="20"/>
  <c r="Q17" i="22"/>
  <c r="AI16" i="20"/>
  <c r="Q16" i="22"/>
  <c r="AI15" i="20"/>
  <c r="Q15" i="22"/>
  <c r="AI14" i="20"/>
  <c r="Q14" i="22"/>
  <c r="AI13" i="20"/>
  <c r="Q13" i="22"/>
  <c r="AI12" i="20"/>
  <c r="Q12" i="22"/>
  <c r="AI11" i="20"/>
  <c r="Q11" i="22"/>
  <c r="AI10" i="20"/>
  <c r="Q10" i="22"/>
  <c r="AI9" i="20"/>
  <c r="Q9" i="22"/>
  <c r="AI8" i="20"/>
  <c r="Q8" i="22"/>
  <c r="AI7" i="20"/>
  <c r="Q7" i="22"/>
  <c r="AI6" i="20"/>
  <c r="Q6" i="22"/>
  <c r="AI5" i="20"/>
  <c r="Q5" i="22"/>
  <c r="AI4" i="20"/>
  <c r="Q4" i="22"/>
  <c r="AI3" i="20"/>
  <c r="AX3" i="20" s="1"/>
  <c r="Q3" i="22"/>
  <c r="AE3" i="22" l="1"/>
  <c r="AF3" i="22" s="1"/>
  <c r="T3" i="22"/>
  <c r="AX4" i="20"/>
  <c r="AE4" i="22" s="1"/>
  <c r="AF4" i="22" s="1"/>
  <c r="T4" i="22"/>
  <c r="AX5" i="20"/>
  <c r="AE5" i="22" s="1"/>
  <c r="AF5" i="22" s="1"/>
  <c r="T5" i="22"/>
  <c r="AX6" i="20"/>
  <c r="AE6" i="22" s="1"/>
  <c r="AF6" i="22" s="1"/>
  <c r="T6" i="22"/>
  <c r="AX7" i="20"/>
  <c r="AE7" i="22" s="1"/>
  <c r="AF7" i="22" s="1"/>
  <c r="T7" i="22"/>
  <c r="AX8" i="20"/>
  <c r="AE8" i="22" s="1"/>
  <c r="AF8" i="22" s="1"/>
  <c r="T8" i="22"/>
  <c r="AX9" i="20"/>
  <c r="AE9" i="22" s="1"/>
  <c r="AF9" i="22" s="1"/>
  <c r="T9" i="22"/>
  <c r="AX10" i="20"/>
  <c r="AE10" i="22" s="1"/>
  <c r="AF10" i="22" s="1"/>
  <c r="T10" i="22"/>
  <c r="AX11" i="20"/>
  <c r="AE11" i="22" s="1"/>
  <c r="AF11" i="22" s="1"/>
  <c r="T11" i="22"/>
  <c r="AX12" i="20"/>
  <c r="AE12" i="22" s="1"/>
  <c r="AF12" i="22" s="1"/>
  <c r="T12" i="22"/>
  <c r="AX13" i="20"/>
  <c r="AE13" i="22" s="1"/>
  <c r="AF13" i="22" s="1"/>
  <c r="T13" i="22"/>
  <c r="AX14" i="20"/>
  <c r="AE14" i="22" s="1"/>
  <c r="AF14" i="22" s="1"/>
  <c r="T14" i="22"/>
  <c r="AX15" i="20"/>
  <c r="AE15" i="22" s="1"/>
  <c r="AF15" i="22" s="1"/>
  <c r="T15" i="22"/>
  <c r="AX16" i="20"/>
  <c r="AE16" i="22" s="1"/>
  <c r="AF16" i="22" s="1"/>
  <c r="T16" i="22"/>
  <c r="AX17" i="20"/>
  <c r="AE17" i="22" s="1"/>
  <c r="AF17" i="22" s="1"/>
  <c r="T17" i="22"/>
  <c r="AX18" i="20"/>
  <c r="AE18" i="22" s="1"/>
  <c r="AF18" i="22" s="1"/>
  <c r="T18" i="22"/>
  <c r="AX19" i="20"/>
  <c r="AE19" i="22" s="1"/>
  <c r="AF19" i="22" s="1"/>
  <c r="T19" i="22"/>
  <c r="AX20" i="20"/>
  <c r="AE20" i="22" s="1"/>
  <c r="AF20" i="22" s="1"/>
  <c r="T20" i="22"/>
  <c r="AX21" i="20"/>
  <c r="AE21" i="22" s="1"/>
  <c r="AF21" i="22" s="1"/>
  <c r="T21" i="22"/>
  <c r="AX22" i="20"/>
  <c r="AE22" i="22" s="1"/>
  <c r="AF22" i="22" s="1"/>
  <c r="T22" i="22"/>
  <c r="AX23" i="20"/>
  <c r="AE23" i="22" s="1"/>
  <c r="AF23" i="22" s="1"/>
  <c r="T23" i="22"/>
  <c r="AX24" i="20"/>
  <c r="AE24" i="22" s="1"/>
  <c r="AF24" i="22" s="1"/>
  <c r="T24" i="22"/>
  <c r="AX25" i="20"/>
  <c r="AE25" i="22" s="1"/>
  <c r="AF25" i="22" s="1"/>
  <c r="T25" i="22"/>
  <c r="AX26" i="20"/>
  <c r="AE26" i="22" s="1"/>
  <c r="AF26" i="22" s="1"/>
  <c r="T26" i="22"/>
  <c r="AX27" i="20"/>
  <c r="AE27" i="22" s="1"/>
  <c r="AF27" i="22" s="1"/>
  <c r="T27" i="22"/>
  <c r="AX28" i="20"/>
  <c r="AE28" i="22" s="1"/>
  <c r="AF28" i="22" s="1"/>
  <c r="T28" i="22"/>
  <c r="AX29" i="20"/>
  <c r="AE29" i="22" s="1"/>
  <c r="AF29" i="22" s="1"/>
  <c r="T29" i="22"/>
  <c r="AX30" i="20"/>
  <c r="AE30" i="22" s="1"/>
  <c r="AF30" i="22" s="1"/>
  <c r="T30" i="22"/>
  <c r="AX31" i="20"/>
  <c r="AE31" i="22" s="1"/>
  <c r="AF31" i="22" s="1"/>
  <c r="T31" i="22"/>
  <c r="AX32" i="20"/>
  <c r="AE32" i="22" s="1"/>
  <c r="AF32" i="22" s="1"/>
  <c r="T32" i="22"/>
  <c r="AX33" i="20"/>
  <c r="AE33" i="22" s="1"/>
  <c r="AF33" i="22" s="1"/>
  <c r="T33" i="22"/>
  <c r="AX34" i="20"/>
  <c r="AE34" i="22" s="1"/>
  <c r="AF34" i="22" s="1"/>
  <c r="T34" i="22"/>
  <c r="AX35" i="20"/>
  <c r="AE35" i="22" s="1"/>
  <c r="AF35" i="22" s="1"/>
  <c r="T35" i="22"/>
  <c r="AX36" i="20"/>
  <c r="AE36" i="22" s="1"/>
  <c r="AF36" i="22" s="1"/>
  <c r="T36" i="22"/>
  <c r="AX37" i="20"/>
  <c r="AE37" i="22" s="1"/>
  <c r="AF37" i="22" s="1"/>
  <c r="T37" i="22"/>
  <c r="AX38" i="20"/>
  <c r="AE38" i="22" s="1"/>
  <c r="AF38" i="22" s="1"/>
  <c r="T38" i="22"/>
  <c r="AX39" i="20"/>
  <c r="AE39" i="22" s="1"/>
  <c r="AF39" i="22" s="1"/>
  <c r="T39" i="22"/>
  <c r="AX40" i="20"/>
  <c r="AE40" i="22" s="1"/>
  <c r="AF40" i="22" s="1"/>
  <c r="T40" i="22"/>
  <c r="AX41" i="20"/>
  <c r="AE41" i="22" s="1"/>
  <c r="AF41" i="22" s="1"/>
  <c r="T41" i="22"/>
  <c r="AX42" i="20"/>
  <c r="AE42" i="22" s="1"/>
  <c r="AF42" i="22" s="1"/>
  <c r="T42" i="22"/>
  <c r="AX43" i="20"/>
  <c r="AE43" i="22" s="1"/>
  <c r="AF43" i="22" s="1"/>
  <c r="T43" i="22"/>
  <c r="AX44" i="20"/>
  <c r="AE44" i="22" s="1"/>
  <c r="AF44" i="22" s="1"/>
  <c r="T44" i="22"/>
  <c r="AX45" i="20"/>
  <c r="AE45" i="22" s="1"/>
  <c r="AF45" i="22" s="1"/>
  <c r="T45" i="22"/>
  <c r="AX46" i="20"/>
  <c r="AE46" i="22" s="1"/>
  <c r="AF46" i="22" s="1"/>
  <c r="T46" i="22"/>
  <c r="AX47" i="20"/>
  <c r="AE47" i="22" s="1"/>
  <c r="AF47" i="22" s="1"/>
  <c r="T47" i="22"/>
  <c r="AX48" i="20"/>
  <c r="AE48" i="22" s="1"/>
  <c r="AF48" i="22" s="1"/>
  <c r="T48" i="22"/>
  <c r="AX49" i="20"/>
  <c r="AE49" i="22" s="1"/>
  <c r="AF49" i="22" s="1"/>
  <c r="T49" i="22"/>
  <c r="AG49" i="22" l="1"/>
  <c r="AG48" i="22"/>
  <c r="AG47" i="22"/>
  <c r="AG46" i="22"/>
  <c r="AG45" i="22"/>
  <c r="AG44" i="22"/>
  <c r="AG43" i="22"/>
  <c r="AG42" i="22"/>
  <c r="AG41" i="22"/>
  <c r="AG40" i="22"/>
  <c r="AG39" i="22"/>
  <c r="AG38" i="22"/>
  <c r="AG37" i="22"/>
  <c r="AG36" i="22"/>
  <c r="AG35" i="22"/>
  <c r="AG34" i="22"/>
  <c r="AG33" i="22"/>
  <c r="AG32" i="22"/>
  <c r="AG31" i="22"/>
  <c r="AG30" i="22"/>
  <c r="AG29" i="22"/>
  <c r="AG28" i="22"/>
  <c r="AG27" i="22"/>
  <c r="AG26" i="22"/>
  <c r="AG25" i="22"/>
  <c r="AG24" i="22"/>
  <c r="AG23" i="22"/>
  <c r="AG22" i="22"/>
  <c r="AG21" i="22"/>
  <c r="AG20" i="22"/>
  <c r="AG19" i="22"/>
  <c r="AG18" i="22"/>
  <c r="AG17" i="22"/>
  <c r="AG16" i="22"/>
  <c r="AG15" i="22"/>
  <c r="AG14" i="22"/>
  <c r="AG13" i="22"/>
  <c r="AG12" i="22"/>
  <c r="AG11" i="22"/>
  <c r="AG10" i="22"/>
  <c r="AG9" i="22"/>
  <c r="AG8" i="22"/>
  <c r="AG7" i="22"/>
  <c r="AG6" i="22"/>
  <c r="AG5" i="22"/>
  <c r="AG4" i="22"/>
  <c r="AG3" i="22"/>
</calcChain>
</file>

<file path=xl/sharedStrings.xml><?xml version="1.0" encoding="utf-8"?>
<sst xmlns="http://schemas.openxmlformats.org/spreadsheetml/2006/main" count="6536" uniqueCount="674">
  <si>
    <t>Children's Climate and Disaster Risk Model of Kenya (CCRI-DRM)
Version 2.3 (June 2024)</t>
  </si>
  <si>
    <t>Sheet</t>
  </si>
  <si>
    <t>Description</t>
  </si>
  <si>
    <t>Kenya CCRI-DRM</t>
  </si>
  <si>
    <t>Children’s Climate and Disaster Risk Index of Kenya (CCRI-DRM), with underlying pillars and main components</t>
  </si>
  <si>
    <t>Pillar1</t>
  </si>
  <si>
    <t>Table with calculations of indices, sub-components and components of Pillar 1: Exposure to hazards, shocks and stresses</t>
  </si>
  <si>
    <t>P1_IndicatorData</t>
  </si>
  <si>
    <t>Pillar 1 Indicator data on Exposure to hazards, shocks and stresses</t>
  </si>
  <si>
    <t>Pillar2</t>
  </si>
  <si>
    <t>Table with calculations of indices, sub-components and components of Pillar 2: Child vulnerability</t>
  </si>
  <si>
    <t>P2_IndicatorData</t>
  </si>
  <si>
    <t>Pillar 2 Indicator data on Child Vulnerability</t>
  </si>
  <si>
    <t>Metadata_P1_ShockExposure</t>
  </si>
  <si>
    <t>Metadata sheet for Pillar 1 on Exposure to hazards, shocks and stresses</t>
  </si>
  <si>
    <t>Metadata_P2_ChildVulnerability</t>
  </si>
  <si>
    <t>Metadata sheet for Pillar 2 on Child Vulnerability</t>
  </si>
  <si>
    <t>Regional Grouping_Counties</t>
  </si>
  <si>
    <t>List of counties and regional groupings</t>
  </si>
  <si>
    <t>County Name</t>
  </si>
  <si>
    <t>County Code</t>
  </si>
  <si>
    <t>Water scarcity</t>
  </si>
  <si>
    <t>At least moderate drought</t>
  </si>
  <si>
    <t>High heatwave frequency</t>
  </si>
  <si>
    <t>Extreme high temperatures</t>
  </si>
  <si>
    <t>Heat</t>
  </si>
  <si>
    <t>Riverine floods</t>
  </si>
  <si>
    <t>Malaria PF</t>
  </si>
  <si>
    <t>Dengue and Zika</t>
  </si>
  <si>
    <t>Vector borne diseases</t>
  </si>
  <si>
    <t>Outdoor air pollution</t>
  </si>
  <si>
    <t>Indoor air pollution</t>
  </si>
  <si>
    <t>Air pollution</t>
  </si>
  <si>
    <t>Conflict</t>
  </si>
  <si>
    <t>Exposure to hazards, shocks and stresses</t>
  </si>
  <si>
    <t>Child health</t>
  </si>
  <si>
    <t>Child nutrition</t>
  </si>
  <si>
    <t>Maternal health</t>
  </si>
  <si>
    <t>Child health and nutrition</t>
  </si>
  <si>
    <t>Education</t>
  </si>
  <si>
    <t>Drinking water access</t>
  </si>
  <si>
    <t>Sanitation access</t>
  </si>
  <si>
    <t>WASH in schools</t>
  </si>
  <si>
    <t>Water, sanitation, and hygiene</t>
  </si>
  <si>
    <t>Livelihoods</t>
  </si>
  <si>
    <t>Social protection schemes</t>
  </si>
  <si>
    <t>Acute food insecurity</t>
  </si>
  <si>
    <t>Livelihoods and social protection</t>
  </si>
  <si>
    <t>Child protection</t>
  </si>
  <si>
    <t>Child vulnerability</t>
  </si>
  <si>
    <t>Children's Climate and Disaster Risk Index</t>
  </si>
  <si>
    <t>Rank</t>
  </si>
  <si>
    <t>(0-10)</t>
  </si>
  <si>
    <t>Baringo County</t>
  </si>
  <si>
    <t>KE030</t>
  </si>
  <si>
    <t>Bomet County</t>
  </si>
  <si>
    <t>KE036</t>
  </si>
  <si>
    <t>Bungoma County</t>
  </si>
  <si>
    <t>KE039</t>
  </si>
  <si>
    <t>Busia County</t>
  </si>
  <si>
    <t>KE040</t>
  </si>
  <si>
    <t>Elgeyo Marakwet County</t>
  </si>
  <si>
    <t>KE028</t>
  </si>
  <si>
    <t>Embu County</t>
  </si>
  <si>
    <t>KE014</t>
  </si>
  <si>
    <t>Garissa County</t>
  </si>
  <si>
    <t>KE007</t>
  </si>
  <si>
    <t>Homa Bay County</t>
  </si>
  <si>
    <t>KE043</t>
  </si>
  <si>
    <t>Isiolo County</t>
  </si>
  <si>
    <t>KE011</t>
  </si>
  <si>
    <t>Kajiado County</t>
  </si>
  <si>
    <t>KE034</t>
  </si>
  <si>
    <t>Kakamega County</t>
  </si>
  <si>
    <t>KE037</t>
  </si>
  <si>
    <t>Kericho County</t>
  </si>
  <si>
    <t>KE035</t>
  </si>
  <si>
    <t>Kiambu County</t>
  </si>
  <si>
    <t>KE022</t>
  </si>
  <si>
    <t>Kilifi County</t>
  </si>
  <si>
    <t>KE003</t>
  </si>
  <si>
    <t>Kirinyaga County</t>
  </si>
  <si>
    <t>KE020</t>
  </si>
  <si>
    <t>Kisii County</t>
  </si>
  <si>
    <t>KE045</t>
  </si>
  <si>
    <t>Kisumu County</t>
  </si>
  <si>
    <t>KE042</t>
  </si>
  <si>
    <t>Kitui County</t>
  </si>
  <si>
    <t>KE015</t>
  </si>
  <si>
    <t>Kwale County</t>
  </si>
  <si>
    <t>KE002</t>
  </si>
  <si>
    <t>Laikipia County</t>
  </si>
  <si>
    <t>KE031</t>
  </si>
  <si>
    <t>Lamu County</t>
  </si>
  <si>
    <t>KE005</t>
  </si>
  <si>
    <t>Machakos County</t>
  </si>
  <si>
    <t>KE016</t>
  </si>
  <si>
    <t>Makueni County</t>
  </si>
  <si>
    <t>KE017</t>
  </si>
  <si>
    <t>Mandera County</t>
  </si>
  <si>
    <t>KE009</t>
  </si>
  <si>
    <t>Marsabit County</t>
  </si>
  <si>
    <t>KE010</t>
  </si>
  <si>
    <t>Meru County</t>
  </si>
  <si>
    <t>KE012</t>
  </si>
  <si>
    <t>Migori County</t>
  </si>
  <si>
    <t>KE044</t>
  </si>
  <si>
    <t>Mombasa County</t>
  </si>
  <si>
    <t>KE001</t>
  </si>
  <si>
    <t>Muranga County</t>
  </si>
  <si>
    <t>KE021</t>
  </si>
  <si>
    <t>Nairobi County</t>
  </si>
  <si>
    <t>KE047</t>
  </si>
  <si>
    <t>Nakuru County</t>
  </si>
  <si>
    <t>KE032</t>
  </si>
  <si>
    <t>Nandi County</t>
  </si>
  <si>
    <t>KE029</t>
  </si>
  <si>
    <t>Narok County</t>
  </si>
  <si>
    <t>KE033</t>
  </si>
  <si>
    <t>Nyamira County</t>
  </si>
  <si>
    <t>KE046</t>
  </si>
  <si>
    <t>Nyandarua County</t>
  </si>
  <si>
    <t>KE018</t>
  </si>
  <si>
    <t>Nyeri County</t>
  </si>
  <si>
    <t>KE019</t>
  </si>
  <si>
    <t>Samburu County</t>
  </si>
  <si>
    <t>KE025</t>
  </si>
  <si>
    <t>Siaya County</t>
  </si>
  <si>
    <t>KE041</t>
  </si>
  <si>
    <t>Taita Taveta County</t>
  </si>
  <si>
    <t>KE006</t>
  </si>
  <si>
    <t>Tana River County</t>
  </si>
  <si>
    <t>KE004</t>
  </si>
  <si>
    <t>Tharaka Nithi County</t>
  </si>
  <si>
    <t>KE013</t>
  </si>
  <si>
    <t>Trans Nzoia County</t>
  </si>
  <si>
    <t>KE026</t>
  </si>
  <si>
    <t>Turkana County</t>
  </si>
  <si>
    <t>KE023</t>
  </si>
  <si>
    <t>Uasin Gishu County</t>
  </si>
  <si>
    <t>KE027</t>
  </si>
  <si>
    <t>Vihiga County</t>
  </si>
  <si>
    <t>KE038</t>
  </si>
  <si>
    <t>Wajir County</t>
  </si>
  <si>
    <t>KE008</t>
  </si>
  <si>
    <t>West Pokot County</t>
  </si>
  <si>
    <t>KE024</t>
  </si>
  <si>
    <t>Index short name</t>
  </si>
  <si>
    <t>Water scarcity: Children U18 living in areas with at most moderate Vegetation Condition Index (Estimates)</t>
  </si>
  <si>
    <t>Water scarcity: Children U18 living in areas with at most moderate Vegetation Condition Index (%)</t>
  </si>
  <si>
    <t>Children U18 exposed to at least moderate drought (Estimates)</t>
  </si>
  <si>
    <t>Children U18 exposed to at least moderate drought (%)</t>
  </si>
  <si>
    <t>Children U18 exposed to high heatwave frequency (Estimates)</t>
  </si>
  <si>
    <t>Children U18 exposed to high heatwave frequency (%)</t>
  </si>
  <si>
    <t>Children U18 exposed to extreme high temperatures (Estimates)</t>
  </si>
  <si>
    <t>Children U18 exposed to extreme high temperatures (%)</t>
  </si>
  <si>
    <t>Children U18 exposed to 50-year return period riverine floods (Estimates)</t>
  </si>
  <si>
    <t>Children U18 exposed to 50-year return period riverine floods (%)</t>
  </si>
  <si>
    <t>Children U18  at risk of PF Malaria (Estimates)</t>
  </si>
  <si>
    <t>Children U18 at risk of PF Malaria (%)</t>
  </si>
  <si>
    <t>Children U18 exposed to Zika (Estimates)</t>
  </si>
  <si>
    <t>Children U18 exposed to Zika (%)</t>
  </si>
  <si>
    <t>Children U18 at risk of Aedes (Estimates)</t>
  </si>
  <si>
    <t>Children U18 at risk of Aedes (%)</t>
  </si>
  <si>
    <t>Children U18 exposed to Dengue (Estimates)</t>
  </si>
  <si>
    <t>Children U18 exposed to Dengue (%)</t>
  </si>
  <si>
    <t>Children U18 exposed to outdoor air pollution (PM2.5 &gt; 10 μg/m3) (Estimates)</t>
  </si>
  <si>
    <t>Children U18 exposed to outdoor air pollution (PM2.5 &gt; 20 μg/m3) (Estimates)</t>
  </si>
  <si>
    <t>Children U18 exposed to outdoor air pollution (PM2.5 &gt; 10 μg/m3) (%)</t>
  </si>
  <si>
    <t>Children U18 exposed to outdoor air pollution (PM2.5 &gt; 20 μg/m3) (%)</t>
  </si>
  <si>
    <t xml:space="preserve">Water scarcity: at most moderate VCI </t>
  </si>
  <si>
    <t>Zika</t>
  </si>
  <si>
    <t>Aedes</t>
  </si>
  <si>
    <t>Dengue</t>
  </si>
  <si>
    <t>Outdoor air pollution (Abs)</t>
  </si>
  <si>
    <t>Outdoor air pollution (Rel)</t>
  </si>
  <si>
    <t>VCI_Pop4YR</t>
  </si>
  <si>
    <t>VCI_Pop4YR_P</t>
  </si>
  <si>
    <t>ModDrought_PopQ50</t>
  </si>
  <si>
    <t>ModDrought_PopQ50_P</t>
  </si>
  <si>
    <t>HWF_PopQ25</t>
  </si>
  <si>
    <t>HWF_PopQ25_P</t>
  </si>
  <si>
    <t>TX35_PopQ25</t>
  </si>
  <si>
    <t>TX35_PopQ25_P</t>
  </si>
  <si>
    <t>River_Pop50YrRp</t>
  </si>
  <si>
    <t>River_Pop50YrRp_P</t>
  </si>
  <si>
    <t>MalPf_PopQ25</t>
  </si>
  <si>
    <t>MalPf_PopQ25_P</t>
  </si>
  <si>
    <t>Zika_Pop</t>
  </si>
  <si>
    <t>Zika_Pop_P</t>
  </si>
  <si>
    <t>Aedes_PopG</t>
  </si>
  <si>
    <t>Aedes_PopG_P</t>
  </si>
  <si>
    <t>Dengue_PopG</t>
  </si>
  <si>
    <t>Dengue_PopG_P</t>
  </si>
  <si>
    <t>AirPol10_Pop</t>
  </si>
  <si>
    <t>AirPol10_Pop_P</t>
  </si>
  <si>
    <t>AirPol20_Pop</t>
  </si>
  <si>
    <t>AirPol20_Pop_P</t>
  </si>
  <si>
    <t>VCI_MdDrgt_Idx</t>
  </si>
  <si>
    <t>SPIQ_MdDrgt_Idx</t>
  </si>
  <si>
    <t>HWF_Idx</t>
  </si>
  <si>
    <t>HeatTX35_Idx</t>
  </si>
  <si>
    <t>Heat_Idx</t>
  </si>
  <si>
    <t>FlRiver_Idx</t>
  </si>
  <si>
    <t>MalPf_Idx</t>
  </si>
  <si>
    <t>Zika_Idx</t>
  </si>
  <si>
    <t>Aedes_Idx</t>
  </si>
  <si>
    <t>Dengue_Idx</t>
  </si>
  <si>
    <t>Dengue_Zika_Idx</t>
  </si>
  <si>
    <t>VBD_Idx</t>
  </si>
  <si>
    <t>OutAirPl_abs_Idx</t>
  </si>
  <si>
    <t>OutAirPl_rel_Idx</t>
  </si>
  <si>
    <t>OutAirPl_Idx</t>
  </si>
  <si>
    <t>InAirpl_Idx</t>
  </si>
  <si>
    <t>AirPl_Idx</t>
  </si>
  <si>
    <t>Conflict_Idx</t>
  </si>
  <si>
    <t>P1_ExpSh_Idx</t>
  </si>
  <si>
    <t>MIN</t>
  </si>
  <si>
    <t>MAX</t>
  </si>
  <si>
    <t>Indicator short name</t>
  </si>
  <si>
    <t>Total Population</t>
  </si>
  <si>
    <t>Children U18 (N)</t>
  </si>
  <si>
    <t>Children U18 (%)</t>
  </si>
  <si>
    <t>Indoor air pollution: Population relying on clean cooking fuels and technologies (%)</t>
  </si>
  <si>
    <t>Annual average Fatalities due to conflict and violence</t>
  </si>
  <si>
    <t>Children U18 (Gridded dataset)</t>
  </si>
  <si>
    <t>Total Population (Gridded dataset)</t>
  </si>
  <si>
    <t>Date</t>
  </si>
  <si>
    <t>2001-2022</t>
  </si>
  <si>
    <t>2000-2020</t>
  </si>
  <si>
    <t>2016-2020</t>
  </si>
  <si>
    <t>2018-2022</t>
  </si>
  <si>
    <t>Unit of measurement</t>
  </si>
  <si>
    <t>Number</t>
  </si>
  <si>
    <t>%</t>
  </si>
  <si>
    <t>POP_T</t>
  </si>
  <si>
    <t>U18_T</t>
  </si>
  <si>
    <t>U18_P</t>
  </si>
  <si>
    <t>InAirPl_p</t>
  </si>
  <si>
    <t>CONFAT_AVG_5Y</t>
  </si>
  <si>
    <t>U18_G</t>
  </si>
  <si>
    <t>POP_G</t>
  </si>
  <si>
    <t>230,85</t>
  </si>
  <si>
    <t>866,82</t>
  </si>
  <si>
    <t>518,58</t>
  </si>
  <si>
    <t>143,92</t>
  </si>
  <si>
    <t>Census</t>
  </si>
  <si>
    <t xml:space="preserve"> LP DAAC MODIS</t>
  </si>
  <si>
    <t>IGAD</t>
  </si>
  <si>
    <t>BEST</t>
  </si>
  <si>
    <t>WRI</t>
  </si>
  <si>
    <t>Malaria Atlas Project</t>
  </si>
  <si>
    <t>Messina et al.</t>
  </si>
  <si>
    <t>Kraemer et al.</t>
  </si>
  <si>
    <t>Atmospheric Composition Analysis Group</t>
  </si>
  <si>
    <t>KDHS</t>
  </si>
  <si>
    <t>ACLED</t>
  </si>
  <si>
    <t>KNBS and CIMA Research Foundation</t>
  </si>
  <si>
    <t>Under-5 mortality</t>
  </si>
  <si>
    <t>DTP3 coverage</t>
  </si>
  <si>
    <t>OPV3 coverage</t>
  </si>
  <si>
    <t>MCV2 coverage</t>
  </si>
  <si>
    <t>PCV3 Coverage</t>
  </si>
  <si>
    <t>Stunting</t>
  </si>
  <si>
    <t>Low birthweight</t>
  </si>
  <si>
    <t>Maternal mortality</t>
  </si>
  <si>
    <t>Skilled assisted birth</t>
  </si>
  <si>
    <t>Net enrolment rate primary</t>
  </si>
  <si>
    <t>Net enrolment rate secondary</t>
  </si>
  <si>
    <t>GPI Pre-Primary (distance)</t>
  </si>
  <si>
    <t>GPI Primary (distance)</t>
  </si>
  <si>
    <t>GPI Secondary (distance)</t>
  </si>
  <si>
    <t>Out-of-school rate primary</t>
  </si>
  <si>
    <t>Out-of-school rate lower secondary</t>
  </si>
  <si>
    <t>Basic drinking water​ access</t>
  </si>
  <si>
    <t>Distance to water source​</t>
  </si>
  <si>
    <t>Basic drinking water access in primary schools</t>
  </si>
  <si>
    <t>Boy Toilet Ratio</t>
  </si>
  <si>
    <t>Girl Toilet Ratio</t>
  </si>
  <si>
    <t>Open defecation</t>
  </si>
  <si>
    <t>Access to improved sanitation</t>
  </si>
  <si>
    <t>Basic handwashing facilities</t>
  </si>
  <si>
    <t>Monetary poverty</t>
  </si>
  <si>
    <t>Access to electricity</t>
  </si>
  <si>
    <t>Teenage pregnancy</t>
  </si>
  <si>
    <t>Birth registration</t>
  </si>
  <si>
    <t>Immunization</t>
  </si>
  <si>
    <t>Out-of-school children</t>
  </si>
  <si>
    <t>School enrolment</t>
  </si>
  <si>
    <t>Gender parity in schools</t>
  </si>
  <si>
    <t>Toilet ratio in schools</t>
  </si>
  <si>
    <t>U5_mortal</t>
  </si>
  <si>
    <t>DTP3</t>
  </si>
  <si>
    <t>OPV3</t>
  </si>
  <si>
    <t>MCV2</t>
  </si>
  <si>
    <t>PCV3</t>
  </si>
  <si>
    <t>Stun</t>
  </si>
  <si>
    <t>Low-birthwt</t>
  </si>
  <si>
    <t>Mat_mort</t>
  </si>
  <si>
    <t>Skill_ast_birth</t>
  </si>
  <si>
    <t>Pr_net_enroll_rt</t>
  </si>
  <si>
    <t>Sec_net_enroll_rt</t>
  </si>
  <si>
    <t>Pre_GP_dist</t>
  </si>
  <si>
    <t>Pr_GPI_dist</t>
  </si>
  <si>
    <t>Sec_GPI_dist</t>
  </si>
  <si>
    <t>Pr_outsch_rt</t>
  </si>
  <si>
    <t>Sec_outsch_rt</t>
  </si>
  <si>
    <t>wat_bas_sev</t>
  </si>
  <si>
    <t>wat_dist</t>
  </si>
  <si>
    <t>Pr_sch_wat</t>
  </si>
  <si>
    <t>ToiRat_M</t>
  </si>
  <si>
    <t>ToiRat_F</t>
  </si>
  <si>
    <t>Open_defec</t>
  </si>
  <si>
    <t>san_imp</t>
  </si>
  <si>
    <t>hyg_bas_sev</t>
  </si>
  <si>
    <t>PovMon</t>
  </si>
  <si>
    <t>elect_pop</t>
  </si>
  <si>
    <t>teen_preg</t>
  </si>
  <si>
    <t>brth_reg</t>
  </si>
  <si>
    <t>ChImmun_idx</t>
  </si>
  <si>
    <t>ChHlth_idx</t>
  </si>
  <si>
    <t>ChNut_idx</t>
  </si>
  <si>
    <t>Mat_mort_idx</t>
  </si>
  <si>
    <t>ChHlthNut_idx</t>
  </si>
  <si>
    <t>OutSch_idx</t>
  </si>
  <si>
    <t>SchEnr_idx</t>
  </si>
  <si>
    <t>SchGP_dist_idx</t>
  </si>
  <si>
    <t>Edu_idx</t>
  </si>
  <si>
    <t>WatAcc_idx</t>
  </si>
  <si>
    <t>SanAcc_idx</t>
  </si>
  <si>
    <t>ToiRat_idx</t>
  </si>
  <si>
    <t>WASHSch_idx</t>
  </si>
  <si>
    <t>WASH_idx</t>
  </si>
  <si>
    <t>LvHd_idx</t>
  </si>
  <si>
    <t>ScProtSch</t>
  </si>
  <si>
    <t>FinS_pop</t>
  </si>
  <si>
    <t>LvHdScPr_idx</t>
  </si>
  <si>
    <t>ChProt_idx</t>
  </si>
  <si>
    <t>P2_ChVuln_idx</t>
  </si>
  <si>
    <t>Gender Parity Index (GPI) pre-primary</t>
  </si>
  <si>
    <t>Gender Parity Index (GPI) primary</t>
  </si>
  <si>
    <t>Gender Parity Index (GPI) secondary</t>
  </si>
  <si>
    <t>Households with children benefiting from social protection schemes</t>
  </si>
  <si>
    <t>Children U18</t>
  </si>
  <si>
    <t>per 1,000 live births</t>
  </si>
  <si>
    <t>Pre_GPI</t>
  </si>
  <si>
    <t>Pr_GPI</t>
  </si>
  <si>
    <t>Sec_GPI</t>
  </si>
  <si>
    <t xml:space="preserve"> Pr_sch_wat</t>
  </si>
  <si>
    <t>Elect_pop</t>
  </si>
  <si>
    <t>No Data</t>
  </si>
  <si>
    <t>Access to safe water (Secondary Schools)</t>
  </si>
  <si>
    <t>Health Expenditure (Kshs.) / per capita</t>
  </si>
  <si>
    <t>Health Expenditure (Kshs. Million)</t>
  </si>
  <si>
    <t>2021/2022</t>
  </si>
  <si>
    <t>stun</t>
  </si>
  <si>
    <t>Gender Parity Index (GPI) Primary</t>
  </si>
  <si>
    <t>Kenya Health Information System (KHIS)</t>
  </si>
  <si>
    <t>DHS</t>
  </si>
  <si>
    <t>Ministry of Education, 2020 Basic Education Statistical Booklet</t>
  </si>
  <si>
    <t>Census and education statistical booklets</t>
  </si>
  <si>
    <t>Calculated composite index</t>
  </si>
  <si>
    <t>Comprehensive poverty Report by KNBS 2020</t>
  </si>
  <si>
    <t xml:space="preserve">Comprehensive Poverty Report                                   </t>
  </si>
  <si>
    <t>Integrated Food Security Phase Classification (IPC)</t>
  </si>
  <si>
    <t>GoK Cash Transfer Database</t>
  </si>
  <si>
    <t>Comprehensive poverty Report by KNBS 2021</t>
  </si>
  <si>
    <t>Comprehensive poverty Report by KNBS 2022</t>
  </si>
  <si>
    <t>Comprehensive poverty Report by KNBS 2023</t>
  </si>
  <si>
    <t>Comprehensive poverty Report by KNBS 2024</t>
  </si>
  <si>
    <t>Comprehensive poverty Report by KNBS 2025</t>
  </si>
  <si>
    <t>Comprehensive poverty Report by KNBS 2026</t>
  </si>
  <si>
    <t>Comprehensive poverty Report by KNBS 2027</t>
  </si>
  <si>
    <t>Comprehensive poverty Report by KNBS 2028</t>
  </si>
  <si>
    <t>Comprehensive poverty Report by KNBS 2029</t>
  </si>
  <si>
    <t>Comprehensive poverty Report by KNBS 2030</t>
  </si>
  <si>
    <t>Comprehensive poverty Report by KNBS 2031</t>
  </si>
  <si>
    <t>Comprehensive poverty Report by KNBS 2032</t>
  </si>
  <si>
    <t>Comprehensive poverty Report by KNBS 2033</t>
  </si>
  <si>
    <t>Comprehensive poverty Report by KNBS 2034</t>
  </si>
  <si>
    <t>Comprehensive poverty Report by KNBS 2035</t>
  </si>
  <si>
    <t>Comprehensive poverty Report by KNBS 2036</t>
  </si>
  <si>
    <t>Comprehensive poverty Report by KNBS 2037</t>
  </si>
  <si>
    <t>Comprehensive poverty Report by KNBS 2038</t>
  </si>
  <si>
    <t>Comprehensive poverty Report by KNBS 2039</t>
  </si>
  <si>
    <t>Comprehensive poverty Report by KNBS 2040</t>
  </si>
  <si>
    <t>Comprehensive poverty Report by KNBS 2041</t>
  </si>
  <si>
    <t>Comprehensive poverty Report by KNBS 2042</t>
  </si>
  <si>
    <t>Comprehensive poverty Report by KNBS 2043</t>
  </si>
  <si>
    <t>Comprehensive poverty Report by KNBS 2044</t>
  </si>
  <si>
    <t>Comprehensive poverty Report by KNBS 2045</t>
  </si>
  <si>
    <t>Comprehensive poverty Report by KNBS 2046</t>
  </si>
  <si>
    <t>Comprehensive poverty Report by KNBS 2047</t>
  </si>
  <si>
    <t>Comprehensive poverty Report by KNBS 2048</t>
  </si>
  <si>
    <t>Comprehensive poverty Report by KNBS 2049</t>
  </si>
  <si>
    <t>Comprehensive poverty Report by KNBS 2050</t>
  </si>
  <si>
    <t>Comprehensive poverty Report by KNBS 2051</t>
  </si>
  <si>
    <t>Comprehensive poverty Report by KNBS 2052</t>
  </si>
  <si>
    <t>Comprehensive poverty Report by KNBS 2053</t>
  </si>
  <si>
    <t>Comprehensive poverty Report by KNBS 2054</t>
  </si>
  <si>
    <t>Comprehensive poverty Report by KNBS 2055</t>
  </si>
  <si>
    <t>Comprehensive poverty Report by KNBS 2056</t>
  </si>
  <si>
    <t>Comprehensive poverty Report by KNBS 2057</t>
  </si>
  <si>
    <t>Comprehensive poverty Report by KNBS 2058</t>
  </si>
  <si>
    <t>Comprehensive poverty Report by KNBS 2059</t>
  </si>
  <si>
    <t>Comprehensive poverty Report by KNBS 2060</t>
  </si>
  <si>
    <t>Comprehensive poverty Report by KNBS 2061</t>
  </si>
  <si>
    <t>Comprehensive poverty Report by KNBS 2062</t>
  </si>
  <si>
    <t>Comprehensive poverty Report by KNBS 2063</t>
  </si>
  <si>
    <t>Comprehensive poverty Report by KNBS 2064</t>
  </si>
  <si>
    <t>Comprehensive poverty Report by KNBS 2065</t>
  </si>
  <si>
    <t>Comprehensive poverty Report by KNBS 2066</t>
  </si>
  <si>
    <t>Children's Climate and Disaster Risk Model of Kenya: Exposure to hazards, shocks and stresses</t>
  </si>
  <si>
    <t>Level</t>
  </si>
  <si>
    <t>Seriescode Indicator / Index</t>
  </si>
  <si>
    <t>Pillar</t>
  </si>
  <si>
    <t>Component</t>
  </si>
  <si>
    <t>Sub-component</t>
  </si>
  <si>
    <t>Indicator  short name</t>
  </si>
  <si>
    <t>Indicator name</t>
  </si>
  <si>
    <t>Relevance</t>
  </si>
  <si>
    <t>Data Source</t>
  </si>
  <si>
    <t>UN SDG Target</t>
  </si>
  <si>
    <t>UN SDG Indicator</t>
  </si>
  <si>
    <t>Admin level / Geospatial disaggregation</t>
  </si>
  <si>
    <t>Sub-counties (N) / Coverage</t>
  </si>
  <si>
    <t>Reference year</t>
  </si>
  <si>
    <t>Link</t>
  </si>
  <si>
    <t>Citation</t>
  </si>
  <si>
    <t>Validity / limitation of indicator</t>
  </si>
  <si>
    <t>Publication year</t>
  </si>
  <si>
    <t>Publisher</t>
  </si>
  <si>
    <t>Data availability</t>
  </si>
  <si>
    <t>Frequency of update</t>
  </si>
  <si>
    <t>Data format</t>
  </si>
  <si>
    <t>Geocoded</t>
  </si>
  <si>
    <t>Access date</t>
  </si>
  <si>
    <t>VCI_MdDrgt_idx</t>
  </si>
  <si>
    <t>Water scarcity: At most moderate Vegetation Condition Index (VCI)</t>
  </si>
  <si>
    <t>ind</t>
  </si>
  <si>
    <t>Estimates of children under 18 living in areas with at most moderate Vegetation Condition Index</t>
  </si>
  <si>
    <t>To estimate the number of children under 18 exposed to water scarcity, a map of the annual frequency of at most a moderate Vegetation Condition Index (VCI) between 2001 and 2022 was combined with a gridded child population dataset derived from the 2019 Census (KNBS and CIMA Research Foundation).
The VCI is expressed in % and gives an idea where the observed value is situated between the extreme values (minimum and maximum) in previous years. A VCI less than 35 percent indicates at most moderate vegetation conditions.
For this analysis, yearly VCI values were calculated by taking the average of the monthly VCI values. Next, the annual frequency of occurrence of at most a moderate VCI score during the selected time-period was calculated based on the yearly VCI values.
Areas with at most moderate vegetation conditions in at least 4 out of 22 years are included in the analysis of exposed population. This frequency includes all values greater than or equal to the 34 percentile point of the values in the country map.</t>
  </si>
  <si>
    <t>VCI is a proxy measure for moisture conditions.</t>
  </si>
  <si>
    <t>VCI generated using the LP DAAC MODIS MOD09GA_006_NDVI product;
Gridded child population dataset based on Census 2019 (KNBS and CIMA Research Foundation)</t>
  </si>
  <si>
    <t>County</t>
  </si>
  <si>
    <t>VCI: 2022 (2001-2022)
Child population dataset: 2019</t>
  </si>
  <si>
    <t>Estimated number</t>
  </si>
  <si>
    <t>MODIS/Terra Monthly NDVI: https://lpdaac.usgs.gov/products/mod13a3v061/</t>
  </si>
  <si>
    <t>Didan, K.. MODIS/Terra Vegetation Indices Monthly L3 Global 1km SIN Grid V061. 2021, distributed by NASA EOSDIS Land Processes Distributed Active Archive Center, https://doi.org/10.5067/MODIS/MOD13A3.061. Accessed 2023-11-27</t>
  </si>
  <si>
    <t>Percentage of children under 18 living in areas with at most moderate Vegetation Condition Index</t>
  </si>
  <si>
    <t>Calculated indicator showing the proportion of children under 18 living in areas with at most a moderate VCI in at least 4 out of 22 years.</t>
  </si>
  <si>
    <t>SPIQ_MdDrgt_idx</t>
  </si>
  <si>
    <t>Drought</t>
  </si>
  <si>
    <t>Estimates of children under 18 exposed to at least moderate drought</t>
  </si>
  <si>
    <t>To estimate the approximate number of children under 18 exposed to at least moderate drought, a map of the mean annual frequency of at least moderate drought conditions for 22 years (2001 - 2022) was combined with a gridded child population dataset derived from the 2019 Census (KNBS and CIMA Research Foundation). 
At least moderate drought conditions are measured by the three months rolling average of the 22 year-time series of the Standardized Precipitation Index (SPI) (2001 to 2022), where a SPI &lt;= -1.0  is classified as at least moderate drought conditions. 
Areas with a mean annual frequency of least moderate drought conditions greater than or equal to 1.59 were included in the analysis of child exposure to at least moderate drought conditions. This frequency includes all values greater than or equal to the 50 percentile point of the values in the at least moderate drought map of Kenya.</t>
  </si>
  <si>
    <t>The Standardized Precipitation Index (SPI) is used for detecting, monitoring and characterizing meteorological drought. The lower the SPI, the more intense the drought is.</t>
  </si>
  <si>
    <t>UNICEF calculations based on the IGAD Climate Prediction and Applications Centre’s Standardized Precipitation Index (SPI) and Gridded child population dataset based on Census 2019 (KNBS and CIMA Research Foundation)</t>
  </si>
  <si>
    <t>IGAD Standardized Precipitation Index (SPI): 2022 (2001 - 2022)
Child population dataset: 2019</t>
  </si>
  <si>
    <t>IGAD: https://droughtwatch.icpac.net/drought-indicators/spi/</t>
  </si>
  <si>
    <t>Percentage of children under 18 exposed to at least moderate drought</t>
  </si>
  <si>
    <t xml:space="preserve">Calculated indicator showing the proportion of children under 18 exposed to at least moderate drought conditions (SPI). </t>
  </si>
  <si>
    <t>Heat_idx</t>
  </si>
  <si>
    <t>HWF_idx</t>
  </si>
  <si>
    <t xml:space="preserve">Estimates of children under 18 exposed to high heatwave frequency </t>
  </si>
  <si>
    <t>To estimate the approximate number of children under 18 exposed to high heatwave frequency, a map of mean annual heatwave frequency between 2000 and 2020 was combined with a gridded child population dataset derived from the 2019 Census (KNBS and CIMA Research Foundation). 
A heatwave event is defined as any period of three days or more when the maximum temperature each day is in the top 10% of the local 15-day average. 
Areas with on average 3.83 or more heatwaves per year between 2000 and 2020 were included in the analysis. This heatwave frequency includes all values greater than or equal to the 25 percentile point of the values in the heatwave frequency map of Kenya.</t>
  </si>
  <si>
    <t>Heat is especially damaging to children’s health and affects their education and future livelihoods. Extreme heat can cause severe dehydration, respiratory trouble and make children, especially young children, more vulnerable to other diseases.</t>
  </si>
  <si>
    <t xml:space="preserve">Heatwave frequency metric: Data for Children Collaborative using the Berkley Earth Surface Temperature (BEST) dataset;
Gridded child population dataset based on Census 2019 (KNBS and CIMA Research Foundation)
</t>
  </si>
  <si>
    <t>Heatwave frequency metric: 2020 (2000 – 2020)
Child population dataset: 2019</t>
  </si>
  <si>
    <t xml:space="preserve">Berkley Earth Surface Temperature (BEST): http://berkeleyearth.org/data/
</t>
  </si>
  <si>
    <t xml:space="preserve">Percentage of children under 18 exposed to high heatwave frequency </t>
  </si>
  <si>
    <t xml:space="preserve">Calculated indicator showing the proportion of children under 18 exposed to high heatwave frequency. </t>
  </si>
  <si>
    <t>HeatTX35_idx</t>
  </si>
  <si>
    <t xml:space="preserve">Estimates of children under 18 exposed to extreme high temperatures </t>
  </si>
  <si>
    <t>To estimate the approximate number of children under 18 exposed to extreme high temperatures a map of the average number of days a year in which the temperature exceeds 35°C between 2000 and 2020 was combined with a gridded child population dataset derived from the 2019 Census (KNBS and CIMA Research Foundation).
Areas where, on average, 15.36 or more days a year exceed 35°C between 2000 and 2020 were included in the analysis. This yearly average includes all values greater than or equal to the 25 percentile point of the values in the heatwave severity map of Kenya.</t>
  </si>
  <si>
    <t>Extreme high temperatures metric: Data for Children Collaborative using the Berkley Earth Surface Temperature (BEST) dataset; Gridded child population dataset based on Census 2019 (KNBS and CIMA Research Foundation)</t>
  </si>
  <si>
    <t>Extreme high temperatures metric: 2020 (2000 – 2020)
Child population dataset: 2019</t>
  </si>
  <si>
    <t xml:space="preserve">Percentage of children under 18 exposed to extreme high temperatures </t>
  </si>
  <si>
    <t>Calculated indicator showing the proportion of children under 18 exposed to extreme high temperatures.</t>
  </si>
  <si>
    <t>FlRiver_idx</t>
  </si>
  <si>
    <t>Children U18 exposed to riverine floods (50-year RP) (Estimates)</t>
  </si>
  <si>
    <t>Estimates of children under 18 exposed to riverine floods (50-year return period)</t>
  </si>
  <si>
    <r>
      <t>To estimate the approximate number of children under 18 exposed to riverine floods, a flood hazard map (50-year return period) was combined with a gridded child population dataset derived from the 2019 Census (KNBS and CIMA Research Foundation).
The global riverine flood hazard map represents flooding from river overflow and occurs in river basins with an area of at least 10,000 km</t>
    </r>
    <r>
      <rPr>
        <vertAlign val="superscript"/>
        <sz val="10"/>
        <color theme="1"/>
        <rFont val="Calibri"/>
        <family val="2"/>
        <scheme val="minor"/>
      </rPr>
      <t>2</t>
    </r>
    <r>
      <rPr>
        <sz val="10"/>
        <color theme="1"/>
        <rFont val="Calibri"/>
        <family val="2"/>
        <scheme val="minor"/>
      </rPr>
      <t>. It shows the inundated area and inundation height that is expected to be exceeded at least once in the 50-year return period. The spatial extent of the inundated area, including any inundation level (&gt;= 0.01 meter), was used to identify the child population exposed.</t>
    </r>
  </si>
  <si>
    <t>Riverine flood is one of the rapid-onset climate induced shocks considered in this pillar.</t>
  </si>
  <si>
    <t>World Resources Institute (WRI) Aqueduct baseline floods hazard map (Version 2, 2020); Gridded child population dataset based on Census 2019 (KNBS and CIMA Research Foundation)</t>
  </si>
  <si>
    <t>Flood hazard map: 2010
Child population dataset: 2019</t>
  </si>
  <si>
    <t xml:space="preserve">Aqueduct Flood Tool: https://www.wri.org/applications/aqueduct/floods/
Datasets: https://wri-projects.s3.amazonaws.com/AqueductFloodTool/download/v2/index.html
</t>
  </si>
  <si>
    <t>Ward, P.J., H.C. Winsemius, S. Kuzma, M.F.P. Bierkens, A. Bouwman, H. de Moel, A. Díaz Loaiza, et al. 2020. “Aqueduct Floods Methodology.” Technical Note. Washington, D.C.: World Resources Institute. Available online at: www.wri.org/publication/aqueduct-floods-methodology</t>
  </si>
  <si>
    <t>Children U18 exposed to riverine floods (50-year RP) (%)</t>
  </si>
  <si>
    <t>Percentage of children under 18 exposed to riverine floods (50-year return period)</t>
  </si>
  <si>
    <t>Calculated indicator showing the proportion of children under 18 exposed to riverine floods (50-year return period).</t>
  </si>
  <si>
    <t>VBD_idx</t>
  </si>
  <si>
    <t>MalPf_idx</t>
  </si>
  <si>
    <t>Malaria Plasmodium Falciparum</t>
  </si>
  <si>
    <r>
      <rPr>
        <sz val="10"/>
        <color rgb="FF000000"/>
        <rFont val="Calibri"/>
        <family val="2"/>
      </rPr>
      <t xml:space="preserve">Children U18 at risk of </t>
    </r>
    <r>
      <rPr>
        <i/>
        <sz val="10"/>
        <color rgb="FF000000"/>
        <rFont val="Calibri"/>
        <family val="2"/>
      </rPr>
      <t>P. falciparum</t>
    </r>
    <r>
      <rPr>
        <sz val="10"/>
        <color rgb="FF000000"/>
        <rFont val="Calibri"/>
        <family val="2"/>
      </rPr>
      <t> malaria (Estimates)</t>
    </r>
  </si>
  <si>
    <r>
      <t xml:space="preserve">Estimates of children under 18 at risk of </t>
    </r>
    <r>
      <rPr>
        <i/>
        <sz val="10"/>
        <rFont val="Calibri"/>
        <family val="2"/>
      </rPr>
      <t>Plasmodium falciparum</t>
    </r>
    <r>
      <rPr>
        <sz val="10"/>
        <rFont val="Calibri"/>
        <family val="2"/>
      </rPr>
      <t> malaria</t>
    </r>
  </si>
  <si>
    <r>
      <t xml:space="preserve">To estimate the approximate number of children under 18 at risk of </t>
    </r>
    <r>
      <rPr>
        <i/>
        <sz val="10"/>
        <color theme="1"/>
        <rFont val="Calibri"/>
        <family val="2"/>
        <scheme val="minor"/>
      </rPr>
      <t>Plasmodium falciparum</t>
    </r>
    <r>
      <rPr>
        <sz val="10"/>
        <color theme="1"/>
        <rFont val="Calibri"/>
        <family val="2"/>
        <scheme val="minor"/>
      </rPr>
      <t xml:space="preserve"> malaria, a </t>
    </r>
    <r>
      <rPr>
        <i/>
        <sz val="10"/>
        <color theme="1"/>
        <rFont val="Calibri"/>
        <family val="2"/>
        <scheme val="minor"/>
      </rPr>
      <t>Pf</t>
    </r>
    <r>
      <rPr>
        <sz val="10"/>
        <color theme="1"/>
        <rFont val="Calibri"/>
        <family val="2"/>
        <scheme val="minor"/>
      </rPr>
      <t xml:space="preserve"> incidence map of the mean annual estimates of newly diagnosed </t>
    </r>
    <r>
      <rPr>
        <i/>
        <sz val="10"/>
        <color theme="1"/>
        <rFont val="Calibri"/>
        <family val="2"/>
        <scheme val="minor"/>
      </rPr>
      <t>P. falciparum</t>
    </r>
    <r>
      <rPr>
        <sz val="10"/>
        <color theme="1"/>
        <rFont val="Calibri"/>
        <family val="2"/>
        <scheme val="minor"/>
      </rPr>
      <t xml:space="preserve"> cases for 5 years (2016 - 2020) was combined with a gridded child population dataset derived from the 2019 Census (KNBS and CIMA Research Foundation).
Areas with on average five newly diagnosed </t>
    </r>
    <r>
      <rPr>
        <i/>
        <sz val="10"/>
        <color theme="1"/>
        <rFont val="Calibri"/>
        <family val="2"/>
        <scheme val="minor"/>
      </rPr>
      <t xml:space="preserve">Pf </t>
    </r>
    <r>
      <rPr>
        <sz val="10"/>
        <color theme="1"/>
        <rFont val="Calibri"/>
        <family val="2"/>
        <scheme val="minor"/>
      </rPr>
      <t>cases or more per 100,000 people per year (&gt;=0.05 per 1,000 people) between 2016 and 2020 are included the analysis. The mean annual estimate of seven cases includes all values greater than or equal to the 25 percentile point of the values in the Pf incidence map of Kenya.</t>
    </r>
  </si>
  <si>
    <t>Malaria is a life-threatening disease spread to humans by some types of mosquitoes. Infants, children under 5 years, pregnant women, and people with HIV or AIDS are at higher risk of severe infection. P. falciparum is the deadliest malaria parasite and the most prevalent on the African continent. (Source: WHO)</t>
  </si>
  <si>
    <t>Malaria Atlas Project (MAP) version 202206; Gridded child population dataset based on Census 2019 (KNBS and CIMA Research Foundation)</t>
  </si>
  <si>
    <t xml:space="preserve">Global Pf incidence rate: 2020 (2016 - 2020)
Child population dataset: 2019
</t>
  </si>
  <si>
    <t>https://data.malariaatlas.org/maps (Annual maps of global Pf incidence rate)</t>
  </si>
  <si>
    <r>
      <t xml:space="preserve">Children U18 at risk of </t>
    </r>
    <r>
      <rPr>
        <i/>
        <sz val="10"/>
        <rFont val="Calibri"/>
        <family val="2"/>
      </rPr>
      <t>P. falciparum</t>
    </r>
    <r>
      <rPr>
        <sz val="10"/>
        <rFont val="Calibri"/>
        <family val="2"/>
      </rPr>
      <t> malaria (%)</t>
    </r>
  </si>
  <si>
    <r>
      <t xml:space="preserve">Percentage of children under 18 at risk of </t>
    </r>
    <r>
      <rPr>
        <i/>
        <sz val="10"/>
        <rFont val="Calibri"/>
        <family val="2"/>
      </rPr>
      <t>Plasmodium falciparum</t>
    </r>
    <r>
      <rPr>
        <sz val="10"/>
        <rFont val="Calibri"/>
        <family val="2"/>
      </rPr>
      <t> malaria</t>
    </r>
  </si>
  <si>
    <r>
      <t xml:space="preserve">Calculated indicator showing the proportion of children under 18 at risk of </t>
    </r>
    <r>
      <rPr>
        <i/>
        <sz val="10"/>
        <rFont val="Calibri"/>
        <family val="2"/>
        <scheme val="minor"/>
      </rPr>
      <t>Plasmodium falciparum</t>
    </r>
    <r>
      <rPr>
        <sz val="10"/>
        <rFont val="Calibri"/>
        <family val="2"/>
        <scheme val="minor"/>
      </rPr>
      <t xml:space="preserve"> malaria.</t>
    </r>
  </si>
  <si>
    <t>Dengue_Zika_idx</t>
  </si>
  <si>
    <t>Zika_idx</t>
  </si>
  <si>
    <t>Estimates of children under 18 exposed to Zika</t>
  </si>
  <si>
    <t>To estimate the number of children under 18 potentially exposed to Zika, a map of environmental suitability for Zika was combined with a gridded child population dataset derived from the 2019 Census (KNBS and CIMA Research Foundation).
Areas with a predicted Zika suitability value of 0.397 and above are included in the analysis. The same environmental suitability value of as in the global CCRI and INFORM was applied to determine exposed areas. This suitability value was determined to include all values greater than or equal to the 90 percentile point of the values in the Kenya map.</t>
  </si>
  <si>
    <t>Messina et al.; Gridded child population dataset based on Census 2019 (KNBS and CIMA Research Foundation)</t>
  </si>
  <si>
    <t xml:space="preserve">Global map of the environmental suitability for zika: 2016
Child population dataset: 2019
</t>
  </si>
  <si>
    <t>https://figshare.com/articles/Environmental_suitability_for_Zika_virus_transmission/2574298</t>
  </si>
  <si>
    <t>Messina, Jane; Kraemer, Moritz; Brady, Oliver; Pigott, David; Shearer, Freya; Weiss, Daniel; et al. (2016): Environmental suitability for Zika virus transmission. figshare. Dataset. https://doi.org/10.6084/m9.figshare.2574298.v1</t>
  </si>
  <si>
    <t>Percentage of children under 18 exposed to Zika</t>
  </si>
  <si>
    <t>Calculated indicator showing the proportion of children under 18 exposed to Zika.</t>
  </si>
  <si>
    <t>Dengue_idx</t>
  </si>
  <si>
    <t>Children U18 exposed to dengue (Estimates)</t>
  </si>
  <si>
    <t xml:space="preserve">Estimates of children under 18 exposed to dengue </t>
  </si>
  <si>
    <t>To estimate the approximate number of children under 18 potentially exposed to dengue, a map of environmental suitability for dengue was combined with a gridded child population dataset derived from the 2019 Census (KNBS and CIMA Research Foundation). Any area with a predicted dengue suitability value of 0.467 or above was considered suitable for dengue. This is the same suitability value as the value used in the global CCRI and INFORM models.</t>
  </si>
  <si>
    <t>Dengue (break-bone fever) is a viral infection that spreads from mosquitoes to people. The global incidence of dengue has grown dramatically in recent decades. The disease is now endemic in more than 100 countries in the WHO Regions of Africa, the Americas, the Eastern Mediterranean, South-East Asia and the Western Pacific. (Source: WHO)</t>
  </si>
  <si>
    <t>Global map of the environmental suitability for dengue: Messina et al.; Gridded child population dataset based on Census 2019 (KNBS and CIMA Research Foundation)</t>
  </si>
  <si>
    <t xml:space="preserve">Global map of the environmental suitability for dengue: 2015
Child population dataset: 2019
</t>
  </si>
  <si>
    <t>https://doi.org/10.1038/s41564-019-0476-8
(Data shared by authors through the INFORM global initiative)</t>
  </si>
  <si>
    <t>Messina, J.P., Brady, O.J., Golding, N. et al. The current and future global distribution and population at risk of dengue. Nat Microbiol 4, 1508–1515 (2019). https://doi.org/10.1038/s41564-019-0476-8</t>
  </si>
  <si>
    <t>Children U18 exposed to dengue (%)</t>
  </si>
  <si>
    <t>Percentage of children under 18 exposed to dengue</t>
  </si>
  <si>
    <t>Calculated indicator showing the proportion of children under 18 exposed to dengue.</t>
  </si>
  <si>
    <t>Aedes_idx</t>
  </si>
  <si>
    <r>
      <t xml:space="preserve">Children U18 at risk of </t>
    </r>
    <r>
      <rPr>
        <i/>
        <sz val="10"/>
        <rFont val="Calibri"/>
        <family val="2"/>
      </rPr>
      <t>Ae. aegypti</t>
    </r>
    <r>
      <rPr>
        <sz val="10"/>
        <rFont val="Calibri"/>
        <family val="2"/>
      </rPr>
      <t xml:space="preserve"> (Estimates)</t>
    </r>
  </si>
  <si>
    <r>
      <t xml:space="preserve">Estimates of children under 18 at risk of </t>
    </r>
    <r>
      <rPr>
        <i/>
        <sz val="10"/>
        <rFont val="Calibri"/>
        <family val="2"/>
      </rPr>
      <t>Aedes aegypti</t>
    </r>
  </si>
  <si>
    <r>
      <t xml:space="preserve">To estimate the approximate number of children under 18 potentially exposed to the </t>
    </r>
    <r>
      <rPr>
        <i/>
        <sz val="10"/>
        <color theme="1"/>
        <rFont val="Calibri"/>
        <family val="2"/>
        <scheme val="minor"/>
      </rPr>
      <t>Aedes Aegypti</t>
    </r>
    <r>
      <rPr>
        <sz val="10"/>
        <color theme="1"/>
        <rFont val="Calibri"/>
        <family val="2"/>
        <scheme val="minor"/>
      </rPr>
      <t xml:space="preserve"> mosquito, a map of the predicted distribution of the </t>
    </r>
    <r>
      <rPr>
        <i/>
        <sz val="10"/>
        <color theme="1"/>
        <rFont val="Calibri"/>
        <family val="2"/>
        <scheme val="minor"/>
      </rPr>
      <t>Aedes Aegypti</t>
    </r>
    <r>
      <rPr>
        <sz val="10"/>
        <color theme="1"/>
        <rFont val="Calibri"/>
        <family val="2"/>
        <scheme val="minor"/>
      </rPr>
      <t xml:space="preserve"> mosquito was combined with a gridded child population dataset derived from the 2019 Census (KNBS and CIMA Research Foundation). Any area with a predicted </t>
    </r>
    <r>
      <rPr>
        <i/>
        <sz val="10"/>
        <color theme="1"/>
        <rFont val="Calibri"/>
        <family val="2"/>
        <scheme val="minor"/>
      </rPr>
      <t>Aedes Aegypti</t>
    </r>
    <r>
      <rPr>
        <sz val="10"/>
        <color theme="1"/>
        <rFont val="Calibri"/>
        <family val="2"/>
        <scheme val="minor"/>
      </rPr>
      <t xml:space="preserve"> mosquito suitability value of 0.47 or above was considered at risk for Aedes. This is the same suitability value as the value used in the global CCRI and INFORM models.</t>
    </r>
  </si>
  <si>
    <t>The dengue virus is transmitted to humans through the bites of infected female mosquitoes, primarily the Aedes aegypti mosquito, which can also transmit Chikungunya and Zika viruses</t>
  </si>
  <si>
    <t>Global map of the predicted distribution of Ae. Aegypti: Kraemer et al.; Gridded child population dataset based on Census 2019 (KNBS and CIMA Research Foundation)</t>
  </si>
  <si>
    <t>Global map of the predicted distribution of Ae. Aegypti: 2015
Child population dataset: 2019</t>
  </si>
  <si>
    <t xml:space="preserve">https://doi.org/10.7554/eLife.08347
(Data shared by authors through the INFORM global initiative)
</t>
  </si>
  <si>
    <t>Kraemer et al. eLife 2015;4:e08347. DOI: 10.7554/eLife.08347</t>
  </si>
  <si>
    <r>
      <t xml:space="preserve">Children U18 at risk of </t>
    </r>
    <r>
      <rPr>
        <i/>
        <sz val="10"/>
        <rFont val="Calibri"/>
        <family val="2"/>
      </rPr>
      <t>Ae. aegypti</t>
    </r>
    <r>
      <rPr>
        <sz val="10"/>
        <rFont val="Calibri"/>
        <family val="2"/>
      </rPr>
      <t xml:space="preserve"> (%)</t>
    </r>
  </si>
  <si>
    <r>
      <t xml:space="preserve">Percentage of children under 18 at risk of </t>
    </r>
    <r>
      <rPr>
        <i/>
        <sz val="10"/>
        <rFont val="Calibri"/>
        <family val="2"/>
      </rPr>
      <t>Aedes aegypti</t>
    </r>
  </si>
  <si>
    <r>
      <t xml:space="preserve">Calculated indicator showing the proportion of children under 18 at risk of the </t>
    </r>
    <r>
      <rPr>
        <i/>
        <sz val="10"/>
        <color theme="1"/>
        <rFont val="Calibri"/>
        <family val="2"/>
        <scheme val="minor"/>
      </rPr>
      <t xml:space="preserve">Aedes aegypti </t>
    </r>
    <r>
      <rPr>
        <sz val="10"/>
        <color theme="1"/>
        <rFont val="Calibri"/>
        <family val="2"/>
        <scheme val="minor"/>
      </rPr>
      <t>mosquito.</t>
    </r>
  </si>
  <si>
    <t>AirPl_idx</t>
  </si>
  <si>
    <t>OutAirPl_idx</t>
  </si>
  <si>
    <t>Outdoor air pollution (Absolute values)</t>
  </si>
  <si>
    <t>Children U18 exposed to outdoor air pollution (Estimates)</t>
  </si>
  <si>
    <r>
      <t>Children U18 exposed to outdoor air pollution (PM2.5 &gt; 10 μg/m</t>
    </r>
    <r>
      <rPr>
        <vertAlign val="superscript"/>
        <sz val="10"/>
        <color rgb="FF000000"/>
        <rFont val="Calibri"/>
        <family val="2"/>
      </rPr>
      <t>3</t>
    </r>
    <r>
      <rPr>
        <sz val="10"/>
        <color rgb="FF000000"/>
        <rFont val="Calibri"/>
        <family val="2"/>
      </rPr>
      <t>) (Estimates)</t>
    </r>
  </si>
  <si>
    <r>
      <t>Estimates of children under 18 exposed to outdoor fine particulate matter (PM2.5 &gt; 10 μg/m</t>
    </r>
    <r>
      <rPr>
        <vertAlign val="superscript"/>
        <sz val="10"/>
        <rFont val="Calibri"/>
        <family val="2"/>
      </rPr>
      <t>3</t>
    </r>
    <r>
      <rPr>
        <sz val="10"/>
        <rFont val="Calibri"/>
        <family val="2"/>
      </rPr>
      <t>)</t>
    </r>
  </si>
  <si>
    <r>
      <t>To estimate the approximate number of children living in areas where ambient air pollution exceeds the World Health Organization (WHO) interim target for outdoor fine particulate matter exposure (PM2.5) of 10 μg/m</t>
    </r>
    <r>
      <rPr>
        <vertAlign val="superscript"/>
        <sz val="10"/>
        <color theme="1"/>
        <rFont val="Calibri"/>
        <family val="2"/>
        <scheme val="minor"/>
      </rPr>
      <t>3</t>
    </r>
    <r>
      <rPr>
        <sz val="10"/>
        <color theme="1"/>
        <rFont val="Calibri"/>
        <family val="2"/>
        <scheme val="minor"/>
      </rPr>
      <t>, a global map of annual mean ground-level fine particulate matter concentrations (PM2.5) was combined with a gridded child population dataset derived from the 2019 Census (KNBS and CIMA Research Foundation).
The WHO recommended Air Quality Guidelines (AQG) level for PM2.5 concentrations is 5 μg/m</t>
    </r>
    <r>
      <rPr>
        <vertAlign val="superscript"/>
        <sz val="10"/>
        <color theme="1"/>
        <rFont val="Calibri"/>
        <family val="2"/>
        <scheme val="minor"/>
      </rPr>
      <t>3</t>
    </r>
    <r>
      <rPr>
        <sz val="10"/>
        <color theme="1"/>
        <rFont val="Calibri"/>
        <family val="2"/>
        <scheme val="minor"/>
      </rPr>
      <t>. The PM2.5 concentrations of 10 μg/m</t>
    </r>
    <r>
      <rPr>
        <vertAlign val="superscript"/>
        <sz val="10"/>
        <color theme="1"/>
        <rFont val="Calibri"/>
        <family val="2"/>
        <scheme val="minor"/>
      </rPr>
      <t>3</t>
    </r>
    <r>
      <rPr>
        <sz val="10"/>
        <color theme="1"/>
        <rFont val="Calibri"/>
        <family val="2"/>
        <scheme val="minor"/>
      </rPr>
      <t xml:space="preserve"> level corresponds to WHO interim target 4 for mean annual PM2.5 concentrations. </t>
    </r>
  </si>
  <si>
    <t>Global Estimates and Long-Term Trends of Fine Particulate Matter Concentrations V5.GL.03 of the Atmospheric Composition Analysis Group; Gridded child population dataset based on Census 2019 (KNBS and CIMA Research Foundation)</t>
  </si>
  <si>
    <t>Global estimates of surface PM2.5 (V5.GL.03): 2021
Child population dataset: 2019</t>
  </si>
  <si>
    <t>Global estimates of surface PM2.5 (V5.GL.03)</t>
  </si>
  <si>
    <t>Aaron van Donkelaar, Melanie S. Hammer, Liam Bindle, Michael Brauer, Jeffery R. Brook, Michael J. Garay, N. Christina Hsu, Olga V. Kalashnikova, Ralph A. Kahn, Colin Lee, Robert C. Levy, Alexei Lyapustin, Andrew M. Sayer and Randall V. Martin (2021). Monthly Global Estimates of Fine Particulate Matter and Their Uncertainty Environmental Science &amp; Technology, 2021, doi:10.1021/acs.est.1c05309</t>
  </si>
  <si>
    <r>
      <t>Children U18 exposed to outdoor air pollution (PM2.5 &gt; 20 μg/m</t>
    </r>
    <r>
      <rPr>
        <vertAlign val="superscript"/>
        <sz val="10"/>
        <color rgb="FF000000"/>
        <rFont val="Calibri"/>
        <family val="2"/>
      </rPr>
      <t>3</t>
    </r>
    <r>
      <rPr>
        <sz val="10"/>
        <color rgb="FF000000"/>
        <rFont val="Calibri"/>
        <family val="2"/>
      </rPr>
      <t>) (Estimates)</t>
    </r>
  </si>
  <si>
    <r>
      <t>Estimates of children under 18 exposed to outdoor fine particulate matter (PM2.5 &gt; 20 μg/m</t>
    </r>
    <r>
      <rPr>
        <vertAlign val="superscript"/>
        <sz val="10"/>
        <rFont val="Calibri"/>
        <family val="2"/>
      </rPr>
      <t>3</t>
    </r>
    <r>
      <rPr>
        <sz val="10"/>
        <rFont val="Calibri"/>
        <family val="2"/>
      </rPr>
      <t>)</t>
    </r>
  </si>
  <si>
    <r>
      <t>To estimate the approximate number of children living in areas where ambient air pollution exceeds the World Health Organization (WHO) interim target for outdoor fine particulate matter exposure (PM2.5) of 20 μg/m</t>
    </r>
    <r>
      <rPr>
        <vertAlign val="superscript"/>
        <sz val="10"/>
        <color theme="1"/>
        <rFont val="Calibri"/>
        <family val="2"/>
        <scheme val="minor"/>
      </rPr>
      <t>3</t>
    </r>
    <r>
      <rPr>
        <sz val="10"/>
        <color theme="1"/>
        <rFont val="Calibri"/>
        <family val="2"/>
        <scheme val="minor"/>
      </rPr>
      <t>, a global map of annual mean ground-level fine particulate matter concentrations (PM2.5) was combined with a gridded child population dataset derived from the 2019 Census (KNBS and CIMA Research Foundation).
The WHO recommended Air Quality Guidelines (AQG) level for PM2.5 concentrations is 5 μg/m</t>
    </r>
    <r>
      <rPr>
        <vertAlign val="superscript"/>
        <sz val="10"/>
        <color theme="1"/>
        <rFont val="Calibri"/>
        <family val="2"/>
        <scheme val="minor"/>
      </rPr>
      <t>3</t>
    </r>
    <r>
      <rPr>
        <sz val="10"/>
        <color theme="1"/>
        <rFont val="Calibri"/>
        <family val="2"/>
        <scheme val="minor"/>
      </rPr>
      <t>. The PM2.5 concentrations of 20 μg/m</t>
    </r>
    <r>
      <rPr>
        <vertAlign val="superscript"/>
        <sz val="10"/>
        <color theme="1"/>
        <rFont val="Calibri"/>
        <family val="2"/>
        <scheme val="minor"/>
      </rPr>
      <t>3</t>
    </r>
    <r>
      <rPr>
        <sz val="10"/>
        <color theme="1"/>
        <rFont val="Calibri"/>
        <family val="2"/>
        <scheme val="minor"/>
      </rPr>
      <t xml:space="preserve"> level includes all values greater than or equal to the 75 percentile point of the values in the Kenya map.</t>
    </r>
  </si>
  <si>
    <t>Outdoor air pollution (Relative values)</t>
  </si>
  <si>
    <t>Children U18 exposed to outdoor air pollution (%)</t>
  </si>
  <si>
    <r>
      <t>Percentage of children under 18 exposed to outdoor fine particulate matter (PM2.5 &gt; 10 μg/m</t>
    </r>
    <r>
      <rPr>
        <vertAlign val="superscript"/>
        <sz val="10"/>
        <color rgb="FF000000"/>
        <rFont val="Calibri"/>
        <family val="2"/>
      </rPr>
      <t>3</t>
    </r>
    <r>
      <rPr>
        <sz val="10"/>
        <color rgb="FF000000"/>
        <rFont val="Calibri"/>
        <family val="2"/>
      </rPr>
      <t>)</t>
    </r>
  </si>
  <si>
    <r>
      <t>Calculated indicator showing the proportion of children under 18 exposed to outdoor fine particulate matter (PM2.5 &gt; 10 μg/m</t>
    </r>
    <r>
      <rPr>
        <vertAlign val="superscript"/>
        <sz val="10"/>
        <rFont val="Calibri"/>
        <family val="2"/>
        <scheme val="minor"/>
      </rPr>
      <t>3</t>
    </r>
    <r>
      <rPr>
        <sz val="10"/>
        <rFont val="Calibri"/>
        <family val="2"/>
        <scheme val="minor"/>
      </rPr>
      <t>).</t>
    </r>
  </si>
  <si>
    <r>
      <t>Percentage of children under 18 exposed to outdoor fine particulate matter (PM2.5 &gt; 20 μg/m</t>
    </r>
    <r>
      <rPr>
        <vertAlign val="superscript"/>
        <sz val="10"/>
        <color rgb="FF000000"/>
        <rFont val="Calibri"/>
        <family val="2"/>
      </rPr>
      <t>3</t>
    </r>
    <r>
      <rPr>
        <sz val="10"/>
        <color rgb="FF000000"/>
        <rFont val="Calibri"/>
        <family val="2"/>
      </rPr>
      <t>)</t>
    </r>
  </si>
  <si>
    <r>
      <t>Calculated indicator showing the proportion of children under 18 exposed to outdoor fine particulate matter (PM2.5 &gt; 20 μg/m</t>
    </r>
    <r>
      <rPr>
        <vertAlign val="superscript"/>
        <sz val="10"/>
        <rFont val="Calibri"/>
        <family val="2"/>
        <scheme val="minor"/>
      </rPr>
      <t>3</t>
    </r>
    <r>
      <rPr>
        <sz val="10"/>
        <rFont val="Calibri"/>
        <family val="2"/>
        <scheme val="minor"/>
      </rPr>
      <t>).</t>
    </r>
  </si>
  <si>
    <t>InAirPl_idx</t>
  </si>
  <si>
    <t>Individual index</t>
  </si>
  <si>
    <t>Indoor air pollution: Percentage of de jure population relying on clean fuels and technologies for cooking</t>
  </si>
  <si>
    <t>Percentage of de jure population relying on clean fuels and technologies for cooking (includes stoves/cookers using electricity, LPG/natural gas/biogas, solar, and alcohol/ethanol)</t>
  </si>
  <si>
    <t>DHS 2022</t>
  </si>
  <si>
    <t>Conflict_idx</t>
  </si>
  <si>
    <t>Annual average number of fatalities due to conflict and violence between 2018 and 2022 (past 5 years)</t>
  </si>
  <si>
    <t>https://acleddata.com/dashboard/#/dashboard</t>
  </si>
  <si>
    <t xml:space="preserve">2022 (2018 - 2022) </t>
  </si>
  <si>
    <t xml:space="preserve">ind </t>
  </si>
  <si>
    <t>Common</t>
  </si>
  <si>
    <t>Total population</t>
  </si>
  <si>
    <t>Total population, both sexes combined</t>
  </si>
  <si>
    <t>Census 2019</t>
  </si>
  <si>
    <t>Child population under 18, both sexes combined</t>
  </si>
  <si>
    <t>Percentage of child population under 18, both sexes combined</t>
  </si>
  <si>
    <t>Child population under 18 (Gridded dataset)</t>
  </si>
  <si>
    <t>Gridded child population dataset based on Census 2019 (KNBS and CIMA Research Foundation)</t>
  </si>
  <si>
    <t>Children's Climate and Disaster Risk Model of Kenya: Child vulnerability</t>
  </si>
  <si>
    <t>Series code</t>
  </si>
  <si>
    <t>Indicator Name</t>
  </si>
  <si>
    <t>Notes</t>
  </si>
  <si>
    <t>Observations</t>
  </si>
  <si>
    <t>Mortality rate, under-5 (per 1,000 live births)</t>
  </si>
  <si>
    <t>The probability of dying between birth and the 5th Birthday. Probability of dying between birth and exactly 5 years of age, expressed per 1,000 live births</t>
  </si>
  <si>
    <t>Shows the survival rates for children under five, whom are most vulnerable in terms of health.</t>
  </si>
  <si>
    <t>Percentage</t>
  </si>
  <si>
    <t>Yes</t>
  </si>
  <si>
    <t>Proportion of the target population with access to 3 doses of diphtheria-tetanus-pertussis (DTP3) (%)</t>
  </si>
  <si>
    <t>Percentage of surviving infants who received three doses of diphtheria, pertussis and tetanus vaccine</t>
  </si>
  <si>
    <t>Its a percentage of children with access to Three doses of DPT-containing vaccine, which protects against diphtheria, pertussis (whooping cough), and tetanus measured through the 2022 survey.</t>
  </si>
  <si>
    <t>Proportion of the target population with access to measles-containing-vaccine second-dose (MCV2) (%)</t>
  </si>
  <si>
    <t>Percentage of one-year-olds who have received the second doses of measles-containing vaccine (MCV2)</t>
  </si>
  <si>
    <t xml:space="preserve">Child health </t>
  </si>
  <si>
    <t>Percentage of children who received the three doses of Polio Vaccine</t>
  </si>
  <si>
    <t>PCV3 coverage</t>
  </si>
  <si>
    <t>Proportion of the target population with access to pneumococcal conjugate 3rd dose (PCV3) (%)</t>
  </si>
  <si>
    <t>Pneumococcal conjugate 3rd dose (PCV3) immunization coverage among 1 year olds (%)</t>
  </si>
  <si>
    <t>Nutrition</t>
  </si>
  <si>
    <t>Prevalence of stunting, height for age (% of children under 5)</t>
  </si>
  <si>
    <t>Height-for-age is a measure of growth faltering. Children whose height-for-age z score is below minus two standard deviations (−2 SD) from the median of the reference population are considered short for their age (stunted). Children whose z score is below minus three standard deviations (−3 SD) from the median are considered severely stunted. Sample: Children under age 5</t>
  </si>
  <si>
    <t>https://www.health.go.ke/wp-content/uploads/2022/05/6.SDG-Progress-Report_Optimised-1.pdf</t>
  </si>
  <si>
    <t>Low birthweight babies (% of births)</t>
  </si>
  <si>
    <t>Proportion of new borns with low birth weight  (&lt;2500g)</t>
  </si>
  <si>
    <t>https://www.dhsprogram.com/pubs/pdf/ATR16/ATR16.pdf</t>
  </si>
  <si>
    <t>Maternal mortality ratio (modeled estimate, per 100,000 live births)</t>
  </si>
  <si>
    <t>The number of women dying of pregnancy-related causes per 100,000 live births</t>
  </si>
  <si>
    <t>2013: https://ncpd.go.ke/wp-content/uploads/2021/02/Policy-Brief-38-Differential-Maternal-Mortality-in-Kenya.pdf</t>
  </si>
  <si>
    <t>Assistance during delivery from a skilled provider</t>
  </si>
  <si>
    <t>Percentage of women who were attended to by any skilled personnel or by a doctor during delivery</t>
  </si>
  <si>
    <t>https://dhsprogram.com/pubs/pdf/PR143/PR143.pdf</t>
  </si>
  <si>
    <t>Percentage of women aged 15-49 years who received antenatal care (ANC) from a skilled provider for the most  recent  live  birth as recorded in the Kenya DHS 2022</t>
  </si>
  <si>
    <t>Out-of-school rate for children of primary school age, both sexes (%)</t>
  </si>
  <si>
    <t>The percentage of primary school age children who are not in school</t>
  </si>
  <si>
    <t>Out-of-school rate for adolescents of lower secondary school age, both sexes (%)</t>
  </si>
  <si>
    <t>Number of secondary school age children who arent in school expressed as a percentage of the age group population.</t>
  </si>
  <si>
    <t>Enrolment</t>
  </si>
  <si>
    <t>Net enrolment rate in primary education</t>
  </si>
  <si>
    <t>The number of children of official primary school age (according to ISCED9726) who are enrolled in primary education as a percentage of the total children of the official school age population.</t>
  </si>
  <si>
    <t>https://www.education.go.ke/sites/default/files/Docs/The%20Basic%20Education%20Statistical%20Booklet%202020%20(1).pdf</t>
  </si>
  <si>
    <t>Net enrolment rate in secondary education</t>
  </si>
  <si>
    <r>
      <t xml:space="preserve">The number of children of official </t>
    </r>
    <r>
      <rPr>
        <sz val="10"/>
        <rFont val="Calibri"/>
        <family val="2"/>
        <scheme val="minor"/>
      </rPr>
      <t>secondary school age (according to ISCED9726) who are enrolled in secondary education as a percentage of the total children of the official school age population.</t>
    </r>
  </si>
  <si>
    <t>Gender parity</t>
  </si>
  <si>
    <t>Gender Parity Index (GPI) at pre-primary education level</t>
  </si>
  <si>
    <t>Ratio of female to male values of a given indicator. A GPI between 0.97 and 1.03 indicates parity between the genders. A GPI below 0.97 indicates a disparity in favour of males. A GPI above 1.03 indicates a disparity in favour of females.</t>
  </si>
  <si>
    <t>GPI pre-primary (distance)</t>
  </si>
  <si>
    <t>GPI pre-primary  (distance)</t>
  </si>
  <si>
    <t>Calculated indicator: Distance of the gender parity index of 1 in pre-primary education.</t>
  </si>
  <si>
    <t>Calculated indicator</t>
  </si>
  <si>
    <t>Gender Parity Index (GPI) at primary education level</t>
  </si>
  <si>
    <t>Female to male attending school. Show gender gaps</t>
  </si>
  <si>
    <t>GPI primary (distance)</t>
  </si>
  <si>
    <t>Calculated indicator: Distance of the gender parity index of 1 in primary education.</t>
  </si>
  <si>
    <t>Gender Parity Index (GPI) at secondary education level</t>
  </si>
  <si>
    <t>GPI secondary (distance)</t>
  </si>
  <si>
    <t>Calculated indicator: Distance of the gender parity index of 1 in secondary education.</t>
  </si>
  <si>
    <t>Water, sanitation, and hygiene (WASH)</t>
  </si>
  <si>
    <r>
      <t xml:space="preserve">Basic </t>
    </r>
    <r>
      <rPr>
        <sz val="10"/>
        <rFont val="Calibri"/>
        <family val="2"/>
        <scheme val="minor"/>
      </rPr>
      <t>drinking water​ access</t>
    </r>
  </si>
  <si>
    <r>
      <t xml:space="preserve">Proportion of </t>
    </r>
    <r>
      <rPr>
        <sz val="10"/>
        <rFont val="Calibri"/>
        <family val="2"/>
        <scheme val="minor"/>
      </rPr>
      <t>households with access to safe drinking water (%)</t>
    </r>
  </si>
  <si>
    <t>The proportion of households with access to an adequate amount of safe drinking water in a dwelling or located within a convenient distance from the users</t>
  </si>
  <si>
    <t>Deprivation due to water source distance</t>
  </si>
  <si>
    <r>
      <t xml:space="preserve">The proportion of the population considered deprived due to </t>
    </r>
    <r>
      <rPr>
        <sz val="10"/>
        <rFont val="Calibri"/>
        <family val="2"/>
        <scheme val="minor"/>
      </rPr>
      <t xml:space="preserve">their distance to water source. This implies limited water source according to the Comprehensive Poverty report </t>
    </r>
  </si>
  <si>
    <r>
      <t xml:space="preserve">Proportion of </t>
    </r>
    <r>
      <rPr>
        <sz val="10"/>
        <rFont val="Calibri"/>
        <family val="2"/>
        <scheme val="minor"/>
      </rPr>
      <t>households with access to improved sanitation</t>
    </r>
  </si>
  <si>
    <t>The proportion of households using safely managed sanitation services i.e Improved sanitation includes flush or pour-flush to piped sewer system, septic tank pit latrines, ventilated-improved pit latrines, or pit latrines with slab or composting toilets.</t>
  </si>
  <si>
    <t>Population practising open defecation</t>
  </si>
  <si>
    <t>The percentage of the population practising open defecation is defined as the proportion of the population who usually don’t use any kind of toilet facility for defecation. Those using unimproved sanitation facilities like pit latrines without slab, open pit, or hanging latrines, are not counted as practising open defecation.</t>
  </si>
  <si>
    <r>
      <t xml:space="preserve">Proportion of </t>
    </r>
    <r>
      <rPr>
        <sz val="10"/>
        <rFont val="Calibri"/>
        <family val="2"/>
        <scheme val="minor"/>
      </rPr>
      <t>households with acces to handwashing facility after toilet</t>
    </r>
  </si>
  <si>
    <r>
      <rPr>
        <sz val="10"/>
        <rFont val="Calibri"/>
        <family val="2"/>
        <scheme val="minor"/>
      </rPr>
      <t>Percentage of households and de jure population for whom the place most often used for handwashing was observed, and by whether its location is fixed or mobile</t>
    </r>
  </si>
  <si>
    <r>
      <t xml:space="preserve">Basic </t>
    </r>
    <r>
      <rPr>
        <sz val="10"/>
        <rFont val="Calibri"/>
        <family val="2"/>
        <scheme val="minor"/>
      </rPr>
      <t>drinking water access in primary schools</t>
    </r>
  </si>
  <si>
    <r>
      <t xml:space="preserve">Proportion of  primary schools with access to safe </t>
    </r>
    <r>
      <rPr>
        <sz val="10"/>
        <rFont val="Calibri"/>
        <family val="2"/>
        <scheme val="minor"/>
      </rPr>
      <t xml:space="preserve">drinking water </t>
    </r>
  </si>
  <si>
    <t>Toilet ratio in schools​</t>
  </si>
  <si>
    <t>Girl toilet ratio</t>
  </si>
  <si>
    <t>The average number of girls to one toilet in schools in the county</t>
  </si>
  <si>
    <t>Boy toilet ratio</t>
  </si>
  <si>
    <t xml:space="preserve">The average number of boys to one toilet in aschool in the county. </t>
  </si>
  <si>
    <t>Percentage of children living in monetary poverty</t>
  </si>
  <si>
    <t>Share of children living below the defined poverty line</t>
  </si>
  <si>
    <t xml:space="preserve">KNBS Comprehensive Poverty Report 2020                                          </t>
  </si>
  <si>
    <t>Proportion of the population with access to electricity supply</t>
  </si>
  <si>
    <t>Census Report</t>
  </si>
  <si>
    <r>
      <t xml:space="preserve">Percentage of </t>
    </r>
    <r>
      <rPr>
        <sz val="10"/>
        <rFont val="Calibri"/>
        <family val="2"/>
        <scheme val="minor"/>
      </rPr>
      <t>households with children benefiting from social protection schemes</t>
    </r>
  </si>
  <si>
    <r>
      <t xml:space="preserve">Proportion </t>
    </r>
    <r>
      <rPr>
        <sz val="10"/>
        <rFont val="Calibri"/>
        <family val="2"/>
        <scheme val="minor"/>
      </rPr>
      <t>of households with children befiting from government social protecton schemes</t>
    </r>
  </si>
  <si>
    <t>Single registry Government of Kenya Cash Transfer database</t>
  </si>
  <si>
    <t xml:space="preserve">Percentage of population facing acute food insecurity </t>
  </si>
  <si>
    <t>Percentage of the population in the county facing high levels of acute food insecurity – IPC Phase 3 or above in 2023</t>
  </si>
  <si>
    <r>
      <rPr>
        <sz val="10"/>
        <rFont val="Calibri"/>
        <family val="2"/>
        <scheme val="minor"/>
      </rPr>
      <t>Teenage pregnancy</t>
    </r>
  </si>
  <si>
    <t>Percentage of children who have ever been pregnant</t>
  </si>
  <si>
    <t>Percentage of women age 15–19 who have ever been pregnant</t>
  </si>
  <si>
    <t>Percentage of children under age 5 whose births are registered</t>
  </si>
  <si>
    <t>Percentage of de jure children under age 5 whose births are registered with the civil registration authority</t>
  </si>
  <si>
    <t>Code</t>
  </si>
  <si>
    <t>Regions</t>
  </si>
  <si>
    <t>Long Rain Seasons (FEWSNET)</t>
  </si>
  <si>
    <t>Eastern and Northern Kenya</t>
  </si>
  <si>
    <t>Mid March to June</t>
  </si>
  <si>
    <t>Western and Rift Valley</t>
  </si>
  <si>
    <t>March to 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</si>
</sst>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_);\(0\)"/>
  </numFmts>
  <fonts count="5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sz val="10"/>
      <color rgb="FF000000"/>
      <name val="Calibri"/>
      <family val="2"/>
    </font>
    <font>
      <u/>
      <sz val="10"/>
      <color theme="10"/>
      <name val="Calibri"/>
      <family val="2"/>
      <scheme val="minor"/>
    </font>
    <font>
      <b/>
      <sz val="12"/>
      <color theme="0"/>
      <name val="Calibri"/>
      <family val="2"/>
      <scheme val="minor"/>
    </font>
    <font>
      <b/>
      <sz val="11"/>
      <color theme="1"/>
      <name val="Calibri"/>
      <family val="2"/>
      <scheme val="minor"/>
    </font>
    <font>
      <sz val="12"/>
      <color theme="1"/>
      <name val="Calibri"/>
      <family val="2"/>
      <scheme val="minor"/>
    </font>
    <font>
      <u/>
      <sz val="11"/>
      <color theme="10"/>
      <name val="Calibri"/>
      <family val="2"/>
      <scheme val="minor"/>
    </font>
    <font>
      <b/>
      <sz val="10"/>
      <name val="Calibri"/>
      <family val="2"/>
      <scheme val="minor"/>
    </font>
    <font>
      <b/>
      <sz val="10"/>
      <color rgb="FF000000"/>
      <name val="Calibri"/>
      <family val="2"/>
      <scheme val="minor"/>
    </font>
    <font>
      <sz val="10"/>
      <color rgb="FF000000"/>
      <name val="Calibri"/>
      <family val="2"/>
      <scheme val="minor"/>
    </font>
    <font>
      <sz val="10"/>
      <name val="Calibri"/>
      <family val="2"/>
    </font>
    <font>
      <b/>
      <sz val="10"/>
      <color rgb="FF000000"/>
      <name val="Calibri"/>
      <family val="2"/>
    </font>
    <font>
      <sz val="10"/>
      <color theme="1"/>
      <name val="Calibri"/>
      <family val="2"/>
    </font>
    <font>
      <i/>
      <sz val="10"/>
      <color rgb="FF000000"/>
      <name val="Calibri"/>
      <family val="2"/>
    </font>
    <font>
      <sz val="8"/>
      <color theme="1"/>
      <name val="Calibri"/>
      <family val="2"/>
    </font>
    <font>
      <sz val="8"/>
      <name val="Calibri"/>
      <family val="2"/>
    </font>
    <font>
      <b/>
      <sz val="8"/>
      <color theme="1"/>
      <name val="Calibri"/>
      <family val="2"/>
    </font>
    <font>
      <sz val="8"/>
      <color theme="1"/>
      <name val="Calibri"/>
      <family val="2"/>
      <scheme val="minor"/>
    </font>
    <font>
      <b/>
      <sz val="10"/>
      <color theme="1"/>
      <name val="Calibri"/>
      <family val="2"/>
    </font>
    <font>
      <sz val="11"/>
      <color theme="1" tint="0.499984740745262"/>
      <name val="Calibri"/>
      <family val="2"/>
      <scheme val="minor"/>
    </font>
    <font>
      <sz val="10"/>
      <color theme="1" tint="0.499984740745262"/>
      <name val="Calibri"/>
      <family val="2"/>
      <scheme val="minor"/>
    </font>
    <font>
      <sz val="10"/>
      <name val="Arial"/>
      <family val="2"/>
    </font>
    <font>
      <b/>
      <i/>
      <sz val="10"/>
      <name val="Calibri"/>
      <family val="2"/>
      <scheme val="minor"/>
    </font>
    <font>
      <b/>
      <i/>
      <sz val="10"/>
      <color theme="1"/>
      <name val="Calibri"/>
      <family val="2"/>
      <scheme val="minor"/>
    </font>
    <font>
      <sz val="10"/>
      <color theme="0" tint="-0.499984740745262"/>
      <name val="Calibri"/>
      <family val="2"/>
    </font>
    <font>
      <sz val="9"/>
      <color theme="0" tint="-0.499984740745262"/>
      <name val="Calibri"/>
      <family val="2"/>
    </font>
    <font>
      <sz val="8"/>
      <color theme="1"/>
      <name val="Calibri"/>
      <family val="2"/>
    </font>
    <font>
      <sz val="12"/>
      <color theme="1"/>
      <name val="Calibri"/>
      <family val="2"/>
    </font>
    <font>
      <sz val="8"/>
      <color rgb="FF000000"/>
      <name val="Calibri"/>
      <family val="2"/>
      <scheme val="minor"/>
    </font>
    <font>
      <sz val="10"/>
      <color rgb="FFC00000"/>
      <name val="Calibri"/>
      <family val="2"/>
    </font>
    <font>
      <b/>
      <sz val="10"/>
      <name val="Calibri"/>
      <family val="2"/>
    </font>
    <font>
      <vertAlign val="superscript"/>
      <sz val="10"/>
      <color theme="1"/>
      <name val="Calibri"/>
      <family val="2"/>
      <scheme val="minor"/>
    </font>
    <font>
      <i/>
      <sz val="10"/>
      <name val="Calibri"/>
      <family val="2"/>
    </font>
    <font>
      <i/>
      <sz val="10"/>
      <name val="Calibri"/>
      <family val="2"/>
      <scheme val="minor"/>
    </font>
    <font>
      <vertAlign val="superscript"/>
      <sz val="10"/>
      <name val="Calibri"/>
      <family val="2"/>
    </font>
    <font>
      <vertAlign val="superscript"/>
      <sz val="10"/>
      <color rgb="FF000000"/>
      <name val="Calibri"/>
      <family val="2"/>
    </font>
    <font>
      <vertAlign val="superscript"/>
      <sz val="10"/>
      <name val="Calibri"/>
      <family val="2"/>
      <scheme val="minor"/>
    </font>
    <font>
      <u/>
      <sz val="10"/>
      <name val="Calibri"/>
      <family val="2"/>
    </font>
    <font>
      <sz val="11"/>
      <name val="Calibri"/>
      <family val="2"/>
      <scheme val="minor"/>
    </font>
    <font>
      <b/>
      <sz val="8"/>
      <name val="Calibri"/>
      <family val="2"/>
    </font>
    <font>
      <sz val="12"/>
      <name val="Calibri"/>
      <family val="2"/>
    </font>
    <font>
      <b/>
      <sz val="12"/>
      <color theme="8" tint="-0.249977111117893"/>
      <name val="Calibri"/>
      <family val="2"/>
      <scheme val="minor"/>
    </font>
  </fonts>
  <fills count="40">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rgb="FFF4B432"/>
        <bgColor indexed="64"/>
      </patternFill>
    </fill>
    <fill>
      <patternFill patternType="solid">
        <fgColor rgb="FF00B0F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9E7"/>
        <bgColor indexed="64"/>
      </patternFill>
    </fill>
    <fill>
      <patternFill patternType="solid">
        <fgColor rgb="FFFFF2CC"/>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ABE9FF"/>
        <bgColor indexed="64"/>
      </patternFill>
    </fill>
    <fill>
      <patternFill patternType="solid">
        <fgColor rgb="FF85DFFF"/>
        <bgColor indexed="64"/>
      </patternFill>
    </fill>
    <fill>
      <patternFill patternType="solid">
        <fgColor rgb="FF85DFFF"/>
        <bgColor rgb="FF000000"/>
      </patternFill>
    </fill>
    <fill>
      <patternFill patternType="solid">
        <fgColor rgb="FFD9F5FF"/>
        <bgColor indexed="64"/>
      </patternFill>
    </fill>
    <fill>
      <patternFill patternType="solid">
        <fgColor rgb="FFE7F9FF"/>
        <bgColor indexed="64"/>
      </patternFill>
    </fill>
    <fill>
      <patternFill patternType="solid">
        <fgColor theme="8"/>
        <bgColor indexed="64"/>
      </patternFill>
    </fill>
    <fill>
      <patternFill patternType="solid">
        <fgColor rgb="FF7030A0"/>
        <bgColor indexed="64"/>
      </patternFill>
    </fill>
    <fill>
      <patternFill patternType="solid">
        <fgColor rgb="FFF4B084"/>
        <bgColor rgb="FF000000"/>
      </patternFill>
    </fill>
    <fill>
      <patternFill patternType="solid">
        <fgColor rgb="FFB07AD8"/>
        <bgColor indexed="64"/>
      </patternFill>
    </fill>
    <fill>
      <patternFill patternType="solid">
        <fgColor rgb="FFD7C3DE"/>
        <bgColor rgb="FF000000"/>
      </patternFill>
    </fill>
    <fill>
      <patternFill patternType="solid">
        <fgColor rgb="FF9FE6FF"/>
        <bgColor indexed="64"/>
      </patternFill>
    </fill>
    <fill>
      <patternFill patternType="solid">
        <fgColor rgb="FFFFFFFF"/>
        <bgColor rgb="FF000000"/>
      </patternFill>
    </fill>
    <fill>
      <patternFill patternType="solid">
        <fgColor rgb="FFFFC000"/>
        <bgColor indexed="64"/>
      </patternFill>
    </fill>
    <fill>
      <patternFill patternType="solid">
        <fgColor rgb="FFF3FCFF"/>
        <bgColor indexed="64"/>
      </patternFill>
    </fill>
    <fill>
      <patternFill patternType="solid">
        <fgColor rgb="FF9FE6FF"/>
        <bgColor rgb="FF000000"/>
      </patternFill>
    </fill>
    <fill>
      <patternFill patternType="solid">
        <fgColor rgb="FFFFFBEF"/>
        <bgColor indexed="64"/>
      </patternFill>
    </fill>
    <fill>
      <patternFill patternType="solid">
        <fgColor rgb="FFFFE59B"/>
        <bgColor indexed="64"/>
      </patternFill>
    </fill>
    <fill>
      <patternFill patternType="solid">
        <fgColor rgb="FFE7F9FF"/>
        <bgColor rgb="FF000000"/>
      </patternFill>
    </fill>
    <fill>
      <patternFill patternType="solid">
        <fgColor rgb="FFD9F5FF"/>
        <bgColor rgb="FF000000"/>
      </patternFill>
    </fill>
    <fill>
      <patternFill patternType="solid">
        <fgColor rgb="FFABE9FF"/>
        <bgColor rgb="FF000000"/>
      </patternFill>
    </fill>
    <fill>
      <patternFill patternType="solid">
        <fgColor rgb="FFFFDA65"/>
        <bgColor indexed="64"/>
      </patternFill>
    </fill>
    <fill>
      <patternFill patternType="solid">
        <fgColor rgb="FFFFDA65"/>
        <bgColor rgb="FF000000"/>
      </patternFill>
    </fill>
    <fill>
      <patternFill patternType="solid">
        <fgColor rgb="FFFFFF00"/>
        <bgColor indexed="64"/>
      </patternFill>
    </fill>
    <fill>
      <patternFill patternType="solid">
        <fgColor theme="5" tint="0.79998168889431442"/>
        <bgColor rgb="FF000000"/>
      </patternFill>
    </fill>
    <fill>
      <patternFill patternType="solid">
        <fgColor rgb="FFF5FCFF"/>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rgb="FFAEAAAA"/>
      </left>
      <right style="thin">
        <color rgb="FFAEAAAA"/>
      </right>
      <top style="thin">
        <color rgb="FFAEAAAA"/>
      </top>
      <bottom style="thin">
        <color rgb="FFAEAAAA"/>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thin">
        <color theme="2" tint="-0.249977111117893"/>
      </right>
      <top/>
      <bottom style="thin">
        <color theme="2" tint="-0.249977111117893"/>
      </bottom>
      <diagonal/>
    </border>
    <border>
      <left/>
      <right style="thin">
        <color theme="0" tint="-0.34998626667073579"/>
      </right>
      <top/>
      <bottom style="thin">
        <color theme="0" tint="-0.34998626667073579"/>
      </bottom>
      <diagonal/>
    </border>
    <border>
      <left style="thin">
        <color rgb="FFAEAAAA"/>
      </left>
      <right style="thin">
        <color rgb="FFAEAAAA"/>
      </right>
      <top/>
      <bottom style="thin">
        <color rgb="FFAEAAAA"/>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2">
    <xf numFmtId="0" fontId="0" fillId="0" borderId="0"/>
    <xf numFmtId="0" fontId="6" fillId="0" borderId="0" applyNumberFormat="0" applyFill="0" applyBorder="0" applyAlignment="0" applyProtection="0"/>
    <xf numFmtId="0" fontId="5" fillId="0" borderId="0"/>
    <xf numFmtId="0" fontId="17" fillId="0" borderId="0" applyNumberFormat="0" applyFill="0" applyBorder="0" applyAlignment="0" applyProtection="0"/>
    <xf numFmtId="43" fontId="5" fillId="0" borderId="0" applyFont="0" applyFill="0" applyBorder="0" applyAlignment="0" applyProtection="0"/>
    <xf numFmtId="0" fontId="16" fillId="0" borderId="0"/>
    <xf numFmtId="0" fontId="4" fillId="0" borderId="0"/>
    <xf numFmtId="0" fontId="3" fillId="0" borderId="0"/>
    <xf numFmtId="9" fontId="16" fillId="0" borderId="0" applyFont="0" applyFill="0" applyBorder="0" applyAlignment="0" applyProtection="0"/>
    <xf numFmtId="0" fontId="32" fillId="0" borderId="0"/>
    <xf numFmtId="43" fontId="16" fillId="0" borderId="0" applyFont="0" applyFill="0" applyBorder="0" applyAlignment="0" applyProtection="0"/>
    <xf numFmtId="0" fontId="2" fillId="0" borderId="0"/>
  </cellStyleXfs>
  <cellXfs count="315">
    <xf numFmtId="0" fontId="0" fillId="0" borderId="0" xfId="0"/>
    <xf numFmtId="0" fontId="8" fillId="0" borderId="0" xfId="0" applyFont="1"/>
    <xf numFmtId="0" fontId="8" fillId="0" borderId="0" xfId="0" applyFont="1" applyAlignment="1">
      <alignment vertical="top"/>
    </xf>
    <xf numFmtId="0" fontId="15" fillId="0" borderId="0" xfId="0" applyFont="1"/>
    <xf numFmtId="0" fontId="21" fillId="0" borderId="0" xfId="0" applyFont="1" applyAlignment="1">
      <alignment vertical="center"/>
    </xf>
    <xf numFmtId="0" fontId="12" fillId="17" borderId="5" xfId="0" applyFont="1" applyFill="1" applyBorder="1" applyAlignment="1">
      <alignment horizontal="center" vertical="center"/>
    </xf>
    <xf numFmtId="164" fontId="11" fillId="18" borderId="6" xfId="0" applyNumberFormat="1" applyFont="1" applyFill="1" applyBorder="1" applyAlignment="1">
      <alignment horizontal="center" vertical="center"/>
    </xf>
    <xf numFmtId="164" fontId="8" fillId="15" borderId="6" xfId="0" applyNumberFormat="1" applyFont="1" applyFill="1" applyBorder="1" applyAlignment="1">
      <alignment horizontal="center" vertical="center"/>
    </xf>
    <xf numFmtId="0" fontId="8" fillId="0" borderId="0" xfId="0" applyFont="1" applyAlignment="1">
      <alignment horizontal="left" vertical="center"/>
    </xf>
    <xf numFmtId="0" fontId="6" fillId="9" borderId="2" xfId="1" applyFill="1" applyBorder="1" applyAlignment="1">
      <alignment horizontal="left" vertical="center"/>
    </xf>
    <xf numFmtId="0" fontId="6" fillId="3" borderId="2" xfId="1" applyFill="1" applyBorder="1" applyAlignment="1">
      <alignment horizontal="left" vertical="center"/>
    </xf>
    <xf numFmtId="0" fontId="6" fillId="0" borderId="0" xfId="1" applyAlignment="1">
      <alignment horizontal="left" vertical="center"/>
    </xf>
    <xf numFmtId="0" fontId="6" fillId="0" borderId="0" xfId="1" applyFill="1" applyAlignment="1">
      <alignment horizontal="left" vertical="center"/>
    </xf>
    <xf numFmtId="0" fontId="15" fillId="0" borderId="0" xfId="0" applyFont="1" applyAlignment="1">
      <alignment horizontal="left" vertical="center" wrapText="1"/>
    </xf>
    <xf numFmtId="0" fontId="6" fillId="6" borderId="2" xfId="1" applyFill="1" applyBorder="1" applyAlignment="1">
      <alignment horizontal="left" vertical="center"/>
    </xf>
    <xf numFmtId="0" fontId="6" fillId="20" borderId="2" xfId="1" applyFill="1" applyBorder="1" applyAlignment="1">
      <alignment horizontal="left" vertical="center"/>
    </xf>
    <xf numFmtId="0" fontId="12" fillId="22" borderId="5" xfId="0" applyFont="1" applyFill="1" applyBorder="1" applyAlignment="1">
      <alignment horizontal="center"/>
    </xf>
    <xf numFmtId="164" fontId="11" fillId="18" borderId="7" xfId="0" applyNumberFormat="1" applyFont="1" applyFill="1" applyBorder="1" applyAlignment="1">
      <alignment horizontal="center" vertical="center"/>
    </xf>
    <xf numFmtId="164" fontId="11" fillId="18" borderId="8" xfId="0" applyNumberFormat="1" applyFont="1" applyFill="1" applyBorder="1" applyAlignment="1">
      <alignment horizontal="center" vertical="center"/>
    </xf>
    <xf numFmtId="164" fontId="11" fillId="18" borderId="9" xfId="0" applyNumberFormat="1" applyFont="1" applyFill="1" applyBorder="1" applyAlignment="1">
      <alignment horizontal="center" vertical="center"/>
    </xf>
    <xf numFmtId="0" fontId="12" fillId="7" borderId="1" xfId="0" applyFont="1" applyFill="1" applyBorder="1" applyAlignment="1">
      <alignment horizontal="center" textRotation="90" wrapText="1"/>
    </xf>
    <xf numFmtId="0" fontId="12" fillId="9" borderId="1" xfId="0" applyFont="1" applyFill="1" applyBorder="1" applyAlignment="1">
      <alignment horizontal="center" textRotation="90" wrapText="1"/>
    </xf>
    <xf numFmtId="0" fontId="9" fillId="4" borderId="1" xfId="0" applyFont="1" applyFill="1" applyBorder="1" applyAlignment="1">
      <alignment horizontal="center" textRotation="90" wrapText="1"/>
    </xf>
    <xf numFmtId="164" fontId="11" fillId="18" borderId="10" xfId="0" applyNumberFormat="1" applyFont="1" applyFill="1" applyBorder="1" applyAlignment="1">
      <alignment horizontal="center" vertical="center"/>
    </xf>
    <xf numFmtId="164" fontId="8" fillId="15" borderId="8" xfId="0" applyNumberFormat="1" applyFont="1" applyFill="1" applyBorder="1" applyAlignment="1">
      <alignment horizontal="center" vertical="center"/>
    </xf>
    <xf numFmtId="0" fontId="12" fillId="17" borderId="11" xfId="0" applyFont="1" applyFill="1" applyBorder="1" applyAlignment="1">
      <alignment horizontal="center" vertical="center"/>
    </xf>
    <xf numFmtId="0" fontId="20" fillId="18" borderId="1" xfId="0" applyFont="1" applyFill="1" applyBorder="1" applyAlignment="1">
      <alignment horizontal="center" textRotation="90" wrapText="1"/>
    </xf>
    <xf numFmtId="0" fontId="20" fillId="15" borderId="1" xfId="0" applyFont="1" applyFill="1" applyBorder="1" applyAlignment="1">
      <alignment horizontal="center" textRotation="90" wrapText="1"/>
    </xf>
    <xf numFmtId="0" fontId="20" fillId="16" borderId="1" xfId="0" applyFont="1" applyFill="1" applyBorder="1" applyAlignment="1">
      <alignment horizontal="center" textRotation="90" wrapText="1"/>
    </xf>
    <xf numFmtId="0" fontId="18" fillId="23" borderId="6" xfId="0" applyFont="1" applyFill="1" applyBorder="1" applyAlignment="1">
      <alignment horizontal="center" textRotation="90" wrapText="1"/>
    </xf>
    <xf numFmtId="0" fontId="22" fillId="24" borderId="5" xfId="0" applyFont="1" applyFill="1" applyBorder="1" applyAlignment="1">
      <alignment horizontal="center"/>
    </xf>
    <xf numFmtId="0" fontId="33" fillId="0" borderId="6" xfId="0" applyFont="1" applyBorder="1" applyAlignment="1">
      <alignment horizontal="center" textRotation="90" wrapText="1"/>
    </xf>
    <xf numFmtId="0" fontId="34" fillId="0" borderId="6" xfId="0" applyFont="1" applyBorder="1" applyAlignment="1">
      <alignment horizontal="center"/>
    </xf>
    <xf numFmtId="0" fontId="35" fillId="0" borderId="0" xfId="0" applyFont="1" applyAlignment="1">
      <alignment horizontal="center" vertical="center"/>
    </xf>
    <xf numFmtId="164" fontId="23" fillId="7" borderId="4" xfId="0" applyNumberFormat="1" applyFont="1" applyFill="1" applyBorder="1" applyAlignment="1">
      <alignment horizontal="center" vertical="center"/>
    </xf>
    <xf numFmtId="164" fontId="23" fillId="9" borderId="4" xfId="0" applyNumberFormat="1" applyFont="1" applyFill="1" applyBorder="1" applyAlignment="1">
      <alignment horizontal="center" vertical="center"/>
    </xf>
    <xf numFmtId="0" fontId="36" fillId="0" borderId="1" xfId="0" applyFont="1" applyBorder="1" applyAlignment="1">
      <alignment horizontal="center" vertical="center"/>
    </xf>
    <xf numFmtId="0" fontId="6" fillId="21" borderId="2" xfId="1" applyFill="1" applyBorder="1" applyAlignment="1">
      <alignment horizontal="left" vertical="center"/>
    </xf>
    <xf numFmtId="0" fontId="0" fillId="0" borderId="0" xfId="0" applyAlignment="1">
      <alignment wrapText="1"/>
    </xf>
    <xf numFmtId="0" fontId="9" fillId="4" borderId="6" xfId="0" applyFont="1" applyFill="1" applyBorder="1" applyAlignment="1">
      <alignment horizontal="left" vertical="top" wrapText="1"/>
    </xf>
    <xf numFmtId="0" fontId="8" fillId="4" borderId="6" xfId="0" applyFont="1" applyFill="1" applyBorder="1" applyAlignment="1">
      <alignment horizontal="left" vertical="top" wrapText="1"/>
    </xf>
    <xf numFmtId="0" fontId="21" fillId="0" borderId="6" xfId="0" applyFont="1" applyBorder="1" applyAlignment="1">
      <alignment vertical="top" wrapText="1"/>
    </xf>
    <xf numFmtId="0" fontId="12" fillId="0" borderId="6" xfId="0" applyFont="1" applyBorder="1" applyAlignment="1">
      <alignment vertical="top" wrapText="1"/>
    </xf>
    <xf numFmtId="0" fontId="12" fillId="10" borderId="6" xfId="0" applyFont="1" applyFill="1" applyBorder="1" applyAlignment="1">
      <alignment vertical="top" wrapText="1"/>
    </xf>
    <xf numFmtId="0" fontId="25" fillId="0" borderId="0" xfId="2" applyFont="1" applyAlignment="1">
      <alignment vertical="top"/>
    </xf>
    <xf numFmtId="0" fontId="26" fillId="0" borderId="0" xfId="2" applyFont="1" applyAlignment="1">
      <alignment vertical="top"/>
    </xf>
    <xf numFmtId="0" fontId="37" fillId="0" borderId="0" xfId="2" applyFont="1" applyAlignment="1">
      <alignment vertical="top"/>
    </xf>
    <xf numFmtId="0" fontId="38" fillId="0" borderId="0" xfId="0" applyFont="1"/>
    <xf numFmtId="0" fontId="25" fillId="0" borderId="0" xfId="2" applyFont="1" applyAlignment="1">
      <alignment vertical="top" wrapText="1"/>
    </xf>
    <xf numFmtId="0" fontId="27" fillId="0" borderId="0" xfId="2" applyFont="1" applyAlignment="1">
      <alignment vertical="top" wrapText="1"/>
    </xf>
    <xf numFmtId="0" fontId="25" fillId="0" borderId="0" xfId="2" applyFont="1" applyAlignment="1">
      <alignment horizontal="center" vertical="top"/>
    </xf>
    <xf numFmtId="0" fontId="27" fillId="0" borderId="0" xfId="2" applyFont="1" applyAlignment="1">
      <alignment horizontal="center" vertical="top"/>
    </xf>
    <xf numFmtId="3" fontId="39" fillId="0" borderId="0" xfId="0" applyNumberFormat="1" applyFont="1" applyAlignment="1">
      <alignment horizontal="center"/>
    </xf>
    <xf numFmtId="0" fontId="28" fillId="0" borderId="0" xfId="2" applyFont="1" applyAlignment="1">
      <alignment vertical="top"/>
    </xf>
    <xf numFmtId="9" fontId="28" fillId="0" borderId="0" xfId="8" applyFont="1" applyFill="1"/>
    <xf numFmtId="1" fontId="28" fillId="0" borderId="0" xfId="8" applyNumberFormat="1" applyFont="1" applyFill="1"/>
    <xf numFmtId="0" fontId="28" fillId="0" borderId="0" xfId="2" applyFont="1" applyAlignment="1">
      <alignment horizontal="right" vertical="top"/>
    </xf>
    <xf numFmtId="0" fontId="10" fillId="0" borderId="6" xfId="5" applyFont="1" applyBorder="1" applyAlignment="1">
      <alignment vertical="top" wrapText="1"/>
    </xf>
    <xf numFmtId="0" fontId="8" fillId="0" borderId="6" xfId="5" applyFont="1" applyBorder="1" applyAlignment="1">
      <alignment vertical="top" wrapText="1"/>
    </xf>
    <xf numFmtId="0" fontId="28" fillId="0" borderId="0" xfId="0" applyFont="1"/>
    <xf numFmtId="0" fontId="28" fillId="0" borderId="0" xfId="0" applyFont="1" applyAlignment="1">
      <alignment horizontal="center" wrapText="1"/>
    </xf>
    <xf numFmtId="0" fontId="25" fillId="0" borderId="0" xfId="2" applyFont="1" applyAlignment="1">
      <alignment horizontal="right" vertical="top"/>
    </xf>
    <xf numFmtId="1" fontId="8" fillId="0" borderId="0" xfId="2" applyNumberFormat="1" applyFont="1" applyAlignment="1">
      <alignment horizontal="right" vertical="center"/>
    </xf>
    <xf numFmtId="0" fontId="10" fillId="0" borderId="0" xfId="0" applyFont="1" applyAlignment="1">
      <alignment horizontal="left" vertical="center"/>
    </xf>
    <xf numFmtId="0" fontId="26" fillId="0" borderId="0" xfId="2" applyFont="1" applyAlignment="1">
      <alignment horizontal="right" vertical="top"/>
    </xf>
    <xf numFmtId="0" fontId="37" fillId="0" borderId="0" xfId="2" applyFont="1" applyAlignment="1">
      <alignment horizontal="right" vertical="top"/>
    </xf>
    <xf numFmtId="0" fontId="10" fillId="0" borderId="0" xfId="0" applyFont="1" applyAlignment="1">
      <alignment vertical="center"/>
    </xf>
    <xf numFmtId="0" fontId="27" fillId="0" borderId="0" xfId="2" applyFont="1" applyAlignment="1">
      <alignment horizontal="left" vertical="top" wrapText="1"/>
    </xf>
    <xf numFmtId="0" fontId="12" fillId="11" borderId="6" xfId="0" applyFont="1" applyFill="1" applyBorder="1" applyAlignment="1">
      <alignment vertical="top" wrapText="1"/>
    </xf>
    <xf numFmtId="0" fontId="39" fillId="0" borderId="0" xfId="0" applyFont="1" applyAlignment="1">
      <alignment horizontal="center" vertical="center"/>
    </xf>
    <xf numFmtId="0" fontId="0" fillId="0" borderId="0" xfId="0" applyAlignment="1">
      <alignment vertical="top" wrapText="1"/>
    </xf>
    <xf numFmtId="0" fontId="21" fillId="35" borderId="6" xfId="0" applyFont="1" applyFill="1" applyBorder="1" applyAlignment="1">
      <alignment vertical="top" wrapText="1"/>
    </xf>
    <xf numFmtId="0" fontId="12" fillId="35" borderId="6" xfId="0" applyFont="1" applyFill="1" applyBorder="1" applyAlignment="1">
      <alignment vertical="top" wrapText="1"/>
    </xf>
    <xf numFmtId="0" fontId="41" fillId="35" borderId="6" xfId="0" applyFont="1" applyFill="1" applyBorder="1" applyAlignment="1">
      <alignment vertical="top" wrapText="1"/>
    </xf>
    <xf numFmtId="0" fontId="22" fillId="35" borderId="6" xfId="0" applyFont="1" applyFill="1" applyBorder="1" applyAlignment="1">
      <alignment vertical="top" wrapText="1"/>
    </xf>
    <xf numFmtId="0" fontId="22" fillId="36" borderId="6" xfId="0" applyFont="1" applyFill="1" applyBorder="1" applyAlignment="1">
      <alignment vertical="top" wrapText="1"/>
    </xf>
    <xf numFmtId="0" fontId="41" fillId="0" borderId="0" xfId="0" applyFont="1" applyAlignment="1">
      <alignment vertical="center"/>
    </xf>
    <xf numFmtId="0" fontId="20" fillId="6" borderId="12" xfId="2" applyFont="1" applyFill="1" applyBorder="1" applyAlignment="1">
      <alignment vertical="top"/>
    </xf>
    <xf numFmtId="0" fontId="20" fillId="6" borderId="12" xfId="0" applyFont="1" applyFill="1" applyBorder="1" applyAlignment="1">
      <alignment horizontal="center" vertical="center"/>
    </xf>
    <xf numFmtId="0" fontId="20" fillId="6" borderId="12" xfId="2" applyFont="1" applyFill="1" applyBorder="1" applyAlignment="1">
      <alignment horizontal="center" vertical="top"/>
    </xf>
    <xf numFmtId="0" fontId="8" fillId="0" borderId="0" xfId="0" applyFont="1" applyAlignment="1">
      <alignment horizontal="center" vertical="top" wrapText="1"/>
    </xf>
    <xf numFmtId="9" fontId="10" fillId="11" borderId="0" xfId="8" applyFont="1" applyFill="1" applyAlignment="1">
      <alignment horizontal="center" vertical="top" wrapText="1"/>
    </xf>
    <xf numFmtId="9" fontId="10" fillId="0" borderId="0" xfId="8" applyFont="1" applyFill="1" applyAlignment="1">
      <alignment horizontal="center" vertical="top" wrapText="1"/>
    </xf>
    <xf numFmtId="0" fontId="20" fillId="6" borderId="12" xfId="2" applyFont="1" applyFill="1" applyBorder="1" applyAlignment="1">
      <alignment horizontal="left" vertical="top" wrapText="1"/>
    </xf>
    <xf numFmtId="0" fontId="19" fillId="6" borderId="12" xfId="2" applyFont="1" applyFill="1" applyBorder="1" applyAlignment="1">
      <alignment vertical="top"/>
    </xf>
    <xf numFmtId="0" fontId="19" fillId="6" borderId="12" xfId="0" applyFont="1" applyFill="1" applyBorder="1" applyAlignment="1">
      <alignment vertical="center"/>
    </xf>
    <xf numFmtId="0" fontId="20" fillId="6" borderId="12" xfId="0" applyFont="1" applyFill="1" applyBorder="1" applyAlignment="1">
      <alignment horizontal="left" vertical="top" wrapText="1"/>
    </xf>
    <xf numFmtId="0" fontId="20" fillId="6" borderId="14" xfId="0" applyFont="1" applyFill="1" applyBorder="1" applyAlignment="1">
      <alignment horizontal="left" vertical="top" wrapText="1"/>
    </xf>
    <xf numFmtId="0" fontId="40" fillId="0" borderId="6" xfId="0" applyFont="1" applyBorder="1" applyAlignment="1">
      <alignment vertical="top" wrapText="1"/>
    </xf>
    <xf numFmtId="0" fontId="8" fillId="0" borderId="6" xfId="0" applyFont="1" applyBorder="1" applyAlignment="1">
      <alignment vertical="top" wrapText="1"/>
    </xf>
    <xf numFmtId="0" fontId="8" fillId="0" borderId="6" xfId="0" applyFont="1" applyBorder="1"/>
    <xf numFmtId="0" fontId="8" fillId="0" borderId="6" xfId="0" applyFont="1" applyBorder="1" applyAlignment="1">
      <alignment horizontal="left" vertical="top" wrapText="1"/>
    </xf>
    <xf numFmtId="0" fontId="20" fillId="0" borderId="6" xfId="0" applyFont="1" applyBorder="1" applyAlignment="1">
      <alignment vertical="top" wrapText="1"/>
    </xf>
    <xf numFmtId="0" fontId="13" fillId="0" borderId="6" xfId="1" applyFont="1" applyBorder="1" applyAlignment="1">
      <alignment vertical="top" wrapText="1"/>
    </xf>
    <xf numFmtId="0" fontId="20" fillId="6" borderId="14" xfId="0" applyFont="1" applyFill="1" applyBorder="1" applyAlignment="1">
      <alignment horizontal="center" vertical="top" wrapText="1"/>
    </xf>
    <xf numFmtId="0" fontId="20" fillId="0" borderId="13" xfId="2" applyFont="1" applyBorder="1" applyAlignment="1">
      <alignment horizontal="center" vertical="top" wrapText="1"/>
    </xf>
    <xf numFmtId="0" fontId="20" fillId="0" borderId="13" xfId="0" applyFont="1" applyBorder="1" applyAlignment="1">
      <alignment horizontal="center" vertical="top" wrapText="1"/>
    </xf>
    <xf numFmtId="3" fontId="20" fillId="0" borderId="15" xfId="0" applyNumberFormat="1" applyFont="1" applyBorder="1" applyAlignment="1">
      <alignment horizontal="right"/>
    </xf>
    <xf numFmtId="9" fontId="10" fillId="0" borderId="15" xfId="8" applyFont="1" applyFill="1" applyBorder="1" applyAlignment="1">
      <alignment horizontal="right"/>
    </xf>
    <xf numFmtId="3" fontId="10" fillId="0" borderId="15" xfId="0" applyNumberFormat="1" applyFont="1" applyBorder="1" applyAlignment="1">
      <alignment horizontal="right"/>
    </xf>
    <xf numFmtId="9" fontId="10" fillId="11" borderId="15" xfId="8" applyFont="1" applyFill="1" applyBorder="1" applyAlignment="1">
      <alignment horizontal="right"/>
    </xf>
    <xf numFmtId="164" fontId="8" fillId="0" borderId="15" xfId="8" applyNumberFormat="1" applyFont="1" applyFill="1" applyBorder="1" applyAlignment="1">
      <alignment horizontal="right"/>
    </xf>
    <xf numFmtId="1" fontId="8" fillId="0" borderId="15" xfId="8" applyNumberFormat="1" applyFont="1" applyFill="1" applyBorder="1" applyAlignment="1">
      <alignment horizontal="right"/>
    </xf>
    <xf numFmtId="0" fontId="20" fillId="0" borderId="15" xfId="0" applyFont="1" applyBorder="1" applyAlignment="1">
      <alignment horizontal="right"/>
    </xf>
    <xf numFmtId="0" fontId="19" fillId="6" borderId="12" xfId="2" applyFont="1" applyFill="1" applyBorder="1" applyAlignment="1">
      <alignment vertical="top" wrapText="1"/>
    </xf>
    <xf numFmtId="0" fontId="9" fillId="4" borderId="6" xfId="0" applyFont="1" applyFill="1" applyBorder="1" applyAlignment="1">
      <alignment horizontal="center" vertical="center" wrapText="1"/>
    </xf>
    <xf numFmtId="0" fontId="12" fillId="0" borderId="6" xfId="0" applyFont="1" applyBorder="1" applyAlignment="1">
      <alignment horizontal="left" vertical="top" wrapText="1"/>
    </xf>
    <xf numFmtId="0" fontId="10" fillId="0" borderId="6" xfId="0" applyFont="1" applyBorder="1" applyAlignment="1">
      <alignment vertical="top" wrapText="1"/>
    </xf>
    <xf numFmtId="0" fontId="10" fillId="0" borderId="6" xfId="0" applyFont="1" applyBorder="1" applyAlignment="1">
      <alignment wrapText="1"/>
    </xf>
    <xf numFmtId="0" fontId="13" fillId="0" borderId="6" xfId="3" applyFont="1" applyBorder="1" applyAlignment="1">
      <alignment vertical="top" wrapText="1"/>
    </xf>
    <xf numFmtId="0" fontId="8" fillId="0" borderId="6" xfId="0" applyFont="1" applyBorder="1" applyAlignment="1">
      <alignment vertical="top"/>
    </xf>
    <xf numFmtId="0" fontId="29"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2" fillId="31" borderId="6" xfId="0" applyFont="1" applyFill="1" applyBorder="1" applyAlignment="1">
      <alignment horizontal="center" vertical="center" wrapText="1"/>
    </xf>
    <xf numFmtId="0" fontId="22" fillId="11" borderId="6" xfId="0" applyFont="1" applyFill="1" applyBorder="1" applyAlignment="1">
      <alignment horizontal="center" vertical="center" wrapText="1"/>
    </xf>
    <xf numFmtId="0" fontId="22" fillId="30" borderId="6" xfId="0" applyFont="1" applyFill="1" applyBorder="1" applyAlignment="1">
      <alignment horizontal="center" vertical="center" wrapText="1"/>
    </xf>
    <xf numFmtId="0" fontId="22" fillId="0" borderId="6" xfId="0" applyFont="1" applyBorder="1" applyAlignment="1">
      <alignment horizontal="center" vertical="top" wrapText="1"/>
    </xf>
    <xf numFmtId="0" fontId="18" fillId="4" borderId="6" xfId="0" applyFont="1" applyFill="1" applyBorder="1" applyAlignment="1">
      <alignment horizontal="left" vertical="top" wrapText="1"/>
    </xf>
    <xf numFmtId="0" fontId="39" fillId="0" borderId="6" xfId="0" applyFont="1" applyBorder="1" applyAlignment="1">
      <alignment horizontal="center" vertical="top"/>
    </xf>
    <xf numFmtId="0" fontId="12" fillId="0" borderId="6" xfId="0" applyFont="1" applyBorder="1" applyAlignment="1">
      <alignment horizontal="center" vertical="top"/>
    </xf>
    <xf numFmtId="0" fontId="12" fillId="0" borderId="6" xfId="0" applyFont="1" applyBorder="1" applyAlignment="1">
      <alignment horizontal="center" vertical="top" wrapText="1"/>
    </xf>
    <xf numFmtId="0" fontId="8" fillId="0" borderId="6" xfId="0" applyFont="1" applyBorder="1" applyAlignment="1">
      <alignment horizontal="center" vertical="top"/>
    </xf>
    <xf numFmtId="0" fontId="0" fillId="0" borderId="6" xfId="0" applyBorder="1" applyAlignment="1">
      <alignment vertical="top" wrapText="1"/>
    </xf>
    <xf numFmtId="0" fontId="10" fillId="0" borderId="6" xfId="0" applyFont="1" applyBorder="1" applyAlignment="1">
      <alignment horizontal="left" vertical="top" wrapText="1"/>
    </xf>
    <xf numFmtId="0" fontId="12" fillId="0" borderId="6" xfId="0" applyFont="1" applyBorder="1" applyAlignment="1">
      <alignment horizontal="left" vertical="top"/>
    </xf>
    <xf numFmtId="0" fontId="21" fillId="0" borderId="6" xfId="0" applyFont="1" applyBorder="1" applyAlignment="1">
      <alignment horizontal="left" vertical="top"/>
    </xf>
    <xf numFmtId="0" fontId="10" fillId="28" borderId="6" xfId="0" applyFont="1" applyFill="1" applyBorder="1" applyAlignment="1">
      <alignment horizontal="left" vertical="top"/>
    </xf>
    <xf numFmtId="0" fontId="10" fillId="28" borderId="6" xfId="0" applyFont="1" applyFill="1" applyBorder="1" applyAlignment="1">
      <alignment vertical="top"/>
    </xf>
    <xf numFmtId="0" fontId="10" fillId="28" borderId="6" xfId="0" applyFont="1" applyFill="1" applyBorder="1" applyAlignment="1">
      <alignment horizontal="left" vertical="top" wrapText="1"/>
    </xf>
    <xf numFmtId="0" fontId="10" fillId="18" borderId="6" xfId="0" applyFont="1" applyFill="1" applyBorder="1" applyAlignment="1">
      <alignment horizontal="left" vertical="top"/>
    </xf>
    <xf numFmtId="0" fontId="10" fillId="18" borderId="6" xfId="0" applyFont="1" applyFill="1" applyBorder="1" applyAlignment="1">
      <alignment vertical="top"/>
    </xf>
    <xf numFmtId="0" fontId="10" fillId="18" borderId="6" xfId="0" applyFont="1" applyFill="1" applyBorder="1" applyAlignment="1">
      <alignment horizontal="left" vertical="top" wrapText="1"/>
    </xf>
    <xf numFmtId="0" fontId="21" fillId="0" borderId="6" xfId="0" applyFont="1" applyBorder="1" applyAlignment="1">
      <alignment horizontal="left" vertical="top" wrapText="1"/>
    </xf>
    <xf numFmtId="0" fontId="20" fillId="6" borderId="12" xfId="2" applyFont="1" applyFill="1" applyBorder="1" applyAlignment="1">
      <alignment horizontal="center" vertical="center"/>
    </xf>
    <xf numFmtId="0" fontId="20" fillId="6" borderId="14" xfId="0" applyFont="1" applyFill="1" applyBorder="1" applyAlignment="1">
      <alignment horizontal="center" vertical="center" wrapText="1"/>
    </xf>
    <xf numFmtId="0" fontId="19" fillId="6" borderId="13" xfId="2" applyFont="1" applyFill="1" applyBorder="1" applyAlignment="1">
      <alignment vertical="top"/>
    </xf>
    <xf numFmtId="0" fontId="19" fillId="6" borderId="13" xfId="2" applyFont="1" applyFill="1" applyBorder="1" applyAlignment="1">
      <alignment horizontal="left" vertical="top" wrapText="1"/>
    </xf>
    <xf numFmtId="0" fontId="10" fillId="0" borderId="15" xfId="0" applyFont="1" applyBorder="1" applyAlignment="1">
      <alignment vertical="center"/>
    </xf>
    <xf numFmtId="0" fontId="10" fillId="6" borderId="15" xfId="0" applyFont="1" applyFill="1" applyBorder="1" applyAlignment="1">
      <alignment horizontal="left" vertical="top" wrapText="1"/>
    </xf>
    <xf numFmtId="0" fontId="18" fillId="6" borderId="15" xfId="0" applyFont="1" applyFill="1" applyBorder="1" applyAlignment="1">
      <alignment horizontal="left" vertical="top" wrapText="1"/>
    </xf>
    <xf numFmtId="0" fontId="10" fillId="0" borderId="15" xfId="5" applyFont="1" applyBorder="1" applyAlignment="1">
      <alignment vertical="top" wrapText="1"/>
    </xf>
    <xf numFmtId="0" fontId="8" fillId="0" borderId="15" xfId="5" applyFont="1" applyBorder="1" applyAlignment="1">
      <alignment vertical="top" wrapText="1"/>
    </xf>
    <xf numFmtId="0" fontId="21" fillId="0" borderId="15" xfId="0" applyFont="1" applyBorder="1" applyAlignment="1">
      <alignment vertical="top" wrapText="1"/>
    </xf>
    <xf numFmtId="0" fontId="12" fillId="9" borderId="15" xfId="0" applyFont="1" applyFill="1" applyBorder="1" applyAlignment="1">
      <alignment vertical="top" wrapText="1"/>
    </xf>
    <xf numFmtId="0" fontId="12" fillId="7" borderId="15" xfId="0" applyFont="1" applyFill="1" applyBorder="1" applyAlignment="1">
      <alignment vertical="top" wrapText="1"/>
    </xf>
    <xf numFmtId="0" fontId="12" fillId="10" borderId="15" xfId="0" applyFont="1" applyFill="1" applyBorder="1" applyAlignment="1">
      <alignment vertical="top" wrapText="1"/>
    </xf>
    <xf numFmtId="0" fontId="9" fillId="4" borderId="15" xfId="0" applyFont="1" applyFill="1" applyBorder="1" applyAlignment="1">
      <alignment horizontal="center" vertical="top" wrapText="1"/>
    </xf>
    <xf numFmtId="0" fontId="22" fillId="0" borderId="15" xfId="0" applyFont="1" applyBorder="1" applyAlignment="1">
      <alignment horizontal="left" vertical="top" wrapText="1"/>
    </xf>
    <xf numFmtId="0" fontId="12" fillId="0" borderId="15" xfId="0" applyFont="1" applyBorder="1" applyAlignment="1">
      <alignment vertical="top" wrapText="1"/>
    </xf>
    <xf numFmtId="0" fontId="21" fillId="0" borderId="15" xfId="0" applyFont="1" applyBorder="1" applyAlignment="1">
      <alignment vertical="center"/>
    </xf>
    <xf numFmtId="164" fontId="10" fillId="0" borderId="15" xfId="0" applyNumberFormat="1" applyFont="1" applyBorder="1" applyAlignment="1">
      <alignment horizontal="center" vertical="center"/>
    </xf>
    <xf numFmtId="164" fontId="21" fillId="0" borderId="15" xfId="0" applyNumberFormat="1" applyFont="1" applyBorder="1" applyAlignment="1">
      <alignment horizontal="center" vertical="center"/>
    </xf>
    <xf numFmtId="164" fontId="8" fillId="0" borderId="15" xfId="0" applyNumberFormat="1" applyFont="1" applyBorder="1" applyAlignment="1">
      <alignment horizontal="center" vertical="center"/>
    </xf>
    <xf numFmtId="164" fontId="23" fillId="0" borderId="15" xfId="0" applyNumberFormat="1" applyFont="1" applyBorder="1" applyAlignment="1">
      <alignment horizontal="center" vertical="center"/>
    </xf>
    <xf numFmtId="164" fontId="23" fillId="9" borderId="15" xfId="0" applyNumberFormat="1" applyFont="1" applyFill="1" applyBorder="1" applyAlignment="1">
      <alignment horizontal="center" vertical="center"/>
    </xf>
    <xf numFmtId="164" fontId="23" fillId="7" borderId="15" xfId="0" applyNumberFormat="1" applyFont="1" applyFill="1" applyBorder="1" applyAlignment="1">
      <alignment horizontal="center" vertical="center"/>
    </xf>
    <xf numFmtId="164" fontId="23" fillId="10" borderId="15" xfId="0" applyNumberFormat="1" applyFont="1" applyFill="1" applyBorder="1" applyAlignment="1">
      <alignment horizontal="center" vertical="center"/>
    </xf>
    <xf numFmtId="0" fontId="12" fillId="22" borderId="15" xfId="0" applyFont="1" applyFill="1" applyBorder="1" applyAlignment="1">
      <alignment horizontal="center"/>
    </xf>
    <xf numFmtId="0" fontId="30" fillId="13" borderId="15" xfId="0" applyFont="1" applyFill="1" applyBorder="1"/>
    <xf numFmtId="0" fontId="31" fillId="13" borderId="15" xfId="0" applyFont="1" applyFill="1" applyBorder="1" applyAlignment="1">
      <alignment horizontal="right" vertical="center"/>
    </xf>
    <xf numFmtId="164" fontId="31" fillId="13" borderId="15" xfId="0" applyNumberFormat="1" applyFont="1" applyFill="1" applyBorder="1" applyAlignment="1">
      <alignment horizontal="center" vertical="center"/>
    </xf>
    <xf numFmtId="9" fontId="31" fillId="13" borderId="15" xfId="8" applyFont="1" applyFill="1" applyBorder="1" applyAlignment="1">
      <alignment horizontal="center" vertical="center"/>
    </xf>
    <xf numFmtId="165" fontId="20" fillId="0" borderId="15" xfId="10" applyNumberFormat="1" applyFont="1" applyBorder="1" applyAlignment="1">
      <alignment horizontal="center" vertical="center"/>
    </xf>
    <xf numFmtId="1" fontId="10" fillId="11" borderId="15" xfId="8" applyNumberFormat="1" applyFont="1" applyFill="1" applyBorder="1" applyAlignment="1">
      <alignment horizontal="center" vertical="center"/>
    </xf>
    <xf numFmtId="0" fontId="41" fillId="0" borderId="6" xfId="0" applyFont="1" applyBorder="1" applyAlignment="1">
      <alignment horizontal="center" vertical="center" wrapText="1"/>
    </xf>
    <xf numFmtId="0" fontId="41" fillId="0" borderId="6" xfId="0" applyFont="1" applyBorder="1" applyAlignment="1">
      <alignment horizontal="center" vertical="center"/>
    </xf>
    <xf numFmtId="0" fontId="41" fillId="37" borderId="6" xfId="0" applyFont="1" applyFill="1" applyBorder="1" applyAlignment="1">
      <alignment horizontal="center" vertical="center" wrapText="1"/>
    </xf>
    <xf numFmtId="0" fontId="41" fillId="0" borderId="6" xfId="0" applyFont="1" applyBorder="1" applyAlignment="1">
      <alignment horizontal="center" vertical="top" wrapText="1"/>
    </xf>
    <xf numFmtId="0" fontId="41" fillId="17" borderId="6" xfId="0" applyFont="1" applyFill="1" applyBorder="1" applyAlignment="1">
      <alignment horizontal="left" vertical="top" wrapText="1"/>
    </xf>
    <xf numFmtId="0" fontId="41" fillId="16" borderId="6" xfId="0" applyFont="1" applyFill="1" applyBorder="1" applyAlignment="1">
      <alignment horizontal="left" vertical="top" wrapText="1"/>
    </xf>
    <xf numFmtId="0" fontId="21" fillId="16" borderId="6" xfId="0" applyFont="1" applyFill="1" applyBorder="1" applyAlignment="1">
      <alignment horizontal="left" vertical="top"/>
    </xf>
    <xf numFmtId="0" fontId="21" fillId="16" borderId="6" xfId="0" applyFont="1" applyFill="1" applyBorder="1" applyAlignment="1">
      <alignment horizontal="left" vertical="top" wrapText="1"/>
    </xf>
    <xf numFmtId="0" fontId="41" fillId="16" borderId="6" xfId="0" applyFont="1" applyFill="1" applyBorder="1" applyAlignment="1">
      <alignment horizontal="left" vertical="top"/>
    </xf>
    <xf numFmtId="0" fontId="41" fillId="11" borderId="6" xfId="0" applyFont="1" applyFill="1" applyBorder="1" applyAlignment="1">
      <alignment horizontal="left" vertical="top" wrapText="1"/>
    </xf>
    <xf numFmtId="0" fontId="41" fillId="15" borderId="6" xfId="0" applyFont="1" applyFill="1" applyBorder="1" applyAlignment="1">
      <alignment horizontal="left" vertical="top"/>
    </xf>
    <xf numFmtId="0" fontId="21" fillId="15" borderId="6" xfId="0" applyFont="1" applyFill="1" applyBorder="1" applyAlignment="1">
      <alignment horizontal="left" vertical="top" wrapText="1"/>
    </xf>
    <xf numFmtId="0" fontId="41" fillId="15" borderId="6" xfId="0" applyFont="1" applyFill="1" applyBorder="1" applyAlignment="1">
      <alignment horizontal="left" vertical="top" wrapText="1"/>
    </xf>
    <xf numFmtId="0" fontId="21" fillId="15" borderId="6" xfId="0" applyFont="1" applyFill="1" applyBorder="1" applyAlignment="1">
      <alignment horizontal="left" vertical="top"/>
    </xf>
    <xf numFmtId="0" fontId="21" fillId="0" borderId="6" xfId="0" applyFont="1" applyBorder="1" applyAlignment="1">
      <alignment horizontal="center" vertical="top"/>
    </xf>
    <xf numFmtId="0" fontId="21" fillId="18" borderId="6" xfId="0" applyFont="1" applyFill="1" applyBorder="1" applyAlignment="1">
      <alignment horizontal="left" vertical="top"/>
    </xf>
    <xf numFmtId="0" fontId="21" fillId="18" borderId="6" xfId="0" applyFont="1" applyFill="1" applyBorder="1" applyAlignment="1">
      <alignment horizontal="left" vertical="top" wrapText="1"/>
    </xf>
    <xf numFmtId="0" fontId="41" fillId="18" borderId="6" xfId="0" applyFont="1" applyFill="1" applyBorder="1" applyAlignment="1">
      <alignment horizontal="left" vertical="top" wrapText="1"/>
    </xf>
    <xf numFmtId="0" fontId="41" fillId="18" borderId="6" xfId="0" applyFont="1" applyFill="1" applyBorder="1" applyAlignment="1">
      <alignment horizontal="left" vertical="top"/>
    </xf>
    <xf numFmtId="0" fontId="21" fillId="11" borderId="6" xfId="0" applyFont="1" applyFill="1" applyBorder="1" applyAlignment="1">
      <alignment horizontal="left" vertical="top" wrapText="1"/>
    </xf>
    <xf numFmtId="0" fontId="21" fillId="32" borderId="6" xfId="0" applyFont="1" applyFill="1" applyBorder="1" applyAlignment="1">
      <alignment horizontal="left" vertical="top" wrapText="1"/>
    </xf>
    <xf numFmtId="0" fontId="21" fillId="34" borderId="6" xfId="0" applyFont="1" applyFill="1" applyBorder="1" applyAlignment="1">
      <alignment horizontal="left" vertical="top" wrapText="1"/>
    </xf>
    <xf numFmtId="0" fontId="21" fillId="33" borderId="6" xfId="0" applyFont="1" applyFill="1" applyBorder="1" applyAlignment="1">
      <alignment horizontal="left" vertical="top" wrapText="1"/>
    </xf>
    <xf numFmtId="0" fontId="41" fillId="19" borderId="6" xfId="0" applyFont="1" applyFill="1" applyBorder="1" applyAlignment="1">
      <alignment horizontal="left" vertical="top" wrapText="1"/>
    </xf>
    <xf numFmtId="0" fontId="21" fillId="19" borderId="6" xfId="0" applyFont="1" applyFill="1" applyBorder="1" applyAlignment="1">
      <alignment horizontal="left" vertical="top" wrapText="1"/>
    </xf>
    <xf numFmtId="0" fontId="21" fillId="19" borderId="6" xfId="0" applyFont="1" applyFill="1" applyBorder="1" applyAlignment="1">
      <alignment horizontal="left" vertical="top"/>
    </xf>
    <xf numFmtId="0" fontId="10" fillId="0" borderId="0" xfId="0" applyFont="1" applyAlignment="1">
      <alignment vertical="top"/>
    </xf>
    <xf numFmtId="0" fontId="21" fillId="26" borderId="6" xfId="0" applyFont="1" applyFill="1" applyBorder="1" applyAlignment="1">
      <alignment horizontal="left" vertical="top"/>
    </xf>
    <xf numFmtId="0" fontId="21" fillId="28" borderId="6" xfId="0" applyFont="1" applyFill="1" applyBorder="1" applyAlignment="1">
      <alignment horizontal="left" vertical="top" wrapText="1"/>
    </xf>
    <xf numFmtId="0" fontId="10" fillId="0" borderId="6" xfId="0" applyFont="1" applyBorder="1" applyAlignment="1">
      <alignment horizontal="center" vertical="top"/>
    </xf>
    <xf numFmtId="0" fontId="48" fillId="0" borderId="6" xfId="1" applyFont="1" applyFill="1" applyBorder="1" applyAlignment="1">
      <alignment horizontal="left" vertical="top" wrapText="1"/>
    </xf>
    <xf numFmtId="0" fontId="48" fillId="11" borderId="6" xfId="1" applyFont="1" applyFill="1" applyBorder="1" applyAlignment="1">
      <alignment horizontal="left" vertical="top" wrapText="1"/>
    </xf>
    <xf numFmtId="0" fontId="41" fillId="34" borderId="6" xfId="0" applyFont="1" applyFill="1" applyBorder="1" applyAlignment="1">
      <alignment horizontal="left" vertical="top" wrapText="1"/>
    </xf>
    <xf numFmtId="0" fontId="21" fillId="0" borderId="6" xfId="0" applyFont="1" applyBorder="1" applyAlignment="1">
      <alignment vertical="top"/>
    </xf>
    <xf numFmtId="0" fontId="21" fillId="39" borderId="6" xfId="0" applyFont="1" applyFill="1" applyBorder="1" applyAlignment="1">
      <alignment horizontal="left" vertical="top" wrapText="1"/>
    </xf>
    <xf numFmtId="0" fontId="21" fillId="39" borderId="6" xfId="0" applyFont="1" applyFill="1" applyBorder="1" applyAlignment="1">
      <alignment horizontal="left" vertical="top"/>
    </xf>
    <xf numFmtId="0" fontId="48" fillId="39" borderId="6" xfId="1" applyFont="1" applyFill="1" applyBorder="1" applyAlignment="1">
      <alignment horizontal="left" vertical="top" wrapText="1"/>
    </xf>
    <xf numFmtId="0" fontId="21" fillId="18" borderId="6" xfId="2" applyFont="1" applyFill="1" applyBorder="1" applyAlignment="1">
      <alignment horizontal="left" vertical="top"/>
    </xf>
    <xf numFmtId="0" fontId="21" fillId="0" borderId="6" xfId="0" applyFont="1" applyBorder="1" applyAlignment="1">
      <alignment horizontal="center" vertical="top" wrapText="1"/>
    </xf>
    <xf numFmtId="0" fontId="41" fillId="28" borderId="6" xfId="0" applyFont="1" applyFill="1" applyBorder="1" applyAlignment="1">
      <alignment horizontal="left" vertical="top" wrapText="1"/>
    </xf>
    <xf numFmtId="0" fontId="10" fillId="11" borderId="6" xfId="0" applyFont="1" applyFill="1" applyBorder="1" applyAlignment="1">
      <alignment vertical="top" wrapText="1"/>
    </xf>
    <xf numFmtId="0" fontId="41" fillId="33" borderId="6" xfId="0" applyFont="1" applyFill="1" applyBorder="1" applyAlignment="1">
      <alignment horizontal="left" vertical="top" wrapText="1"/>
    </xf>
    <xf numFmtId="0" fontId="41" fillId="38" borderId="6" xfId="0" applyFont="1" applyFill="1" applyBorder="1" applyAlignment="1">
      <alignment horizontal="left" vertical="top" wrapText="1"/>
    </xf>
    <xf numFmtId="165" fontId="8" fillId="0" borderId="15" xfId="10" applyNumberFormat="1" applyFont="1" applyBorder="1" applyAlignment="1">
      <alignment horizontal="center" vertical="center"/>
    </xf>
    <xf numFmtId="0" fontId="12" fillId="26" borderId="6" xfId="0" applyFont="1" applyFill="1" applyBorder="1" applyAlignment="1">
      <alignment horizontal="left" vertical="top"/>
    </xf>
    <xf numFmtId="0" fontId="22" fillId="38" borderId="6" xfId="0" applyFont="1" applyFill="1" applyBorder="1" applyAlignment="1">
      <alignment horizontal="left" vertical="top" wrapText="1"/>
    </xf>
    <xf numFmtId="0" fontId="41" fillId="0" borderId="0" xfId="2" applyFont="1"/>
    <xf numFmtId="0" fontId="21" fillId="0" borderId="0" xfId="2" applyFont="1" applyAlignment="1">
      <alignment horizontal="center" vertical="top"/>
    </xf>
    <xf numFmtId="0" fontId="21" fillId="0" borderId="0" xfId="0" applyFont="1"/>
    <xf numFmtId="16" fontId="21" fillId="0" borderId="0" xfId="0" applyNumberFormat="1" applyFont="1"/>
    <xf numFmtId="0" fontId="10" fillId="0" borderId="0" xfId="0" applyFont="1" applyAlignment="1">
      <alignment horizontal="center" vertical="center"/>
    </xf>
    <xf numFmtId="0" fontId="10" fillId="0" borderId="0" xfId="0" applyFont="1" applyAlignment="1">
      <alignment vertical="center" wrapText="1"/>
    </xf>
    <xf numFmtId="0" fontId="10" fillId="8" borderId="0" xfId="0" applyFont="1" applyFill="1" applyAlignment="1">
      <alignment vertical="top"/>
    </xf>
    <xf numFmtId="0" fontId="10" fillId="9" borderId="0" xfId="0" applyFont="1" applyFill="1" applyAlignment="1">
      <alignment vertical="top"/>
    </xf>
    <xf numFmtId="0" fontId="10" fillId="14" borderId="0" xfId="0" applyFont="1" applyFill="1" applyAlignment="1">
      <alignment vertical="top"/>
    </xf>
    <xf numFmtId="0" fontId="10" fillId="12" borderId="0" xfId="0" applyFont="1" applyFill="1" applyAlignment="1">
      <alignment vertical="top"/>
    </xf>
    <xf numFmtId="0" fontId="10" fillId="2" borderId="0" xfId="0" applyFont="1" applyFill="1" applyAlignment="1">
      <alignment vertical="top"/>
    </xf>
    <xf numFmtId="0" fontId="10" fillId="6" borderId="0" xfId="0" applyFont="1" applyFill="1" applyAlignment="1">
      <alignment vertical="top"/>
    </xf>
    <xf numFmtId="0" fontId="10" fillId="27" borderId="0" xfId="0" applyFont="1" applyFill="1" applyAlignment="1">
      <alignment vertical="top"/>
    </xf>
    <xf numFmtId="0" fontId="10" fillId="0" borderId="0" xfId="0" applyFont="1" applyAlignment="1">
      <alignment horizontal="left" vertical="center" wrapText="1"/>
    </xf>
    <xf numFmtId="0" fontId="10" fillId="0" borderId="0" xfId="0" applyFont="1" applyAlignment="1">
      <alignment vertical="top" wrapText="1"/>
    </xf>
    <xf numFmtId="0" fontId="23" fillId="0" borderId="6" xfId="0" applyFont="1" applyBorder="1" applyAlignment="1">
      <alignment vertical="top" wrapText="1"/>
    </xf>
    <xf numFmtId="164" fontId="21" fillId="19" borderId="15" xfId="0" applyNumberFormat="1" applyFont="1" applyFill="1" applyBorder="1" applyAlignment="1">
      <alignment horizontal="center" vertical="center"/>
    </xf>
    <xf numFmtId="164" fontId="21" fillId="18" borderId="15" xfId="0" applyNumberFormat="1" applyFont="1" applyFill="1" applyBorder="1" applyAlignment="1">
      <alignment horizontal="center" vertical="center"/>
    </xf>
    <xf numFmtId="164" fontId="21" fillId="15" borderId="15" xfId="0" applyNumberFormat="1" applyFont="1" applyFill="1" applyBorder="1" applyAlignment="1">
      <alignment horizontal="center" vertical="center"/>
    </xf>
    <xf numFmtId="0" fontId="21" fillId="17" borderId="15" xfId="0" applyFont="1" applyFill="1" applyBorder="1" applyAlignment="1">
      <alignment horizontal="center" vertical="center"/>
    </xf>
    <xf numFmtId="164" fontId="10" fillId="0" borderId="16" xfId="0" applyNumberFormat="1" applyFont="1" applyBorder="1" applyAlignment="1">
      <alignment horizontal="center" vertical="center"/>
    </xf>
    <xf numFmtId="3" fontId="31" fillId="13" borderId="15" xfId="0" applyNumberFormat="1" applyFont="1" applyFill="1" applyBorder="1" applyAlignment="1">
      <alignment horizontal="center" vertical="center"/>
    </xf>
    <xf numFmtId="2" fontId="31" fillId="13" borderId="15" xfId="0" applyNumberFormat="1" applyFont="1" applyFill="1" applyBorder="1" applyAlignment="1">
      <alignment horizontal="center" vertical="center"/>
    </xf>
    <xf numFmtId="0" fontId="49" fillId="13" borderId="15" xfId="0" applyFont="1" applyFill="1" applyBorder="1"/>
    <xf numFmtId="164" fontId="10" fillId="0" borderId="17" xfId="0" applyNumberFormat="1" applyFont="1" applyBorder="1" applyAlignment="1">
      <alignment horizontal="center" vertical="center"/>
    </xf>
    <xf numFmtId="164" fontId="21" fillId="19" borderId="17" xfId="0" applyNumberFormat="1" applyFont="1" applyFill="1" applyBorder="1" applyAlignment="1">
      <alignment horizontal="center" vertical="center"/>
    </xf>
    <xf numFmtId="164" fontId="21" fillId="18" borderId="17" xfId="0" applyNumberFormat="1" applyFont="1" applyFill="1" applyBorder="1" applyAlignment="1">
      <alignment horizontal="center" vertical="center"/>
    </xf>
    <xf numFmtId="164" fontId="21" fillId="15" borderId="17" xfId="0" applyNumberFormat="1" applyFont="1" applyFill="1" applyBorder="1" applyAlignment="1">
      <alignment horizontal="center" vertical="center"/>
    </xf>
    <xf numFmtId="164" fontId="21" fillId="0" borderId="17" xfId="0" applyNumberFormat="1" applyFont="1" applyBorder="1" applyAlignment="1">
      <alignment horizontal="center" vertical="center"/>
    </xf>
    <xf numFmtId="0" fontId="21" fillId="17" borderId="17" xfId="0" applyFont="1" applyFill="1" applyBorder="1" applyAlignment="1">
      <alignment horizontal="center" vertical="center"/>
    </xf>
    <xf numFmtId="0" fontId="18" fillId="16" borderId="15" xfId="0" applyFont="1" applyFill="1" applyBorder="1" applyAlignment="1">
      <alignment vertical="top" wrapText="1"/>
    </xf>
    <xf numFmtId="0" fontId="10" fillId="0" borderId="15" xfId="0" applyFont="1" applyBorder="1" applyAlignment="1">
      <alignment horizontal="left" vertical="top" wrapText="1"/>
    </xf>
    <xf numFmtId="0" fontId="10" fillId="19" borderId="15" xfId="0" applyFont="1" applyFill="1" applyBorder="1" applyAlignment="1">
      <alignment vertical="top" wrapText="1"/>
    </xf>
    <xf numFmtId="0" fontId="10" fillId="18" borderId="15" xfId="0" applyFont="1" applyFill="1" applyBorder="1" applyAlignment="1">
      <alignment vertical="top" wrapText="1"/>
    </xf>
    <xf numFmtId="0" fontId="10" fillId="15" borderId="15" xfId="0" applyFont="1" applyFill="1" applyBorder="1" applyAlignment="1">
      <alignment vertical="top" wrapText="1"/>
    </xf>
    <xf numFmtId="0" fontId="10" fillId="16" borderId="15" xfId="0" applyFont="1" applyFill="1" applyBorder="1" applyAlignment="1">
      <alignment vertical="top" wrapText="1"/>
    </xf>
    <xf numFmtId="0" fontId="41" fillId="0" borderId="15" xfId="0" applyFont="1" applyBorder="1" applyAlignment="1">
      <alignment horizontal="left" vertical="top" wrapText="1"/>
    </xf>
    <xf numFmtId="0" fontId="21" fillId="0" borderId="15" xfId="0" applyFont="1" applyBorder="1" applyAlignment="1">
      <alignment horizontal="center" vertical="top"/>
    </xf>
    <xf numFmtId="0" fontId="21" fillId="19" borderId="15" xfId="2" applyFont="1" applyFill="1" applyBorder="1" applyAlignment="1">
      <alignment horizontal="center" vertical="top"/>
    </xf>
    <xf numFmtId="0" fontId="21" fillId="18" borderId="15" xfId="2" applyFont="1" applyFill="1" applyBorder="1" applyAlignment="1">
      <alignment horizontal="center" vertical="top"/>
    </xf>
    <xf numFmtId="0" fontId="21" fillId="15" borderId="15" xfId="2" applyFont="1" applyFill="1" applyBorder="1" applyAlignment="1">
      <alignment horizontal="center" vertical="top"/>
    </xf>
    <xf numFmtId="0" fontId="18" fillId="16" borderId="15" xfId="0" applyFont="1" applyFill="1" applyBorder="1" applyAlignment="1">
      <alignment horizontal="left" vertical="top" wrapText="1"/>
    </xf>
    <xf numFmtId="0" fontId="8" fillId="25" borderId="15" xfId="0" applyFont="1" applyFill="1" applyBorder="1" applyAlignment="1">
      <alignment horizontal="left" vertical="top" wrapText="1"/>
    </xf>
    <xf numFmtId="0" fontId="18" fillId="25" borderId="15" xfId="0" applyFont="1" applyFill="1" applyBorder="1" applyAlignment="1">
      <alignment horizontal="left" vertical="top" wrapText="1"/>
    </xf>
    <xf numFmtId="0" fontId="8" fillId="25" borderId="15" xfId="0" applyFont="1" applyFill="1" applyBorder="1" applyAlignment="1">
      <alignment horizontal="center"/>
    </xf>
    <xf numFmtId="0" fontId="22" fillId="29" borderId="15" xfId="0" applyFont="1" applyFill="1" applyBorder="1" applyAlignment="1">
      <alignment horizontal="left"/>
    </xf>
    <xf numFmtId="0" fontId="8" fillId="25" borderId="15" xfId="0" applyFont="1" applyFill="1" applyBorder="1" applyAlignment="1">
      <alignment horizontal="center" vertical="center"/>
    </xf>
    <xf numFmtId="0" fontId="9" fillId="0" borderId="15" xfId="0" applyFont="1" applyBorder="1" applyAlignment="1">
      <alignment vertical="center"/>
    </xf>
    <xf numFmtId="0" fontId="12" fillId="26" borderId="15" xfId="0" applyFont="1" applyFill="1" applyBorder="1" applyAlignment="1">
      <alignment vertical="center"/>
    </xf>
    <xf numFmtId="0" fontId="12" fillId="0" borderId="15" xfId="0" applyFont="1" applyBorder="1" applyAlignment="1">
      <alignment vertical="center"/>
    </xf>
    <xf numFmtId="0" fontId="12" fillId="19" borderId="15" xfId="0" applyFont="1" applyFill="1" applyBorder="1" applyAlignment="1">
      <alignment vertical="center"/>
    </xf>
    <xf numFmtId="0" fontId="12" fillId="32" borderId="15" xfId="0" applyFont="1" applyFill="1" applyBorder="1" applyAlignment="1">
      <alignment vertical="center"/>
    </xf>
    <xf numFmtId="0" fontId="8" fillId="0" borderId="15" xfId="0" applyFont="1" applyBorder="1" applyAlignment="1">
      <alignment horizontal="left" vertical="center"/>
    </xf>
    <xf numFmtId="1" fontId="8" fillId="0" borderId="15" xfId="2" applyNumberFormat="1" applyFont="1" applyBorder="1" applyAlignment="1">
      <alignment horizontal="right" vertical="center"/>
    </xf>
    <xf numFmtId="0" fontId="21" fillId="0" borderId="15" xfId="0" applyFont="1" applyBorder="1" applyAlignment="1">
      <alignment horizontal="right" wrapText="1"/>
    </xf>
    <xf numFmtId="0" fontId="21" fillId="0" borderId="15" xfId="0" applyFont="1" applyBorder="1" applyAlignment="1">
      <alignment horizontal="right"/>
    </xf>
    <xf numFmtId="0" fontId="12" fillId="0" borderId="15" xfId="0" applyFont="1" applyBorder="1" applyAlignment="1">
      <alignment horizontal="right"/>
    </xf>
    <xf numFmtId="0" fontId="23" fillId="0" borderId="15" xfId="0" applyFont="1" applyBorder="1" applyAlignment="1">
      <alignment horizontal="right"/>
    </xf>
    <xf numFmtId="2" fontId="21" fillId="19" borderId="15" xfId="0" applyNumberFormat="1" applyFont="1" applyFill="1" applyBorder="1" applyAlignment="1">
      <alignment horizontal="right"/>
    </xf>
    <xf numFmtId="0" fontId="8" fillId="0" borderId="15" xfId="0" applyFont="1" applyBorder="1" applyAlignment="1">
      <alignment horizontal="right"/>
    </xf>
    <xf numFmtId="2" fontId="23" fillId="19" borderId="15" xfId="0" applyNumberFormat="1" applyFont="1" applyFill="1" applyBorder="1" applyAlignment="1">
      <alignment horizontal="right"/>
    </xf>
    <xf numFmtId="0" fontId="23" fillId="0" borderId="15" xfId="2" applyFont="1" applyBorder="1" applyAlignment="1">
      <alignment horizontal="right" vertical="top"/>
    </xf>
    <xf numFmtId="0" fontId="12" fillId="0" borderId="15" xfId="0" applyFont="1" applyBorder="1" applyAlignment="1">
      <alignment horizontal="right" vertical="top"/>
    </xf>
    <xf numFmtId="0" fontId="12" fillId="0" borderId="15" xfId="0" applyFont="1" applyBorder="1" applyAlignment="1">
      <alignment horizontal="right" vertical="center"/>
    </xf>
    <xf numFmtId="37" fontId="23" fillId="0" borderId="15" xfId="10" applyNumberFormat="1" applyFont="1" applyFill="1" applyBorder="1" applyAlignment="1">
      <alignment horizontal="right" vertical="top"/>
    </xf>
    <xf numFmtId="37" fontId="23" fillId="0" borderId="15" xfId="10" applyNumberFormat="1" applyFont="1" applyFill="1" applyBorder="1" applyAlignment="1">
      <alignment horizontal="right"/>
    </xf>
    <xf numFmtId="0" fontId="10" fillId="0" borderId="15" xfId="0" applyFont="1" applyBorder="1" applyAlignment="1">
      <alignment horizontal="left" vertical="center"/>
    </xf>
    <xf numFmtId="165" fontId="20" fillId="0" borderId="18" xfId="10" applyNumberFormat="1" applyFont="1" applyBorder="1" applyAlignment="1">
      <alignment horizontal="center" vertical="center"/>
    </xf>
    <xf numFmtId="0" fontId="20" fillId="6" borderId="13" xfId="2" applyFont="1" applyFill="1" applyBorder="1" applyAlignment="1">
      <alignment vertical="top"/>
    </xf>
    <xf numFmtId="0" fontId="19" fillId="6" borderId="13" xfId="0" applyFont="1" applyFill="1" applyBorder="1" applyAlignment="1">
      <alignment vertical="center"/>
    </xf>
    <xf numFmtId="0" fontId="19" fillId="6" borderId="15" xfId="2" applyFont="1" applyFill="1" applyBorder="1" applyAlignment="1">
      <alignment vertical="top"/>
    </xf>
    <xf numFmtId="0" fontId="19" fillId="6" borderId="15" xfId="2" applyFont="1" applyFill="1" applyBorder="1" applyAlignment="1">
      <alignment horizontal="left" vertical="top" wrapText="1"/>
    </xf>
    <xf numFmtId="0" fontId="26" fillId="0" borderId="0" xfId="2" applyFont="1" applyAlignment="1">
      <alignment vertical="top" wrapText="1"/>
    </xf>
    <xf numFmtId="0" fontId="50" fillId="0" borderId="0" xfId="2" applyFont="1" applyAlignment="1">
      <alignment vertical="top" wrapText="1"/>
    </xf>
    <xf numFmtId="0" fontId="26" fillId="0" borderId="0" xfId="2" applyFont="1" applyAlignment="1">
      <alignment horizontal="center" vertical="top"/>
    </xf>
    <xf numFmtId="0" fontId="50" fillId="0" borderId="0" xfId="2" applyFont="1" applyAlignment="1">
      <alignment horizontal="center" vertical="top"/>
    </xf>
    <xf numFmtId="0" fontId="51" fillId="0" borderId="0" xfId="0" applyFont="1"/>
    <xf numFmtId="1" fontId="10" fillId="0" borderId="0" xfId="2" applyNumberFormat="1" applyFont="1" applyAlignment="1">
      <alignment horizontal="right" vertical="center"/>
    </xf>
    <xf numFmtId="0" fontId="10" fillId="25" borderId="15" xfId="0" applyFont="1" applyFill="1" applyBorder="1" applyAlignment="1">
      <alignment horizontal="left" vertical="top" wrapText="1"/>
    </xf>
    <xf numFmtId="0" fontId="18" fillId="25" borderId="15" xfId="0" applyFont="1" applyFill="1" applyBorder="1" applyAlignment="1">
      <alignment vertical="top" wrapText="1"/>
    </xf>
    <xf numFmtId="0" fontId="10" fillId="25" borderId="15" xfId="0" applyFont="1" applyFill="1" applyBorder="1" applyAlignment="1">
      <alignment horizontal="center"/>
    </xf>
    <xf numFmtId="0" fontId="18" fillId="25" borderId="15" xfId="0" applyFont="1" applyFill="1" applyBorder="1" applyAlignment="1">
      <alignment vertical="center"/>
    </xf>
    <xf numFmtId="0" fontId="10" fillId="25" borderId="15" xfId="0" applyFont="1" applyFill="1" applyBorder="1" applyAlignment="1">
      <alignment horizontal="center" vertical="center"/>
    </xf>
    <xf numFmtId="0" fontId="18" fillId="0" borderId="15" xfId="0" applyFont="1" applyBorder="1" applyAlignment="1">
      <alignment horizontal="left" vertical="center"/>
    </xf>
    <xf numFmtId="0" fontId="21" fillId="26" borderId="15" xfId="0" applyFont="1" applyFill="1" applyBorder="1" applyAlignment="1">
      <alignment horizontal="left" vertical="center"/>
    </xf>
    <xf numFmtId="0" fontId="21" fillId="0" borderId="15" xfId="0" applyFont="1" applyBorder="1" applyAlignment="1">
      <alignment horizontal="left" vertical="center"/>
    </xf>
    <xf numFmtId="1" fontId="10" fillId="0" borderId="15" xfId="2" applyNumberFormat="1" applyFont="1" applyBorder="1" applyAlignment="1">
      <alignment horizontal="right" vertical="center"/>
    </xf>
    <xf numFmtId="0" fontId="21" fillId="0" borderId="15" xfId="0" applyFont="1" applyBorder="1" applyAlignment="1">
      <alignment horizontal="left" wrapText="1"/>
    </xf>
    <xf numFmtId="0" fontId="26" fillId="0" borderId="15" xfId="2" applyFont="1" applyBorder="1" applyAlignment="1">
      <alignment horizontal="left" vertical="top"/>
    </xf>
    <xf numFmtId="0" fontId="9" fillId="25" borderId="15" xfId="0" applyFont="1" applyFill="1" applyBorder="1" applyAlignment="1">
      <alignment vertical="top" wrapText="1"/>
    </xf>
    <xf numFmtId="0" fontId="9" fillId="25" borderId="15" xfId="0" applyFont="1" applyFill="1" applyBorder="1" applyAlignment="1">
      <alignment vertical="center"/>
    </xf>
    <xf numFmtId="0" fontId="9" fillId="0" borderId="15" xfId="0" applyFont="1" applyBorder="1" applyAlignment="1">
      <alignment horizontal="left" vertical="center"/>
    </xf>
    <xf numFmtId="0" fontId="12" fillId="26" borderId="15" xfId="0" applyFont="1" applyFill="1" applyBorder="1" applyAlignment="1">
      <alignment horizontal="left" vertical="center"/>
    </xf>
    <xf numFmtId="0" fontId="20" fillId="0" borderId="15" xfId="0" applyFont="1" applyBorder="1" applyAlignment="1">
      <alignment horizontal="left" vertical="center"/>
    </xf>
    <xf numFmtId="49" fontId="21" fillId="0" borderId="15" xfId="0" applyNumberFormat="1" applyFont="1" applyBorder="1" applyAlignment="1">
      <alignment horizontal="left" wrapText="1"/>
    </xf>
    <xf numFmtId="164" fontId="23" fillId="9" borderId="10" xfId="0" applyNumberFormat="1" applyFont="1" applyFill="1" applyBorder="1" applyAlignment="1">
      <alignment horizontal="center" vertical="center"/>
    </xf>
    <xf numFmtId="0" fontId="12" fillId="9" borderId="3" xfId="0" applyFont="1" applyFill="1" applyBorder="1" applyAlignment="1">
      <alignment horizontal="center" textRotation="90" wrapText="1"/>
    </xf>
    <xf numFmtId="0" fontId="22" fillId="0" borderId="15" xfId="0" applyFont="1" applyBorder="1" applyAlignment="1">
      <alignment horizontal="center" vertical="center" wrapText="1"/>
    </xf>
    <xf numFmtId="0" fontId="36" fillId="0" borderId="3"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4" fillId="5" borderId="0" xfId="0" applyFont="1" applyFill="1" applyAlignment="1">
      <alignment horizontal="center" vertical="center" wrapText="1"/>
    </xf>
    <xf numFmtId="0" fontId="14" fillId="5" borderId="0" xfId="0" applyFont="1" applyFill="1" applyAlignment="1">
      <alignment horizontal="center" vertical="center"/>
    </xf>
    <xf numFmtId="0" fontId="1" fillId="0" borderId="0" xfId="0" applyFont="1" applyAlignment="1">
      <alignment horizontal="left" vertical="center"/>
    </xf>
    <xf numFmtId="0" fontId="52" fillId="0" borderId="0" xfId="0" applyFont="1" applyAlignment="1">
      <alignment horizontal="left" vertical="center" wrapText="1"/>
    </xf>
  </cellXfs>
  <cellStyles count="12">
    <cellStyle name="Comma" xfId="10" builtinId="3"/>
    <cellStyle name="Comma 2" xfId="4" xr:uid="{00000000-0005-0000-0000-000000000000}"/>
    <cellStyle name="Hyperlink" xfId="1" builtinId="8"/>
    <cellStyle name="Hyperlink 2" xfId="3" xr:uid="{00000000-0005-0000-0000-000002000000}"/>
    <cellStyle name="Normal" xfId="0" builtinId="0"/>
    <cellStyle name="Normal 2" xfId="2" xr:uid="{00000000-0005-0000-0000-000004000000}"/>
    <cellStyle name="Normal 2 2" xfId="5" xr:uid="{00000000-0005-0000-0000-000005000000}"/>
    <cellStyle name="Normal 3" xfId="6" xr:uid="{00000000-0005-0000-0000-000006000000}"/>
    <cellStyle name="Normal 3 2" xfId="11" xr:uid="{0F1FF491-8B55-4787-8CA8-8283E108DAE3}"/>
    <cellStyle name="Normal 3 3 2" xfId="9" xr:uid="{00000000-0005-0000-0000-000007000000}"/>
    <cellStyle name="Normal 4" xfId="7" xr:uid="{00000000-0005-0000-0000-000008000000}"/>
    <cellStyle name="Percent" xfId="8" builtinId="5"/>
  </cellStyles>
  <dxfs count="30">
    <dxf>
      <font>
        <b/>
        <i val="0"/>
      </font>
      <fill>
        <patternFill>
          <bgColor rgb="FFDDEBF7"/>
        </patternFill>
      </fill>
    </dxf>
    <dxf>
      <font>
        <b/>
        <i val="0"/>
      </font>
      <fill>
        <patternFill>
          <bgColor rgb="FFBDD7EE"/>
        </patternFill>
      </fill>
    </dxf>
    <dxf>
      <font>
        <b/>
        <i val="0"/>
      </font>
      <fill>
        <patternFill>
          <bgColor rgb="FF9BC2E6"/>
        </patternFill>
      </fill>
    </dxf>
    <dxf>
      <font>
        <b/>
        <i val="0"/>
        <color rgb="FFFFFFFF"/>
      </font>
      <fill>
        <patternFill>
          <bgColor rgb="FF2F75B5"/>
        </patternFill>
      </fill>
    </dxf>
    <dxf>
      <font>
        <b/>
        <i val="0"/>
        <color rgb="FFFFFFFF"/>
      </font>
      <fill>
        <patternFill>
          <bgColor rgb="FF1F4E78"/>
        </patternFill>
      </fill>
    </dxf>
    <dxf>
      <font>
        <color theme="1"/>
      </font>
      <fill>
        <patternFill>
          <bgColor rgb="FFD9D9D9"/>
        </patternFill>
      </fill>
    </dxf>
    <dxf>
      <font>
        <b/>
        <i val="0"/>
        <color auto="1"/>
      </font>
      <fill>
        <patternFill>
          <bgColor rgb="FFFFF2CC"/>
        </patternFill>
      </fill>
    </dxf>
    <dxf>
      <font>
        <b/>
        <i val="0"/>
        <color auto="1"/>
      </font>
      <fill>
        <patternFill>
          <bgColor rgb="FFFFDA65"/>
        </patternFill>
      </fill>
    </dxf>
    <dxf>
      <font>
        <b/>
        <i val="0"/>
        <color auto="1"/>
      </font>
      <fill>
        <patternFill>
          <bgColor rgb="FFF4B432"/>
        </patternFill>
      </fill>
    </dxf>
    <dxf>
      <font>
        <b/>
        <i val="0"/>
        <color rgb="FFFFFFFF"/>
      </font>
      <fill>
        <patternFill>
          <bgColor rgb="FFC65911"/>
        </patternFill>
      </fill>
    </dxf>
    <dxf>
      <font>
        <b/>
        <i val="0"/>
        <color rgb="FFFFFFFF"/>
      </font>
      <fill>
        <patternFill>
          <bgColor rgb="FF833C0C"/>
        </patternFill>
      </fill>
    </dxf>
    <dxf>
      <fill>
        <patternFill>
          <bgColor theme="0" tint="-0.14996795556505021"/>
        </patternFill>
      </fill>
    </dxf>
    <dxf>
      <font>
        <b/>
        <i val="0"/>
      </font>
      <fill>
        <patternFill>
          <bgColor rgb="FFEFE5F7"/>
        </patternFill>
      </fill>
    </dxf>
    <dxf>
      <font>
        <b/>
        <i val="0"/>
      </font>
      <fill>
        <patternFill>
          <bgColor rgb="FFD8BEEC"/>
        </patternFill>
      </fill>
    </dxf>
    <dxf>
      <font>
        <b/>
        <i val="0"/>
        <color rgb="FF000000"/>
      </font>
      <fill>
        <patternFill>
          <bgColor rgb="FFB07AD8"/>
        </patternFill>
      </fill>
    </dxf>
    <dxf>
      <font>
        <b/>
        <i val="0"/>
        <color rgb="FFFFFFFF"/>
      </font>
      <fill>
        <patternFill>
          <bgColor rgb="FF5B2682"/>
        </patternFill>
      </fill>
    </dxf>
    <dxf>
      <font>
        <b/>
        <i val="0"/>
        <color rgb="FFFFFFFF"/>
      </font>
      <fill>
        <patternFill patternType="solid">
          <fgColor rgb="FF321547"/>
          <bgColor rgb="FF321547"/>
        </patternFill>
      </fill>
    </dxf>
    <dxf>
      <font>
        <color auto="1"/>
      </font>
      <fill>
        <patternFill>
          <bgColor rgb="FFD9D9D9"/>
        </patternFill>
      </fill>
    </dxf>
    <dxf>
      <font>
        <b/>
        <i val="0"/>
      </font>
      <fill>
        <patternFill>
          <bgColor rgb="FFDDEBF7"/>
        </patternFill>
      </fill>
    </dxf>
    <dxf>
      <font>
        <b/>
        <i val="0"/>
      </font>
      <fill>
        <patternFill>
          <bgColor rgb="FFBDD7EE"/>
        </patternFill>
      </fill>
    </dxf>
    <dxf>
      <font>
        <b/>
        <i val="0"/>
      </font>
      <fill>
        <patternFill>
          <bgColor rgb="FF9BC2E6"/>
        </patternFill>
      </fill>
    </dxf>
    <dxf>
      <font>
        <b/>
        <i val="0"/>
        <color rgb="FFFFFFFF"/>
      </font>
      <fill>
        <patternFill>
          <bgColor rgb="FF2F75B5"/>
        </patternFill>
      </fill>
    </dxf>
    <dxf>
      <font>
        <b/>
        <i val="0"/>
        <color rgb="FFFFFFFF"/>
      </font>
      <fill>
        <patternFill>
          <bgColor rgb="FF1F4E78"/>
        </patternFill>
      </fill>
    </dxf>
    <dxf>
      <font>
        <color theme="1"/>
      </font>
      <fill>
        <patternFill>
          <bgColor rgb="FFD9D9D9"/>
        </patternFill>
      </fill>
    </dxf>
    <dxf>
      <fill>
        <patternFill>
          <bgColor theme="0" tint="-4.9989318521683403E-2"/>
        </patternFill>
      </fill>
    </dxf>
    <dxf>
      <font>
        <b/>
        <i val="0"/>
        <color auto="1"/>
      </font>
      <fill>
        <patternFill>
          <bgColor rgb="FFFFF2CC"/>
        </patternFill>
      </fill>
    </dxf>
    <dxf>
      <font>
        <b/>
        <i val="0"/>
        <color auto="1"/>
      </font>
      <fill>
        <patternFill>
          <bgColor rgb="FFFFDA65"/>
        </patternFill>
      </fill>
    </dxf>
    <dxf>
      <font>
        <b/>
        <i val="0"/>
        <color auto="1"/>
      </font>
      <fill>
        <patternFill>
          <bgColor rgb="FFF4B432"/>
        </patternFill>
      </fill>
    </dxf>
    <dxf>
      <font>
        <b/>
        <i val="0"/>
        <color rgb="FFFFFFFF"/>
      </font>
      <fill>
        <patternFill>
          <bgColor rgb="FFC65911"/>
        </patternFill>
      </fill>
    </dxf>
    <dxf>
      <font>
        <b/>
        <i val="0"/>
        <color rgb="FFFFFFFF"/>
      </font>
      <fill>
        <patternFill>
          <bgColor rgb="FF833C0C"/>
        </patternFill>
      </fill>
    </dxf>
  </dxfs>
  <tableStyles count="0" defaultTableStyle="TableStyleMedium2" defaultPivotStyle="PivotStyleLight16"/>
  <colors>
    <mruColors>
      <color rgb="FFF5FCFF"/>
      <color rgb="FFE7F9FF"/>
      <color rgb="FFFFF2CC"/>
      <color rgb="FFF3FCFF"/>
      <color rgb="FFFFDA65"/>
      <color rgb="FFF4B432"/>
      <color rgb="FFFFFBEF"/>
      <color rgb="FFFFE59B"/>
      <color rgb="FFE2EFDA"/>
      <color rgb="FF85D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361950</xdr:colOff>
      <xdr:row>0</xdr:row>
      <xdr:rowOff>114300</xdr:rowOff>
    </xdr:from>
    <xdr:to>
      <xdr:col>11</xdr:col>
      <xdr:colOff>311150</xdr:colOff>
      <xdr:row>10</xdr:row>
      <xdr:rowOff>41275</xdr:rowOff>
    </xdr:to>
    <xdr:pic>
      <xdr:nvPicPr>
        <xdr:cNvPr id="4" name="Picture 1">
          <a:extLst>
            <a:ext uri="{FF2B5EF4-FFF2-40B4-BE49-F238E27FC236}">
              <a16:creationId xmlns:a16="http://schemas.microsoft.com/office/drawing/2014/main" id="{7112BC41-051F-698F-4C2B-23D274A6D669}"/>
            </a:ext>
          </a:extLst>
        </xdr:cNvPr>
        <xdr:cNvPicPr>
          <a:picLocks noChangeAspect="1"/>
        </xdr:cNvPicPr>
      </xdr:nvPicPr>
      <xdr:blipFill>
        <a:blip xmlns:r="http://schemas.openxmlformats.org/officeDocument/2006/relationships" r:embed="rId1"/>
        <a:stretch>
          <a:fillRect/>
        </a:stretch>
      </xdr:blipFill>
      <xdr:spPr>
        <a:xfrm>
          <a:off x="5829300" y="114300"/>
          <a:ext cx="4572000" cy="18954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hyperlink" Target="https://figshare.com/articles/Environmental_suitability_for_Zika_virus_transmission/2574298" TargetMode="External"/><Relationship Id="rId2" Type="http://schemas.openxmlformats.org/officeDocument/2006/relationships/hyperlink" Target="https://doi.org/10.1038/s41564-019-0476-8(Data%20shared%20by%20authors%20through%20the%20INFORM%20global%20initiative)" TargetMode="External"/><Relationship Id="rId1" Type="http://schemas.openxmlformats.org/officeDocument/2006/relationships/hyperlink" Target="https://data.malariaatlas.org/maps%20(Annual%20maps%20of%20global%20Pf%20incidence%20rate)" TargetMode="External"/><Relationship Id="rId6" Type="http://schemas.openxmlformats.org/officeDocument/2006/relationships/hyperlink" Target="https://sites.wustl.edu/acag/datasets/surface-pm2-5/" TargetMode="External"/><Relationship Id="rId5" Type="http://schemas.openxmlformats.org/officeDocument/2006/relationships/hyperlink" Target="https://sites.wustl.edu/acag/datasets/surface-pm2-5/" TargetMode="External"/><Relationship Id="rId4" Type="http://schemas.openxmlformats.org/officeDocument/2006/relationships/hyperlink" Target="https://doi.org/10.7554/eLife.08347(Data%20shared%20by%20authors%20through%20the%20INFORM%20global%20initiative)"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hsprogram.com/pubs/pdf/PR143/PR143.pdf" TargetMode="External"/><Relationship Id="rId1" Type="http://schemas.openxmlformats.org/officeDocument/2006/relationships/hyperlink" Target="https://dhsprogram.com/pubs/pdf/PR143/PR143.pdf"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workbookViewId="0">
      <selection activeCell="B13" sqref="B13"/>
    </sheetView>
  </sheetViews>
  <sheetFormatPr defaultColWidth="9" defaultRowHeight="13" x14ac:dyDescent="0.3"/>
  <cols>
    <col min="1" max="1" width="32.5" style="1" customWidth="1"/>
    <col min="2" max="2" width="73.58203125" style="1" customWidth="1"/>
    <col min="3" max="3" width="24.58203125" style="1" customWidth="1"/>
    <col min="4" max="16384" width="9" style="1"/>
  </cols>
  <sheetData>
    <row r="1" spans="1:2" s="2" customFormat="1" ht="33.75" customHeight="1" x14ac:dyDescent="0.35">
      <c r="A1" s="311" t="s">
        <v>0</v>
      </c>
      <c r="B1" s="312"/>
    </row>
    <row r="2" spans="1:2" ht="19.5" customHeight="1" x14ac:dyDescent="0.3">
      <c r="A2" s="313"/>
      <c r="B2" s="313"/>
    </row>
    <row r="4" spans="1:2" ht="14.5" x14ac:dyDescent="0.35">
      <c r="A4" s="3" t="s">
        <v>1</v>
      </c>
      <c r="B4" s="3" t="s">
        <v>2</v>
      </c>
    </row>
    <row r="5" spans="1:2" s="8" customFormat="1" ht="29" x14ac:dyDescent="0.35">
      <c r="A5" s="37" t="s">
        <v>3</v>
      </c>
      <c r="B5" s="13" t="s">
        <v>4</v>
      </c>
    </row>
    <row r="6" spans="1:2" s="8" customFormat="1" ht="29" x14ac:dyDescent="0.35">
      <c r="A6" s="14" t="s">
        <v>5</v>
      </c>
      <c r="B6" s="310" t="s">
        <v>6</v>
      </c>
    </row>
    <row r="7" spans="1:2" s="8" customFormat="1" ht="22.5" customHeight="1" x14ac:dyDescent="0.35">
      <c r="A7" s="9" t="s">
        <v>7</v>
      </c>
      <c r="B7" s="309" t="s">
        <v>8</v>
      </c>
    </row>
    <row r="8" spans="1:2" s="8" customFormat="1" ht="29" x14ac:dyDescent="0.35">
      <c r="A8" s="15" t="s">
        <v>9</v>
      </c>
      <c r="B8" s="310" t="s">
        <v>10</v>
      </c>
    </row>
    <row r="9" spans="1:2" s="8" customFormat="1" ht="22.5" customHeight="1" x14ac:dyDescent="0.35">
      <c r="A9" s="10" t="s">
        <v>11</v>
      </c>
      <c r="B9" s="309" t="s">
        <v>12</v>
      </c>
    </row>
    <row r="10" spans="1:2" s="8" customFormat="1" ht="22.5" customHeight="1" x14ac:dyDescent="0.35">
      <c r="A10" s="11" t="s">
        <v>13</v>
      </c>
      <c r="B10" s="309" t="s">
        <v>14</v>
      </c>
    </row>
    <row r="11" spans="1:2" s="8" customFormat="1" ht="22.5" customHeight="1" x14ac:dyDescent="0.35">
      <c r="A11" s="11" t="s">
        <v>15</v>
      </c>
      <c r="B11" s="309" t="s">
        <v>16</v>
      </c>
    </row>
    <row r="12" spans="1:2" s="8" customFormat="1" ht="22.5" customHeight="1" x14ac:dyDescent="0.35">
      <c r="A12" s="12" t="s">
        <v>17</v>
      </c>
      <c r="B12" s="309" t="s">
        <v>18</v>
      </c>
    </row>
  </sheetData>
  <mergeCells count="2">
    <mergeCell ref="A1:B1"/>
    <mergeCell ref="A2:B2"/>
  </mergeCells>
  <hyperlinks>
    <hyperlink ref="A7" location="P1_IndicatorData!A1" display="P1_IndicatorData" xr:uid="{00000000-0004-0000-0000-000000000000}"/>
    <hyperlink ref="A9" location="P2_IndicatorData!A1" display="P2_IndicatorData" xr:uid="{00000000-0004-0000-0000-000001000000}"/>
    <hyperlink ref="A10" location="Metadata_P1_ShockExposure!A1" display="Metadata_P1_ShockExposure" xr:uid="{00000000-0004-0000-0000-000004000000}"/>
    <hyperlink ref="A11" location="Metadata_P2_ChildVulnerability!A1" display="Metadata_P2_ChildVulnerability" xr:uid="{00000000-0004-0000-0000-000005000000}"/>
    <hyperlink ref="A12" location="'Regional Grouping_Counties'!A1" display="(Sub-)counties" xr:uid="{00000000-0004-0000-0000-000008000000}"/>
    <hyperlink ref="A5" location="'Kenya CCRI-DRM'!A1" display="Kenya CCRI-DRM" xr:uid="{AA710F98-75A9-42C7-B8BD-41F77625F51F}"/>
    <hyperlink ref="A6" location="Pillar1!A1" display="Pillar1" xr:uid="{3735590F-BFF9-48CE-A5B0-166EA3C18980}"/>
    <hyperlink ref="A8" location="Pillar2!A1" display="Pillar2" xr:uid="{372978EA-B3ED-4DDB-A2FA-F3DC43EA78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BA9B8-267B-4344-878F-57DB05FDC5A3}">
  <sheetPr>
    <tabColor theme="8" tint="0.39997558519241921"/>
  </sheetPr>
  <dimension ref="A1:BC1649"/>
  <sheetViews>
    <sheetView showGridLines="0" zoomScaleNormal="100" workbookViewId="0">
      <pane ySplit="3" topLeftCell="A4" activePane="bottomLeft" state="frozen"/>
      <selection pane="bottomLeft"/>
    </sheetView>
  </sheetViews>
  <sheetFormatPr defaultColWidth="7.58203125" defaultRowHeight="15" customHeight="1" x14ac:dyDescent="0.35"/>
  <cols>
    <col min="1" max="1" width="18.5" style="47" bestFit="1" customWidth="1"/>
    <col min="2" max="2" width="14.5" style="47" bestFit="1" customWidth="1"/>
    <col min="3" max="14" width="17.58203125" style="44" customWidth="1"/>
    <col min="15" max="15" width="17.58203125" style="45" customWidth="1"/>
    <col min="16" max="29" width="17.58203125" style="44" customWidth="1"/>
    <col min="30" max="30" width="24.33203125" style="44" customWidth="1"/>
    <col min="31" max="31" width="14.33203125" style="44" customWidth="1"/>
    <col min="32" max="32" width="23.08203125" style="46" customWidth="1"/>
    <col min="33" max="33" width="18.58203125" style="44" customWidth="1"/>
    <col min="34" max="37" width="17.58203125" style="44" customWidth="1"/>
    <col min="38" max="16384" width="7.58203125" style="44"/>
  </cols>
  <sheetData>
    <row r="1" spans="1:55" s="49" customFormat="1" ht="39" x14ac:dyDescent="0.35">
      <c r="A1" s="252"/>
      <c r="B1" s="299" t="s">
        <v>219</v>
      </c>
      <c r="C1" s="252" t="s">
        <v>258</v>
      </c>
      <c r="D1" s="252" t="s">
        <v>259</v>
      </c>
      <c r="E1" s="252" t="s">
        <v>260</v>
      </c>
      <c r="F1" s="252" t="s">
        <v>261</v>
      </c>
      <c r="G1" s="252" t="s">
        <v>262</v>
      </c>
      <c r="H1" s="252" t="s">
        <v>263</v>
      </c>
      <c r="I1" s="252" t="s">
        <v>264</v>
      </c>
      <c r="J1" s="252" t="s">
        <v>265</v>
      </c>
      <c r="K1" s="252" t="s">
        <v>266</v>
      </c>
      <c r="L1" s="252" t="s">
        <v>267</v>
      </c>
      <c r="M1" s="252" t="s">
        <v>268</v>
      </c>
      <c r="N1" s="252" t="s">
        <v>339</v>
      </c>
      <c r="O1" s="252" t="s">
        <v>269</v>
      </c>
      <c r="P1" s="252" t="s">
        <v>356</v>
      </c>
      <c r="Q1" s="252" t="s">
        <v>270</v>
      </c>
      <c r="R1" s="252" t="s">
        <v>341</v>
      </c>
      <c r="S1" s="252" t="s">
        <v>271</v>
      </c>
      <c r="T1" s="252" t="s">
        <v>272</v>
      </c>
      <c r="U1" s="252" t="s">
        <v>273</v>
      </c>
      <c r="V1" s="252" t="s">
        <v>274</v>
      </c>
      <c r="W1" s="252" t="s">
        <v>275</v>
      </c>
      <c r="X1" s="252" t="s">
        <v>276</v>
      </c>
      <c r="Y1" s="252" t="s">
        <v>277</v>
      </c>
      <c r="Z1" s="252" t="s">
        <v>278</v>
      </c>
      <c r="AA1" s="252" t="s">
        <v>279</v>
      </c>
      <c r="AB1" s="252" t="s">
        <v>280</v>
      </c>
      <c r="AC1" s="252" t="s">
        <v>281</v>
      </c>
      <c r="AD1" s="252" t="s">
        <v>282</v>
      </c>
      <c r="AE1" s="252" t="s">
        <v>283</v>
      </c>
      <c r="AF1" s="252" t="s">
        <v>46</v>
      </c>
      <c r="AG1" s="252" t="s">
        <v>45</v>
      </c>
      <c r="AH1" s="252" t="s">
        <v>284</v>
      </c>
      <c r="AI1" s="252" t="s">
        <v>285</v>
      </c>
      <c r="AJ1" s="252" t="s">
        <v>343</v>
      </c>
      <c r="AK1" s="252" t="s">
        <v>220</v>
      </c>
      <c r="AL1" s="48"/>
      <c r="AM1" s="48"/>
      <c r="AN1" s="48"/>
      <c r="AO1" s="48"/>
      <c r="AP1" s="48"/>
      <c r="AQ1" s="48"/>
      <c r="AR1" s="48"/>
      <c r="AS1" s="48"/>
      <c r="AT1" s="48"/>
      <c r="AU1" s="48"/>
      <c r="AV1" s="48"/>
      <c r="AW1" s="48"/>
      <c r="AX1" s="48"/>
      <c r="AY1" s="48"/>
      <c r="AZ1" s="48"/>
      <c r="BA1" s="48"/>
      <c r="BB1" s="48"/>
      <c r="BC1" s="48"/>
    </row>
    <row r="2" spans="1:55" s="51" customFormat="1" ht="13" x14ac:dyDescent="0.3">
      <c r="A2" s="254"/>
      <c r="B2" s="300" t="s">
        <v>227</v>
      </c>
      <c r="C2" s="254">
        <v>2022</v>
      </c>
      <c r="D2" s="254">
        <v>2022</v>
      </c>
      <c r="E2" s="254">
        <v>2022</v>
      </c>
      <c r="F2" s="254">
        <v>2022</v>
      </c>
      <c r="G2" s="254">
        <v>2022</v>
      </c>
      <c r="H2" s="256">
        <v>2022</v>
      </c>
      <c r="I2" s="254">
        <v>2022</v>
      </c>
      <c r="J2" s="254">
        <v>2019</v>
      </c>
      <c r="K2" s="254">
        <v>2022</v>
      </c>
      <c r="L2" s="254">
        <v>2020</v>
      </c>
      <c r="M2" s="254">
        <v>2020</v>
      </c>
      <c r="N2" s="256">
        <v>2020</v>
      </c>
      <c r="O2" s="254">
        <v>2020</v>
      </c>
      <c r="P2" s="254">
        <v>2022</v>
      </c>
      <c r="Q2" s="254">
        <v>2022</v>
      </c>
      <c r="R2" s="254">
        <v>2022</v>
      </c>
      <c r="S2" s="254">
        <v>2022</v>
      </c>
      <c r="T2" s="256">
        <v>2019</v>
      </c>
      <c r="U2" s="254">
        <v>2019</v>
      </c>
      <c r="V2" s="254">
        <v>2022</v>
      </c>
      <c r="W2" s="254">
        <v>2020</v>
      </c>
      <c r="X2" s="254">
        <v>2019</v>
      </c>
      <c r="Y2" s="254">
        <v>2019</v>
      </c>
      <c r="Z2" s="256">
        <v>2019</v>
      </c>
      <c r="AA2" s="254">
        <v>2022</v>
      </c>
      <c r="AB2" s="254">
        <v>2022</v>
      </c>
      <c r="AC2" s="254">
        <v>2016</v>
      </c>
      <c r="AD2" s="254">
        <v>2020</v>
      </c>
      <c r="AE2" s="254">
        <v>2019</v>
      </c>
      <c r="AF2" s="256">
        <v>2023</v>
      </c>
      <c r="AG2" s="254">
        <v>2021</v>
      </c>
      <c r="AH2" s="254">
        <v>2022</v>
      </c>
      <c r="AI2" s="254">
        <v>2022</v>
      </c>
      <c r="AJ2" s="254">
        <v>2019</v>
      </c>
      <c r="AK2" s="254">
        <v>2019</v>
      </c>
      <c r="AL2" s="50"/>
      <c r="AM2" s="50"/>
      <c r="AN2" s="50"/>
      <c r="AO2" s="50"/>
      <c r="AP2" s="50"/>
      <c r="AQ2" s="50"/>
      <c r="AR2" s="50"/>
      <c r="AS2" s="50"/>
      <c r="AT2" s="50"/>
      <c r="AU2" s="50"/>
      <c r="AV2" s="50"/>
      <c r="AW2" s="50"/>
      <c r="AX2" s="50"/>
      <c r="AY2" s="50"/>
      <c r="AZ2" s="50"/>
      <c r="BA2" s="50"/>
      <c r="BB2" s="50"/>
      <c r="BC2" s="50"/>
    </row>
    <row r="3" spans="1:55" s="47" customFormat="1" ht="15.5" x14ac:dyDescent="0.35">
      <c r="A3" s="301" t="s">
        <v>19</v>
      </c>
      <c r="B3" s="301" t="s">
        <v>20</v>
      </c>
      <c r="C3" s="302" t="s">
        <v>291</v>
      </c>
      <c r="D3" s="302" t="s">
        <v>292</v>
      </c>
      <c r="E3" s="302" t="s">
        <v>293</v>
      </c>
      <c r="F3" s="302" t="s">
        <v>294</v>
      </c>
      <c r="G3" s="302" t="s">
        <v>295</v>
      </c>
      <c r="H3" s="302" t="s">
        <v>355</v>
      </c>
      <c r="I3" s="302" t="s">
        <v>297</v>
      </c>
      <c r="J3" s="302" t="s">
        <v>298</v>
      </c>
      <c r="K3" s="302" t="s">
        <v>299</v>
      </c>
      <c r="L3" s="302" t="s">
        <v>300</v>
      </c>
      <c r="M3" s="302" t="s">
        <v>301</v>
      </c>
      <c r="N3" s="302" t="s">
        <v>345</v>
      </c>
      <c r="O3" s="302" t="s">
        <v>302</v>
      </c>
      <c r="P3" s="302" t="s">
        <v>346</v>
      </c>
      <c r="Q3" s="302" t="s">
        <v>303</v>
      </c>
      <c r="R3" s="302" t="s">
        <v>347</v>
      </c>
      <c r="S3" s="302" t="s">
        <v>304</v>
      </c>
      <c r="T3" s="302" t="s">
        <v>305</v>
      </c>
      <c r="U3" s="302" t="s">
        <v>306</v>
      </c>
      <c r="V3" s="302" t="s">
        <v>307</v>
      </c>
      <c r="W3" s="302" t="s">
        <v>308</v>
      </c>
      <c r="X3" s="302" t="s">
        <v>309</v>
      </c>
      <c r="Y3" s="302" t="s">
        <v>310</v>
      </c>
      <c r="Z3" s="302" t="s">
        <v>311</v>
      </c>
      <c r="AA3" s="302" t="s">
        <v>312</v>
      </c>
      <c r="AB3" s="302" t="s">
        <v>313</v>
      </c>
      <c r="AC3" s="302" t="s">
        <v>314</v>
      </c>
      <c r="AD3" s="302" t="s">
        <v>315</v>
      </c>
      <c r="AE3" s="302" t="s">
        <v>349</v>
      </c>
      <c r="AF3" s="302" t="s">
        <v>335</v>
      </c>
      <c r="AG3" s="302" t="s">
        <v>334</v>
      </c>
      <c r="AH3" s="302" t="s">
        <v>317</v>
      </c>
      <c r="AI3" s="302" t="s">
        <v>318</v>
      </c>
      <c r="AJ3" s="302" t="s">
        <v>236</v>
      </c>
      <c r="AK3" s="302" t="s">
        <v>235</v>
      </c>
    </row>
    <row r="4" spans="1:55" ht="15" customHeight="1" x14ac:dyDescent="0.3">
      <c r="A4" s="276" t="s">
        <v>53</v>
      </c>
      <c r="B4" s="263" t="s">
        <v>54</v>
      </c>
      <c r="C4" s="303" t="s">
        <v>357</v>
      </c>
      <c r="D4" s="303" t="s">
        <v>357</v>
      </c>
      <c r="E4" s="303" t="s">
        <v>357</v>
      </c>
      <c r="F4" s="303" t="s">
        <v>357</v>
      </c>
      <c r="G4" s="303" t="s">
        <v>357</v>
      </c>
      <c r="H4" s="297" t="s">
        <v>358</v>
      </c>
      <c r="I4" s="303" t="s">
        <v>357</v>
      </c>
      <c r="J4" s="297" t="s">
        <v>358</v>
      </c>
      <c r="K4" s="297" t="s">
        <v>358</v>
      </c>
      <c r="L4" s="303" t="s">
        <v>359</v>
      </c>
      <c r="M4" s="303" t="s">
        <v>359</v>
      </c>
      <c r="N4" s="303" t="s">
        <v>359</v>
      </c>
      <c r="O4" s="303" t="s">
        <v>359</v>
      </c>
      <c r="P4" s="303" t="s">
        <v>359</v>
      </c>
      <c r="Q4" s="303" t="s">
        <v>359</v>
      </c>
      <c r="R4" s="303" t="s">
        <v>359</v>
      </c>
      <c r="S4" s="303" t="s">
        <v>359</v>
      </c>
      <c r="T4" s="303" t="s">
        <v>360</v>
      </c>
      <c r="U4" s="303" t="s">
        <v>361</v>
      </c>
      <c r="V4" s="297" t="s">
        <v>358</v>
      </c>
      <c r="W4" s="303" t="s">
        <v>362</v>
      </c>
      <c r="X4" s="303" t="s">
        <v>360</v>
      </c>
      <c r="Y4" s="303" t="s">
        <v>360</v>
      </c>
      <c r="Z4" s="303" t="s">
        <v>360</v>
      </c>
      <c r="AA4" s="297" t="s">
        <v>358</v>
      </c>
      <c r="AB4" s="297" t="s">
        <v>358</v>
      </c>
      <c r="AC4" s="297" t="s">
        <v>358</v>
      </c>
      <c r="AD4" s="304" t="s">
        <v>363</v>
      </c>
      <c r="AE4" s="297" t="s">
        <v>246</v>
      </c>
      <c r="AF4" s="297" t="s">
        <v>364</v>
      </c>
      <c r="AG4" s="297" t="s">
        <v>365</v>
      </c>
      <c r="AH4" s="297" t="s">
        <v>358</v>
      </c>
      <c r="AI4" s="297" t="s">
        <v>358</v>
      </c>
      <c r="AJ4" s="297" t="s">
        <v>246</v>
      </c>
      <c r="AK4" s="297" t="s">
        <v>246</v>
      </c>
    </row>
    <row r="5" spans="1:55" ht="15" customHeight="1" x14ac:dyDescent="0.3">
      <c r="A5" s="276" t="s">
        <v>55</v>
      </c>
      <c r="B5" s="263" t="s">
        <v>56</v>
      </c>
      <c r="C5" s="303" t="s">
        <v>357</v>
      </c>
      <c r="D5" s="303" t="s">
        <v>357</v>
      </c>
      <c r="E5" s="303" t="s">
        <v>357</v>
      </c>
      <c r="F5" s="303" t="s">
        <v>357</v>
      </c>
      <c r="G5" s="303" t="s">
        <v>357</v>
      </c>
      <c r="H5" s="297" t="s">
        <v>358</v>
      </c>
      <c r="I5" s="303" t="s">
        <v>357</v>
      </c>
      <c r="J5" s="297" t="s">
        <v>358</v>
      </c>
      <c r="K5" s="297" t="s">
        <v>358</v>
      </c>
      <c r="L5" s="303" t="s">
        <v>359</v>
      </c>
      <c r="M5" s="303" t="s">
        <v>359</v>
      </c>
      <c r="N5" s="303" t="s">
        <v>359</v>
      </c>
      <c r="O5" s="303" t="s">
        <v>359</v>
      </c>
      <c r="P5" s="303" t="s">
        <v>359</v>
      </c>
      <c r="Q5" s="303" t="s">
        <v>359</v>
      </c>
      <c r="R5" s="303" t="s">
        <v>359</v>
      </c>
      <c r="S5" s="303" t="s">
        <v>359</v>
      </c>
      <c r="T5" s="303" t="s">
        <v>360</v>
      </c>
      <c r="U5" s="303" t="s">
        <v>361</v>
      </c>
      <c r="V5" s="297" t="s">
        <v>358</v>
      </c>
      <c r="W5" s="303" t="s">
        <v>366</v>
      </c>
      <c r="X5" s="303" t="s">
        <v>360</v>
      </c>
      <c r="Y5" s="303" t="s">
        <v>360</v>
      </c>
      <c r="Z5" s="303" t="s">
        <v>360</v>
      </c>
      <c r="AA5" s="297" t="s">
        <v>358</v>
      </c>
      <c r="AB5" s="297" t="s">
        <v>358</v>
      </c>
      <c r="AC5" s="297" t="s">
        <v>358</v>
      </c>
      <c r="AD5" s="304" t="s">
        <v>363</v>
      </c>
      <c r="AE5" s="297" t="s">
        <v>246</v>
      </c>
      <c r="AF5" s="297" t="s">
        <v>364</v>
      </c>
      <c r="AG5" s="297" t="s">
        <v>365</v>
      </c>
      <c r="AH5" s="297" t="s">
        <v>358</v>
      </c>
      <c r="AI5" s="297" t="s">
        <v>358</v>
      </c>
      <c r="AJ5" s="297" t="s">
        <v>246</v>
      </c>
      <c r="AK5" s="297" t="s">
        <v>246</v>
      </c>
    </row>
    <row r="6" spans="1:55" ht="15" customHeight="1" x14ac:dyDescent="0.3">
      <c r="A6" s="276" t="s">
        <v>57</v>
      </c>
      <c r="B6" s="263" t="s">
        <v>58</v>
      </c>
      <c r="C6" s="303" t="s">
        <v>357</v>
      </c>
      <c r="D6" s="303" t="s">
        <v>357</v>
      </c>
      <c r="E6" s="303" t="s">
        <v>357</v>
      </c>
      <c r="F6" s="303" t="s">
        <v>357</v>
      </c>
      <c r="G6" s="303" t="s">
        <v>357</v>
      </c>
      <c r="H6" s="297" t="s">
        <v>358</v>
      </c>
      <c r="I6" s="303" t="s">
        <v>357</v>
      </c>
      <c r="J6" s="297" t="s">
        <v>358</v>
      </c>
      <c r="K6" s="297" t="s">
        <v>358</v>
      </c>
      <c r="L6" s="303" t="s">
        <v>359</v>
      </c>
      <c r="M6" s="303" t="s">
        <v>359</v>
      </c>
      <c r="N6" s="303" t="s">
        <v>359</v>
      </c>
      <c r="O6" s="303" t="s">
        <v>359</v>
      </c>
      <c r="P6" s="303" t="s">
        <v>359</v>
      </c>
      <c r="Q6" s="303" t="s">
        <v>359</v>
      </c>
      <c r="R6" s="303" t="s">
        <v>359</v>
      </c>
      <c r="S6" s="303" t="s">
        <v>359</v>
      </c>
      <c r="T6" s="303" t="s">
        <v>360</v>
      </c>
      <c r="U6" s="303" t="s">
        <v>361</v>
      </c>
      <c r="V6" s="297" t="s">
        <v>358</v>
      </c>
      <c r="W6" s="303" t="s">
        <v>367</v>
      </c>
      <c r="X6" s="303" t="s">
        <v>360</v>
      </c>
      <c r="Y6" s="303" t="s">
        <v>360</v>
      </c>
      <c r="Z6" s="303" t="s">
        <v>360</v>
      </c>
      <c r="AA6" s="297" t="s">
        <v>358</v>
      </c>
      <c r="AB6" s="297" t="s">
        <v>358</v>
      </c>
      <c r="AC6" s="297" t="s">
        <v>358</v>
      </c>
      <c r="AD6" s="304" t="s">
        <v>363</v>
      </c>
      <c r="AE6" s="297" t="s">
        <v>246</v>
      </c>
      <c r="AF6" s="297" t="s">
        <v>364</v>
      </c>
      <c r="AG6" s="297" t="s">
        <v>365</v>
      </c>
      <c r="AH6" s="297" t="s">
        <v>358</v>
      </c>
      <c r="AI6" s="297" t="s">
        <v>358</v>
      </c>
      <c r="AJ6" s="297" t="s">
        <v>246</v>
      </c>
      <c r="AK6" s="297" t="s">
        <v>246</v>
      </c>
    </row>
    <row r="7" spans="1:55" ht="15" customHeight="1" x14ac:dyDescent="0.3">
      <c r="A7" s="276" t="s">
        <v>59</v>
      </c>
      <c r="B7" s="263" t="s">
        <v>60</v>
      </c>
      <c r="C7" s="303" t="s">
        <v>357</v>
      </c>
      <c r="D7" s="303" t="s">
        <v>357</v>
      </c>
      <c r="E7" s="303" t="s">
        <v>357</v>
      </c>
      <c r="F7" s="303" t="s">
        <v>357</v>
      </c>
      <c r="G7" s="303" t="s">
        <v>357</v>
      </c>
      <c r="H7" s="297" t="s">
        <v>358</v>
      </c>
      <c r="I7" s="303" t="s">
        <v>357</v>
      </c>
      <c r="J7" s="297" t="s">
        <v>358</v>
      </c>
      <c r="K7" s="297" t="s">
        <v>358</v>
      </c>
      <c r="L7" s="303" t="s">
        <v>359</v>
      </c>
      <c r="M7" s="303" t="s">
        <v>359</v>
      </c>
      <c r="N7" s="303" t="s">
        <v>359</v>
      </c>
      <c r="O7" s="303" t="s">
        <v>359</v>
      </c>
      <c r="P7" s="303" t="s">
        <v>359</v>
      </c>
      <c r="Q7" s="303" t="s">
        <v>359</v>
      </c>
      <c r="R7" s="303" t="s">
        <v>359</v>
      </c>
      <c r="S7" s="303" t="s">
        <v>359</v>
      </c>
      <c r="T7" s="303" t="s">
        <v>360</v>
      </c>
      <c r="U7" s="303" t="s">
        <v>361</v>
      </c>
      <c r="V7" s="297" t="s">
        <v>358</v>
      </c>
      <c r="W7" s="303" t="s">
        <v>368</v>
      </c>
      <c r="X7" s="303" t="s">
        <v>360</v>
      </c>
      <c r="Y7" s="303" t="s">
        <v>360</v>
      </c>
      <c r="Z7" s="303" t="s">
        <v>360</v>
      </c>
      <c r="AA7" s="297" t="s">
        <v>358</v>
      </c>
      <c r="AB7" s="297" t="s">
        <v>358</v>
      </c>
      <c r="AC7" s="297" t="s">
        <v>358</v>
      </c>
      <c r="AD7" s="304" t="s">
        <v>363</v>
      </c>
      <c r="AE7" s="297" t="s">
        <v>246</v>
      </c>
      <c r="AF7" s="297" t="s">
        <v>364</v>
      </c>
      <c r="AG7" s="297" t="s">
        <v>365</v>
      </c>
      <c r="AH7" s="297" t="s">
        <v>358</v>
      </c>
      <c r="AI7" s="297" t="s">
        <v>358</v>
      </c>
      <c r="AJ7" s="297" t="s">
        <v>246</v>
      </c>
      <c r="AK7" s="297" t="s">
        <v>246</v>
      </c>
    </row>
    <row r="8" spans="1:55" ht="15" customHeight="1" x14ac:dyDescent="0.3">
      <c r="A8" s="276" t="s">
        <v>61</v>
      </c>
      <c r="B8" s="263" t="s">
        <v>62</v>
      </c>
      <c r="C8" s="303" t="s">
        <v>357</v>
      </c>
      <c r="D8" s="303" t="s">
        <v>357</v>
      </c>
      <c r="E8" s="303" t="s">
        <v>357</v>
      </c>
      <c r="F8" s="303" t="s">
        <v>357</v>
      </c>
      <c r="G8" s="303" t="s">
        <v>357</v>
      </c>
      <c r="H8" s="297" t="s">
        <v>358</v>
      </c>
      <c r="I8" s="303" t="s">
        <v>357</v>
      </c>
      <c r="J8" s="297" t="s">
        <v>358</v>
      </c>
      <c r="K8" s="297" t="s">
        <v>358</v>
      </c>
      <c r="L8" s="303" t="s">
        <v>359</v>
      </c>
      <c r="M8" s="303" t="s">
        <v>359</v>
      </c>
      <c r="N8" s="303" t="s">
        <v>359</v>
      </c>
      <c r="O8" s="303" t="s">
        <v>359</v>
      </c>
      <c r="P8" s="303" t="s">
        <v>359</v>
      </c>
      <c r="Q8" s="303" t="s">
        <v>359</v>
      </c>
      <c r="R8" s="303" t="s">
        <v>359</v>
      </c>
      <c r="S8" s="303" t="s">
        <v>359</v>
      </c>
      <c r="T8" s="303" t="s">
        <v>360</v>
      </c>
      <c r="U8" s="303" t="s">
        <v>361</v>
      </c>
      <c r="V8" s="297" t="s">
        <v>358</v>
      </c>
      <c r="W8" s="303" t="s">
        <v>369</v>
      </c>
      <c r="X8" s="303" t="s">
        <v>360</v>
      </c>
      <c r="Y8" s="303" t="s">
        <v>360</v>
      </c>
      <c r="Z8" s="303" t="s">
        <v>360</v>
      </c>
      <c r="AA8" s="297" t="s">
        <v>358</v>
      </c>
      <c r="AB8" s="297" t="s">
        <v>358</v>
      </c>
      <c r="AC8" s="297" t="s">
        <v>358</v>
      </c>
      <c r="AD8" s="304" t="s">
        <v>363</v>
      </c>
      <c r="AE8" s="297" t="s">
        <v>246</v>
      </c>
      <c r="AF8" s="297" t="s">
        <v>364</v>
      </c>
      <c r="AG8" s="297" t="s">
        <v>365</v>
      </c>
      <c r="AH8" s="297" t="s">
        <v>358</v>
      </c>
      <c r="AI8" s="297" t="s">
        <v>358</v>
      </c>
      <c r="AJ8" s="297" t="s">
        <v>246</v>
      </c>
      <c r="AK8" s="297" t="s">
        <v>246</v>
      </c>
    </row>
    <row r="9" spans="1:55" ht="15" customHeight="1" x14ac:dyDescent="0.3">
      <c r="A9" s="276" t="s">
        <v>63</v>
      </c>
      <c r="B9" s="263" t="s">
        <v>64</v>
      </c>
      <c r="C9" s="303" t="s">
        <v>357</v>
      </c>
      <c r="D9" s="303" t="s">
        <v>357</v>
      </c>
      <c r="E9" s="303" t="s">
        <v>357</v>
      </c>
      <c r="F9" s="303" t="s">
        <v>357</v>
      </c>
      <c r="G9" s="303" t="s">
        <v>357</v>
      </c>
      <c r="H9" s="297" t="s">
        <v>358</v>
      </c>
      <c r="I9" s="303" t="s">
        <v>357</v>
      </c>
      <c r="J9" s="297" t="s">
        <v>358</v>
      </c>
      <c r="K9" s="297" t="s">
        <v>358</v>
      </c>
      <c r="L9" s="303" t="s">
        <v>359</v>
      </c>
      <c r="M9" s="303" t="s">
        <v>359</v>
      </c>
      <c r="N9" s="303" t="s">
        <v>359</v>
      </c>
      <c r="O9" s="303" t="s">
        <v>359</v>
      </c>
      <c r="P9" s="303" t="s">
        <v>359</v>
      </c>
      <c r="Q9" s="303" t="s">
        <v>359</v>
      </c>
      <c r="R9" s="303" t="s">
        <v>359</v>
      </c>
      <c r="S9" s="303" t="s">
        <v>359</v>
      </c>
      <c r="T9" s="303" t="s">
        <v>360</v>
      </c>
      <c r="U9" s="303" t="s">
        <v>361</v>
      </c>
      <c r="V9" s="297" t="s">
        <v>358</v>
      </c>
      <c r="W9" s="303" t="s">
        <v>370</v>
      </c>
      <c r="X9" s="303" t="s">
        <v>360</v>
      </c>
      <c r="Y9" s="303" t="s">
        <v>360</v>
      </c>
      <c r="Z9" s="303" t="s">
        <v>360</v>
      </c>
      <c r="AA9" s="297" t="s">
        <v>358</v>
      </c>
      <c r="AB9" s="297" t="s">
        <v>358</v>
      </c>
      <c r="AC9" s="297" t="s">
        <v>358</v>
      </c>
      <c r="AD9" s="304" t="s">
        <v>363</v>
      </c>
      <c r="AE9" s="297" t="s">
        <v>246</v>
      </c>
      <c r="AF9" s="297" t="s">
        <v>364</v>
      </c>
      <c r="AG9" s="297" t="s">
        <v>365</v>
      </c>
      <c r="AH9" s="297" t="s">
        <v>358</v>
      </c>
      <c r="AI9" s="297" t="s">
        <v>358</v>
      </c>
      <c r="AJ9" s="297" t="s">
        <v>246</v>
      </c>
      <c r="AK9" s="297" t="s">
        <v>246</v>
      </c>
    </row>
    <row r="10" spans="1:55" ht="15" customHeight="1" x14ac:dyDescent="0.3">
      <c r="A10" s="276" t="s">
        <v>65</v>
      </c>
      <c r="B10" s="263" t="s">
        <v>66</v>
      </c>
      <c r="C10" s="303" t="s">
        <v>357</v>
      </c>
      <c r="D10" s="303" t="s">
        <v>357</v>
      </c>
      <c r="E10" s="303" t="s">
        <v>357</v>
      </c>
      <c r="F10" s="303" t="s">
        <v>357</v>
      </c>
      <c r="G10" s="303" t="s">
        <v>357</v>
      </c>
      <c r="H10" s="297" t="s">
        <v>358</v>
      </c>
      <c r="I10" s="303" t="s">
        <v>357</v>
      </c>
      <c r="J10" s="297" t="s">
        <v>358</v>
      </c>
      <c r="K10" s="297" t="s">
        <v>358</v>
      </c>
      <c r="L10" s="303" t="s">
        <v>359</v>
      </c>
      <c r="M10" s="303" t="s">
        <v>359</v>
      </c>
      <c r="N10" s="303" t="s">
        <v>359</v>
      </c>
      <c r="O10" s="303" t="s">
        <v>359</v>
      </c>
      <c r="P10" s="303" t="s">
        <v>359</v>
      </c>
      <c r="Q10" s="303" t="s">
        <v>359</v>
      </c>
      <c r="R10" s="303" t="s">
        <v>359</v>
      </c>
      <c r="S10" s="303" t="s">
        <v>359</v>
      </c>
      <c r="T10" s="303" t="s">
        <v>360</v>
      </c>
      <c r="U10" s="303" t="s">
        <v>361</v>
      </c>
      <c r="V10" s="297" t="s">
        <v>358</v>
      </c>
      <c r="W10" s="303" t="s">
        <v>371</v>
      </c>
      <c r="X10" s="303" t="s">
        <v>360</v>
      </c>
      <c r="Y10" s="303" t="s">
        <v>360</v>
      </c>
      <c r="Z10" s="303" t="s">
        <v>360</v>
      </c>
      <c r="AA10" s="297" t="s">
        <v>358</v>
      </c>
      <c r="AB10" s="297" t="s">
        <v>358</v>
      </c>
      <c r="AC10" s="297" t="s">
        <v>358</v>
      </c>
      <c r="AD10" s="304" t="s">
        <v>363</v>
      </c>
      <c r="AE10" s="297" t="s">
        <v>246</v>
      </c>
      <c r="AF10" s="297" t="s">
        <v>364</v>
      </c>
      <c r="AG10" s="297" t="s">
        <v>365</v>
      </c>
      <c r="AH10" s="297" t="s">
        <v>358</v>
      </c>
      <c r="AI10" s="297" t="s">
        <v>358</v>
      </c>
      <c r="AJ10" s="297" t="s">
        <v>246</v>
      </c>
      <c r="AK10" s="297" t="s">
        <v>246</v>
      </c>
    </row>
    <row r="11" spans="1:55" ht="15" customHeight="1" x14ac:dyDescent="0.3">
      <c r="A11" s="276" t="s">
        <v>67</v>
      </c>
      <c r="B11" s="263" t="s">
        <v>68</v>
      </c>
      <c r="C11" s="303" t="s">
        <v>357</v>
      </c>
      <c r="D11" s="303" t="s">
        <v>357</v>
      </c>
      <c r="E11" s="303" t="s">
        <v>357</v>
      </c>
      <c r="F11" s="303" t="s">
        <v>357</v>
      </c>
      <c r="G11" s="303" t="s">
        <v>357</v>
      </c>
      <c r="H11" s="297" t="s">
        <v>358</v>
      </c>
      <c r="I11" s="303" t="s">
        <v>357</v>
      </c>
      <c r="J11" s="297" t="s">
        <v>358</v>
      </c>
      <c r="K11" s="297" t="s">
        <v>358</v>
      </c>
      <c r="L11" s="303" t="s">
        <v>359</v>
      </c>
      <c r="M11" s="303" t="s">
        <v>359</v>
      </c>
      <c r="N11" s="303" t="s">
        <v>359</v>
      </c>
      <c r="O11" s="303" t="s">
        <v>359</v>
      </c>
      <c r="P11" s="303" t="s">
        <v>359</v>
      </c>
      <c r="Q11" s="303" t="s">
        <v>359</v>
      </c>
      <c r="R11" s="303" t="s">
        <v>359</v>
      </c>
      <c r="S11" s="303" t="s">
        <v>359</v>
      </c>
      <c r="T11" s="303" t="s">
        <v>360</v>
      </c>
      <c r="U11" s="303" t="s">
        <v>361</v>
      </c>
      <c r="V11" s="297" t="s">
        <v>358</v>
      </c>
      <c r="W11" s="303" t="s">
        <v>372</v>
      </c>
      <c r="X11" s="303" t="s">
        <v>360</v>
      </c>
      <c r="Y11" s="303" t="s">
        <v>360</v>
      </c>
      <c r="Z11" s="303" t="s">
        <v>360</v>
      </c>
      <c r="AA11" s="297" t="s">
        <v>358</v>
      </c>
      <c r="AB11" s="297" t="s">
        <v>358</v>
      </c>
      <c r="AC11" s="297" t="s">
        <v>358</v>
      </c>
      <c r="AD11" s="304" t="s">
        <v>363</v>
      </c>
      <c r="AE11" s="297" t="s">
        <v>246</v>
      </c>
      <c r="AF11" s="297" t="s">
        <v>364</v>
      </c>
      <c r="AG11" s="297" t="s">
        <v>365</v>
      </c>
      <c r="AH11" s="297" t="s">
        <v>358</v>
      </c>
      <c r="AI11" s="297" t="s">
        <v>358</v>
      </c>
      <c r="AJ11" s="297" t="s">
        <v>246</v>
      </c>
      <c r="AK11" s="297" t="s">
        <v>246</v>
      </c>
    </row>
    <row r="12" spans="1:55" ht="15" customHeight="1" x14ac:dyDescent="0.3">
      <c r="A12" s="276" t="s">
        <v>69</v>
      </c>
      <c r="B12" s="263" t="s">
        <v>70</v>
      </c>
      <c r="C12" s="303" t="s">
        <v>357</v>
      </c>
      <c r="D12" s="303" t="s">
        <v>357</v>
      </c>
      <c r="E12" s="303" t="s">
        <v>357</v>
      </c>
      <c r="F12" s="303" t="s">
        <v>357</v>
      </c>
      <c r="G12" s="303" t="s">
        <v>357</v>
      </c>
      <c r="H12" s="297" t="s">
        <v>358</v>
      </c>
      <c r="I12" s="303" t="s">
        <v>357</v>
      </c>
      <c r="J12" s="297" t="s">
        <v>358</v>
      </c>
      <c r="K12" s="297" t="s">
        <v>358</v>
      </c>
      <c r="L12" s="303" t="s">
        <v>359</v>
      </c>
      <c r="M12" s="303" t="s">
        <v>359</v>
      </c>
      <c r="N12" s="303" t="s">
        <v>359</v>
      </c>
      <c r="O12" s="303" t="s">
        <v>359</v>
      </c>
      <c r="P12" s="303" t="s">
        <v>359</v>
      </c>
      <c r="Q12" s="303" t="s">
        <v>359</v>
      </c>
      <c r="R12" s="303" t="s">
        <v>359</v>
      </c>
      <c r="S12" s="303" t="s">
        <v>359</v>
      </c>
      <c r="T12" s="303" t="s">
        <v>360</v>
      </c>
      <c r="U12" s="303" t="s">
        <v>361</v>
      </c>
      <c r="V12" s="297" t="s">
        <v>358</v>
      </c>
      <c r="W12" s="303" t="s">
        <v>373</v>
      </c>
      <c r="X12" s="303" t="s">
        <v>360</v>
      </c>
      <c r="Y12" s="303" t="s">
        <v>360</v>
      </c>
      <c r="Z12" s="303" t="s">
        <v>360</v>
      </c>
      <c r="AA12" s="297" t="s">
        <v>358</v>
      </c>
      <c r="AB12" s="297" t="s">
        <v>358</v>
      </c>
      <c r="AC12" s="297" t="s">
        <v>358</v>
      </c>
      <c r="AD12" s="304" t="s">
        <v>363</v>
      </c>
      <c r="AE12" s="297" t="s">
        <v>246</v>
      </c>
      <c r="AF12" s="297" t="s">
        <v>364</v>
      </c>
      <c r="AG12" s="297" t="s">
        <v>365</v>
      </c>
      <c r="AH12" s="297" t="s">
        <v>358</v>
      </c>
      <c r="AI12" s="297" t="s">
        <v>358</v>
      </c>
      <c r="AJ12" s="297" t="s">
        <v>246</v>
      </c>
      <c r="AK12" s="297" t="s">
        <v>246</v>
      </c>
    </row>
    <row r="13" spans="1:55" ht="15" customHeight="1" x14ac:dyDescent="0.3">
      <c r="A13" s="276" t="s">
        <v>71</v>
      </c>
      <c r="B13" s="263" t="s">
        <v>72</v>
      </c>
      <c r="C13" s="303" t="s">
        <v>357</v>
      </c>
      <c r="D13" s="303" t="s">
        <v>357</v>
      </c>
      <c r="E13" s="303" t="s">
        <v>357</v>
      </c>
      <c r="F13" s="303" t="s">
        <v>357</v>
      </c>
      <c r="G13" s="303" t="s">
        <v>357</v>
      </c>
      <c r="H13" s="297" t="s">
        <v>358</v>
      </c>
      <c r="I13" s="303" t="s">
        <v>357</v>
      </c>
      <c r="J13" s="297" t="s">
        <v>358</v>
      </c>
      <c r="K13" s="297" t="s">
        <v>358</v>
      </c>
      <c r="L13" s="303" t="s">
        <v>359</v>
      </c>
      <c r="M13" s="303" t="s">
        <v>359</v>
      </c>
      <c r="N13" s="303" t="s">
        <v>359</v>
      </c>
      <c r="O13" s="303" t="s">
        <v>359</v>
      </c>
      <c r="P13" s="303" t="s">
        <v>359</v>
      </c>
      <c r="Q13" s="303" t="s">
        <v>359</v>
      </c>
      <c r="R13" s="303" t="s">
        <v>359</v>
      </c>
      <c r="S13" s="303" t="s">
        <v>359</v>
      </c>
      <c r="T13" s="303" t="s">
        <v>360</v>
      </c>
      <c r="U13" s="303" t="s">
        <v>361</v>
      </c>
      <c r="V13" s="297" t="s">
        <v>358</v>
      </c>
      <c r="W13" s="303" t="s">
        <v>374</v>
      </c>
      <c r="X13" s="303" t="s">
        <v>360</v>
      </c>
      <c r="Y13" s="303" t="s">
        <v>360</v>
      </c>
      <c r="Z13" s="303" t="s">
        <v>360</v>
      </c>
      <c r="AA13" s="297" t="s">
        <v>358</v>
      </c>
      <c r="AB13" s="297" t="s">
        <v>358</v>
      </c>
      <c r="AC13" s="297" t="s">
        <v>358</v>
      </c>
      <c r="AD13" s="304" t="s">
        <v>363</v>
      </c>
      <c r="AE13" s="297" t="s">
        <v>246</v>
      </c>
      <c r="AF13" s="297" t="s">
        <v>364</v>
      </c>
      <c r="AG13" s="297" t="s">
        <v>365</v>
      </c>
      <c r="AH13" s="297" t="s">
        <v>358</v>
      </c>
      <c r="AI13" s="297" t="s">
        <v>358</v>
      </c>
      <c r="AJ13" s="297" t="s">
        <v>246</v>
      </c>
      <c r="AK13" s="297" t="s">
        <v>246</v>
      </c>
    </row>
    <row r="14" spans="1:55" ht="15" customHeight="1" x14ac:dyDescent="0.3">
      <c r="A14" s="276" t="s">
        <v>73</v>
      </c>
      <c r="B14" s="263" t="s">
        <v>74</v>
      </c>
      <c r="C14" s="303" t="s">
        <v>357</v>
      </c>
      <c r="D14" s="303" t="s">
        <v>357</v>
      </c>
      <c r="E14" s="303" t="s">
        <v>357</v>
      </c>
      <c r="F14" s="303" t="s">
        <v>357</v>
      </c>
      <c r="G14" s="303" t="s">
        <v>357</v>
      </c>
      <c r="H14" s="297" t="s">
        <v>358</v>
      </c>
      <c r="I14" s="303" t="s">
        <v>357</v>
      </c>
      <c r="J14" s="297" t="s">
        <v>358</v>
      </c>
      <c r="K14" s="297" t="s">
        <v>358</v>
      </c>
      <c r="L14" s="303" t="s">
        <v>359</v>
      </c>
      <c r="M14" s="303" t="s">
        <v>359</v>
      </c>
      <c r="N14" s="303" t="s">
        <v>359</v>
      </c>
      <c r="O14" s="303" t="s">
        <v>359</v>
      </c>
      <c r="P14" s="303" t="s">
        <v>359</v>
      </c>
      <c r="Q14" s="303" t="s">
        <v>359</v>
      </c>
      <c r="R14" s="303" t="s">
        <v>359</v>
      </c>
      <c r="S14" s="303" t="s">
        <v>359</v>
      </c>
      <c r="T14" s="303" t="s">
        <v>360</v>
      </c>
      <c r="U14" s="303" t="s">
        <v>361</v>
      </c>
      <c r="V14" s="297" t="s">
        <v>358</v>
      </c>
      <c r="W14" s="303" t="s">
        <v>375</v>
      </c>
      <c r="X14" s="303" t="s">
        <v>360</v>
      </c>
      <c r="Y14" s="303" t="s">
        <v>360</v>
      </c>
      <c r="Z14" s="303" t="s">
        <v>360</v>
      </c>
      <c r="AA14" s="297" t="s">
        <v>358</v>
      </c>
      <c r="AB14" s="297" t="s">
        <v>358</v>
      </c>
      <c r="AC14" s="297" t="s">
        <v>358</v>
      </c>
      <c r="AD14" s="304" t="s">
        <v>363</v>
      </c>
      <c r="AE14" s="297" t="s">
        <v>246</v>
      </c>
      <c r="AF14" s="297" t="s">
        <v>364</v>
      </c>
      <c r="AG14" s="297" t="s">
        <v>365</v>
      </c>
      <c r="AH14" s="297" t="s">
        <v>358</v>
      </c>
      <c r="AI14" s="297" t="s">
        <v>358</v>
      </c>
      <c r="AJ14" s="297" t="s">
        <v>246</v>
      </c>
      <c r="AK14" s="297" t="s">
        <v>246</v>
      </c>
    </row>
    <row r="15" spans="1:55" ht="15" customHeight="1" x14ac:dyDescent="0.3">
      <c r="A15" s="276" t="s">
        <v>75</v>
      </c>
      <c r="B15" s="263" t="s">
        <v>76</v>
      </c>
      <c r="C15" s="303" t="s">
        <v>357</v>
      </c>
      <c r="D15" s="303" t="s">
        <v>357</v>
      </c>
      <c r="E15" s="303" t="s">
        <v>357</v>
      </c>
      <c r="F15" s="303" t="s">
        <v>357</v>
      </c>
      <c r="G15" s="303" t="s">
        <v>357</v>
      </c>
      <c r="H15" s="297" t="s">
        <v>358</v>
      </c>
      <c r="I15" s="303" t="s">
        <v>357</v>
      </c>
      <c r="J15" s="297" t="s">
        <v>358</v>
      </c>
      <c r="K15" s="297" t="s">
        <v>358</v>
      </c>
      <c r="L15" s="303" t="s">
        <v>359</v>
      </c>
      <c r="M15" s="303" t="s">
        <v>359</v>
      </c>
      <c r="N15" s="303" t="s">
        <v>359</v>
      </c>
      <c r="O15" s="303" t="s">
        <v>359</v>
      </c>
      <c r="P15" s="303" t="s">
        <v>359</v>
      </c>
      <c r="Q15" s="303" t="s">
        <v>359</v>
      </c>
      <c r="R15" s="303" t="s">
        <v>359</v>
      </c>
      <c r="S15" s="303" t="s">
        <v>359</v>
      </c>
      <c r="T15" s="303" t="s">
        <v>360</v>
      </c>
      <c r="U15" s="303" t="s">
        <v>361</v>
      </c>
      <c r="V15" s="297" t="s">
        <v>358</v>
      </c>
      <c r="W15" s="303" t="s">
        <v>376</v>
      </c>
      <c r="X15" s="303" t="s">
        <v>360</v>
      </c>
      <c r="Y15" s="303" t="s">
        <v>360</v>
      </c>
      <c r="Z15" s="303" t="s">
        <v>360</v>
      </c>
      <c r="AA15" s="297" t="s">
        <v>358</v>
      </c>
      <c r="AB15" s="297" t="s">
        <v>358</v>
      </c>
      <c r="AC15" s="297" t="s">
        <v>358</v>
      </c>
      <c r="AD15" s="304" t="s">
        <v>363</v>
      </c>
      <c r="AE15" s="297" t="s">
        <v>246</v>
      </c>
      <c r="AF15" s="297" t="s">
        <v>364</v>
      </c>
      <c r="AG15" s="297" t="s">
        <v>365</v>
      </c>
      <c r="AH15" s="297" t="s">
        <v>358</v>
      </c>
      <c r="AI15" s="297" t="s">
        <v>358</v>
      </c>
      <c r="AJ15" s="297" t="s">
        <v>246</v>
      </c>
      <c r="AK15" s="297" t="s">
        <v>246</v>
      </c>
    </row>
    <row r="16" spans="1:55" ht="15" customHeight="1" x14ac:dyDescent="0.3">
      <c r="A16" s="276" t="s">
        <v>77</v>
      </c>
      <c r="B16" s="263" t="s">
        <v>78</v>
      </c>
      <c r="C16" s="303" t="s">
        <v>357</v>
      </c>
      <c r="D16" s="303" t="s">
        <v>357</v>
      </c>
      <c r="E16" s="303" t="s">
        <v>357</v>
      </c>
      <c r="F16" s="303" t="s">
        <v>357</v>
      </c>
      <c r="G16" s="303" t="s">
        <v>357</v>
      </c>
      <c r="H16" s="297" t="s">
        <v>358</v>
      </c>
      <c r="I16" s="303" t="s">
        <v>357</v>
      </c>
      <c r="J16" s="297" t="s">
        <v>358</v>
      </c>
      <c r="K16" s="297" t="s">
        <v>358</v>
      </c>
      <c r="L16" s="303" t="s">
        <v>359</v>
      </c>
      <c r="M16" s="303" t="s">
        <v>359</v>
      </c>
      <c r="N16" s="303" t="s">
        <v>359</v>
      </c>
      <c r="O16" s="303" t="s">
        <v>359</v>
      </c>
      <c r="P16" s="303" t="s">
        <v>359</v>
      </c>
      <c r="Q16" s="303" t="s">
        <v>359</v>
      </c>
      <c r="R16" s="303" t="s">
        <v>359</v>
      </c>
      <c r="S16" s="303" t="s">
        <v>359</v>
      </c>
      <c r="T16" s="303" t="s">
        <v>360</v>
      </c>
      <c r="U16" s="303" t="s">
        <v>361</v>
      </c>
      <c r="V16" s="297" t="s">
        <v>358</v>
      </c>
      <c r="W16" s="303" t="s">
        <v>377</v>
      </c>
      <c r="X16" s="303" t="s">
        <v>360</v>
      </c>
      <c r="Y16" s="303" t="s">
        <v>360</v>
      </c>
      <c r="Z16" s="303" t="s">
        <v>360</v>
      </c>
      <c r="AA16" s="297" t="s">
        <v>358</v>
      </c>
      <c r="AB16" s="297" t="s">
        <v>358</v>
      </c>
      <c r="AC16" s="297" t="s">
        <v>358</v>
      </c>
      <c r="AD16" s="304" t="s">
        <v>363</v>
      </c>
      <c r="AE16" s="297" t="s">
        <v>246</v>
      </c>
      <c r="AF16" s="297" t="s">
        <v>364</v>
      </c>
      <c r="AG16" s="297" t="s">
        <v>365</v>
      </c>
      <c r="AH16" s="297" t="s">
        <v>358</v>
      </c>
      <c r="AI16" s="297" t="s">
        <v>358</v>
      </c>
      <c r="AJ16" s="297" t="s">
        <v>246</v>
      </c>
      <c r="AK16" s="297" t="s">
        <v>246</v>
      </c>
    </row>
    <row r="17" spans="1:37" ht="15" customHeight="1" x14ac:dyDescent="0.3">
      <c r="A17" s="276" t="s">
        <v>79</v>
      </c>
      <c r="B17" s="263" t="s">
        <v>80</v>
      </c>
      <c r="C17" s="303" t="s">
        <v>357</v>
      </c>
      <c r="D17" s="303" t="s">
        <v>357</v>
      </c>
      <c r="E17" s="303" t="s">
        <v>357</v>
      </c>
      <c r="F17" s="303" t="s">
        <v>357</v>
      </c>
      <c r="G17" s="303" t="s">
        <v>357</v>
      </c>
      <c r="H17" s="297" t="s">
        <v>358</v>
      </c>
      <c r="I17" s="303" t="s">
        <v>357</v>
      </c>
      <c r="J17" s="297" t="s">
        <v>358</v>
      </c>
      <c r="K17" s="297" t="s">
        <v>358</v>
      </c>
      <c r="L17" s="303" t="s">
        <v>359</v>
      </c>
      <c r="M17" s="303" t="s">
        <v>359</v>
      </c>
      <c r="N17" s="303" t="s">
        <v>359</v>
      </c>
      <c r="O17" s="303" t="s">
        <v>359</v>
      </c>
      <c r="P17" s="303" t="s">
        <v>359</v>
      </c>
      <c r="Q17" s="303" t="s">
        <v>359</v>
      </c>
      <c r="R17" s="303" t="s">
        <v>359</v>
      </c>
      <c r="S17" s="303" t="s">
        <v>359</v>
      </c>
      <c r="T17" s="303" t="s">
        <v>360</v>
      </c>
      <c r="U17" s="303" t="s">
        <v>361</v>
      </c>
      <c r="V17" s="297" t="s">
        <v>358</v>
      </c>
      <c r="W17" s="303" t="s">
        <v>378</v>
      </c>
      <c r="X17" s="303" t="s">
        <v>360</v>
      </c>
      <c r="Y17" s="303" t="s">
        <v>360</v>
      </c>
      <c r="Z17" s="303" t="s">
        <v>360</v>
      </c>
      <c r="AA17" s="297" t="s">
        <v>358</v>
      </c>
      <c r="AB17" s="297" t="s">
        <v>358</v>
      </c>
      <c r="AC17" s="297" t="s">
        <v>358</v>
      </c>
      <c r="AD17" s="304" t="s">
        <v>363</v>
      </c>
      <c r="AE17" s="297" t="s">
        <v>246</v>
      </c>
      <c r="AF17" s="297" t="s">
        <v>364</v>
      </c>
      <c r="AG17" s="297" t="s">
        <v>365</v>
      </c>
      <c r="AH17" s="297" t="s">
        <v>358</v>
      </c>
      <c r="AI17" s="297" t="s">
        <v>358</v>
      </c>
      <c r="AJ17" s="297" t="s">
        <v>246</v>
      </c>
      <c r="AK17" s="297" t="s">
        <v>246</v>
      </c>
    </row>
    <row r="18" spans="1:37" ht="15" customHeight="1" x14ac:dyDescent="0.3">
      <c r="A18" s="276" t="s">
        <v>81</v>
      </c>
      <c r="B18" s="263" t="s">
        <v>82</v>
      </c>
      <c r="C18" s="303" t="s">
        <v>357</v>
      </c>
      <c r="D18" s="303" t="s">
        <v>357</v>
      </c>
      <c r="E18" s="303" t="s">
        <v>357</v>
      </c>
      <c r="F18" s="303" t="s">
        <v>357</v>
      </c>
      <c r="G18" s="303" t="s">
        <v>357</v>
      </c>
      <c r="H18" s="297" t="s">
        <v>358</v>
      </c>
      <c r="I18" s="303" t="s">
        <v>357</v>
      </c>
      <c r="J18" s="297" t="s">
        <v>358</v>
      </c>
      <c r="K18" s="297" t="s">
        <v>358</v>
      </c>
      <c r="L18" s="303" t="s">
        <v>359</v>
      </c>
      <c r="M18" s="303" t="s">
        <v>359</v>
      </c>
      <c r="N18" s="303" t="s">
        <v>359</v>
      </c>
      <c r="O18" s="303" t="s">
        <v>359</v>
      </c>
      <c r="P18" s="303" t="s">
        <v>359</v>
      </c>
      <c r="Q18" s="303" t="s">
        <v>359</v>
      </c>
      <c r="R18" s="303" t="s">
        <v>359</v>
      </c>
      <c r="S18" s="303" t="s">
        <v>359</v>
      </c>
      <c r="T18" s="303" t="s">
        <v>360</v>
      </c>
      <c r="U18" s="303" t="s">
        <v>361</v>
      </c>
      <c r="V18" s="297" t="s">
        <v>358</v>
      </c>
      <c r="W18" s="303" t="s">
        <v>379</v>
      </c>
      <c r="X18" s="303" t="s">
        <v>360</v>
      </c>
      <c r="Y18" s="303" t="s">
        <v>360</v>
      </c>
      <c r="Z18" s="303" t="s">
        <v>360</v>
      </c>
      <c r="AA18" s="297" t="s">
        <v>358</v>
      </c>
      <c r="AB18" s="297" t="s">
        <v>358</v>
      </c>
      <c r="AC18" s="297" t="s">
        <v>358</v>
      </c>
      <c r="AD18" s="304" t="s">
        <v>363</v>
      </c>
      <c r="AE18" s="297" t="s">
        <v>246</v>
      </c>
      <c r="AF18" s="297" t="s">
        <v>364</v>
      </c>
      <c r="AG18" s="297" t="s">
        <v>365</v>
      </c>
      <c r="AH18" s="297" t="s">
        <v>358</v>
      </c>
      <c r="AI18" s="297" t="s">
        <v>358</v>
      </c>
      <c r="AJ18" s="297" t="s">
        <v>246</v>
      </c>
      <c r="AK18" s="297" t="s">
        <v>246</v>
      </c>
    </row>
    <row r="19" spans="1:37" ht="15" customHeight="1" x14ac:dyDescent="0.3">
      <c r="A19" s="276" t="s">
        <v>83</v>
      </c>
      <c r="B19" s="263" t="s">
        <v>84</v>
      </c>
      <c r="C19" s="303" t="s">
        <v>357</v>
      </c>
      <c r="D19" s="303" t="s">
        <v>357</v>
      </c>
      <c r="E19" s="303" t="s">
        <v>357</v>
      </c>
      <c r="F19" s="303" t="s">
        <v>357</v>
      </c>
      <c r="G19" s="303" t="s">
        <v>357</v>
      </c>
      <c r="H19" s="297" t="s">
        <v>358</v>
      </c>
      <c r="I19" s="303" t="s">
        <v>357</v>
      </c>
      <c r="J19" s="297" t="s">
        <v>358</v>
      </c>
      <c r="K19" s="297" t="s">
        <v>358</v>
      </c>
      <c r="L19" s="303" t="s">
        <v>359</v>
      </c>
      <c r="M19" s="303" t="s">
        <v>359</v>
      </c>
      <c r="N19" s="303" t="s">
        <v>359</v>
      </c>
      <c r="O19" s="303" t="s">
        <v>359</v>
      </c>
      <c r="P19" s="303" t="s">
        <v>359</v>
      </c>
      <c r="Q19" s="303" t="s">
        <v>359</v>
      </c>
      <c r="R19" s="303" t="s">
        <v>359</v>
      </c>
      <c r="S19" s="303" t="s">
        <v>359</v>
      </c>
      <c r="T19" s="303" t="s">
        <v>360</v>
      </c>
      <c r="U19" s="303" t="s">
        <v>361</v>
      </c>
      <c r="V19" s="297" t="s">
        <v>358</v>
      </c>
      <c r="W19" s="303" t="s">
        <v>380</v>
      </c>
      <c r="X19" s="303" t="s">
        <v>360</v>
      </c>
      <c r="Y19" s="303" t="s">
        <v>360</v>
      </c>
      <c r="Z19" s="303" t="s">
        <v>360</v>
      </c>
      <c r="AA19" s="297" t="s">
        <v>358</v>
      </c>
      <c r="AB19" s="297" t="s">
        <v>358</v>
      </c>
      <c r="AC19" s="297" t="s">
        <v>358</v>
      </c>
      <c r="AD19" s="304" t="s">
        <v>363</v>
      </c>
      <c r="AE19" s="297" t="s">
        <v>246</v>
      </c>
      <c r="AF19" s="297" t="s">
        <v>364</v>
      </c>
      <c r="AG19" s="297" t="s">
        <v>365</v>
      </c>
      <c r="AH19" s="297" t="s">
        <v>358</v>
      </c>
      <c r="AI19" s="297" t="s">
        <v>358</v>
      </c>
      <c r="AJ19" s="297" t="s">
        <v>246</v>
      </c>
      <c r="AK19" s="297" t="s">
        <v>246</v>
      </c>
    </row>
    <row r="20" spans="1:37" ht="15" customHeight="1" x14ac:dyDescent="0.3">
      <c r="A20" s="276" t="s">
        <v>85</v>
      </c>
      <c r="B20" s="263" t="s">
        <v>86</v>
      </c>
      <c r="C20" s="303" t="s">
        <v>357</v>
      </c>
      <c r="D20" s="303" t="s">
        <v>357</v>
      </c>
      <c r="E20" s="303" t="s">
        <v>357</v>
      </c>
      <c r="F20" s="303" t="s">
        <v>357</v>
      </c>
      <c r="G20" s="303" t="s">
        <v>357</v>
      </c>
      <c r="H20" s="297" t="s">
        <v>358</v>
      </c>
      <c r="I20" s="303" t="s">
        <v>357</v>
      </c>
      <c r="J20" s="297" t="s">
        <v>358</v>
      </c>
      <c r="K20" s="297" t="s">
        <v>358</v>
      </c>
      <c r="L20" s="303" t="s">
        <v>359</v>
      </c>
      <c r="M20" s="303" t="s">
        <v>359</v>
      </c>
      <c r="N20" s="303" t="s">
        <v>359</v>
      </c>
      <c r="O20" s="303" t="s">
        <v>359</v>
      </c>
      <c r="P20" s="303" t="s">
        <v>359</v>
      </c>
      <c r="Q20" s="303" t="s">
        <v>359</v>
      </c>
      <c r="R20" s="303" t="s">
        <v>359</v>
      </c>
      <c r="S20" s="303" t="s">
        <v>359</v>
      </c>
      <c r="T20" s="303" t="s">
        <v>360</v>
      </c>
      <c r="U20" s="303" t="s">
        <v>361</v>
      </c>
      <c r="V20" s="297" t="s">
        <v>358</v>
      </c>
      <c r="W20" s="303" t="s">
        <v>381</v>
      </c>
      <c r="X20" s="303" t="s">
        <v>360</v>
      </c>
      <c r="Y20" s="303" t="s">
        <v>360</v>
      </c>
      <c r="Z20" s="303" t="s">
        <v>360</v>
      </c>
      <c r="AA20" s="297" t="s">
        <v>358</v>
      </c>
      <c r="AB20" s="297" t="s">
        <v>358</v>
      </c>
      <c r="AC20" s="297" t="s">
        <v>358</v>
      </c>
      <c r="AD20" s="304" t="s">
        <v>363</v>
      </c>
      <c r="AE20" s="297" t="s">
        <v>246</v>
      </c>
      <c r="AF20" s="297" t="s">
        <v>364</v>
      </c>
      <c r="AG20" s="297" t="s">
        <v>365</v>
      </c>
      <c r="AH20" s="297" t="s">
        <v>358</v>
      </c>
      <c r="AI20" s="297" t="s">
        <v>358</v>
      </c>
      <c r="AJ20" s="297" t="s">
        <v>246</v>
      </c>
      <c r="AK20" s="297" t="s">
        <v>246</v>
      </c>
    </row>
    <row r="21" spans="1:37" ht="15" customHeight="1" x14ac:dyDescent="0.3">
      <c r="A21" s="276" t="s">
        <v>87</v>
      </c>
      <c r="B21" s="263" t="s">
        <v>88</v>
      </c>
      <c r="C21" s="303" t="s">
        <v>357</v>
      </c>
      <c r="D21" s="303" t="s">
        <v>357</v>
      </c>
      <c r="E21" s="303" t="s">
        <v>357</v>
      </c>
      <c r="F21" s="303" t="s">
        <v>357</v>
      </c>
      <c r="G21" s="303" t="s">
        <v>357</v>
      </c>
      <c r="H21" s="297" t="s">
        <v>358</v>
      </c>
      <c r="I21" s="303" t="s">
        <v>357</v>
      </c>
      <c r="J21" s="297" t="s">
        <v>358</v>
      </c>
      <c r="K21" s="297" t="s">
        <v>358</v>
      </c>
      <c r="L21" s="303" t="s">
        <v>359</v>
      </c>
      <c r="M21" s="303" t="s">
        <v>359</v>
      </c>
      <c r="N21" s="303" t="s">
        <v>359</v>
      </c>
      <c r="O21" s="303" t="s">
        <v>359</v>
      </c>
      <c r="P21" s="303" t="s">
        <v>359</v>
      </c>
      <c r="Q21" s="303" t="s">
        <v>359</v>
      </c>
      <c r="R21" s="303" t="s">
        <v>359</v>
      </c>
      <c r="S21" s="303" t="s">
        <v>359</v>
      </c>
      <c r="T21" s="303" t="s">
        <v>360</v>
      </c>
      <c r="U21" s="303" t="s">
        <v>361</v>
      </c>
      <c r="V21" s="297" t="s">
        <v>358</v>
      </c>
      <c r="W21" s="303" t="s">
        <v>382</v>
      </c>
      <c r="X21" s="303" t="s">
        <v>360</v>
      </c>
      <c r="Y21" s="303" t="s">
        <v>360</v>
      </c>
      <c r="Z21" s="303" t="s">
        <v>360</v>
      </c>
      <c r="AA21" s="297" t="s">
        <v>358</v>
      </c>
      <c r="AB21" s="297" t="s">
        <v>358</v>
      </c>
      <c r="AC21" s="297" t="s">
        <v>358</v>
      </c>
      <c r="AD21" s="304" t="s">
        <v>363</v>
      </c>
      <c r="AE21" s="297" t="s">
        <v>246</v>
      </c>
      <c r="AF21" s="297" t="s">
        <v>364</v>
      </c>
      <c r="AG21" s="297" t="s">
        <v>365</v>
      </c>
      <c r="AH21" s="297" t="s">
        <v>358</v>
      </c>
      <c r="AI21" s="297" t="s">
        <v>358</v>
      </c>
      <c r="AJ21" s="297" t="s">
        <v>246</v>
      </c>
      <c r="AK21" s="297" t="s">
        <v>246</v>
      </c>
    </row>
    <row r="22" spans="1:37" ht="15" customHeight="1" x14ac:dyDescent="0.3">
      <c r="A22" s="276" t="s">
        <v>89</v>
      </c>
      <c r="B22" s="263" t="s">
        <v>90</v>
      </c>
      <c r="C22" s="303" t="s">
        <v>357</v>
      </c>
      <c r="D22" s="303" t="s">
        <v>357</v>
      </c>
      <c r="E22" s="303" t="s">
        <v>357</v>
      </c>
      <c r="F22" s="303" t="s">
        <v>357</v>
      </c>
      <c r="G22" s="303" t="s">
        <v>357</v>
      </c>
      <c r="H22" s="297" t="s">
        <v>358</v>
      </c>
      <c r="I22" s="303" t="s">
        <v>357</v>
      </c>
      <c r="J22" s="297" t="s">
        <v>358</v>
      </c>
      <c r="K22" s="297" t="s">
        <v>358</v>
      </c>
      <c r="L22" s="303" t="s">
        <v>359</v>
      </c>
      <c r="M22" s="303" t="s">
        <v>359</v>
      </c>
      <c r="N22" s="303" t="s">
        <v>359</v>
      </c>
      <c r="O22" s="303" t="s">
        <v>359</v>
      </c>
      <c r="P22" s="303" t="s">
        <v>359</v>
      </c>
      <c r="Q22" s="303" t="s">
        <v>359</v>
      </c>
      <c r="R22" s="303" t="s">
        <v>359</v>
      </c>
      <c r="S22" s="303" t="s">
        <v>359</v>
      </c>
      <c r="T22" s="303" t="s">
        <v>360</v>
      </c>
      <c r="U22" s="303" t="s">
        <v>361</v>
      </c>
      <c r="V22" s="297" t="s">
        <v>358</v>
      </c>
      <c r="W22" s="303" t="s">
        <v>383</v>
      </c>
      <c r="X22" s="303" t="s">
        <v>360</v>
      </c>
      <c r="Y22" s="303" t="s">
        <v>360</v>
      </c>
      <c r="Z22" s="303" t="s">
        <v>360</v>
      </c>
      <c r="AA22" s="297" t="s">
        <v>358</v>
      </c>
      <c r="AB22" s="297" t="s">
        <v>358</v>
      </c>
      <c r="AC22" s="297" t="s">
        <v>358</v>
      </c>
      <c r="AD22" s="304" t="s">
        <v>363</v>
      </c>
      <c r="AE22" s="297" t="s">
        <v>246</v>
      </c>
      <c r="AF22" s="297" t="s">
        <v>364</v>
      </c>
      <c r="AG22" s="297" t="s">
        <v>365</v>
      </c>
      <c r="AH22" s="297" t="s">
        <v>358</v>
      </c>
      <c r="AI22" s="297" t="s">
        <v>358</v>
      </c>
      <c r="AJ22" s="297" t="s">
        <v>246</v>
      </c>
      <c r="AK22" s="297" t="s">
        <v>246</v>
      </c>
    </row>
    <row r="23" spans="1:37" ht="15" customHeight="1" x14ac:dyDescent="0.3">
      <c r="A23" s="276" t="s">
        <v>91</v>
      </c>
      <c r="B23" s="263" t="s">
        <v>92</v>
      </c>
      <c r="C23" s="303" t="s">
        <v>357</v>
      </c>
      <c r="D23" s="303" t="s">
        <v>357</v>
      </c>
      <c r="E23" s="303" t="s">
        <v>357</v>
      </c>
      <c r="F23" s="303" t="s">
        <v>357</v>
      </c>
      <c r="G23" s="303" t="s">
        <v>357</v>
      </c>
      <c r="H23" s="297" t="s">
        <v>358</v>
      </c>
      <c r="I23" s="303" t="s">
        <v>357</v>
      </c>
      <c r="J23" s="297" t="s">
        <v>358</v>
      </c>
      <c r="K23" s="297" t="s">
        <v>358</v>
      </c>
      <c r="L23" s="303" t="s">
        <v>359</v>
      </c>
      <c r="M23" s="303" t="s">
        <v>359</v>
      </c>
      <c r="N23" s="303" t="s">
        <v>359</v>
      </c>
      <c r="O23" s="303" t="s">
        <v>359</v>
      </c>
      <c r="P23" s="303" t="s">
        <v>359</v>
      </c>
      <c r="Q23" s="303" t="s">
        <v>359</v>
      </c>
      <c r="R23" s="303" t="s">
        <v>359</v>
      </c>
      <c r="S23" s="303" t="s">
        <v>359</v>
      </c>
      <c r="T23" s="303" t="s">
        <v>360</v>
      </c>
      <c r="U23" s="303" t="s">
        <v>361</v>
      </c>
      <c r="V23" s="297" t="s">
        <v>358</v>
      </c>
      <c r="W23" s="303" t="s">
        <v>384</v>
      </c>
      <c r="X23" s="303" t="s">
        <v>360</v>
      </c>
      <c r="Y23" s="303" t="s">
        <v>360</v>
      </c>
      <c r="Z23" s="303" t="s">
        <v>360</v>
      </c>
      <c r="AA23" s="297" t="s">
        <v>358</v>
      </c>
      <c r="AB23" s="297" t="s">
        <v>358</v>
      </c>
      <c r="AC23" s="297" t="s">
        <v>358</v>
      </c>
      <c r="AD23" s="304" t="s">
        <v>363</v>
      </c>
      <c r="AE23" s="297" t="s">
        <v>246</v>
      </c>
      <c r="AF23" s="297" t="s">
        <v>364</v>
      </c>
      <c r="AG23" s="297" t="s">
        <v>365</v>
      </c>
      <c r="AH23" s="297" t="s">
        <v>358</v>
      </c>
      <c r="AI23" s="297" t="s">
        <v>358</v>
      </c>
      <c r="AJ23" s="297" t="s">
        <v>246</v>
      </c>
      <c r="AK23" s="297" t="s">
        <v>246</v>
      </c>
    </row>
    <row r="24" spans="1:37" ht="15" customHeight="1" x14ac:dyDescent="0.3">
      <c r="A24" s="276" t="s">
        <v>93</v>
      </c>
      <c r="B24" s="263" t="s">
        <v>94</v>
      </c>
      <c r="C24" s="303" t="s">
        <v>357</v>
      </c>
      <c r="D24" s="303" t="s">
        <v>357</v>
      </c>
      <c r="E24" s="303" t="s">
        <v>357</v>
      </c>
      <c r="F24" s="303" t="s">
        <v>357</v>
      </c>
      <c r="G24" s="303" t="s">
        <v>357</v>
      </c>
      <c r="H24" s="297" t="s">
        <v>358</v>
      </c>
      <c r="I24" s="303" t="s">
        <v>357</v>
      </c>
      <c r="J24" s="297" t="s">
        <v>358</v>
      </c>
      <c r="K24" s="297" t="s">
        <v>358</v>
      </c>
      <c r="L24" s="303" t="s">
        <v>359</v>
      </c>
      <c r="M24" s="303" t="s">
        <v>359</v>
      </c>
      <c r="N24" s="303" t="s">
        <v>359</v>
      </c>
      <c r="O24" s="303" t="s">
        <v>359</v>
      </c>
      <c r="P24" s="303" t="s">
        <v>359</v>
      </c>
      <c r="Q24" s="303" t="s">
        <v>359</v>
      </c>
      <c r="R24" s="303" t="s">
        <v>359</v>
      </c>
      <c r="S24" s="303" t="s">
        <v>359</v>
      </c>
      <c r="T24" s="303" t="s">
        <v>360</v>
      </c>
      <c r="U24" s="303" t="s">
        <v>361</v>
      </c>
      <c r="V24" s="297" t="s">
        <v>358</v>
      </c>
      <c r="W24" s="303" t="s">
        <v>385</v>
      </c>
      <c r="X24" s="303" t="s">
        <v>360</v>
      </c>
      <c r="Y24" s="303" t="s">
        <v>360</v>
      </c>
      <c r="Z24" s="303" t="s">
        <v>360</v>
      </c>
      <c r="AA24" s="297" t="s">
        <v>358</v>
      </c>
      <c r="AB24" s="297" t="s">
        <v>358</v>
      </c>
      <c r="AC24" s="297" t="s">
        <v>358</v>
      </c>
      <c r="AD24" s="304" t="s">
        <v>363</v>
      </c>
      <c r="AE24" s="297" t="s">
        <v>246</v>
      </c>
      <c r="AF24" s="297" t="s">
        <v>364</v>
      </c>
      <c r="AG24" s="297" t="s">
        <v>365</v>
      </c>
      <c r="AH24" s="297" t="s">
        <v>358</v>
      </c>
      <c r="AI24" s="297" t="s">
        <v>358</v>
      </c>
      <c r="AJ24" s="297" t="s">
        <v>246</v>
      </c>
      <c r="AK24" s="297" t="s">
        <v>246</v>
      </c>
    </row>
    <row r="25" spans="1:37" ht="15" customHeight="1" x14ac:dyDescent="0.3">
      <c r="A25" s="276" t="s">
        <v>95</v>
      </c>
      <c r="B25" s="263" t="s">
        <v>96</v>
      </c>
      <c r="C25" s="303" t="s">
        <v>357</v>
      </c>
      <c r="D25" s="303" t="s">
        <v>357</v>
      </c>
      <c r="E25" s="303" t="s">
        <v>357</v>
      </c>
      <c r="F25" s="303" t="s">
        <v>357</v>
      </c>
      <c r="G25" s="303" t="s">
        <v>357</v>
      </c>
      <c r="H25" s="297" t="s">
        <v>358</v>
      </c>
      <c r="I25" s="303" t="s">
        <v>357</v>
      </c>
      <c r="J25" s="297" t="s">
        <v>358</v>
      </c>
      <c r="K25" s="297" t="s">
        <v>358</v>
      </c>
      <c r="L25" s="303" t="s">
        <v>359</v>
      </c>
      <c r="M25" s="303" t="s">
        <v>359</v>
      </c>
      <c r="N25" s="303" t="s">
        <v>359</v>
      </c>
      <c r="O25" s="303" t="s">
        <v>359</v>
      </c>
      <c r="P25" s="303" t="s">
        <v>359</v>
      </c>
      <c r="Q25" s="303" t="s">
        <v>359</v>
      </c>
      <c r="R25" s="303" t="s">
        <v>359</v>
      </c>
      <c r="S25" s="303" t="s">
        <v>359</v>
      </c>
      <c r="T25" s="303" t="s">
        <v>360</v>
      </c>
      <c r="U25" s="303" t="s">
        <v>361</v>
      </c>
      <c r="V25" s="297" t="s">
        <v>358</v>
      </c>
      <c r="W25" s="303" t="s">
        <v>386</v>
      </c>
      <c r="X25" s="303" t="s">
        <v>360</v>
      </c>
      <c r="Y25" s="303" t="s">
        <v>360</v>
      </c>
      <c r="Z25" s="303" t="s">
        <v>360</v>
      </c>
      <c r="AA25" s="297" t="s">
        <v>358</v>
      </c>
      <c r="AB25" s="297" t="s">
        <v>358</v>
      </c>
      <c r="AC25" s="297" t="s">
        <v>358</v>
      </c>
      <c r="AD25" s="304" t="s">
        <v>363</v>
      </c>
      <c r="AE25" s="297" t="s">
        <v>246</v>
      </c>
      <c r="AF25" s="297" t="s">
        <v>364</v>
      </c>
      <c r="AG25" s="297" t="s">
        <v>365</v>
      </c>
      <c r="AH25" s="297" t="s">
        <v>358</v>
      </c>
      <c r="AI25" s="297" t="s">
        <v>358</v>
      </c>
      <c r="AJ25" s="297" t="s">
        <v>246</v>
      </c>
      <c r="AK25" s="297" t="s">
        <v>246</v>
      </c>
    </row>
    <row r="26" spans="1:37" ht="15" customHeight="1" x14ac:dyDescent="0.3">
      <c r="A26" s="276" t="s">
        <v>97</v>
      </c>
      <c r="B26" s="263" t="s">
        <v>98</v>
      </c>
      <c r="C26" s="303" t="s">
        <v>357</v>
      </c>
      <c r="D26" s="303" t="s">
        <v>357</v>
      </c>
      <c r="E26" s="303" t="s">
        <v>357</v>
      </c>
      <c r="F26" s="303" t="s">
        <v>357</v>
      </c>
      <c r="G26" s="303" t="s">
        <v>357</v>
      </c>
      <c r="H26" s="297" t="s">
        <v>358</v>
      </c>
      <c r="I26" s="303" t="s">
        <v>357</v>
      </c>
      <c r="J26" s="297" t="s">
        <v>358</v>
      </c>
      <c r="K26" s="297" t="s">
        <v>358</v>
      </c>
      <c r="L26" s="303" t="s">
        <v>359</v>
      </c>
      <c r="M26" s="303" t="s">
        <v>359</v>
      </c>
      <c r="N26" s="303" t="s">
        <v>359</v>
      </c>
      <c r="O26" s="303" t="s">
        <v>359</v>
      </c>
      <c r="P26" s="303" t="s">
        <v>359</v>
      </c>
      <c r="Q26" s="303" t="s">
        <v>359</v>
      </c>
      <c r="R26" s="303" t="s">
        <v>359</v>
      </c>
      <c r="S26" s="303" t="s">
        <v>359</v>
      </c>
      <c r="T26" s="303" t="s">
        <v>360</v>
      </c>
      <c r="U26" s="303" t="s">
        <v>361</v>
      </c>
      <c r="V26" s="297" t="s">
        <v>358</v>
      </c>
      <c r="W26" s="303" t="s">
        <v>387</v>
      </c>
      <c r="X26" s="303" t="s">
        <v>360</v>
      </c>
      <c r="Y26" s="303" t="s">
        <v>360</v>
      </c>
      <c r="Z26" s="303" t="s">
        <v>360</v>
      </c>
      <c r="AA26" s="297" t="s">
        <v>358</v>
      </c>
      <c r="AB26" s="297" t="s">
        <v>358</v>
      </c>
      <c r="AC26" s="297" t="s">
        <v>358</v>
      </c>
      <c r="AD26" s="304" t="s">
        <v>363</v>
      </c>
      <c r="AE26" s="297" t="s">
        <v>246</v>
      </c>
      <c r="AF26" s="297" t="s">
        <v>364</v>
      </c>
      <c r="AG26" s="297" t="s">
        <v>365</v>
      </c>
      <c r="AH26" s="297" t="s">
        <v>358</v>
      </c>
      <c r="AI26" s="297" t="s">
        <v>358</v>
      </c>
      <c r="AJ26" s="297" t="s">
        <v>246</v>
      </c>
      <c r="AK26" s="297" t="s">
        <v>246</v>
      </c>
    </row>
    <row r="27" spans="1:37" ht="15" customHeight="1" x14ac:dyDescent="0.3">
      <c r="A27" s="276" t="s">
        <v>99</v>
      </c>
      <c r="B27" s="263" t="s">
        <v>100</v>
      </c>
      <c r="C27" s="303" t="s">
        <v>357</v>
      </c>
      <c r="D27" s="303" t="s">
        <v>357</v>
      </c>
      <c r="E27" s="303" t="s">
        <v>357</v>
      </c>
      <c r="F27" s="303" t="s">
        <v>357</v>
      </c>
      <c r="G27" s="303" t="s">
        <v>357</v>
      </c>
      <c r="H27" s="297" t="s">
        <v>358</v>
      </c>
      <c r="I27" s="303" t="s">
        <v>357</v>
      </c>
      <c r="J27" s="297" t="s">
        <v>358</v>
      </c>
      <c r="K27" s="297" t="s">
        <v>358</v>
      </c>
      <c r="L27" s="303" t="s">
        <v>359</v>
      </c>
      <c r="M27" s="303" t="s">
        <v>359</v>
      </c>
      <c r="N27" s="303" t="s">
        <v>359</v>
      </c>
      <c r="O27" s="303" t="s">
        <v>359</v>
      </c>
      <c r="P27" s="303" t="s">
        <v>359</v>
      </c>
      <c r="Q27" s="303" t="s">
        <v>359</v>
      </c>
      <c r="R27" s="303" t="s">
        <v>359</v>
      </c>
      <c r="S27" s="303" t="s">
        <v>359</v>
      </c>
      <c r="T27" s="303" t="s">
        <v>360</v>
      </c>
      <c r="U27" s="303" t="s">
        <v>361</v>
      </c>
      <c r="V27" s="297" t="s">
        <v>358</v>
      </c>
      <c r="W27" s="303" t="s">
        <v>388</v>
      </c>
      <c r="X27" s="303" t="s">
        <v>360</v>
      </c>
      <c r="Y27" s="303" t="s">
        <v>360</v>
      </c>
      <c r="Z27" s="303" t="s">
        <v>360</v>
      </c>
      <c r="AA27" s="297" t="s">
        <v>358</v>
      </c>
      <c r="AB27" s="297" t="s">
        <v>358</v>
      </c>
      <c r="AC27" s="297" t="s">
        <v>358</v>
      </c>
      <c r="AD27" s="304" t="s">
        <v>363</v>
      </c>
      <c r="AE27" s="297" t="s">
        <v>246</v>
      </c>
      <c r="AF27" s="297" t="s">
        <v>364</v>
      </c>
      <c r="AG27" s="297" t="s">
        <v>365</v>
      </c>
      <c r="AH27" s="297" t="s">
        <v>358</v>
      </c>
      <c r="AI27" s="297" t="s">
        <v>358</v>
      </c>
      <c r="AJ27" s="297" t="s">
        <v>246</v>
      </c>
      <c r="AK27" s="297" t="s">
        <v>246</v>
      </c>
    </row>
    <row r="28" spans="1:37" ht="15" customHeight="1" x14ac:dyDescent="0.3">
      <c r="A28" s="276" t="s">
        <v>101</v>
      </c>
      <c r="B28" s="263" t="s">
        <v>102</v>
      </c>
      <c r="C28" s="303" t="s">
        <v>357</v>
      </c>
      <c r="D28" s="303" t="s">
        <v>357</v>
      </c>
      <c r="E28" s="303" t="s">
        <v>357</v>
      </c>
      <c r="F28" s="303" t="s">
        <v>357</v>
      </c>
      <c r="G28" s="303" t="s">
        <v>357</v>
      </c>
      <c r="H28" s="297" t="s">
        <v>358</v>
      </c>
      <c r="I28" s="303" t="s">
        <v>357</v>
      </c>
      <c r="J28" s="297" t="s">
        <v>358</v>
      </c>
      <c r="K28" s="297" t="s">
        <v>358</v>
      </c>
      <c r="L28" s="303" t="s">
        <v>359</v>
      </c>
      <c r="M28" s="303" t="s">
        <v>359</v>
      </c>
      <c r="N28" s="303" t="s">
        <v>359</v>
      </c>
      <c r="O28" s="303" t="s">
        <v>359</v>
      </c>
      <c r="P28" s="303" t="s">
        <v>359</v>
      </c>
      <c r="Q28" s="303" t="s">
        <v>359</v>
      </c>
      <c r="R28" s="303" t="s">
        <v>359</v>
      </c>
      <c r="S28" s="303" t="s">
        <v>359</v>
      </c>
      <c r="T28" s="303" t="s">
        <v>360</v>
      </c>
      <c r="U28" s="303" t="s">
        <v>361</v>
      </c>
      <c r="V28" s="297" t="s">
        <v>358</v>
      </c>
      <c r="W28" s="303" t="s">
        <v>389</v>
      </c>
      <c r="X28" s="303" t="s">
        <v>360</v>
      </c>
      <c r="Y28" s="303" t="s">
        <v>360</v>
      </c>
      <c r="Z28" s="303" t="s">
        <v>360</v>
      </c>
      <c r="AA28" s="297" t="s">
        <v>358</v>
      </c>
      <c r="AB28" s="297" t="s">
        <v>358</v>
      </c>
      <c r="AC28" s="297" t="s">
        <v>358</v>
      </c>
      <c r="AD28" s="304" t="s">
        <v>363</v>
      </c>
      <c r="AE28" s="297" t="s">
        <v>246</v>
      </c>
      <c r="AF28" s="297" t="s">
        <v>364</v>
      </c>
      <c r="AG28" s="297" t="s">
        <v>365</v>
      </c>
      <c r="AH28" s="297" t="s">
        <v>358</v>
      </c>
      <c r="AI28" s="297" t="s">
        <v>358</v>
      </c>
      <c r="AJ28" s="297" t="s">
        <v>246</v>
      </c>
      <c r="AK28" s="297" t="s">
        <v>246</v>
      </c>
    </row>
    <row r="29" spans="1:37" ht="15" customHeight="1" x14ac:dyDescent="0.3">
      <c r="A29" s="276" t="s">
        <v>103</v>
      </c>
      <c r="B29" s="263" t="s">
        <v>104</v>
      </c>
      <c r="C29" s="303" t="s">
        <v>357</v>
      </c>
      <c r="D29" s="303" t="s">
        <v>357</v>
      </c>
      <c r="E29" s="303" t="s">
        <v>357</v>
      </c>
      <c r="F29" s="303" t="s">
        <v>357</v>
      </c>
      <c r="G29" s="303" t="s">
        <v>357</v>
      </c>
      <c r="H29" s="297" t="s">
        <v>358</v>
      </c>
      <c r="I29" s="303" t="s">
        <v>357</v>
      </c>
      <c r="J29" s="297" t="s">
        <v>358</v>
      </c>
      <c r="K29" s="297" t="s">
        <v>358</v>
      </c>
      <c r="L29" s="303" t="s">
        <v>359</v>
      </c>
      <c r="M29" s="303" t="s">
        <v>359</v>
      </c>
      <c r="N29" s="303" t="s">
        <v>359</v>
      </c>
      <c r="O29" s="303" t="s">
        <v>359</v>
      </c>
      <c r="P29" s="303" t="s">
        <v>359</v>
      </c>
      <c r="Q29" s="303" t="s">
        <v>359</v>
      </c>
      <c r="R29" s="303" t="s">
        <v>359</v>
      </c>
      <c r="S29" s="303" t="s">
        <v>359</v>
      </c>
      <c r="T29" s="303" t="s">
        <v>360</v>
      </c>
      <c r="U29" s="303" t="s">
        <v>361</v>
      </c>
      <c r="V29" s="297" t="s">
        <v>358</v>
      </c>
      <c r="W29" s="303" t="s">
        <v>390</v>
      </c>
      <c r="X29" s="303" t="s">
        <v>360</v>
      </c>
      <c r="Y29" s="303" t="s">
        <v>360</v>
      </c>
      <c r="Z29" s="303" t="s">
        <v>360</v>
      </c>
      <c r="AA29" s="297" t="s">
        <v>358</v>
      </c>
      <c r="AB29" s="297" t="s">
        <v>358</v>
      </c>
      <c r="AC29" s="297" t="s">
        <v>358</v>
      </c>
      <c r="AD29" s="304" t="s">
        <v>363</v>
      </c>
      <c r="AE29" s="297" t="s">
        <v>246</v>
      </c>
      <c r="AF29" s="297" t="s">
        <v>364</v>
      </c>
      <c r="AG29" s="297" t="s">
        <v>365</v>
      </c>
      <c r="AH29" s="297" t="s">
        <v>358</v>
      </c>
      <c r="AI29" s="297" t="s">
        <v>358</v>
      </c>
      <c r="AJ29" s="297" t="s">
        <v>246</v>
      </c>
      <c r="AK29" s="297" t="s">
        <v>246</v>
      </c>
    </row>
    <row r="30" spans="1:37" ht="15" customHeight="1" x14ac:dyDescent="0.3">
      <c r="A30" s="276" t="s">
        <v>105</v>
      </c>
      <c r="B30" s="263" t="s">
        <v>106</v>
      </c>
      <c r="C30" s="303" t="s">
        <v>357</v>
      </c>
      <c r="D30" s="303" t="s">
        <v>357</v>
      </c>
      <c r="E30" s="303" t="s">
        <v>357</v>
      </c>
      <c r="F30" s="303" t="s">
        <v>357</v>
      </c>
      <c r="G30" s="303" t="s">
        <v>357</v>
      </c>
      <c r="H30" s="297" t="s">
        <v>358</v>
      </c>
      <c r="I30" s="303" t="s">
        <v>357</v>
      </c>
      <c r="J30" s="297" t="s">
        <v>358</v>
      </c>
      <c r="K30" s="297" t="s">
        <v>358</v>
      </c>
      <c r="L30" s="303" t="s">
        <v>359</v>
      </c>
      <c r="M30" s="303" t="s">
        <v>359</v>
      </c>
      <c r="N30" s="303" t="s">
        <v>359</v>
      </c>
      <c r="O30" s="303" t="s">
        <v>359</v>
      </c>
      <c r="P30" s="303" t="s">
        <v>359</v>
      </c>
      <c r="Q30" s="303" t="s">
        <v>359</v>
      </c>
      <c r="R30" s="303" t="s">
        <v>359</v>
      </c>
      <c r="S30" s="303" t="s">
        <v>359</v>
      </c>
      <c r="T30" s="303" t="s">
        <v>360</v>
      </c>
      <c r="U30" s="303" t="s">
        <v>361</v>
      </c>
      <c r="V30" s="297" t="s">
        <v>358</v>
      </c>
      <c r="W30" s="303" t="s">
        <v>391</v>
      </c>
      <c r="X30" s="303" t="s">
        <v>360</v>
      </c>
      <c r="Y30" s="303" t="s">
        <v>360</v>
      </c>
      <c r="Z30" s="303" t="s">
        <v>360</v>
      </c>
      <c r="AA30" s="297" t="s">
        <v>358</v>
      </c>
      <c r="AB30" s="297" t="s">
        <v>358</v>
      </c>
      <c r="AC30" s="297" t="s">
        <v>358</v>
      </c>
      <c r="AD30" s="304" t="s">
        <v>363</v>
      </c>
      <c r="AE30" s="297" t="s">
        <v>246</v>
      </c>
      <c r="AF30" s="297" t="s">
        <v>364</v>
      </c>
      <c r="AG30" s="297" t="s">
        <v>365</v>
      </c>
      <c r="AH30" s="297" t="s">
        <v>358</v>
      </c>
      <c r="AI30" s="297" t="s">
        <v>358</v>
      </c>
      <c r="AJ30" s="297" t="s">
        <v>246</v>
      </c>
      <c r="AK30" s="297" t="s">
        <v>246</v>
      </c>
    </row>
    <row r="31" spans="1:37" ht="15" customHeight="1" x14ac:dyDescent="0.3">
      <c r="A31" s="276" t="s">
        <v>107</v>
      </c>
      <c r="B31" s="263" t="s">
        <v>108</v>
      </c>
      <c r="C31" s="303" t="s">
        <v>357</v>
      </c>
      <c r="D31" s="303" t="s">
        <v>357</v>
      </c>
      <c r="E31" s="303" t="s">
        <v>357</v>
      </c>
      <c r="F31" s="303" t="s">
        <v>357</v>
      </c>
      <c r="G31" s="303" t="s">
        <v>357</v>
      </c>
      <c r="H31" s="297" t="s">
        <v>358</v>
      </c>
      <c r="I31" s="303" t="s">
        <v>357</v>
      </c>
      <c r="J31" s="297" t="s">
        <v>358</v>
      </c>
      <c r="K31" s="297" t="s">
        <v>358</v>
      </c>
      <c r="L31" s="303" t="s">
        <v>359</v>
      </c>
      <c r="M31" s="303" t="s">
        <v>359</v>
      </c>
      <c r="N31" s="303" t="s">
        <v>359</v>
      </c>
      <c r="O31" s="303" t="s">
        <v>359</v>
      </c>
      <c r="P31" s="303" t="s">
        <v>359</v>
      </c>
      <c r="Q31" s="303" t="s">
        <v>359</v>
      </c>
      <c r="R31" s="303" t="s">
        <v>359</v>
      </c>
      <c r="S31" s="303" t="s">
        <v>359</v>
      </c>
      <c r="T31" s="303" t="s">
        <v>360</v>
      </c>
      <c r="U31" s="303" t="s">
        <v>361</v>
      </c>
      <c r="V31" s="297" t="s">
        <v>358</v>
      </c>
      <c r="W31" s="303" t="s">
        <v>392</v>
      </c>
      <c r="X31" s="303" t="s">
        <v>360</v>
      </c>
      <c r="Y31" s="303" t="s">
        <v>360</v>
      </c>
      <c r="Z31" s="303" t="s">
        <v>360</v>
      </c>
      <c r="AA31" s="297" t="s">
        <v>358</v>
      </c>
      <c r="AB31" s="297" t="s">
        <v>358</v>
      </c>
      <c r="AC31" s="297" t="s">
        <v>358</v>
      </c>
      <c r="AD31" s="304" t="s">
        <v>363</v>
      </c>
      <c r="AE31" s="297" t="s">
        <v>246</v>
      </c>
      <c r="AF31" s="297" t="s">
        <v>364</v>
      </c>
      <c r="AG31" s="297" t="s">
        <v>365</v>
      </c>
      <c r="AH31" s="297" t="s">
        <v>358</v>
      </c>
      <c r="AI31" s="297" t="s">
        <v>358</v>
      </c>
      <c r="AJ31" s="297" t="s">
        <v>246</v>
      </c>
      <c r="AK31" s="297" t="s">
        <v>246</v>
      </c>
    </row>
    <row r="32" spans="1:37" ht="15" customHeight="1" x14ac:dyDescent="0.3">
      <c r="A32" s="276" t="s">
        <v>109</v>
      </c>
      <c r="B32" s="263" t="s">
        <v>110</v>
      </c>
      <c r="C32" s="303" t="s">
        <v>357</v>
      </c>
      <c r="D32" s="303" t="s">
        <v>357</v>
      </c>
      <c r="E32" s="303" t="s">
        <v>357</v>
      </c>
      <c r="F32" s="303" t="s">
        <v>357</v>
      </c>
      <c r="G32" s="303" t="s">
        <v>357</v>
      </c>
      <c r="H32" s="297" t="s">
        <v>358</v>
      </c>
      <c r="I32" s="303" t="s">
        <v>357</v>
      </c>
      <c r="J32" s="297" t="s">
        <v>358</v>
      </c>
      <c r="K32" s="297" t="s">
        <v>358</v>
      </c>
      <c r="L32" s="303" t="s">
        <v>359</v>
      </c>
      <c r="M32" s="303" t="s">
        <v>359</v>
      </c>
      <c r="N32" s="303" t="s">
        <v>359</v>
      </c>
      <c r="O32" s="303" t="s">
        <v>359</v>
      </c>
      <c r="P32" s="303" t="s">
        <v>359</v>
      </c>
      <c r="Q32" s="303" t="s">
        <v>359</v>
      </c>
      <c r="R32" s="303" t="s">
        <v>359</v>
      </c>
      <c r="S32" s="303" t="s">
        <v>359</v>
      </c>
      <c r="T32" s="303" t="s">
        <v>360</v>
      </c>
      <c r="U32" s="303" t="s">
        <v>361</v>
      </c>
      <c r="V32" s="297" t="s">
        <v>358</v>
      </c>
      <c r="W32" s="303" t="s">
        <v>393</v>
      </c>
      <c r="X32" s="303" t="s">
        <v>360</v>
      </c>
      <c r="Y32" s="303" t="s">
        <v>360</v>
      </c>
      <c r="Z32" s="303" t="s">
        <v>360</v>
      </c>
      <c r="AA32" s="297" t="s">
        <v>358</v>
      </c>
      <c r="AB32" s="297" t="s">
        <v>358</v>
      </c>
      <c r="AC32" s="297" t="s">
        <v>358</v>
      </c>
      <c r="AD32" s="304" t="s">
        <v>363</v>
      </c>
      <c r="AE32" s="297" t="s">
        <v>246</v>
      </c>
      <c r="AF32" s="297" t="s">
        <v>364</v>
      </c>
      <c r="AG32" s="297" t="s">
        <v>365</v>
      </c>
      <c r="AH32" s="297" t="s">
        <v>358</v>
      </c>
      <c r="AI32" s="297" t="s">
        <v>358</v>
      </c>
      <c r="AJ32" s="297" t="s">
        <v>246</v>
      </c>
      <c r="AK32" s="297" t="s">
        <v>246</v>
      </c>
    </row>
    <row r="33" spans="1:37" ht="15" customHeight="1" x14ac:dyDescent="0.3">
      <c r="A33" s="276" t="s">
        <v>111</v>
      </c>
      <c r="B33" s="263" t="s">
        <v>112</v>
      </c>
      <c r="C33" s="303" t="s">
        <v>357</v>
      </c>
      <c r="D33" s="303" t="s">
        <v>357</v>
      </c>
      <c r="E33" s="303" t="s">
        <v>357</v>
      </c>
      <c r="F33" s="303" t="s">
        <v>357</v>
      </c>
      <c r="G33" s="303" t="s">
        <v>357</v>
      </c>
      <c r="H33" s="297" t="s">
        <v>358</v>
      </c>
      <c r="I33" s="303" t="s">
        <v>357</v>
      </c>
      <c r="J33" s="297" t="s">
        <v>358</v>
      </c>
      <c r="K33" s="297" t="s">
        <v>358</v>
      </c>
      <c r="L33" s="303" t="s">
        <v>359</v>
      </c>
      <c r="M33" s="303" t="s">
        <v>359</v>
      </c>
      <c r="N33" s="303" t="s">
        <v>359</v>
      </c>
      <c r="O33" s="303" t="s">
        <v>359</v>
      </c>
      <c r="P33" s="303" t="s">
        <v>359</v>
      </c>
      <c r="Q33" s="303" t="s">
        <v>359</v>
      </c>
      <c r="R33" s="303" t="s">
        <v>359</v>
      </c>
      <c r="S33" s="303" t="s">
        <v>359</v>
      </c>
      <c r="T33" s="303" t="s">
        <v>360</v>
      </c>
      <c r="U33" s="303" t="s">
        <v>361</v>
      </c>
      <c r="V33" s="297" t="s">
        <v>358</v>
      </c>
      <c r="W33" s="303" t="s">
        <v>394</v>
      </c>
      <c r="X33" s="303" t="s">
        <v>360</v>
      </c>
      <c r="Y33" s="303" t="s">
        <v>360</v>
      </c>
      <c r="Z33" s="303" t="s">
        <v>360</v>
      </c>
      <c r="AA33" s="297" t="s">
        <v>358</v>
      </c>
      <c r="AB33" s="297" t="s">
        <v>358</v>
      </c>
      <c r="AC33" s="297" t="s">
        <v>358</v>
      </c>
      <c r="AD33" s="304" t="s">
        <v>363</v>
      </c>
      <c r="AE33" s="297" t="s">
        <v>246</v>
      </c>
      <c r="AF33" s="297" t="s">
        <v>364</v>
      </c>
      <c r="AG33" s="297" t="s">
        <v>365</v>
      </c>
      <c r="AH33" s="297" t="s">
        <v>358</v>
      </c>
      <c r="AI33" s="297" t="s">
        <v>358</v>
      </c>
      <c r="AJ33" s="297" t="s">
        <v>246</v>
      </c>
      <c r="AK33" s="297" t="s">
        <v>246</v>
      </c>
    </row>
    <row r="34" spans="1:37" ht="15" customHeight="1" x14ac:dyDescent="0.3">
      <c r="A34" s="276" t="s">
        <v>113</v>
      </c>
      <c r="B34" s="263" t="s">
        <v>114</v>
      </c>
      <c r="C34" s="303" t="s">
        <v>357</v>
      </c>
      <c r="D34" s="303" t="s">
        <v>357</v>
      </c>
      <c r="E34" s="303" t="s">
        <v>357</v>
      </c>
      <c r="F34" s="303" t="s">
        <v>357</v>
      </c>
      <c r="G34" s="303" t="s">
        <v>357</v>
      </c>
      <c r="H34" s="297" t="s">
        <v>358</v>
      </c>
      <c r="I34" s="303" t="s">
        <v>357</v>
      </c>
      <c r="J34" s="297" t="s">
        <v>358</v>
      </c>
      <c r="K34" s="297" t="s">
        <v>358</v>
      </c>
      <c r="L34" s="303" t="s">
        <v>359</v>
      </c>
      <c r="M34" s="303" t="s">
        <v>359</v>
      </c>
      <c r="N34" s="303" t="s">
        <v>359</v>
      </c>
      <c r="O34" s="303" t="s">
        <v>359</v>
      </c>
      <c r="P34" s="303" t="s">
        <v>359</v>
      </c>
      <c r="Q34" s="303" t="s">
        <v>359</v>
      </c>
      <c r="R34" s="303" t="s">
        <v>359</v>
      </c>
      <c r="S34" s="303" t="s">
        <v>359</v>
      </c>
      <c r="T34" s="303" t="s">
        <v>360</v>
      </c>
      <c r="U34" s="303" t="s">
        <v>361</v>
      </c>
      <c r="V34" s="297" t="s">
        <v>358</v>
      </c>
      <c r="W34" s="303" t="s">
        <v>395</v>
      </c>
      <c r="X34" s="303" t="s">
        <v>360</v>
      </c>
      <c r="Y34" s="303" t="s">
        <v>360</v>
      </c>
      <c r="Z34" s="303" t="s">
        <v>360</v>
      </c>
      <c r="AA34" s="297" t="s">
        <v>358</v>
      </c>
      <c r="AB34" s="297" t="s">
        <v>358</v>
      </c>
      <c r="AC34" s="297" t="s">
        <v>358</v>
      </c>
      <c r="AD34" s="304" t="s">
        <v>363</v>
      </c>
      <c r="AE34" s="297" t="s">
        <v>246</v>
      </c>
      <c r="AF34" s="297" t="s">
        <v>364</v>
      </c>
      <c r="AG34" s="297" t="s">
        <v>365</v>
      </c>
      <c r="AH34" s="297" t="s">
        <v>358</v>
      </c>
      <c r="AI34" s="297" t="s">
        <v>358</v>
      </c>
      <c r="AJ34" s="297" t="s">
        <v>246</v>
      </c>
      <c r="AK34" s="297" t="s">
        <v>246</v>
      </c>
    </row>
    <row r="35" spans="1:37" ht="15" customHeight="1" x14ac:dyDescent="0.3">
      <c r="A35" s="276" t="s">
        <v>115</v>
      </c>
      <c r="B35" s="263" t="s">
        <v>116</v>
      </c>
      <c r="C35" s="303" t="s">
        <v>357</v>
      </c>
      <c r="D35" s="303" t="s">
        <v>357</v>
      </c>
      <c r="E35" s="303" t="s">
        <v>357</v>
      </c>
      <c r="F35" s="303" t="s">
        <v>357</v>
      </c>
      <c r="G35" s="303" t="s">
        <v>357</v>
      </c>
      <c r="H35" s="297" t="s">
        <v>358</v>
      </c>
      <c r="I35" s="303" t="s">
        <v>357</v>
      </c>
      <c r="J35" s="297" t="s">
        <v>358</v>
      </c>
      <c r="K35" s="297" t="s">
        <v>358</v>
      </c>
      <c r="L35" s="303" t="s">
        <v>359</v>
      </c>
      <c r="M35" s="303" t="s">
        <v>359</v>
      </c>
      <c r="N35" s="303" t="s">
        <v>359</v>
      </c>
      <c r="O35" s="303" t="s">
        <v>359</v>
      </c>
      <c r="P35" s="303" t="s">
        <v>359</v>
      </c>
      <c r="Q35" s="303" t="s">
        <v>359</v>
      </c>
      <c r="R35" s="303" t="s">
        <v>359</v>
      </c>
      <c r="S35" s="303" t="s">
        <v>359</v>
      </c>
      <c r="T35" s="303" t="s">
        <v>360</v>
      </c>
      <c r="U35" s="303" t="s">
        <v>361</v>
      </c>
      <c r="V35" s="297" t="s">
        <v>358</v>
      </c>
      <c r="W35" s="303" t="s">
        <v>396</v>
      </c>
      <c r="X35" s="303" t="s">
        <v>360</v>
      </c>
      <c r="Y35" s="303" t="s">
        <v>360</v>
      </c>
      <c r="Z35" s="303" t="s">
        <v>360</v>
      </c>
      <c r="AA35" s="297" t="s">
        <v>358</v>
      </c>
      <c r="AB35" s="297" t="s">
        <v>358</v>
      </c>
      <c r="AC35" s="297" t="s">
        <v>358</v>
      </c>
      <c r="AD35" s="304" t="s">
        <v>363</v>
      </c>
      <c r="AE35" s="297" t="s">
        <v>246</v>
      </c>
      <c r="AF35" s="297" t="s">
        <v>364</v>
      </c>
      <c r="AG35" s="297" t="s">
        <v>365</v>
      </c>
      <c r="AH35" s="297" t="s">
        <v>358</v>
      </c>
      <c r="AI35" s="297" t="s">
        <v>358</v>
      </c>
      <c r="AJ35" s="297" t="s">
        <v>246</v>
      </c>
      <c r="AK35" s="297" t="s">
        <v>246</v>
      </c>
    </row>
    <row r="36" spans="1:37" ht="15" customHeight="1" x14ac:dyDescent="0.3">
      <c r="A36" s="276" t="s">
        <v>117</v>
      </c>
      <c r="B36" s="263" t="s">
        <v>118</v>
      </c>
      <c r="C36" s="303" t="s">
        <v>357</v>
      </c>
      <c r="D36" s="303" t="s">
        <v>357</v>
      </c>
      <c r="E36" s="303" t="s">
        <v>357</v>
      </c>
      <c r="F36" s="303" t="s">
        <v>357</v>
      </c>
      <c r="G36" s="303" t="s">
        <v>357</v>
      </c>
      <c r="H36" s="297" t="s">
        <v>358</v>
      </c>
      <c r="I36" s="303" t="s">
        <v>357</v>
      </c>
      <c r="J36" s="297" t="s">
        <v>358</v>
      </c>
      <c r="K36" s="297" t="s">
        <v>358</v>
      </c>
      <c r="L36" s="303" t="s">
        <v>359</v>
      </c>
      <c r="M36" s="303" t="s">
        <v>359</v>
      </c>
      <c r="N36" s="303" t="s">
        <v>359</v>
      </c>
      <c r="O36" s="303" t="s">
        <v>359</v>
      </c>
      <c r="P36" s="303" t="s">
        <v>359</v>
      </c>
      <c r="Q36" s="303" t="s">
        <v>359</v>
      </c>
      <c r="R36" s="303" t="s">
        <v>359</v>
      </c>
      <c r="S36" s="303" t="s">
        <v>359</v>
      </c>
      <c r="T36" s="303" t="s">
        <v>360</v>
      </c>
      <c r="U36" s="303" t="s">
        <v>361</v>
      </c>
      <c r="V36" s="297" t="s">
        <v>358</v>
      </c>
      <c r="W36" s="303" t="s">
        <v>397</v>
      </c>
      <c r="X36" s="303" t="s">
        <v>360</v>
      </c>
      <c r="Y36" s="303" t="s">
        <v>360</v>
      </c>
      <c r="Z36" s="303" t="s">
        <v>360</v>
      </c>
      <c r="AA36" s="297" t="s">
        <v>358</v>
      </c>
      <c r="AB36" s="297" t="s">
        <v>358</v>
      </c>
      <c r="AC36" s="297" t="s">
        <v>358</v>
      </c>
      <c r="AD36" s="304" t="s">
        <v>363</v>
      </c>
      <c r="AE36" s="297" t="s">
        <v>246</v>
      </c>
      <c r="AF36" s="297" t="s">
        <v>364</v>
      </c>
      <c r="AG36" s="297" t="s">
        <v>365</v>
      </c>
      <c r="AH36" s="297" t="s">
        <v>358</v>
      </c>
      <c r="AI36" s="297" t="s">
        <v>358</v>
      </c>
      <c r="AJ36" s="297" t="s">
        <v>246</v>
      </c>
      <c r="AK36" s="297" t="s">
        <v>246</v>
      </c>
    </row>
    <row r="37" spans="1:37" ht="15" customHeight="1" x14ac:dyDescent="0.3">
      <c r="A37" s="276" t="s">
        <v>119</v>
      </c>
      <c r="B37" s="263" t="s">
        <v>120</v>
      </c>
      <c r="C37" s="303" t="s">
        <v>357</v>
      </c>
      <c r="D37" s="303" t="s">
        <v>357</v>
      </c>
      <c r="E37" s="303" t="s">
        <v>357</v>
      </c>
      <c r="F37" s="303" t="s">
        <v>357</v>
      </c>
      <c r="G37" s="303" t="s">
        <v>357</v>
      </c>
      <c r="H37" s="297" t="s">
        <v>358</v>
      </c>
      <c r="I37" s="303" t="s">
        <v>357</v>
      </c>
      <c r="J37" s="297" t="s">
        <v>358</v>
      </c>
      <c r="K37" s="297" t="s">
        <v>358</v>
      </c>
      <c r="L37" s="303" t="s">
        <v>359</v>
      </c>
      <c r="M37" s="303" t="s">
        <v>359</v>
      </c>
      <c r="N37" s="303" t="s">
        <v>359</v>
      </c>
      <c r="O37" s="303" t="s">
        <v>359</v>
      </c>
      <c r="P37" s="303" t="s">
        <v>359</v>
      </c>
      <c r="Q37" s="303" t="s">
        <v>359</v>
      </c>
      <c r="R37" s="303" t="s">
        <v>359</v>
      </c>
      <c r="S37" s="303" t="s">
        <v>359</v>
      </c>
      <c r="T37" s="303" t="s">
        <v>360</v>
      </c>
      <c r="U37" s="303" t="s">
        <v>361</v>
      </c>
      <c r="V37" s="297" t="s">
        <v>358</v>
      </c>
      <c r="W37" s="303" t="s">
        <v>398</v>
      </c>
      <c r="X37" s="303" t="s">
        <v>360</v>
      </c>
      <c r="Y37" s="303" t="s">
        <v>360</v>
      </c>
      <c r="Z37" s="303" t="s">
        <v>360</v>
      </c>
      <c r="AA37" s="297" t="s">
        <v>358</v>
      </c>
      <c r="AB37" s="297" t="s">
        <v>358</v>
      </c>
      <c r="AC37" s="297" t="s">
        <v>358</v>
      </c>
      <c r="AD37" s="304" t="s">
        <v>363</v>
      </c>
      <c r="AE37" s="297" t="s">
        <v>246</v>
      </c>
      <c r="AF37" s="297" t="s">
        <v>364</v>
      </c>
      <c r="AG37" s="297" t="s">
        <v>365</v>
      </c>
      <c r="AH37" s="297" t="s">
        <v>358</v>
      </c>
      <c r="AI37" s="297" t="s">
        <v>358</v>
      </c>
      <c r="AJ37" s="297" t="s">
        <v>246</v>
      </c>
      <c r="AK37" s="297" t="s">
        <v>246</v>
      </c>
    </row>
    <row r="38" spans="1:37" ht="15" customHeight="1" x14ac:dyDescent="0.3">
      <c r="A38" s="276" t="s">
        <v>121</v>
      </c>
      <c r="B38" s="263" t="s">
        <v>122</v>
      </c>
      <c r="C38" s="303" t="s">
        <v>357</v>
      </c>
      <c r="D38" s="303" t="s">
        <v>357</v>
      </c>
      <c r="E38" s="303" t="s">
        <v>357</v>
      </c>
      <c r="F38" s="303" t="s">
        <v>357</v>
      </c>
      <c r="G38" s="303" t="s">
        <v>357</v>
      </c>
      <c r="H38" s="297" t="s">
        <v>358</v>
      </c>
      <c r="I38" s="303" t="s">
        <v>357</v>
      </c>
      <c r="J38" s="297" t="s">
        <v>358</v>
      </c>
      <c r="K38" s="297" t="s">
        <v>358</v>
      </c>
      <c r="L38" s="303" t="s">
        <v>359</v>
      </c>
      <c r="M38" s="303" t="s">
        <v>359</v>
      </c>
      <c r="N38" s="303" t="s">
        <v>359</v>
      </c>
      <c r="O38" s="303" t="s">
        <v>359</v>
      </c>
      <c r="P38" s="303" t="s">
        <v>359</v>
      </c>
      <c r="Q38" s="303" t="s">
        <v>359</v>
      </c>
      <c r="R38" s="303" t="s">
        <v>359</v>
      </c>
      <c r="S38" s="303" t="s">
        <v>359</v>
      </c>
      <c r="T38" s="303" t="s">
        <v>360</v>
      </c>
      <c r="U38" s="303" t="s">
        <v>361</v>
      </c>
      <c r="V38" s="297" t="s">
        <v>358</v>
      </c>
      <c r="W38" s="303" t="s">
        <v>399</v>
      </c>
      <c r="X38" s="303" t="s">
        <v>360</v>
      </c>
      <c r="Y38" s="303" t="s">
        <v>360</v>
      </c>
      <c r="Z38" s="303" t="s">
        <v>360</v>
      </c>
      <c r="AA38" s="297" t="s">
        <v>358</v>
      </c>
      <c r="AB38" s="297" t="s">
        <v>358</v>
      </c>
      <c r="AC38" s="297" t="s">
        <v>358</v>
      </c>
      <c r="AD38" s="304" t="s">
        <v>363</v>
      </c>
      <c r="AE38" s="297" t="s">
        <v>246</v>
      </c>
      <c r="AF38" s="297" t="s">
        <v>364</v>
      </c>
      <c r="AG38" s="297" t="s">
        <v>365</v>
      </c>
      <c r="AH38" s="297" t="s">
        <v>358</v>
      </c>
      <c r="AI38" s="297" t="s">
        <v>358</v>
      </c>
      <c r="AJ38" s="297" t="s">
        <v>246</v>
      </c>
      <c r="AK38" s="297" t="s">
        <v>246</v>
      </c>
    </row>
    <row r="39" spans="1:37" ht="15" customHeight="1" x14ac:dyDescent="0.3">
      <c r="A39" s="276" t="s">
        <v>123</v>
      </c>
      <c r="B39" s="263" t="s">
        <v>124</v>
      </c>
      <c r="C39" s="303" t="s">
        <v>357</v>
      </c>
      <c r="D39" s="303" t="s">
        <v>357</v>
      </c>
      <c r="E39" s="303" t="s">
        <v>357</v>
      </c>
      <c r="F39" s="303" t="s">
        <v>357</v>
      </c>
      <c r="G39" s="303" t="s">
        <v>357</v>
      </c>
      <c r="H39" s="297" t="s">
        <v>358</v>
      </c>
      <c r="I39" s="303" t="s">
        <v>357</v>
      </c>
      <c r="J39" s="297" t="s">
        <v>358</v>
      </c>
      <c r="K39" s="297" t="s">
        <v>358</v>
      </c>
      <c r="L39" s="303" t="s">
        <v>359</v>
      </c>
      <c r="M39" s="303" t="s">
        <v>359</v>
      </c>
      <c r="N39" s="303" t="s">
        <v>359</v>
      </c>
      <c r="O39" s="303" t="s">
        <v>359</v>
      </c>
      <c r="P39" s="303" t="s">
        <v>359</v>
      </c>
      <c r="Q39" s="303" t="s">
        <v>359</v>
      </c>
      <c r="R39" s="303" t="s">
        <v>359</v>
      </c>
      <c r="S39" s="303" t="s">
        <v>359</v>
      </c>
      <c r="T39" s="303" t="s">
        <v>360</v>
      </c>
      <c r="U39" s="303" t="s">
        <v>361</v>
      </c>
      <c r="V39" s="297" t="s">
        <v>358</v>
      </c>
      <c r="W39" s="303" t="s">
        <v>400</v>
      </c>
      <c r="X39" s="303" t="s">
        <v>360</v>
      </c>
      <c r="Y39" s="303" t="s">
        <v>360</v>
      </c>
      <c r="Z39" s="303" t="s">
        <v>360</v>
      </c>
      <c r="AA39" s="297" t="s">
        <v>358</v>
      </c>
      <c r="AB39" s="297" t="s">
        <v>358</v>
      </c>
      <c r="AC39" s="297" t="s">
        <v>358</v>
      </c>
      <c r="AD39" s="304" t="s">
        <v>363</v>
      </c>
      <c r="AE39" s="297" t="s">
        <v>246</v>
      </c>
      <c r="AF39" s="297" t="s">
        <v>364</v>
      </c>
      <c r="AG39" s="297" t="s">
        <v>365</v>
      </c>
      <c r="AH39" s="297" t="s">
        <v>358</v>
      </c>
      <c r="AI39" s="297" t="s">
        <v>358</v>
      </c>
      <c r="AJ39" s="297" t="s">
        <v>246</v>
      </c>
      <c r="AK39" s="297" t="s">
        <v>246</v>
      </c>
    </row>
    <row r="40" spans="1:37" ht="15" customHeight="1" x14ac:dyDescent="0.3">
      <c r="A40" s="276" t="s">
        <v>125</v>
      </c>
      <c r="B40" s="263" t="s">
        <v>126</v>
      </c>
      <c r="C40" s="303" t="s">
        <v>357</v>
      </c>
      <c r="D40" s="303" t="s">
        <v>357</v>
      </c>
      <c r="E40" s="303" t="s">
        <v>357</v>
      </c>
      <c r="F40" s="303" t="s">
        <v>357</v>
      </c>
      <c r="G40" s="303" t="s">
        <v>357</v>
      </c>
      <c r="H40" s="297" t="s">
        <v>358</v>
      </c>
      <c r="I40" s="303" t="s">
        <v>357</v>
      </c>
      <c r="J40" s="297" t="s">
        <v>358</v>
      </c>
      <c r="K40" s="297" t="s">
        <v>358</v>
      </c>
      <c r="L40" s="303" t="s">
        <v>359</v>
      </c>
      <c r="M40" s="303" t="s">
        <v>359</v>
      </c>
      <c r="N40" s="303" t="s">
        <v>359</v>
      </c>
      <c r="O40" s="303" t="s">
        <v>359</v>
      </c>
      <c r="P40" s="303" t="s">
        <v>359</v>
      </c>
      <c r="Q40" s="303" t="s">
        <v>359</v>
      </c>
      <c r="R40" s="303" t="s">
        <v>359</v>
      </c>
      <c r="S40" s="303" t="s">
        <v>359</v>
      </c>
      <c r="T40" s="303" t="s">
        <v>360</v>
      </c>
      <c r="U40" s="303" t="s">
        <v>361</v>
      </c>
      <c r="V40" s="297" t="s">
        <v>358</v>
      </c>
      <c r="W40" s="303" t="s">
        <v>401</v>
      </c>
      <c r="X40" s="303" t="s">
        <v>360</v>
      </c>
      <c r="Y40" s="303" t="s">
        <v>360</v>
      </c>
      <c r="Z40" s="303" t="s">
        <v>360</v>
      </c>
      <c r="AA40" s="297" t="s">
        <v>358</v>
      </c>
      <c r="AB40" s="297" t="s">
        <v>358</v>
      </c>
      <c r="AC40" s="297" t="s">
        <v>358</v>
      </c>
      <c r="AD40" s="304" t="s">
        <v>363</v>
      </c>
      <c r="AE40" s="297" t="s">
        <v>246</v>
      </c>
      <c r="AF40" s="297" t="s">
        <v>364</v>
      </c>
      <c r="AG40" s="297" t="s">
        <v>365</v>
      </c>
      <c r="AH40" s="297" t="s">
        <v>358</v>
      </c>
      <c r="AI40" s="297" t="s">
        <v>358</v>
      </c>
      <c r="AJ40" s="297" t="s">
        <v>246</v>
      </c>
      <c r="AK40" s="297" t="s">
        <v>246</v>
      </c>
    </row>
    <row r="41" spans="1:37" ht="15" customHeight="1" x14ac:dyDescent="0.3">
      <c r="A41" s="276" t="s">
        <v>127</v>
      </c>
      <c r="B41" s="263" t="s">
        <v>128</v>
      </c>
      <c r="C41" s="303" t="s">
        <v>357</v>
      </c>
      <c r="D41" s="303" t="s">
        <v>357</v>
      </c>
      <c r="E41" s="303" t="s">
        <v>357</v>
      </c>
      <c r="F41" s="303" t="s">
        <v>357</v>
      </c>
      <c r="G41" s="303" t="s">
        <v>357</v>
      </c>
      <c r="H41" s="297" t="s">
        <v>358</v>
      </c>
      <c r="I41" s="303" t="s">
        <v>357</v>
      </c>
      <c r="J41" s="297" t="s">
        <v>358</v>
      </c>
      <c r="K41" s="297" t="s">
        <v>358</v>
      </c>
      <c r="L41" s="303" t="s">
        <v>359</v>
      </c>
      <c r="M41" s="303" t="s">
        <v>359</v>
      </c>
      <c r="N41" s="303" t="s">
        <v>359</v>
      </c>
      <c r="O41" s="303" t="s">
        <v>359</v>
      </c>
      <c r="P41" s="303" t="s">
        <v>359</v>
      </c>
      <c r="Q41" s="303" t="s">
        <v>359</v>
      </c>
      <c r="R41" s="303" t="s">
        <v>359</v>
      </c>
      <c r="S41" s="303" t="s">
        <v>359</v>
      </c>
      <c r="T41" s="303" t="s">
        <v>360</v>
      </c>
      <c r="U41" s="303" t="s">
        <v>361</v>
      </c>
      <c r="V41" s="297" t="s">
        <v>358</v>
      </c>
      <c r="W41" s="303" t="s">
        <v>402</v>
      </c>
      <c r="X41" s="303" t="s">
        <v>360</v>
      </c>
      <c r="Y41" s="303" t="s">
        <v>360</v>
      </c>
      <c r="Z41" s="303" t="s">
        <v>360</v>
      </c>
      <c r="AA41" s="297" t="s">
        <v>358</v>
      </c>
      <c r="AB41" s="297" t="s">
        <v>358</v>
      </c>
      <c r="AC41" s="297" t="s">
        <v>358</v>
      </c>
      <c r="AD41" s="304" t="s">
        <v>363</v>
      </c>
      <c r="AE41" s="297" t="s">
        <v>246</v>
      </c>
      <c r="AF41" s="297" t="s">
        <v>364</v>
      </c>
      <c r="AG41" s="297" t="s">
        <v>365</v>
      </c>
      <c r="AH41" s="297" t="s">
        <v>358</v>
      </c>
      <c r="AI41" s="297" t="s">
        <v>358</v>
      </c>
      <c r="AJ41" s="297" t="s">
        <v>246</v>
      </c>
      <c r="AK41" s="297" t="s">
        <v>246</v>
      </c>
    </row>
    <row r="42" spans="1:37" ht="15" customHeight="1" x14ac:dyDescent="0.3">
      <c r="A42" s="276" t="s">
        <v>129</v>
      </c>
      <c r="B42" s="263" t="s">
        <v>130</v>
      </c>
      <c r="C42" s="303" t="s">
        <v>357</v>
      </c>
      <c r="D42" s="303" t="s">
        <v>357</v>
      </c>
      <c r="E42" s="303" t="s">
        <v>357</v>
      </c>
      <c r="F42" s="303" t="s">
        <v>357</v>
      </c>
      <c r="G42" s="303" t="s">
        <v>357</v>
      </c>
      <c r="H42" s="297" t="s">
        <v>358</v>
      </c>
      <c r="I42" s="303" t="s">
        <v>357</v>
      </c>
      <c r="J42" s="297" t="s">
        <v>358</v>
      </c>
      <c r="K42" s="297" t="s">
        <v>358</v>
      </c>
      <c r="L42" s="303" t="s">
        <v>359</v>
      </c>
      <c r="M42" s="303" t="s">
        <v>359</v>
      </c>
      <c r="N42" s="303" t="s">
        <v>359</v>
      </c>
      <c r="O42" s="303" t="s">
        <v>359</v>
      </c>
      <c r="P42" s="303" t="s">
        <v>359</v>
      </c>
      <c r="Q42" s="303" t="s">
        <v>359</v>
      </c>
      <c r="R42" s="303" t="s">
        <v>359</v>
      </c>
      <c r="S42" s="303" t="s">
        <v>359</v>
      </c>
      <c r="T42" s="303" t="s">
        <v>360</v>
      </c>
      <c r="U42" s="303" t="s">
        <v>361</v>
      </c>
      <c r="V42" s="297" t="s">
        <v>358</v>
      </c>
      <c r="W42" s="303" t="s">
        <v>403</v>
      </c>
      <c r="X42" s="303" t="s">
        <v>360</v>
      </c>
      <c r="Y42" s="303" t="s">
        <v>360</v>
      </c>
      <c r="Z42" s="303" t="s">
        <v>360</v>
      </c>
      <c r="AA42" s="297" t="s">
        <v>358</v>
      </c>
      <c r="AB42" s="297" t="s">
        <v>358</v>
      </c>
      <c r="AC42" s="297" t="s">
        <v>358</v>
      </c>
      <c r="AD42" s="304" t="s">
        <v>363</v>
      </c>
      <c r="AE42" s="297" t="s">
        <v>246</v>
      </c>
      <c r="AF42" s="297" t="s">
        <v>364</v>
      </c>
      <c r="AG42" s="297" t="s">
        <v>365</v>
      </c>
      <c r="AH42" s="297" t="s">
        <v>358</v>
      </c>
      <c r="AI42" s="297" t="s">
        <v>358</v>
      </c>
      <c r="AJ42" s="297" t="s">
        <v>246</v>
      </c>
      <c r="AK42" s="297" t="s">
        <v>246</v>
      </c>
    </row>
    <row r="43" spans="1:37" ht="15" customHeight="1" x14ac:dyDescent="0.3">
      <c r="A43" s="276" t="s">
        <v>131</v>
      </c>
      <c r="B43" s="263" t="s">
        <v>132</v>
      </c>
      <c r="C43" s="303" t="s">
        <v>357</v>
      </c>
      <c r="D43" s="303" t="s">
        <v>357</v>
      </c>
      <c r="E43" s="303" t="s">
        <v>357</v>
      </c>
      <c r="F43" s="303" t="s">
        <v>357</v>
      </c>
      <c r="G43" s="303" t="s">
        <v>357</v>
      </c>
      <c r="H43" s="297" t="s">
        <v>358</v>
      </c>
      <c r="I43" s="303" t="s">
        <v>357</v>
      </c>
      <c r="J43" s="297" t="s">
        <v>358</v>
      </c>
      <c r="K43" s="297" t="s">
        <v>358</v>
      </c>
      <c r="L43" s="303" t="s">
        <v>359</v>
      </c>
      <c r="M43" s="303" t="s">
        <v>359</v>
      </c>
      <c r="N43" s="303" t="s">
        <v>359</v>
      </c>
      <c r="O43" s="303" t="s">
        <v>359</v>
      </c>
      <c r="P43" s="303" t="s">
        <v>359</v>
      </c>
      <c r="Q43" s="303" t="s">
        <v>359</v>
      </c>
      <c r="R43" s="303" t="s">
        <v>359</v>
      </c>
      <c r="S43" s="303" t="s">
        <v>359</v>
      </c>
      <c r="T43" s="303" t="s">
        <v>360</v>
      </c>
      <c r="U43" s="303" t="s">
        <v>361</v>
      </c>
      <c r="V43" s="297" t="s">
        <v>358</v>
      </c>
      <c r="W43" s="303" t="s">
        <v>404</v>
      </c>
      <c r="X43" s="303" t="s">
        <v>360</v>
      </c>
      <c r="Y43" s="303" t="s">
        <v>360</v>
      </c>
      <c r="Z43" s="303" t="s">
        <v>360</v>
      </c>
      <c r="AA43" s="297" t="s">
        <v>358</v>
      </c>
      <c r="AB43" s="297" t="s">
        <v>358</v>
      </c>
      <c r="AC43" s="297" t="s">
        <v>358</v>
      </c>
      <c r="AD43" s="304" t="s">
        <v>363</v>
      </c>
      <c r="AE43" s="297" t="s">
        <v>246</v>
      </c>
      <c r="AF43" s="297" t="s">
        <v>364</v>
      </c>
      <c r="AG43" s="297" t="s">
        <v>365</v>
      </c>
      <c r="AH43" s="297" t="s">
        <v>358</v>
      </c>
      <c r="AI43" s="297" t="s">
        <v>358</v>
      </c>
      <c r="AJ43" s="297" t="s">
        <v>246</v>
      </c>
      <c r="AK43" s="297" t="s">
        <v>246</v>
      </c>
    </row>
    <row r="44" spans="1:37" ht="15" customHeight="1" x14ac:dyDescent="0.3">
      <c r="A44" s="276" t="s">
        <v>133</v>
      </c>
      <c r="B44" s="263" t="s">
        <v>134</v>
      </c>
      <c r="C44" s="303" t="s">
        <v>357</v>
      </c>
      <c r="D44" s="303" t="s">
        <v>357</v>
      </c>
      <c r="E44" s="303" t="s">
        <v>357</v>
      </c>
      <c r="F44" s="303" t="s">
        <v>357</v>
      </c>
      <c r="G44" s="303" t="s">
        <v>357</v>
      </c>
      <c r="H44" s="297" t="s">
        <v>358</v>
      </c>
      <c r="I44" s="303" t="s">
        <v>357</v>
      </c>
      <c r="J44" s="297" t="s">
        <v>358</v>
      </c>
      <c r="K44" s="297" t="s">
        <v>358</v>
      </c>
      <c r="L44" s="303" t="s">
        <v>359</v>
      </c>
      <c r="M44" s="303" t="s">
        <v>359</v>
      </c>
      <c r="N44" s="303" t="s">
        <v>359</v>
      </c>
      <c r="O44" s="303" t="s">
        <v>359</v>
      </c>
      <c r="P44" s="303" t="s">
        <v>359</v>
      </c>
      <c r="Q44" s="303" t="s">
        <v>359</v>
      </c>
      <c r="R44" s="303" t="s">
        <v>359</v>
      </c>
      <c r="S44" s="303" t="s">
        <v>359</v>
      </c>
      <c r="T44" s="303" t="s">
        <v>360</v>
      </c>
      <c r="U44" s="303" t="s">
        <v>361</v>
      </c>
      <c r="V44" s="297" t="s">
        <v>358</v>
      </c>
      <c r="W44" s="303" t="s">
        <v>405</v>
      </c>
      <c r="X44" s="303" t="s">
        <v>360</v>
      </c>
      <c r="Y44" s="303" t="s">
        <v>360</v>
      </c>
      <c r="Z44" s="303" t="s">
        <v>360</v>
      </c>
      <c r="AA44" s="297" t="s">
        <v>358</v>
      </c>
      <c r="AB44" s="297" t="s">
        <v>358</v>
      </c>
      <c r="AC44" s="297" t="s">
        <v>358</v>
      </c>
      <c r="AD44" s="304" t="s">
        <v>363</v>
      </c>
      <c r="AE44" s="297" t="s">
        <v>246</v>
      </c>
      <c r="AF44" s="297" t="s">
        <v>364</v>
      </c>
      <c r="AG44" s="297" t="s">
        <v>365</v>
      </c>
      <c r="AH44" s="297" t="s">
        <v>358</v>
      </c>
      <c r="AI44" s="297" t="s">
        <v>358</v>
      </c>
      <c r="AJ44" s="297" t="s">
        <v>246</v>
      </c>
      <c r="AK44" s="297" t="s">
        <v>246</v>
      </c>
    </row>
    <row r="45" spans="1:37" ht="15" customHeight="1" x14ac:dyDescent="0.3">
      <c r="A45" s="276" t="s">
        <v>135</v>
      </c>
      <c r="B45" s="263" t="s">
        <v>136</v>
      </c>
      <c r="C45" s="303" t="s">
        <v>357</v>
      </c>
      <c r="D45" s="303" t="s">
        <v>357</v>
      </c>
      <c r="E45" s="303" t="s">
        <v>357</v>
      </c>
      <c r="F45" s="303" t="s">
        <v>357</v>
      </c>
      <c r="G45" s="303" t="s">
        <v>357</v>
      </c>
      <c r="H45" s="297" t="s">
        <v>358</v>
      </c>
      <c r="I45" s="303" t="s">
        <v>357</v>
      </c>
      <c r="J45" s="297" t="s">
        <v>358</v>
      </c>
      <c r="K45" s="297" t="s">
        <v>358</v>
      </c>
      <c r="L45" s="303" t="s">
        <v>359</v>
      </c>
      <c r="M45" s="303" t="s">
        <v>359</v>
      </c>
      <c r="N45" s="303" t="s">
        <v>359</v>
      </c>
      <c r="O45" s="303" t="s">
        <v>359</v>
      </c>
      <c r="P45" s="303" t="s">
        <v>359</v>
      </c>
      <c r="Q45" s="303" t="s">
        <v>359</v>
      </c>
      <c r="R45" s="303" t="s">
        <v>359</v>
      </c>
      <c r="S45" s="303" t="s">
        <v>359</v>
      </c>
      <c r="T45" s="303" t="s">
        <v>360</v>
      </c>
      <c r="U45" s="303" t="s">
        <v>361</v>
      </c>
      <c r="V45" s="297" t="s">
        <v>358</v>
      </c>
      <c r="W45" s="303" t="s">
        <v>406</v>
      </c>
      <c r="X45" s="303" t="s">
        <v>360</v>
      </c>
      <c r="Y45" s="303" t="s">
        <v>360</v>
      </c>
      <c r="Z45" s="303" t="s">
        <v>360</v>
      </c>
      <c r="AA45" s="297" t="s">
        <v>358</v>
      </c>
      <c r="AB45" s="297" t="s">
        <v>358</v>
      </c>
      <c r="AC45" s="297" t="s">
        <v>358</v>
      </c>
      <c r="AD45" s="304" t="s">
        <v>363</v>
      </c>
      <c r="AE45" s="297" t="s">
        <v>246</v>
      </c>
      <c r="AF45" s="297" t="s">
        <v>364</v>
      </c>
      <c r="AG45" s="297" t="s">
        <v>365</v>
      </c>
      <c r="AH45" s="297" t="s">
        <v>358</v>
      </c>
      <c r="AI45" s="297" t="s">
        <v>358</v>
      </c>
      <c r="AJ45" s="297" t="s">
        <v>246</v>
      </c>
      <c r="AK45" s="297" t="s">
        <v>246</v>
      </c>
    </row>
    <row r="46" spans="1:37" ht="15" customHeight="1" x14ac:dyDescent="0.3">
      <c r="A46" s="276" t="s">
        <v>137</v>
      </c>
      <c r="B46" s="263" t="s">
        <v>138</v>
      </c>
      <c r="C46" s="303" t="s">
        <v>357</v>
      </c>
      <c r="D46" s="303" t="s">
        <v>357</v>
      </c>
      <c r="E46" s="303" t="s">
        <v>357</v>
      </c>
      <c r="F46" s="303" t="s">
        <v>357</v>
      </c>
      <c r="G46" s="303" t="s">
        <v>357</v>
      </c>
      <c r="H46" s="297" t="s">
        <v>358</v>
      </c>
      <c r="I46" s="303" t="s">
        <v>357</v>
      </c>
      <c r="J46" s="297" t="s">
        <v>358</v>
      </c>
      <c r="K46" s="297" t="s">
        <v>358</v>
      </c>
      <c r="L46" s="303" t="s">
        <v>359</v>
      </c>
      <c r="M46" s="303" t="s">
        <v>359</v>
      </c>
      <c r="N46" s="303" t="s">
        <v>359</v>
      </c>
      <c r="O46" s="303" t="s">
        <v>359</v>
      </c>
      <c r="P46" s="303" t="s">
        <v>359</v>
      </c>
      <c r="Q46" s="303" t="s">
        <v>359</v>
      </c>
      <c r="R46" s="303" t="s">
        <v>359</v>
      </c>
      <c r="S46" s="303" t="s">
        <v>359</v>
      </c>
      <c r="T46" s="303" t="s">
        <v>360</v>
      </c>
      <c r="U46" s="303" t="s">
        <v>361</v>
      </c>
      <c r="V46" s="297" t="s">
        <v>358</v>
      </c>
      <c r="W46" s="303" t="s">
        <v>407</v>
      </c>
      <c r="X46" s="303" t="s">
        <v>360</v>
      </c>
      <c r="Y46" s="303" t="s">
        <v>360</v>
      </c>
      <c r="Z46" s="303" t="s">
        <v>360</v>
      </c>
      <c r="AA46" s="297" t="s">
        <v>358</v>
      </c>
      <c r="AB46" s="297" t="s">
        <v>358</v>
      </c>
      <c r="AC46" s="297" t="s">
        <v>358</v>
      </c>
      <c r="AD46" s="304" t="s">
        <v>363</v>
      </c>
      <c r="AE46" s="297" t="s">
        <v>246</v>
      </c>
      <c r="AF46" s="297" t="s">
        <v>364</v>
      </c>
      <c r="AG46" s="297" t="s">
        <v>365</v>
      </c>
      <c r="AH46" s="297" t="s">
        <v>358</v>
      </c>
      <c r="AI46" s="297" t="s">
        <v>358</v>
      </c>
      <c r="AJ46" s="297" t="s">
        <v>246</v>
      </c>
      <c r="AK46" s="297" t="s">
        <v>246</v>
      </c>
    </row>
    <row r="47" spans="1:37" ht="15" customHeight="1" x14ac:dyDescent="0.3">
      <c r="A47" s="276" t="s">
        <v>139</v>
      </c>
      <c r="B47" s="263" t="s">
        <v>140</v>
      </c>
      <c r="C47" s="303" t="s">
        <v>357</v>
      </c>
      <c r="D47" s="303" t="s">
        <v>357</v>
      </c>
      <c r="E47" s="303" t="s">
        <v>357</v>
      </c>
      <c r="F47" s="303" t="s">
        <v>357</v>
      </c>
      <c r="G47" s="303" t="s">
        <v>357</v>
      </c>
      <c r="H47" s="297" t="s">
        <v>358</v>
      </c>
      <c r="I47" s="303" t="s">
        <v>357</v>
      </c>
      <c r="J47" s="297" t="s">
        <v>358</v>
      </c>
      <c r="K47" s="297" t="s">
        <v>358</v>
      </c>
      <c r="L47" s="303" t="s">
        <v>359</v>
      </c>
      <c r="M47" s="303" t="s">
        <v>359</v>
      </c>
      <c r="N47" s="303" t="s">
        <v>359</v>
      </c>
      <c r="O47" s="303" t="s">
        <v>359</v>
      </c>
      <c r="P47" s="303" t="s">
        <v>359</v>
      </c>
      <c r="Q47" s="303" t="s">
        <v>359</v>
      </c>
      <c r="R47" s="303" t="s">
        <v>359</v>
      </c>
      <c r="S47" s="303" t="s">
        <v>359</v>
      </c>
      <c r="T47" s="303" t="s">
        <v>360</v>
      </c>
      <c r="U47" s="303" t="s">
        <v>361</v>
      </c>
      <c r="V47" s="297" t="s">
        <v>358</v>
      </c>
      <c r="W47" s="303" t="s">
        <v>408</v>
      </c>
      <c r="X47" s="303" t="s">
        <v>360</v>
      </c>
      <c r="Y47" s="303" t="s">
        <v>360</v>
      </c>
      <c r="Z47" s="303" t="s">
        <v>360</v>
      </c>
      <c r="AA47" s="297" t="s">
        <v>358</v>
      </c>
      <c r="AB47" s="297" t="s">
        <v>358</v>
      </c>
      <c r="AC47" s="297" t="s">
        <v>358</v>
      </c>
      <c r="AD47" s="304" t="s">
        <v>363</v>
      </c>
      <c r="AE47" s="297" t="s">
        <v>246</v>
      </c>
      <c r="AF47" s="297" t="s">
        <v>364</v>
      </c>
      <c r="AG47" s="297" t="s">
        <v>365</v>
      </c>
      <c r="AH47" s="297" t="s">
        <v>358</v>
      </c>
      <c r="AI47" s="297" t="s">
        <v>358</v>
      </c>
      <c r="AJ47" s="297" t="s">
        <v>246</v>
      </c>
      <c r="AK47" s="297" t="s">
        <v>246</v>
      </c>
    </row>
    <row r="48" spans="1:37" ht="15" customHeight="1" x14ac:dyDescent="0.3">
      <c r="A48" s="276" t="s">
        <v>141</v>
      </c>
      <c r="B48" s="263" t="s">
        <v>142</v>
      </c>
      <c r="C48" s="303" t="s">
        <v>357</v>
      </c>
      <c r="D48" s="303" t="s">
        <v>357</v>
      </c>
      <c r="E48" s="303" t="s">
        <v>357</v>
      </c>
      <c r="F48" s="303" t="s">
        <v>357</v>
      </c>
      <c r="G48" s="303" t="s">
        <v>357</v>
      </c>
      <c r="H48" s="297" t="s">
        <v>358</v>
      </c>
      <c r="I48" s="303" t="s">
        <v>357</v>
      </c>
      <c r="J48" s="297" t="s">
        <v>358</v>
      </c>
      <c r="K48" s="297" t="s">
        <v>358</v>
      </c>
      <c r="L48" s="303" t="s">
        <v>359</v>
      </c>
      <c r="M48" s="303" t="s">
        <v>359</v>
      </c>
      <c r="N48" s="303" t="s">
        <v>359</v>
      </c>
      <c r="O48" s="303" t="s">
        <v>359</v>
      </c>
      <c r="P48" s="303" t="s">
        <v>359</v>
      </c>
      <c r="Q48" s="303" t="s">
        <v>359</v>
      </c>
      <c r="R48" s="303" t="s">
        <v>359</v>
      </c>
      <c r="S48" s="303" t="s">
        <v>359</v>
      </c>
      <c r="T48" s="303" t="s">
        <v>360</v>
      </c>
      <c r="U48" s="303" t="s">
        <v>361</v>
      </c>
      <c r="V48" s="297" t="s">
        <v>358</v>
      </c>
      <c r="W48" s="303" t="s">
        <v>409</v>
      </c>
      <c r="X48" s="303" t="s">
        <v>360</v>
      </c>
      <c r="Y48" s="303" t="s">
        <v>360</v>
      </c>
      <c r="Z48" s="303" t="s">
        <v>360</v>
      </c>
      <c r="AA48" s="297" t="s">
        <v>358</v>
      </c>
      <c r="AB48" s="297" t="s">
        <v>358</v>
      </c>
      <c r="AC48" s="297" t="s">
        <v>358</v>
      </c>
      <c r="AD48" s="304" t="s">
        <v>363</v>
      </c>
      <c r="AE48" s="297" t="s">
        <v>246</v>
      </c>
      <c r="AF48" s="297" t="s">
        <v>364</v>
      </c>
      <c r="AG48" s="297" t="s">
        <v>365</v>
      </c>
      <c r="AH48" s="297" t="s">
        <v>358</v>
      </c>
      <c r="AI48" s="297" t="s">
        <v>358</v>
      </c>
      <c r="AJ48" s="297" t="s">
        <v>246</v>
      </c>
      <c r="AK48" s="297" t="s">
        <v>246</v>
      </c>
    </row>
    <row r="49" spans="1:37" ht="15" customHeight="1" x14ac:dyDescent="0.3">
      <c r="A49" s="276" t="s">
        <v>143</v>
      </c>
      <c r="B49" s="263" t="s">
        <v>144</v>
      </c>
      <c r="C49" s="303" t="s">
        <v>357</v>
      </c>
      <c r="D49" s="303" t="s">
        <v>357</v>
      </c>
      <c r="E49" s="303" t="s">
        <v>357</v>
      </c>
      <c r="F49" s="303" t="s">
        <v>357</v>
      </c>
      <c r="G49" s="303" t="s">
        <v>357</v>
      </c>
      <c r="H49" s="297" t="s">
        <v>358</v>
      </c>
      <c r="I49" s="303" t="s">
        <v>357</v>
      </c>
      <c r="J49" s="297" t="s">
        <v>358</v>
      </c>
      <c r="K49" s="297" t="s">
        <v>358</v>
      </c>
      <c r="L49" s="303" t="s">
        <v>359</v>
      </c>
      <c r="M49" s="303" t="s">
        <v>359</v>
      </c>
      <c r="N49" s="303" t="s">
        <v>359</v>
      </c>
      <c r="O49" s="303" t="s">
        <v>359</v>
      </c>
      <c r="P49" s="303" t="s">
        <v>359</v>
      </c>
      <c r="Q49" s="303" t="s">
        <v>359</v>
      </c>
      <c r="R49" s="303" t="s">
        <v>359</v>
      </c>
      <c r="S49" s="303" t="s">
        <v>359</v>
      </c>
      <c r="T49" s="303" t="s">
        <v>360</v>
      </c>
      <c r="U49" s="303" t="s">
        <v>361</v>
      </c>
      <c r="V49" s="297" t="s">
        <v>358</v>
      </c>
      <c r="W49" s="303" t="s">
        <v>410</v>
      </c>
      <c r="X49" s="303" t="s">
        <v>360</v>
      </c>
      <c r="Y49" s="303" t="s">
        <v>360</v>
      </c>
      <c r="Z49" s="303" t="s">
        <v>360</v>
      </c>
      <c r="AA49" s="297" t="s">
        <v>358</v>
      </c>
      <c r="AB49" s="297" t="s">
        <v>358</v>
      </c>
      <c r="AC49" s="297" t="s">
        <v>358</v>
      </c>
      <c r="AD49" s="304" t="s">
        <v>363</v>
      </c>
      <c r="AE49" s="297" t="s">
        <v>246</v>
      </c>
      <c r="AF49" s="297" t="s">
        <v>364</v>
      </c>
      <c r="AG49" s="297" t="s">
        <v>365</v>
      </c>
      <c r="AH49" s="297" t="s">
        <v>358</v>
      </c>
      <c r="AI49" s="297" t="s">
        <v>358</v>
      </c>
      <c r="AJ49" s="297" t="s">
        <v>246</v>
      </c>
      <c r="AK49" s="297" t="s">
        <v>246</v>
      </c>
    </row>
    <row r="50" spans="1:37" ht="15" customHeight="1" x14ac:dyDescent="0.3">
      <c r="A50" s="276" t="s">
        <v>145</v>
      </c>
      <c r="B50" s="263" t="s">
        <v>146</v>
      </c>
      <c r="C50" s="303" t="s">
        <v>357</v>
      </c>
      <c r="D50" s="303" t="s">
        <v>357</v>
      </c>
      <c r="E50" s="303" t="s">
        <v>357</v>
      </c>
      <c r="F50" s="303" t="s">
        <v>357</v>
      </c>
      <c r="G50" s="303" t="s">
        <v>357</v>
      </c>
      <c r="H50" s="297" t="s">
        <v>358</v>
      </c>
      <c r="I50" s="303" t="s">
        <v>357</v>
      </c>
      <c r="J50" s="297" t="s">
        <v>358</v>
      </c>
      <c r="K50" s="297" t="s">
        <v>358</v>
      </c>
      <c r="L50" s="303" t="s">
        <v>359</v>
      </c>
      <c r="M50" s="303" t="s">
        <v>359</v>
      </c>
      <c r="N50" s="303" t="s">
        <v>359</v>
      </c>
      <c r="O50" s="303" t="s">
        <v>359</v>
      </c>
      <c r="P50" s="303" t="s">
        <v>359</v>
      </c>
      <c r="Q50" s="303" t="s">
        <v>359</v>
      </c>
      <c r="R50" s="303" t="s">
        <v>359</v>
      </c>
      <c r="S50" s="303" t="s">
        <v>359</v>
      </c>
      <c r="T50" s="303" t="s">
        <v>360</v>
      </c>
      <c r="U50" s="303" t="s">
        <v>361</v>
      </c>
      <c r="V50" s="297" t="s">
        <v>358</v>
      </c>
      <c r="W50" s="303" t="s">
        <v>411</v>
      </c>
      <c r="X50" s="303" t="s">
        <v>360</v>
      </c>
      <c r="Y50" s="303" t="s">
        <v>360</v>
      </c>
      <c r="Z50" s="303" t="s">
        <v>360</v>
      </c>
      <c r="AA50" s="297" t="s">
        <v>358</v>
      </c>
      <c r="AB50" s="297" t="s">
        <v>358</v>
      </c>
      <c r="AC50" s="297" t="s">
        <v>358</v>
      </c>
      <c r="AD50" s="304" t="s">
        <v>363</v>
      </c>
      <c r="AE50" s="297" t="s">
        <v>246</v>
      </c>
      <c r="AF50" s="297" t="s">
        <v>364</v>
      </c>
      <c r="AG50" s="297" t="s">
        <v>365</v>
      </c>
      <c r="AH50" s="297" t="s">
        <v>358</v>
      </c>
      <c r="AI50" s="297" t="s">
        <v>358</v>
      </c>
      <c r="AJ50" s="297" t="s">
        <v>246</v>
      </c>
      <c r="AK50" s="297" t="s">
        <v>246</v>
      </c>
    </row>
    <row r="51" spans="1:37" ht="15" customHeight="1" x14ac:dyDescent="0.35">
      <c r="A51" s="63"/>
      <c r="B51" s="62"/>
      <c r="AF51" s="44"/>
    </row>
    <row r="52" spans="1:37" ht="15" customHeight="1" x14ac:dyDescent="0.35">
      <c r="A52" s="63"/>
      <c r="B52" s="62"/>
      <c r="AF52" s="44"/>
    </row>
    <row r="53" spans="1:37" ht="15" customHeight="1" x14ac:dyDescent="0.35">
      <c r="A53" s="63"/>
      <c r="B53" s="62"/>
      <c r="AF53" s="44"/>
    </row>
    <row r="54" spans="1:37" ht="15" customHeight="1" x14ac:dyDescent="0.35">
      <c r="A54" s="63"/>
      <c r="B54" s="62"/>
      <c r="AF54" s="44"/>
    </row>
    <row r="55" spans="1:37" ht="15" customHeight="1" x14ac:dyDescent="0.35">
      <c r="A55" s="63"/>
      <c r="B55" s="62"/>
      <c r="AF55" s="44"/>
    </row>
    <row r="56" spans="1:37" ht="15" customHeight="1" x14ac:dyDescent="0.35">
      <c r="A56" s="63"/>
      <c r="B56" s="62"/>
      <c r="AF56" s="44"/>
    </row>
    <row r="57" spans="1:37" ht="15" customHeight="1" x14ac:dyDescent="0.35">
      <c r="A57" s="63"/>
      <c r="B57" s="62"/>
      <c r="AF57" s="44"/>
    </row>
    <row r="58" spans="1:37" ht="15" customHeight="1" x14ac:dyDescent="0.35">
      <c r="A58" s="63"/>
      <c r="B58" s="62"/>
      <c r="AF58" s="44"/>
    </row>
    <row r="59" spans="1:37" ht="15" customHeight="1" x14ac:dyDescent="0.35">
      <c r="A59" s="63"/>
      <c r="B59" s="62"/>
      <c r="AF59" s="44"/>
    </row>
    <row r="60" spans="1:37" ht="15" customHeight="1" x14ac:dyDescent="0.35">
      <c r="A60" s="63"/>
      <c r="B60" s="62"/>
      <c r="AF60" s="44"/>
    </row>
    <row r="61" spans="1:37" ht="15" customHeight="1" x14ac:dyDescent="0.35">
      <c r="A61" s="63"/>
      <c r="B61" s="62"/>
      <c r="AF61" s="44"/>
    </row>
    <row r="62" spans="1:37" ht="15" customHeight="1" x14ac:dyDescent="0.35">
      <c r="A62" s="63"/>
      <c r="B62" s="62"/>
      <c r="AF62" s="44"/>
    </row>
    <row r="63" spans="1:37" ht="15" customHeight="1" x14ac:dyDescent="0.35">
      <c r="A63" s="63"/>
      <c r="B63" s="62"/>
      <c r="AF63" s="44"/>
    </row>
    <row r="64" spans="1:37" ht="15" customHeight="1" x14ac:dyDescent="0.35">
      <c r="A64" s="63"/>
      <c r="B64" s="62"/>
      <c r="AF64" s="44"/>
    </row>
    <row r="65" spans="1:2" ht="15" customHeight="1" x14ac:dyDescent="0.35">
      <c r="A65" s="63"/>
      <c r="B65" s="62"/>
    </row>
    <row r="66" spans="1:2" ht="15" customHeight="1" x14ac:dyDescent="0.35">
      <c r="A66" s="63"/>
      <c r="B66" s="62"/>
    </row>
    <row r="67" spans="1:2" ht="15" customHeight="1" x14ac:dyDescent="0.35">
      <c r="A67" s="63"/>
      <c r="B67" s="62"/>
    </row>
    <row r="68" spans="1:2" ht="15" customHeight="1" x14ac:dyDescent="0.35">
      <c r="A68" s="63"/>
      <c r="B68" s="62"/>
    </row>
    <row r="69" spans="1:2" ht="15" customHeight="1" x14ac:dyDescent="0.35">
      <c r="A69" s="63"/>
      <c r="B69" s="62"/>
    </row>
    <row r="70" spans="1:2" ht="15" customHeight="1" x14ac:dyDescent="0.35">
      <c r="A70" s="63"/>
      <c r="B70" s="62"/>
    </row>
    <row r="71" spans="1:2" ht="15" customHeight="1" x14ac:dyDescent="0.35">
      <c r="A71" s="63"/>
      <c r="B71" s="62"/>
    </row>
    <row r="72" spans="1:2" ht="15" customHeight="1" x14ac:dyDescent="0.35">
      <c r="A72" s="63"/>
      <c r="B72" s="62"/>
    </row>
    <row r="73" spans="1:2" ht="15" customHeight="1" x14ac:dyDescent="0.35">
      <c r="A73" s="63"/>
      <c r="B73" s="62"/>
    </row>
    <row r="74" spans="1:2" ht="15" customHeight="1" x14ac:dyDescent="0.35">
      <c r="A74" s="63"/>
      <c r="B74" s="62"/>
    </row>
    <row r="75" spans="1:2" ht="15" customHeight="1" x14ac:dyDescent="0.35">
      <c r="A75" s="63"/>
      <c r="B75" s="62"/>
    </row>
    <row r="76" spans="1:2" ht="15" customHeight="1" x14ac:dyDescent="0.35">
      <c r="A76" s="63"/>
      <c r="B76" s="62"/>
    </row>
    <row r="77" spans="1:2" ht="15" customHeight="1" x14ac:dyDescent="0.35">
      <c r="A77" s="63"/>
      <c r="B77" s="62"/>
    </row>
    <row r="78" spans="1:2" ht="15" customHeight="1" x14ac:dyDescent="0.35">
      <c r="A78" s="63"/>
      <c r="B78" s="62"/>
    </row>
    <row r="79" spans="1:2" ht="15" customHeight="1" x14ac:dyDescent="0.35">
      <c r="A79" s="63"/>
      <c r="B79" s="62"/>
    </row>
    <row r="80" spans="1:2" ht="15" customHeight="1" x14ac:dyDescent="0.35">
      <c r="A80" s="63"/>
      <c r="B80" s="62"/>
    </row>
    <row r="81" spans="1:2" ht="15" customHeight="1" x14ac:dyDescent="0.35">
      <c r="A81" s="63"/>
      <c r="B81" s="62"/>
    </row>
    <row r="82" spans="1:2" ht="15" customHeight="1" x14ac:dyDescent="0.35">
      <c r="A82" s="63"/>
      <c r="B82" s="62"/>
    </row>
    <row r="83" spans="1:2" ht="15" customHeight="1" x14ac:dyDescent="0.35">
      <c r="A83" s="63"/>
      <c r="B83" s="62"/>
    </row>
    <row r="84" spans="1:2" ht="15" customHeight="1" x14ac:dyDescent="0.35">
      <c r="A84" s="63"/>
      <c r="B84" s="62"/>
    </row>
    <row r="85" spans="1:2" ht="15" customHeight="1" x14ac:dyDescent="0.35">
      <c r="A85" s="63"/>
      <c r="B85" s="62"/>
    </row>
    <row r="86" spans="1:2" ht="15" customHeight="1" x14ac:dyDescent="0.35">
      <c r="A86" s="63"/>
      <c r="B86" s="62"/>
    </row>
    <row r="87" spans="1:2" ht="15" customHeight="1" x14ac:dyDescent="0.35">
      <c r="A87" s="63"/>
      <c r="B87" s="62"/>
    </row>
    <row r="88" spans="1:2" ht="15" customHeight="1" x14ac:dyDescent="0.35">
      <c r="A88" s="63"/>
      <c r="B88" s="62"/>
    </row>
    <row r="89" spans="1:2" ht="15" customHeight="1" x14ac:dyDescent="0.35">
      <c r="A89" s="63"/>
      <c r="B89" s="62"/>
    </row>
    <row r="90" spans="1:2" ht="15" customHeight="1" x14ac:dyDescent="0.35">
      <c r="A90" s="63"/>
      <c r="B90" s="62"/>
    </row>
    <row r="91" spans="1:2" ht="15" customHeight="1" x14ac:dyDescent="0.35">
      <c r="A91" s="63"/>
      <c r="B91" s="62"/>
    </row>
    <row r="92" spans="1:2" ht="15" customHeight="1" x14ac:dyDescent="0.35">
      <c r="A92" s="63"/>
      <c r="B92" s="62"/>
    </row>
    <row r="93" spans="1:2" ht="15" customHeight="1" x14ac:dyDescent="0.35">
      <c r="A93" s="63"/>
      <c r="B93" s="62"/>
    </row>
    <row r="94" spans="1:2" ht="15" customHeight="1" x14ac:dyDescent="0.35">
      <c r="A94" s="63"/>
      <c r="B94" s="62"/>
    </row>
    <row r="95" spans="1:2" ht="15" customHeight="1" x14ac:dyDescent="0.35">
      <c r="A95" s="63"/>
      <c r="B95" s="62"/>
    </row>
    <row r="96" spans="1:2" ht="15" customHeight="1" x14ac:dyDescent="0.35">
      <c r="A96" s="63"/>
      <c r="B96" s="62"/>
    </row>
    <row r="97" spans="1:2" ht="15" customHeight="1" x14ac:dyDescent="0.35">
      <c r="A97" s="63"/>
      <c r="B97" s="62"/>
    </row>
    <row r="98" spans="1:2" ht="15" customHeight="1" x14ac:dyDescent="0.35">
      <c r="A98" s="63"/>
      <c r="B98" s="62"/>
    </row>
    <row r="99" spans="1:2" ht="15" customHeight="1" x14ac:dyDescent="0.35">
      <c r="A99" s="63"/>
      <c r="B99" s="62"/>
    </row>
    <row r="100" spans="1:2" ht="15" customHeight="1" x14ac:dyDescent="0.35">
      <c r="A100" s="63"/>
      <c r="B100" s="62"/>
    </row>
    <row r="101" spans="1:2" ht="15" customHeight="1" x14ac:dyDescent="0.35">
      <c r="A101" s="63"/>
      <c r="B101" s="62"/>
    </row>
    <row r="102" spans="1:2" ht="15" customHeight="1" x14ac:dyDescent="0.35">
      <c r="A102" s="63"/>
      <c r="B102" s="62"/>
    </row>
    <row r="103" spans="1:2" ht="15" customHeight="1" x14ac:dyDescent="0.35">
      <c r="A103" s="63"/>
      <c r="B103" s="62"/>
    </row>
    <row r="104" spans="1:2" ht="15" customHeight="1" x14ac:dyDescent="0.35">
      <c r="A104" s="63"/>
      <c r="B104" s="62"/>
    </row>
    <row r="105" spans="1:2" ht="15" customHeight="1" x14ac:dyDescent="0.35">
      <c r="A105" s="63"/>
      <c r="B105" s="62"/>
    </row>
    <row r="106" spans="1:2" ht="15" customHeight="1" x14ac:dyDescent="0.35">
      <c r="A106" s="63"/>
      <c r="B106" s="62"/>
    </row>
    <row r="107" spans="1:2" ht="15" customHeight="1" x14ac:dyDescent="0.35">
      <c r="A107" s="63"/>
      <c r="B107" s="62"/>
    </row>
    <row r="108" spans="1:2" ht="15" customHeight="1" x14ac:dyDescent="0.35">
      <c r="A108" s="63"/>
      <c r="B108" s="62"/>
    </row>
    <row r="109" spans="1:2" ht="15" customHeight="1" x14ac:dyDescent="0.35">
      <c r="A109" s="63"/>
      <c r="B109" s="62"/>
    </row>
    <row r="110" spans="1:2" ht="15" customHeight="1" x14ac:dyDescent="0.35">
      <c r="A110" s="63"/>
      <c r="B110" s="62"/>
    </row>
    <row r="111" spans="1:2" ht="15" customHeight="1" x14ac:dyDescent="0.35">
      <c r="A111" s="63"/>
      <c r="B111" s="62"/>
    </row>
    <row r="112" spans="1:2" ht="15" customHeight="1" x14ac:dyDescent="0.35">
      <c r="A112" s="63"/>
      <c r="B112" s="62"/>
    </row>
    <row r="113" spans="1:2" ht="15" customHeight="1" x14ac:dyDescent="0.35">
      <c r="A113" s="63"/>
      <c r="B113" s="62"/>
    </row>
    <row r="114" spans="1:2" ht="15" customHeight="1" x14ac:dyDescent="0.35">
      <c r="A114" s="63"/>
      <c r="B114" s="62"/>
    </row>
    <row r="115" spans="1:2" ht="15" customHeight="1" x14ac:dyDescent="0.35">
      <c r="A115" s="63"/>
      <c r="B115" s="62"/>
    </row>
    <row r="116" spans="1:2" ht="15" customHeight="1" x14ac:dyDescent="0.35">
      <c r="A116" s="63"/>
      <c r="B116" s="62"/>
    </row>
    <row r="117" spans="1:2" ht="15" customHeight="1" x14ac:dyDescent="0.35">
      <c r="A117" s="63"/>
      <c r="B117" s="62"/>
    </row>
    <row r="118" spans="1:2" ht="15" customHeight="1" x14ac:dyDescent="0.35">
      <c r="A118" s="63"/>
      <c r="B118" s="62"/>
    </row>
    <row r="119" spans="1:2" ht="15" customHeight="1" x14ac:dyDescent="0.35">
      <c r="A119" s="63"/>
      <c r="B119" s="62"/>
    </row>
    <row r="120" spans="1:2" ht="15" customHeight="1" x14ac:dyDescent="0.35">
      <c r="A120" s="63"/>
      <c r="B120" s="62"/>
    </row>
    <row r="121" spans="1:2" ht="15" customHeight="1" x14ac:dyDescent="0.35">
      <c r="A121" s="63"/>
      <c r="B121" s="62"/>
    </row>
    <row r="122" spans="1:2" ht="15" customHeight="1" x14ac:dyDescent="0.35">
      <c r="A122" s="63"/>
      <c r="B122" s="62"/>
    </row>
    <row r="123" spans="1:2" ht="15" customHeight="1" x14ac:dyDescent="0.35">
      <c r="A123" s="63"/>
      <c r="B123" s="62"/>
    </row>
    <row r="124" spans="1:2" ht="15" customHeight="1" x14ac:dyDescent="0.35">
      <c r="A124" s="63"/>
      <c r="B124" s="62"/>
    </row>
    <row r="125" spans="1:2" ht="15" customHeight="1" x14ac:dyDescent="0.35">
      <c r="A125" s="63"/>
      <c r="B125" s="62"/>
    </row>
    <row r="126" spans="1:2" ht="15" customHeight="1" x14ac:dyDescent="0.35">
      <c r="A126" s="63"/>
      <c r="B126" s="62"/>
    </row>
    <row r="127" spans="1:2" ht="15" customHeight="1" x14ac:dyDescent="0.35">
      <c r="A127" s="63"/>
      <c r="B127" s="62"/>
    </row>
    <row r="128" spans="1:2" ht="15" customHeight="1" x14ac:dyDescent="0.35">
      <c r="A128" s="63"/>
      <c r="B128" s="62"/>
    </row>
    <row r="129" spans="1:2" ht="15" customHeight="1" x14ac:dyDescent="0.35">
      <c r="A129" s="63"/>
      <c r="B129" s="62"/>
    </row>
    <row r="130" spans="1:2" ht="15" customHeight="1" x14ac:dyDescent="0.35">
      <c r="A130" s="63"/>
      <c r="B130" s="62"/>
    </row>
    <row r="131" spans="1:2" ht="15" customHeight="1" x14ac:dyDescent="0.35">
      <c r="A131" s="63"/>
      <c r="B131" s="62"/>
    </row>
    <row r="132" spans="1:2" ht="15" customHeight="1" x14ac:dyDescent="0.35">
      <c r="A132" s="63"/>
      <c r="B132" s="62"/>
    </row>
    <row r="133" spans="1:2" ht="15" customHeight="1" x14ac:dyDescent="0.35">
      <c r="A133" s="63"/>
      <c r="B133" s="62"/>
    </row>
    <row r="134" spans="1:2" ht="15" customHeight="1" x14ac:dyDescent="0.35">
      <c r="A134" s="63"/>
      <c r="B134" s="62"/>
    </row>
    <row r="135" spans="1:2" ht="15" customHeight="1" x14ac:dyDescent="0.35">
      <c r="A135" s="63"/>
      <c r="B135" s="62"/>
    </row>
    <row r="136" spans="1:2" ht="15" customHeight="1" x14ac:dyDescent="0.35">
      <c r="A136" s="63"/>
      <c r="B136" s="62"/>
    </row>
    <row r="137" spans="1:2" ht="15" customHeight="1" x14ac:dyDescent="0.35">
      <c r="A137" s="63"/>
      <c r="B137" s="62"/>
    </row>
    <row r="138" spans="1:2" ht="15" customHeight="1" x14ac:dyDescent="0.35">
      <c r="A138" s="63"/>
      <c r="B138" s="62"/>
    </row>
    <row r="139" spans="1:2" ht="15" customHeight="1" x14ac:dyDescent="0.35">
      <c r="A139" s="63"/>
      <c r="B139" s="62"/>
    </row>
    <row r="140" spans="1:2" ht="15" customHeight="1" x14ac:dyDescent="0.35">
      <c r="A140" s="63"/>
      <c r="B140" s="62"/>
    </row>
    <row r="141" spans="1:2" ht="15" customHeight="1" x14ac:dyDescent="0.35">
      <c r="A141" s="63"/>
      <c r="B141" s="62"/>
    </row>
    <row r="142" spans="1:2" ht="15" customHeight="1" x14ac:dyDescent="0.35">
      <c r="A142" s="63"/>
      <c r="B142" s="62"/>
    </row>
    <row r="143" spans="1:2" ht="15" customHeight="1" x14ac:dyDescent="0.35">
      <c r="A143" s="63"/>
      <c r="B143" s="62"/>
    </row>
    <row r="144" spans="1:2" ht="15" customHeight="1" x14ac:dyDescent="0.35">
      <c r="A144" s="63"/>
      <c r="B144" s="62"/>
    </row>
    <row r="145" spans="1:2" ht="15" customHeight="1" x14ac:dyDescent="0.35">
      <c r="A145" s="63"/>
      <c r="B145" s="62"/>
    </row>
    <row r="146" spans="1:2" ht="15" customHeight="1" x14ac:dyDescent="0.35">
      <c r="A146" s="63"/>
      <c r="B146" s="62"/>
    </row>
    <row r="147" spans="1:2" ht="15" customHeight="1" x14ac:dyDescent="0.35">
      <c r="A147" s="63"/>
      <c r="B147" s="62"/>
    </row>
    <row r="148" spans="1:2" ht="15" customHeight="1" x14ac:dyDescent="0.35">
      <c r="A148" s="63"/>
      <c r="B148" s="62"/>
    </row>
    <row r="149" spans="1:2" ht="15" customHeight="1" x14ac:dyDescent="0.35">
      <c r="A149" s="63"/>
      <c r="B149" s="62"/>
    </row>
    <row r="150" spans="1:2" ht="15" customHeight="1" x14ac:dyDescent="0.35">
      <c r="A150" s="63"/>
      <c r="B150" s="62"/>
    </row>
    <row r="151" spans="1:2" ht="15" customHeight="1" x14ac:dyDescent="0.35">
      <c r="A151" s="63"/>
      <c r="B151" s="62"/>
    </row>
    <row r="152" spans="1:2" ht="15" customHeight="1" x14ac:dyDescent="0.35">
      <c r="A152" s="63"/>
      <c r="B152" s="62"/>
    </row>
    <row r="153" spans="1:2" ht="15" customHeight="1" x14ac:dyDescent="0.35">
      <c r="A153" s="63"/>
      <c r="B153" s="62"/>
    </row>
    <row r="154" spans="1:2" ht="15" customHeight="1" x14ac:dyDescent="0.35">
      <c r="A154" s="63"/>
      <c r="B154" s="62"/>
    </row>
    <row r="155" spans="1:2" ht="15" customHeight="1" x14ac:dyDescent="0.35">
      <c r="A155" s="63"/>
      <c r="B155" s="62"/>
    </row>
    <row r="156" spans="1:2" ht="15" customHeight="1" x14ac:dyDescent="0.35">
      <c r="A156" s="63"/>
      <c r="B156" s="62"/>
    </row>
    <row r="157" spans="1:2" ht="15" customHeight="1" x14ac:dyDescent="0.35">
      <c r="A157" s="63"/>
      <c r="B157" s="62"/>
    </row>
    <row r="158" spans="1:2" ht="15" customHeight="1" x14ac:dyDescent="0.35">
      <c r="A158" s="63"/>
      <c r="B158" s="62"/>
    </row>
    <row r="159" spans="1:2" ht="15" customHeight="1" x14ac:dyDescent="0.35">
      <c r="A159" s="63"/>
      <c r="B159" s="62"/>
    </row>
    <row r="160" spans="1:2" ht="15" customHeight="1" x14ac:dyDescent="0.35">
      <c r="A160" s="63"/>
      <c r="B160" s="62"/>
    </row>
    <row r="161" spans="1:2" ht="15" customHeight="1" x14ac:dyDescent="0.35">
      <c r="A161" s="63"/>
      <c r="B161" s="62"/>
    </row>
    <row r="162" spans="1:2" ht="15" customHeight="1" x14ac:dyDescent="0.35">
      <c r="A162" s="63"/>
      <c r="B162" s="62"/>
    </row>
    <row r="163" spans="1:2" ht="15" customHeight="1" x14ac:dyDescent="0.35">
      <c r="A163" s="63"/>
      <c r="B163" s="62"/>
    </row>
    <row r="164" spans="1:2" ht="15" customHeight="1" x14ac:dyDescent="0.35">
      <c r="A164" s="63"/>
      <c r="B164" s="62"/>
    </row>
    <row r="165" spans="1:2" ht="15" customHeight="1" x14ac:dyDescent="0.35">
      <c r="A165" s="63"/>
      <c r="B165" s="62"/>
    </row>
    <row r="166" spans="1:2" ht="15" customHeight="1" x14ac:dyDescent="0.35">
      <c r="A166" s="63"/>
      <c r="B166" s="62"/>
    </row>
    <row r="167" spans="1:2" ht="15" customHeight="1" x14ac:dyDescent="0.35">
      <c r="A167" s="63"/>
      <c r="B167" s="62"/>
    </row>
    <row r="168" spans="1:2" ht="15" customHeight="1" x14ac:dyDescent="0.35">
      <c r="A168" s="63"/>
      <c r="B168" s="62"/>
    </row>
    <row r="169" spans="1:2" ht="15" customHeight="1" x14ac:dyDescent="0.35">
      <c r="A169" s="63"/>
      <c r="B169" s="62"/>
    </row>
    <row r="170" spans="1:2" ht="15" customHeight="1" x14ac:dyDescent="0.35">
      <c r="A170" s="63"/>
      <c r="B170" s="62"/>
    </row>
    <row r="171" spans="1:2" ht="15" customHeight="1" x14ac:dyDescent="0.35">
      <c r="A171" s="63"/>
      <c r="B171" s="62"/>
    </row>
    <row r="172" spans="1:2" ht="15" customHeight="1" x14ac:dyDescent="0.35">
      <c r="A172" s="63"/>
      <c r="B172" s="62"/>
    </row>
    <row r="173" spans="1:2" ht="15" customHeight="1" x14ac:dyDescent="0.35">
      <c r="A173" s="63"/>
      <c r="B173" s="62"/>
    </row>
    <row r="174" spans="1:2" ht="15" customHeight="1" x14ac:dyDescent="0.35">
      <c r="A174" s="63"/>
      <c r="B174" s="62"/>
    </row>
    <row r="175" spans="1:2" ht="15" customHeight="1" x14ac:dyDescent="0.35">
      <c r="A175" s="63"/>
      <c r="B175" s="62"/>
    </row>
    <row r="176" spans="1:2" ht="15" customHeight="1" x14ac:dyDescent="0.35">
      <c r="A176" s="63"/>
      <c r="B176" s="62"/>
    </row>
    <row r="177" spans="1:2" ht="15" customHeight="1" x14ac:dyDescent="0.35">
      <c r="A177" s="63"/>
      <c r="B177" s="62"/>
    </row>
    <row r="178" spans="1:2" ht="15" customHeight="1" x14ac:dyDescent="0.35">
      <c r="A178" s="63"/>
      <c r="B178" s="62"/>
    </row>
    <row r="179" spans="1:2" ht="15" customHeight="1" x14ac:dyDescent="0.35">
      <c r="A179" s="63"/>
      <c r="B179" s="62"/>
    </row>
    <row r="180" spans="1:2" ht="15" customHeight="1" x14ac:dyDescent="0.35">
      <c r="A180" s="63"/>
      <c r="B180" s="62"/>
    </row>
    <row r="181" spans="1:2" ht="15" customHeight="1" x14ac:dyDescent="0.35">
      <c r="A181" s="63"/>
      <c r="B181" s="62"/>
    </row>
    <row r="182" spans="1:2" ht="15" customHeight="1" x14ac:dyDescent="0.35">
      <c r="A182" s="63"/>
      <c r="B182" s="62"/>
    </row>
    <row r="183" spans="1:2" ht="15" customHeight="1" x14ac:dyDescent="0.35">
      <c r="A183" s="63"/>
      <c r="B183" s="62"/>
    </row>
    <row r="184" spans="1:2" ht="15" customHeight="1" x14ac:dyDescent="0.35">
      <c r="A184" s="63"/>
      <c r="B184" s="62"/>
    </row>
    <row r="185" spans="1:2" ht="15" customHeight="1" x14ac:dyDescent="0.35">
      <c r="A185" s="63"/>
      <c r="B185" s="62"/>
    </row>
    <row r="186" spans="1:2" ht="15" customHeight="1" x14ac:dyDescent="0.35">
      <c r="A186" s="63"/>
      <c r="B186" s="62"/>
    </row>
    <row r="187" spans="1:2" ht="15" customHeight="1" x14ac:dyDescent="0.35">
      <c r="A187" s="63"/>
      <c r="B187" s="62"/>
    </row>
    <row r="188" spans="1:2" ht="15" customHeight="1" x14ac:dyDescent="0.35">
      <c r="A188" s="63"/>
      <c r="B188" s="62"/>
    </row>
    <row r="189" spans="1:2" ht="15" customHeight="1" x14ac:dyDescent="0.35">
      <c r="A189" s="63"/>
      <c r="B189" s="62"/>
    </row>
    <row r="190" spans="1:2" ht="15" customHeight="1" x14ac:dyDescent="0.35">
      <c r="A190" s="63"/>
      <c r="B190" s="62"/>
    </row>
    <row r="191" spans="1:2" ht="15" customHeight="1" x14ac:dyDescent="0.35">
      <c r="A191" s="63"/>
      <c r="B191" s="62"/>
    </row>
    <row r="192" spans="1:2" ht="15" customHeight="1" x14ac:dyDescent="0.35">
      <c r="A192" s="63"/>
      <c r="B192" s="62"/>
    </row>
    <row r="193" spans="1:2" ht="15" customHeight="1" x14ac:dyDescent="0.35">
      <c r="A193" s="63"/>
      <c r="B193" s="62"/>
    </row>
    <row r="194" spans="1:2" ht="15" customHeight="1" x14ac:dyDescent="0.35">
      <c r="A194" s="63"/>
      <c r="B194" s="62"/>
    </row>
    <row r="195" spans="1:2" ht="15" customHeight="1" x14ac:dyDescent="0.35">
      <c r="A195" s="63"/>
      <c r="B195" s="62"/>
    </row>
    <row r="196" spans="1:2" ht="15" customHeight="1" x14ac:dyDescent="0.35">
      <c r="A196" s="63"/>
      <c r="B196" s="62"/>
    </row>
    <row r="197" spans="1:2" ht="15" customHeight="1" x14ac:dyDescent="0.35">
      <c r="A197" s="63"/>
      <c r="B197" s="62"/>
    </row>
    <row r="198" spans="1:2" ht="15" customHeight="1" x14ac:dyDescent="0.35">
      <c r="A198" s="63"/>
      <c r="B198" s="62"/>
    </row>
    <row r="199" spans="1:2" ht="15" customHeight="1" x14ac:dyDescent="0.35">
      <c r="A199" s="63"/>
      <c r="B199" s="62"/>
    </row>
    <row r="200" spans="1:2" ht="15" customHeight="1" x14ac:dyDescent="0.35">
      <c r="A200" s="63"/>
      <c r="B200" s="62"/>
    </row>
    <row r="201" spans="1:2" ht="15" customHeight="1" x14ac:dyDescent="0.35">
      <c r="A201" s="63"/>
      <c r="B201" s="62"/>
    </row>
    <row r="202" spans="1:2" ht="15" customHeight="1" x14ac:dyDescent="0.35">
      <c r="A202" s="63"/>
      <c r="B202" s="62"/>
    </row>
    <row r="203" spans="1:2" ht="15" customHeight="1" x14ac:dyDescent="0.35">
      <c r="A203" s="63"/>
      <c r="B203" s="62"/>
    </row>
    <row r="204" spans="1:2" ht="15" customHeight="1" x14ac:dyDescent="0.35">
      <c r="A204" s="63"/>
      <c r="B204" s="62"/>
    </row>
    <row r="205" spans="1:2" ht="15" customHeight="1" x14ac:dyDescent="0.35">
      <c r="A205" s="63"/>
      <c r="B205" s="62"/>
    </row>
    <row r="206" spans="1:2" ht="15" customHeight="1" x14ac:dyDescent="0.35">
      <c r="A206" s="63"/>
      <c r="B206" s="62"/>
    </row>
    <row r="207" spans="1:2" ht="15" customHeight="1" x14ac:dyDescent="0.35">
      <c r="A207" s="63"/>
      <c r="B207" s="62"/>
    </row>
    <row r="208" spans="1:2" ht="15" customHeight="1" x14ac:dyDescent="0.35">
      <c r="A208" s="63"/>
      <c r="B208" s="62"/>
    </row>
    <row r="209" spans="1:2" ht="15" customHeight="1" x14ac:dyDescent="0.35">
      <c r="A209" s="63"/>
      <c r="B209" s="62"/>
    </row>
    <row r="210" spans="1:2" ht="15" customHeight="1" x14ac:dyDescent="0.35">
      <c r="A210" s="63"/>
      <c r="B210" s="62"/>
    </row>
    <row r="211" spans="1:2" ht="15" customHeight="1" x14ac:dyDescent="0.35">
      <c r="A211" s="63"/>
      <c r="B211" s="62"/>
    </row>
    <row r="212" spans="1:2" ht="15" customHeight="1" x14ac:dyDescent="0.35">
      <c r="A212" s="63"/>
      <c r="B212" s="62"/>
    </row>
    <row r="213" spans="1:2" ht="15" customHeight="1" x14ac:dyDescent="0.35">
      <c r="A213" s="63"/>
      <c r="B213" s="62"/>
    </row>
    <row r="214" spans="1:2" ht="15" customHeight="1" x14ac:dyDescent="0.35">
      <c r="A214" s="63"/>
      <c r="B214" s="62"/>
    </row>
    <row r="215" spans="1:2" ht="15" customHeight="1" x14ac:dyDescent="0.35">
      <c r="A215" s="63"/>
      <c r="B215" s="62"/>
    </row>
    <row r="216" spans="1:2" ht="15" customHeight="1" x14ac:dyDescent="0.35">
      <c r="A216" s="63"/>
      <c r="B216" s="62"/>
    </row>
    <row r="217" spans="1:2" ht="15" customHeight="1" x14ac:dyDescent="0.35">
      <c r="A217" s="63"/>
      <c r="B217" s="62"/>
    </row>
    <row r="218" spans="1:2" ht="15" customHeight="1" x14ac:dyDescent="0.35">
      <c r="A218" s="63"/>
      <c r="B218" s="62"/>
    </row>
    <row r="219" spans="1:2" ht="15" customHeight="1" x14ac:dyDescent="0.35">
      <c r="A219" s="63"/>
      <c r="B219" s="62"/>
    </row>
    <row r="220" spans="1:2" ht="15" customHeight="1" x14ac:dyDescent="0.35">
      <c r="A220" s="63"/>
      <c r="B220" s="62"/>
    </row>
    <row r="221" spans="1:2" ht="15" customHeight="1" x14ac:dyDescent="0.35">
      <c r="A221" s="63"/>
      <c r="B221" s="62"/>
    </row>
    <row r="222" spans="1:2" ht="15" customHeight="1" x14ac:dyDescent="0.35">
      <c r="A222" s="63"/>
      <c r="B222" s="62"/>
    </row>
    <row r="223" spans="1:2" ht="15" customHeight="1" x14ac:dyDescent="0.35">
      <c r="A223" s="63"/>
      <c r="B223" s="62"/>
    </row>
    <row r="224" spans="1:2" ht="15" customHeight="1" x14ac:dyDescent="0.35">
      <c r="A224" s="63"/>
      <c r="B224" s="62"/>
    </row>
    <row r="225" spans="1:2" ht="15" customHeight="1" x14ac:dyDescent="0.35">
      <c r="A225" s="63"/>
      <c r="B225" s="62"/>
    </row>
    <row r="226" spans="1:2" ht="15" customHeight="1" x14ac:dyDescent="0.35">
      <c r="A226" s="63"/>
      <c r="B226" s="62"/>
    </row>
    <row r="227" spans="1:2" ht="15" customHeight="1" x14ac:dyDescent="0.35">
      <c r="A227" s="63"/>
      <c r="B227" s="62"/>
    </row>
    <row r="228" spans="1:2" ht="15" customHeight="1" x14ac:dyDescent="0.35">
      <c r="A228" s="63"/>
      <c r="B228" s="62"/>
    </row>
    <row r="229" spans="1:2" ht="15" customHeight="1" x14ac:dyDescent="0.35">
      <c r="A229" s="63"/>
      <c r="B229" s="62"/>
    </row>
    <row r="230" spans="1:2" ht="15" customHeight="1" x14ac:dyDescent="0.35">
      <c r="A230" s="63"/>
      <c r="B230" s="62"/>
    </row>
    <row r="231" spans="1:2" ht="15" customHeight="1" x14ac:dyDescent="0.35">
      <c r="A231" s="63"/>
      <c r="B231" s="62"/>
    </row>
    <row r="232" spans="1:2" ht="15" customHeight="1" x14ac:dyDescent="0.35">
      <c r="A232" s="63"/>
      <c r="B232" s="62"/>
    </row>
    <row r="233" spans="1:2" ht="15" customHeight="1" x14ac:dyDescent="0.35">
      <c r="A233" s="63"/>
      <c r="B233" s="62"/>
    </row>
    <row r="234" spans="1:2" ht="15" customHeight="1" x14ac:dyDescent="0.35">
      <c r="A234" s="63"/>
      <c r="B234" s="62"/>
    </row>
    <row r="235" spans="1:2" ht="15" customHeight="1" x14ac:dyDescent="0.35">
      <c r="A235" s="63"/>
      <c r="B235" s="62"/>
    </row>
    <row r="236" spans="1:2" ht="15" customHeight="1" x14ac:dyDescent="0.35">
      <c r="A236" s="63"/>
      <c r="B236" s="62"/>
    </row>
    <row r="237" spans="1:2" ht="15" customHeight="1" x14ac:dyDescent="0.35">
      <c r="A237" s="63"/>
      <c r="B237" s="62"/>
    </row>
    <row r="238" spans="1:2" ht="15" customHeight="1" x14ac:dyDescent="0.35">
      <c r="A238" s="63"/>
      <c r="B238" s="62"/>
    </row>
    <row r="239" spans="1:2" ht="15" customHeight="1" x14ac:dyDescent="0.35">
      <c r="A239" s="63"/>
      <c r="B239" s="62"/>
    </row>
    <row r="240" spans="1:2" ht="15" customHeight="1" x14ac:dyDescent="0.35">
      <c r="A240" s="63"/>
      <c r="B240" s="62"/>
    </row>
    <row r="241" spans="1:2" ht="15" customHeight="1" x14ac:dyDescent="0.35">
      <c r="A241" s="63"/>
      <c r="B241" s="62"/>
    </row>
    <row r="242" spans="1:2" ht="15" customHeight="1" x14ac:dyDescent="0.35">
      <c r="A242" s="63"/>
      <c r="B242" s="62"/>
    </row>
    <row r="243" spans="1:2" ht="15" customHeight="1" x14ac:dyDescent="0.35">
      <c r="A243" s="63"/>
      <c r="B243" s="62"/>
    </row>
    <row r="244" spans="1:2" ht="15" customHeight="1" x14ac:dyDescent="0.35">
      <c r="A244" s="63"/>
      <c r="B244" s="62"/>
    </row>
    <row r="245" spans="1:2" ht="15" customHeight="1" x14ac:dyDescent="0.35">
      <c r="A245" s="63"/>
      <c r="B245" s="62"/>
    </row>
    <row r="246" spans="1:2" ht="15" customHeight="1" x14ac:dyDescent="0.35">
      <c r="A246" s="63"/>
      <c r="B246" s="62"/>
    </row>
    <row r="247" spans="1:2" ht="15" customHeight="1" x14ac:dyDescent="0.35">
      <c r="A247" s="63"/>
      <c r="B247" s="62"/>
    </row>
    <row r="248" spans="1:2" ht="15" customHeight="1" x14ac:dyDescent="0.35">
      <c r="A248" s="63"/>
      <c r="B248" s="62"/>
    </row>
    <row r="249" spans="1:2" ht="15" customHeight="1" x14ac:dyDescent="0.35">
      <c r="A249" s="63"/>
      <c r="B249" s="62"/>
    </row>
    <row r="250" spans="1:2" ht="15" customHeight="1" x14ac:dyDescent="0.35">
      <c r="A250" s="63"/>
      <c r="B250" s="62"/>
    </row>
    <row r="251" spans="1:2" ht="15" customHeight="1" x14ac:dyDescent="0.35">
      <c r="A251" s="63"/>
      <c r="B251" s="62"/>
    </row>
    <row r="252" spans="1:2" ht="15" customHeight="1" x14ac:dyDescent="0.35">
      <c r="A252" s="63"/>
      <c r="B252" s="62"/>
    </row>
    <row r="253" spans="1:2" ht="15" customHeight="1" x14ac:dyDescent="0.35">
      <c r="A253" s="63"/>
      <c r="B253" s="62"/>
    </row>
    <row r="254" spans="1:2" ht="15" customHeight="1" x14ac:dyDescent="0.35">
      <c r="A254" s="63"/>
      <c r="B254" s="62"/>
    </row>
    <row r="255" spans="1:2" ht="15" customHeight="1" x14ac:dyDescent="0.35">
      <c r="A255" s="63"/>
      <c r="B255" s="62"/>
    </row>
    <row r="256" spans="1:2" ht="15" customHeight="1" x14ac:dyDescent="0.35">
      <c r="A256" s="63"/>
      <c r="B256" s="62"/>
    </row>
    <row r="257" spans="1:2" ht="15" customHeight="1" x14ac:dyDescent="0.35">
      <c r="A257" s="63"/>
      <c r="B257" s="62"/>
    </row>
    <row r="258" spans="1:2" ht="15" customHeight="1" x14ac:dyDescent="0.35">
      <c r="A258" s="63"/>
      <c r="B258" s="62"/>
    </row>
    <row r="259" spans="1:2" ht="15" customHeight="1" x14ac:dyDescent="0.35">
      <c r="A259" s="63"/>
      <c r="B259" s="62"/>
    </row>
    <row r="260" spans="1:2" ht="15" customHeight="1" x14ac:dyDescent="0.35">
      <c r="A260" s="63"/>
      <c r="B260" s="62"/>
    </row>
    <row r="261" spans="1:2" ht="15" customHeight="1" x14ac:dyDescent="0.35">
      <c r="A261" s="63"/>
      <c r="B261" s="62"/>
    </row>
    <row r="262" spans="1:2" ht="15" customHeight="1" x14ac:dyDescent="0.35">
      <c r="A262" s="63"/>
      <c r="B262" s="62"/>
    </row>
    <row r="263" spans="1:2" ht="15" customHeight="1" x14ac:dyDescent="0.35">
      <c r="A263" s="63"/>
      <c r="B263" s="62"/>
    </row>
    <row r="264" spans="1:2" ht="15" customHeight="1" x14ac:dyDescent="0.35">
      <c r="A264" s="63"/>
      <c r="B264" s="62"/>
    </row>
    <row r="265" spans="1:2" ht="15" customHeight="1" x14ac:dyDescent="0.35">
      <c r="A265" s="63"/>
      <c r="B265" s="62"/>
    </row>
    <row r="266" spans="1:2" ht="15" customHeight="1" x14ac:dyDescent="0.35">
      <c r="A266" s="63"/>
      <c r="B266" s="62"/>
    </row>
    <row r="267" spans="1:2" ht="15" customHeight="1" x14ac:dyDescent="0.35">
      <c r="A267" s="63"/>
      <c r="B267" s="62"/>
    </row>
    <row r="268" spans="1:2" ht="15" customHeight="1" x14ac:dyDescent="0.35">
      <c r="A268" s="63"/>
      <c r="B268" s="62"/>
    </row>
    <row r="269" spans="1:2" ht="15" customHeight="1" x14ac:dyDescent="0.35">
      <c r="A269" s="63"/>
      <c r="B269" s="62"/>
    </row>
    <row r="270" spans="1:2" ht="15" customHeight="1" x14ac:dyDescent="0.35">
      <c r="A270" s="63"/>
      <c r="B270" s="62"/>
    </row>
    <row r="271" spans="1:2" ht="15" customHeight="1" x14ac:dyDescent="0.35">
      <c r="A271" s="63"/>
      <c r="B271" s="62"/>
    </row>
    <row r="272" spans="1:2" ht="15" customHeight="1" x14ac:dyDescent="0.35">
      <c r="A272" s="63"/>
      <c r="B272" s="62"/>
    </row>
    <row r="273" spans="1:2" ht="15" customHeight="1" x14ac:dyDescent="0.35">
      <c r="A273" s="63"/>
      <c r="B273" s="62"/>
    </row>
    <row r="274" spans="1:2" ht="15" customHeight="1" x14ac:dyDescent="0.35">
      <c r="A274" s="63"/>
      <c r="B274" s="62"/>
    </row>
    <row r="275" spans="1:2" ht="15" customHeight="1" x14ac:dyDescent="0.35">
      <c r="A275" s="63"/>
      <c r="B275" s="62"/>
    </row>
    <row r="276" spans="1:2" ht="15" customHeight="1" x14ac:dyDescent="0.35">
      <c r="A276" s="63"/>
      <c r="B276" s="62"/>
    </row>
    <row r="277" spans="1:2" ht="15" customHeight="1" x14ac:dyDescent="0.35">
      <c r="A277" s="63"/>
      <c r="B277" s="62"/>
    </row>
    <row r="278" spans="1:2" ht="15" customHeight="1" x14ac:dyDescent="0.35">
      <c r="A278" s="63"/>
      <c r="B278" s="62"/>
    </row>
    <row r="279" spans="1:2" ht="15" customHeight="1" x14ac:dyDescent="0.35">
      <c r="A279" s="63"/>
      <c r="B279" s="62"/>
    </row>
    <row r="280" spans="1:2" ht="15" customHeight="1" x14ac:dyDescent="0.35">
      <c r="A280" s="63"/>
      <c r="B280" s="62"/>
    </row>
    <row r="281" spans="1:2" ht="15" customHeight="1" x14ac:dyDescent="0.35">
      <c r="A281" s="63"/>
      <c r="B281" s="62"/>
    </row>
    <row r="282" spans="1:2" ht="15" customHeight="1" x14ac:dyDescent="0.35">
      <c r="A282" s="63"/>
      <c r="B282" s="62"/>
    </row>
    <row r="283" spans="1:2" ht="15" customHeight="1" x14ac:dyDescent="0.35">
      <c r="A283" s="63"/>
      <c r="B283" s="62"/>
    </row>
    <row r="284" spans="1:2" ht="15" customHeight="1" x14ac:dyDescent="0.35">
      <c r="A284" s="63"/>
      <c r="B284" s="62"/>
    </row>
    <row r="285" spans="1:2" ht="15" customHeight="1" x14ac:dyDescent="0.35">
      <c r="A285" s="63"/>
      <c r="B285" s="62"/>
    </row>
    <row r="286" spans="1:2" ht="15" customHeight="1" x14ac:dyDescent="0.35">
      <c r="A286" s="63"/>
      <c r="B286" s="62"/>
    </row>
    <row r="287" spans="1:2" ht="15" customHeight="1" x14ac:dyDescent="0.35">
      <c r="A287" s="63"/>
      <c r="B287" s="62"/>
    </row>
    <row r="288" spans="1:2" ht="15" customHeight="1" x14ac:dyDescent="0.35">
      <c r="A288" s="63"/>
      <c r="B288" s="62"/>
    </row>
    <row r="289" spans="1:2" ht="15" customHeight="1" x14ac:dyDescent="0.35">
      <c r="A289" s="63"/>
      <c r="B289" s="62"/>
    </row>
    <row r="290" spans="1:2" ht="15" customHeight="1" x14ac:dyDescent="0.35">
      <c r="A290" s="63"/>
      <c r="B290" s="62"/>
    </row>
    <row r="291" spans="1:2" ht="15" customHeight="1" x14ac:dyDescent="0.35">
      <c r="A291" s="63"/>
      <c r="B291" s="62"/>
    </row>
    <row r="292" spans="1:2" ht="15" customHeight="1" x14ac:dyDescent="0.35">
      <c r="A292" s="63"/>
      <c r="B292" s="62"/>
    </row>
    <row r="293" spans="1:2" ht="15" customHeight="1" x14ac:dyDescent="0.35">
      <c r="A293" s="63"/>
      <c r="B293" s="62"/>
    </row>
    <row r="294" spans="1:2" ht="15" customHeight="1" x14ac:dyDescent="0.35">
      <c r="A294" s="63"/>
      <c r="B294" s="62"/>
    </row>
    <row r="295" spans="1:2" ht="15" customHeight="1" x14ac:dyDescent="0.35">
      <c r="A295" s="63"/>
      <c r="B295" s="62"/>
    </row>
    <row r="296" spans="1:2" ht="15" customHeight="1" x14ac:dyDescent="0.35">
      <c r="A296" s="63"/>
      <c r="B296" s="62"/>
    </row>
    <row r="297" spans="1:2" ht="15" customHeight="1" x14ac:dyDescent="0.35">
      <c r="A297" s="63"/>
      <c r="B297" s="62"/>
    </row>
    <row r="298" spans="1:2" ht="15" customHeight="1" x14ac:dyDescent="0.35">
      <c r="A298" s="63"/>
      <c r="B298" s="62"/>
    </row>
    <row r="299" spans="1:2" ht="15" customHeight="1" x14ac:dyDescent="0.35">
      <c r="A299" s="63"/>
      <c r="B299" s="62"/>
    </row>
    <row r="300" spans="1:2" ht="15" customHeight="1" x14ac:dyDescent="0.35">
      <c r="A300" s="63"/>
      <c r="B300" s="62"/>
    </row>
    <row r="301" spans="1:2" ht="15" customHeight="1" x14ac:dyDescent="0.35">
      <c r="A301" s="63"/>
      <c r="B301" s="62"/>
    </row>
    <row r="302" spans="1:2" ht="15" customHeight="1" x14ac:dyDescent="0.35">
      <c r="A302" s="63"/>
      <c r="B302" s="62"/>
    </row>
    <row r="303" spans="1:2" ht="15" customHeight="1" x14ac:dyDescent="0.35">
      <c r="A303" s="63"/>
      <c r="B303" s="62"/>
    </row>
    <row r="304" spans="1:2" ht="15" customHeight="1" x14ac:dyDescent="0.35">
      <c r="A304" s="63"/>
      <c r="B304" s="62"/>
    </row>
    <row r="305" spans="1:2" ht="15" customHeight="1" x14ac:dyDescent="0.35">
      <c r="A305" s="63"/>
      <c r="B305" s="62"/>
    </row>
    <row r="306" spans="1:2" ht="15" customHeight="1" x14ac:dyDescent="0.35">
      <c r="A306" s="63"/>
      <c r="B306" s="62"/>
    </row>
    <row r="307" spans="1:2" ht="15" customHeight="1" x14ac:dyDescent="0.35">
      <c r="A307" s="63"/>
      <c r="B307" s="62"/>
    </row>
    <row r="308" spans="1:2" ht="15" customHeight="1" x14ac:dyDescent="0.35">
      <c r="A308" s="63"/>
      <c r="B308" s="62"/>
    </row>
    <row r="309" spans="1:2" ht="15" customHeight="1" x14ac:dyDescent="0.35">
      <c r="A309" s="63"/>
      <c r="B309" s="62"/>
    </row>
    <row r="310" spans="1:2" ht="15" customHeight="1" x14ac:dyDescent="0.35">
      <c r="A310" s="63"/>
      <c r="B310" s="62"/>
    </row>
    <row r="311" spans="1:2" ht="15" customHeight="1" x14ac:dyDescent="0.35">
      <c r="A311" s="63"/>
      <c r="B311" s="62"/>
    </row>
    <row r="312" spans="1:2" ht="15" customHeight="1" x14ac:dyDescent="0.35">
      <c r="A312" s="63"/>
      <c r="B312" s="62"/>
    </row>
    <row r="313" spans="1:2" ht="15" customHeight="1" x14ac:dyDescent="0.35">
      <c r="A313" s="63"/>
      <c r="B313" s="62"/>
    </row>
    <row r="314" spans="1:2" ht="15" customHeight="1" x14ac:dyDescent="0.35">
      <c r="A314" s="63"/>
      <c r="B314" s="62"/>
    </row>
    <row r="315" spans="1:2" ht="15" customHeight="1" x14ac:dyDescent="0.35">
      <c r="A315" s="63"/>
      <c r="B315" s="62"/>
    </row>
    <row r="316" spans="1:2" ht="15" customHeight="1" x14ac:dyDescent="0.35">
      <c r="A316" s="63"/>
      <c r="B316" s="62"/>
    </row>
    <row r="317" spans="1:2" ht="15" customHeight="1" x14ac:dyDescent="0.35">
      <c r="A317" s="63"/>
      <c r="B317" s="62"/>
    </row>
    <row r="318" spans="1:2" ht="15" customHeight="1" x14ac:dyDescent="0.35">
      <c r="A318" s="63"/>
      <c r="B318" s="62"/>
    </row>
    <row r="319" spans="1:2" ht="15" customHeight="1" x14ac:dyDescent="0.35">
      <c r="A319" s="63"/>
      <c r="B319" s="62"/>
    </row>
    <row r="320" spans="1:2" ht="15" customHeight="1" x14ac:dyDescent="0.35">
      <c r="A320" s="63"/>
      <c r="B320" s="62"/>
    </row>
    <row r="321" spans="1:2" ht="15" customHeight="1" x14ac:dyDescent="0.35">
      <c r="A321" s="63"/>
      <c r="B321" s="62"/>
    </row>
    <row r="322" spans="1:2" ht="15" customHeight="1" x14ac:dyDescent="0.35">
      <c r="A322" s="63"/>
      <c r="B322" s="62"/>
    </row>
    <row r="323" spans="1:2" ht="15" customHeight="1" x14ac:dyDescent="0.35">
      <c r="A323" s="63"/>
      <c r="B323" s="62"/>
    </row>
    <row r="324" spans="1:2" ht="15" customHeight="1" x14ac:dyDescent="0.35">
      <c r="A324" s="63"/>
      <c r="B324" s="62"/>
    </row>
    <row r="325" spans="1:2" ht="15" customHeight="1" x14ac:dyDescent="0.35">
      <c r="A325" s="63"/>
      <c r="B325" s="62"/>
    </row>
    <row r="326" spans="1:2" ht="15" customHeight="1" x14ac:dyDescent="0.35">
      <c r="A326" s="63"/>
      <c r="B326" s="62"/>
    </row>
    <row r="327" spans="1:2" ht="15" customHeight="1" x14ac:dyDescent="0.35">
      <c r="A327" s="63"/>
      <c r="B327" s="62"/>
    </row>
    <row r="328" spans="1:2" ht="15" customHeight="1" x14ac:dyDescent="0.35">
      <c r="A328" s="63"/>
      <c r="B328" s="62"/>
    </row>
    <row r="329" spans="1:2" ht="15" customHeight="1" x14ac:dyDescent="0.35">
      <c r="A329" s="63"/>
      <c r="B329" s="62"/>
    </row>
    <row r="330" spans="1:2" ht="15" customHeight="1" x14ac:dyDescent="0.35">
      <c r="A330" s="63"/>
      <c r="B330" s="62"/>
    </row>
    <row r="331" spans="1:2" ht="15" customHeight="1" x14ac:dyDescent="0.35">
      <c r="A331" s="63"/>
      <c r="B331" s="62"/>
    </row>
    <row r="332" spans="1:2" ht="15" customHeight="1" x14ac:dyDescent="0.35">
      <c r="A332" s="63"/>
      <c r="B332" s="62"/>
    </row>
    <row r="333" spans="1:2" ht="15" customHeight="1" x14ac:dyDescent="0.35">
      <c r="A333" s="63"/>
      <c r="B333" s="62"/>
    </row>
    <row r="334" spans="1:2" ht="15" customHeight="1" x14ac:dyDescent="0.35">
      <c r="A334" s="63"/>
      <c r="B334" s="62"/>
    </row>
    <row r="335" spans="1:2" ht="15" customHeight="1" x14ac:dyDescent="0.35">
      <c r="A335" s="63"/>
      <c r="B335" s="62"/>
    </row>
    <row r="336" spans="1:2" ht="15" customHeight="1" x14ac:dyDescent="0.35">
      <c r="A336" s="63"/>
      <c r="B336" s="62"/>
    </row>
    <row r="337" spans="1:2" ht="15" customHeight="1" x14ac:dyDescent="0.35">
      <c r="A337" s="63"/>
      <c r="B337" s="62"/>
    </row>
    <row r="338" spans="1:2" ht="15" customHeight="1" x14ac:dyDescent="0.35">
      <c r="A338" s="63"/>
      <c r="B338" s="62"/>
    </row>
    <row r="339" spans="1:2" ht="15" customHeight="1" x14ac:dyDescent="0.35">
      <c r="A339" s="63"/>
      <c r="B339" s="62"/>
    </row>
    <row r="340" spans="1:2" ht="15" customHeight="1" x14ac:dyDescent="0.35">
      <c r="A340" s="63"/>
      <c r="B340" s="62"/>
    </row>
    <row r="341" spans="1:2" ht="15" customHeight="1" x14ac:dyDescent="0.35">
      <c r="A341" s="63"/>
      <c r="B341" s="62"/>
    </row>
    <row r="342" spans="1:2" ht="15" customHeight="1" x14ac:dyDescent="0.35">
      <c r="A342" s="63"/>
      <c r="B342" s="62"/>
    </row>
    <row r="343" spans="1:2" ht="15" customHeight="1" x14ac:dyDescent="0.35">
      <c r="A343" s="63"/>
      <c r="B343" s="62"/>
    </row>
    <row r="344" spans="1:2" ht="15" customHeight="1" x14ac:dyDescent="0.35">
      <c r="A344" s="63"/>
      <c r="B344" s="62"/>
    </row>
    <row r="345" spans="1:2" ht="15" customHeight="1" x14ac:dyDescent="0.35">
      <c r="A345" s="63"/>
      <c r="B345" s="62"/>
    </row>
    <row r="346" spans="1:2" ht="15" customHeight="1" x14ac:dyDescent="0.35">
      <c r="A346" s="63"/>
      <c r="B346" s="62"/>
    </row>
    <row r="347" spans="1:2" ht="15" customHeight="1" x14ac:dyDescent="0.35">
      <c r="A347" s="63"/>
      <c r="B347" s="62"/>
    </row>
    <row r="348" spans="1:2" ht="15" customHeight="1" x14ac:dyDescent="0.35">
      <c r="A348" s="63"/>
      <c r="B348" s="62"/>
    </row>
    <row r="349" spans="1:2" ht="15" customHeight="1" x14ac:dyDescent="0.35">
      <c r="A349" s="63"/>
      <c r="B349" s="62"/>
    </row>
    <row r="350" spans="1:2" ht="15" customHeight="1" x14ac:dyDescent="0.35">
      <c r="A350" s="63"/>
      <c r="B350" s="62"/>
    </row>
    <row r="351" spans="1:2" ht="15" customHeight="1" x14ac:dyDescent="0.35">
      <c r="A351" s="63"/>
      <c r="B351" s="62"/>
    </row>
    <row r="352" spans="1:2" ht="15" customHeight="1" x14ac:dyDescent="0.35">
      <c r="A352" s="63"/>
      <c r="B352" s="62"/>
    </row>
    <row r="353" spans="1:2" ht="15" customHeight="1" x14ac:dyDescent="0.35">
      <c r="A353" s="63"/>
      <c r="B353" s="62"/>
    </row>
    <row r="354" spans="1:2" ht="15" customHeight="1" x14ac:dyDescent="0.35">
      <c r="A354" s="63"/>
      <c r="B354" s="62"/>
    </row>
    <row r="355" spans="1:2" ht="15" customHeight="1" x14ac:dyDescent="0.35">
      <c r="A355" s="63"/>
      <c r="B355" s="62"/>
    </row>
    <row r="356" spans="1:2" ht="15" customHeight="1" x14ac:dyDescent="0.35">
      <c r="A356" s="63"/>
      <c r="B356" s="62"/>
    </row>
    <row r="357" spans="1:2" ht="15" customHeight="1" x14ac:dyDescent="0.35">
      <c r="A357" s="63"/>
      <c r="B357" s="62"/>
    </row>
    <row r="358" spans="1:2" ht="15" customHeight="1" x14ac:dyDescent="0.35">
      <c r="A358" s="63"/>
      <c r="B358" s="62"/>
    </row>
    <row r="359" spans="1:2" ht="15" customHeight="1" x14ac:dyDescent="0.35">
      <c r="A359" s="63"/>
      <c r="B359" s="62"/>
    </row>
    <row r="360" spans="1:2" ht="15" customHeight="1" x14ac:dyDescent="0.35">
      <c r="A360" s="63"/>
      <c r="B360" s="62"/>
    </row>
    <row r="361" spans="1:2" ht="15" customHeight="1" x14ac:dyDescent="0.35">
      <c r="A361" s="63"/>
      <c r="B361" s="62"/>
    </row>
    <row r="362" spans="1:2" ht="15" customHeight="1" x14ac:dyDescent="0.35">
      <c r="A362" s="63"/>
      <c r="B362" s="62"/>
    </row>
    <row r="363" spans="1:2" ht="15" customHeight="1" x14ac:dyDescent="0.35">
      <c r="A363" s="63"/>
      <c r="B363" s="62"/>
    </row>
    <row r="364" spans="1:2" ht="15" customHeight="1" x14ac:dyDescent="0.35">
      <c r="A364" s="63"/>
      <c r="B364" s="62"/>
    </row>
    <row r="365" spans="1:2" ht="15" customHeight="1" x14ac:dyDescent="0.35">
      <c r="A365" s="63"/>
      <c r="B365" s="62"/>
    </row>
    <row r="366" spans="1:2" ht="15" customHeight="1" x14ac:dyDescent="0.35">
      <c r="A366" s="63"/>
      <c r="B366" s="62"/>
    </row>
    <row r="367" spans="1:2" ht="15" customHeight="1" x14ac:dyDescent="0.35">
      <c r="A367" s="63"/>
      <c r="B367" s="62"/>
    </row>
    <row r="368" spans="1:2" ht="15" customHeight="1" x14ac:dyDescent="0.35">
      <c r="A368" s="63"/>
      <c r="B368" s="62"/>
    </row>
    <row r="369" spans="1:2" ht="15" customHeight="1" x14ac:dyDescent="0.35">
      <c r="A369" s="63"/>
      <c r="B369" s="62"/>
    </row>
    <row r="370" spans="1:2" ht="15" customHeight="1" x14ac:dyDescent="0.35">
      <c r="A370" s="63"/>
      <c r="B370" s="62"/>
    </row>
    <row r="371" spans="1:2" ht="15" customHeight="1" x14ac:dyDescent="0.35">
      <c r="A371" s="63"/>
      <c r="B371" s="62"/>
    </row>
    <row r="372" spans="1:2" ht="15" customHeight="1" x14ac:dyDescent="0.35">
      <c r="A372" s="63"/>
      <c r="B372" s="62"/>
    </row>
    <row r="373" spans="1:2" ht="15" customHeight="1" x14ac:dyDescent="0.35">
      <c r="A373" s="63"/>
      <c r="B373" s="62"/>
    </row>
    <row r="374" spans="1:2" ht="15" customHeight="1" x14ac:dyDescent="0.35">
      <c r="A374" s="63"/>
      <c r="B374" s="62"/>
    </row>
    <row r="375" spans="1:2" ht="15" customHeight="1" x14ac:dyDescent="0.35">
      <c r="A375" s="63"/>
      <c r="B375" s="62"/>
    </row>
    <row r="376" spans="1:2" ht="15" customHeight="1" x14ac:dyDescent="0.35">
      <c r="A376" s="63"/>
      <c r="B376" s="62"/>
    </row>
    <row r="377" spans="1:2" ht="15" customHeight="1" x14ac:dyDescent="0.35">
      <c r="A377" s="63"/>
      <c r="B377" s="62"/>
    </row>
    <row r="378" spans="1:2" ht="15" customHeight="1" x14ac:dyDescent="0.35">
      <c r="A378" s="63"/>
      <c r="B378" s="62"/>
    </row>
    <row r="379" spans="1:2" ht="15" customHeight="1" x14ac:dyDescent="0.35">
      <c r="A379" s="63"/>
      <c r="B379" s="62"/>
    </row>
    <row r="380" spans="1:2" ht="15" customHeight="1" x14ac:dyDescent="0.35">
      <c r="A380" s="63"/>
      <c r="B380" s="62"/>
    </row>
    <row r="381" spans="1:2" ht="15" customHeight="1" x14ac:dyDescent="0.35">
      <c r="A381" s="63"/>
      <c r="B381" s="62"/>
    </row>
    <row r="382" spans="1:2" ht="15" customHeight="1" x14ac:dyDescent="0.35">
      <c r="A382" s="63"/>
      <c r="B382" s="62"/>
    </row>
    <row r="383" spans="1:2" ht="15" customHeight="1" x14ac:dyDescent="0.35">
      <c r="A383" s="63"/>
      <c r="B383" s="62"/>
    </row>
    <row r="384" spans="1:2" ht="15" customHeight="1" x14ac:dyDescent="0.35">
      <c r="A384" s="63"/>
      <c r="B384" s="62"/>
    </row>
    <row r="385" spans="1:2" ht="15" customHeight="1" x14ac:dyDescent="0.35">
      <c r="A385" s="63"/>
      <c r="B385" s="62"/>
    </row>
    <row r="386" spans="1:2" ht="15" customHeight="1" x14ac:dyDescent="0.35">
      <c r="A386" s="63"/>
      <c r="B386" s="62"/>
    </row>
    <row r="387" spans="1:2" ht="15" customHeight="1" x14ac:dyDescent="0.35">
      <c r="A387" s="63"/>
      <c r="B387" s="62"/>
    </row>
    <row r="388" spans="1:2" ht="15" customHeight="1" x14ac:dyDescent="0.35">
      <c r="A388" s="63"/>
      <c r="B388" s="62"/>
    </row>
    <row r="389" spans="1:2" ht="15" customHeight="1" x14ac:dyDescent="0.35">
      <c r="A389" s="63"/>
      <c r="B389" s="62"/>
    </row>
    <row r="390" spans="1:2" ht="15" customHeight="1" x14ac:dyDescent="0.35">
      <c r="A390" s="63"/>
      <c r="B390" s="62"/>
    </row>
    <row r="391" spans="1:2" ht="15" customHeight="1" x14ac:dyDescent="0.35">
      <c r="A391" s="63"/>
      <c r="B391" s="62"/>
    </row>
    <row r="392" spans="1:2" ht="15" customHeight="1" x14ac:dyDescent="0.35">
      <c r="A392" s="63"/>
      <c r="B392" s="62"/>
    </row>
    <row r="393" spans="1:2" ht="15" customHeight="1" x14ac:dyDescent="0.35">
      <c r="A393" s="63"/>
      <c r="B393" s="62"/>
    </row>
    <row r="394" spans="1:2" ht="15" customHeight="1" x14ac:dyDescent="0.35">
      <c r="A394" s="63"/>
      <c r="B394" s="62"/>
    </row>
    <row r="395" spans="1:2" ht="15" customHeight="1" x14ac:dyDescent="0.35">
      <c r="A395" s="63"/>
      <c r="B395" s="62"/>
    </row>
    <row r="396" spans="1:2" ht="15" customHeight="1" x14ac:dyDescent="0.35">
      <c r="A396" s="63"/>
      <c r="B396" s="62"/>
    </row>
    <row r="397" spans="1:2" ht="15" customHeight="1" x14ac:dyDescent="0.35">
      <c r="A397" s="63"/>
      <c r="B397" s="62"/>
    </row>
    <row r="398" spans="1:2" ht="15" customHeight="1" x14ac:dyDescent="0.35">
      <c r="A398" s="63"/>
      <c r="B398" s="62"/>
    </row>
    <row r="399" spans="1:2" ht="15" customHeight="1" x14ac:dyDescent="0.35">
      <c r="A399" s="63"/>
      <c r="B399" s="62"/>
    </row>
    <row r="400" spans="1:2" ht="15" customHeight="1" x14ac:dyDescent="0.35">
      <c r="A400" s="63"/>
      <c r="B400" s="62"/>
    </row>
    <row r="401" spans="1:2" ht="15" customHeight="1" x14ac:dyDescent="0.35">
      <c r="A401" s="63"/>
      <c r="B401" s="62"/>
    </row>
    <row r="402" spans="1:2" ht="15" customHeight="1" x14ac:dyDescent="0.35">
      <c r="A402" s="63"/>
      <c r="B402" s="62"/>
    </row>
    <row r="403" spans="1:2" ht="15" customHeight="1" x14ac:dyDescent="0.35">
      <c r="A403" s="63"/>
      <c r="B403" s="62"/>
    </row>
    <row r="404" spans="1:2" ht="15" customHeight="1" x14ac:dyDescent="0.35">
      <c r="A404" s="63"/>
      <c r="B404" s="62"/>
    </row>
    <row r="405" spans="1:2" ht="15" customHeight="1" x14ac:dyDescent="0.35">
      <c r="A405" s="63"/>
      <c r="B405" s="62"/>
    </row>
    <row r="406" spans="1:2" ht="15" customHeight="1" x14ac:dyDescent="0.35">
      <c r="A406" s="63"/>
      <c r="B406" s="62"/>
    </row>
    <row r="407" spans="1:2" ht="15" customHeight="1" x14ac:dyDescent="0.35">
      <c r="A407" s="63"/>
      <c r="B407" s="62"/>
    </row>
    <row r="408" spans="1:2" ht="15" customHeight="1" x14ac:dyDescent="0.35">
      <c r="A408" s="63"/>
      <c r="B408" s="62"/>
    </row>
    <row r="409" spans="1:2" ht="15" customHeight="1" x14ac:dyDescent="0.35">
      <c r="A409" s="63"/>
      <c r="B409" s="62"/>
    </row>
    <row r="410" spans="1:2" ht="15" customHeight="1" x14ac:dyDescent="0.35">
      <c r="A410" s="63"/>
      <c r="B410" s="62"/>
    </row>
    <row r="411" spans="1:2" ht="15" customHeight="1" x14ac:dyDescent="0.35">
      <c r="A411" s="63"/>
      <c r="B411" s="62"/>
    </row>
    <row r="412" spans="1:2" ht="15" customHeight="1" x14ac:dyDescent="0.35">
      <c r="A412" s="63"/>
      <c r="B412" s="62"/>
    </row>
    <row r="413" spans="1:2" ht="15" customHeight="1" x14ac:dyDescent="0.35">
      <c r="A413" s="63"/>
      <c r="B413" s="62"/>
    </row>
    <row r="414" spans="1:2" ht="15" customHeight="1" x14ac:dyDescent="0.35">
      <c r="A414" s="63"/>
      <c r="B414" s="62"/>
    </row>
    <row r="415" spans="1:2" ht="15" customHeight="1" x14ac:dyDescent="0.35">
      <c r="A415" s="63"/>
      <c r="B415" s="62"/>
    </row>
    <row r="416" spans="1:2" ht="15" customHeight="1" x14ac:dyDescent="0.35">
      <c r="A416" s="63"/>
      <c r="B416" s="62"/>
    </row>
    <row r="417" spans="1:2" ht="15" customHeight="1" x14ac:dyDescent="0.35">
      <c r="A417" s="63"/>
      <c r="B417" s="62"/>
    </row>
    <row r="418" spans="1:2" ht="15" customHeight="1" x14ac:dyDescent="0.35">
      <c r="A418" s="63"/>
      <c r="B418" s="62"/>
    </row>
    <row r="419" spans="1:2" ht="15" customHeight="1" x14ac:dyDescent="0.35">
      <c r="A419" s="63"/>
      <c r="B419" s="62"/>
    </row>
    <row r="420" spans="1:2" ht="15" customHeight="1" x14ac:dyDescent="0.35">
      <c r="A420" s="63"/>
      <c r="B420" s="62"/>
    </row>
    <row r="421" spans="1:2" ht="15" customHeight="1" x14ac:dyDescent="0.35">
      <c r="A421" s="63"/>
      <c r="B421" s="62"/>
    </row>
    <row r="422" spans="1:2" ht="15" customHeight="1" x14ac:dyDescent="0.35">
      <c r="A422" s="63"/>
      <c r="B422" s="62"/>
    </row>
    <row r="423" spans="1:2" ht="15" customHeight="1" x14ac:dyDescent="0.35">
      <c r="A423" s="63"/>
      <c r="B423" s="62"/>
    </row>
    <row r="424" spans="1:2" ht="15" customHeight="1" x14ac:dyDescent="0.35">
      <c r="A424" s="63"/>
      <c r="B424" s="62"/>
    </row>
    <row r="425" spans="1:2" ht="15" customHeight="1" x14ac:dyDescent="0.35">
      <c r="A425" s="63"/>
      <c r="B425" s="62"/>
    </row>
    <row r="426" spans="1:2" ht="15" customHeight="1" x14ac:dyDescent="0.35">
      <c r="A426" s="63"/>
      <c r="B426" s="62"/>
    </row>
    <row r="427" spans="1:2" ht="15" customHeight="1" x14ac:dyDescent="0.35">
      <c r="A427" s="63"/>
      <c r="B427" s="62"/>
    </row>
    <row r="428" spans="1:2" ht="15" customHeight="1" x14ac:dyDescent="0.35">
      <c r="A428" s="63"/>
      <c r="B428" s="62"/>
    </row>
    <row r="429" spans="1:2" ht="15" customHeight="1" x14ac:dyDescent="0.35">
      <c r="A429" s="63"/>
      <c r="B429" s="62"/>
    </row>
    <row r="430" spans="1:2" ht="15" customHeight="1" x14ac:dyDescent="0.35">
      <c r="A430" s="63"/>
      <c r="B430" s="62"/>
    </row>
    <row r="431" spans="1:2" ht="15" customHeight="1" x14ac:dyDescent="0.35">
      <c r="A431" s="63"/>
      <c r="B431" s="62"/>
    </row>
    <row r="432" spans="1:2" ht="15" customHeight="1" x14ac:dyDescent="0.35">
      <c r="A432" s="63"/>
      <c r="B432" s="62"/>
    </row>
    <row r="433" spans="1:2" ht="15" customHeight="1" x14ac:dyDescent="0.35">
      <c r="A433" s="63"/>
      <c r="B433" s="62"/>
    </row>
    <row r="434" spans="1:2" ht="15" customHeight="1" x14ac:dyDescent="0.35">
      <c r="A434" s="63"/>
      <c r="B434" s="62"/>
    </row>
    <row r="435" spans="1:2" ht="15" customHeight="1" x14ac:dyDescent="0.35">
      <c r="A435" s="63"/>
      <c r="B435" s="62"/>
    </row>
    <row r="436" spans="1:2" ht="15" customHeight="1" x14ac:dyDescent="0.35">
      <c r="A436" s="63"/>
      <c r="B436" s="62"/>
    </row>
    <row r="437" spans="1:2" ht="15" customHeight="1" x14ac:dyDescent="0.35">
      <c r="A437" s="63"/>
      <c r="B437" s="62"/>
    </row>
    <row r="438" spans="1:2" ht="15" customHeight="1" x14ac:dyDescent="0.35">
      <c r="A438" s="63"/>
      <c r="B438" s="62"/>
    </row>
    <row r="439" spans="1:2" ht="15" customHeight="1" x14ac:dyDescent="0.35">
      <c r="A439" s="63"/>
      <c r="B439" s="62"/>
    </row>
    <row r="440" spans="1:2" ht="15" customHeight="1" x14ac:dyDescent="0.35">
      <c r="A440" s="63"/>
      <c r="B440" s="62"/>
    </row>
    <row r="441" spans="1:2" ht="15" customHeight="1" x14ac:dyDescent="0.35">
      <c r="A441" s="63"/>
      <c r="B441" s="62"/>
    </row>
    <row r="442" spans="1:2" ht="15" customHeight="1" x14ac:dyDescent="0.35">
      <c r="A442" s="63"/>
      <c r="B442" s="62"/>
    </row>
    <row r="443" spans="1:2" ht="15" customHeight="1" x14ac:dyDescent="0.35">
      <c r="A443" s="63"/>
      <c r="B443" s="62"/>
    </row>
    <row r="444" spans="1:2" ht="15" customHeight="1" x14ac:dyDescent="0.35">
      <c r="A444" s="63"/>
      <c r="B444" s="62"/>
    </row>
    <row r="445" spans="1:2" ht="15" customHeight="1" x14ac:dyDescent="0.35">
      <c r="A445" s="63"/>
      <c r="B445" s="62"/>
    </row>
    <row r="446" spans="1:2" ht="15" customHeight="1" x14ac:dyDescent="0.35">
      <c r="A446" s="63"/>
      <c r="B446" s="62"/>
    </row>
    <row r="447" spans="1:2" ht="15" customHeight="1" x14ac:dyDescent="0.35">
      <c r="A447" s="63"/>
      <c r="B447" s="62"/>
    </row>
    <row r="448" spans="1:2" ht="15" customHeight="1" x14ac:dyDescent="0.35">
      <c r="A448" s="63"/>
      <c r="B448" s="62"/>
    </row>
    <row r="449" spans="1:2" ht="15" customHeight="1" x14ac:dyDescent="0.35">
      <c r="A449" s="63"/>
      <c r="B449" s="62"/>
    </row>
    <row r="450" spans="1:2" ht="15" customHeight="1" x14ac:dyDescent="0.35">
      <c r="A450" s="63"/>
      <c r="B450" s="62"/>
    </row>
    <row r="451" spans="1:2" ht="15" customHeight="1" x14ac:dyDescent="0.35">
      <c r="A451" s="63"/>
      <c r="B451" s="62"/>
    </row>
    <row r="452" spans="1:2" ht="15" customHeight="1" x14ac:dyDescent="0.35">
      <c r="A452" s="63"/>
      <c r="B452" s="62"/>
    </row>
    <row r="453" spans="1:2" ht="15" customHeight="1" x14ac:dyDescent="0.35">
      <c r="A453" s="63"/>
      <c r="B453" s="62"/>
    </row>
    <row r="454" spans="1:2" ht="15" customHeight="1" x14ac:dyDescent="0.35">
      <c r="A454" s="63"/>
      <c r="B454" s="62"/>
    </row>
    <row r="455" spans="1:2" ht="15" customHeight="1" x14ac:dyDescent="0.35">
      <c r="A455" s="63"/>
      <c r="B455" s="62"/>
    </row>
    <row r="456" spans="1:2" ht="15" customHeight="1" x14ac:dyDescent="0.35">
      <c r="A456" s="63"/>
      <c r="B456" s="62"/>
    </row>
    <row r="457" spans="1:2" ht="15" customHeight="1" x14ac:dyDescent="0.35">
      <c r="A457" s="63"/>
      <c r="B457" s="62"/>
    </row>
    <row r="458" spans="1:2" ht="15" customHeight="1" x14ac:dyDescent="0.35">
      <c r="A458" s="63"/>
      <c r="B458" s="62"/>
    </row>
    <row r="459" spans="1:2" ht="15" customHeight="1" x14ac:dyDescent="0.35">
      <c r="A459" s="63"/>
      <c r="B459" s="62"/>
    </row>
    <row r="460" spans="1:2" ht="15" customHeight="1" x14ac:dyDescent="0.35">
      <c r="A460" s="63"/>
      <c r="B460" s="62"/>
    </row>
    <row r="461" spans="1:2" ht="15" customHeight="1" x14ac:dyDescent="0.35">
      <c r="A461" s="63"/>
      <c r="B461" s="62"/>
    </row>
    <row r="462" spans="1:2" ht="15" customHeight="1" x14ac:dyDescent="0.35">
      <c r="A462" s="63"/>
      <c r="B462" s="62"/>
    </row>
    <row r="463" spans="1:2" ht="15" customHeight="1" x14ac:dyDescent="0.35">
      <c r="A463" s="63"/>
      <c r="B463" s="62"/>
    </row>
    <row r="464" spans="1:2" ht="15" customHeight="1" x14ac:dyDescent="0.35">
      <c r="A464" s="63"/>
      <c r="B464" s="62"/>
    </row>
    <row r="465" spans="1:2" ht="15" customHeight="1" x14ac:dyDescent="0.35">
      <c r="A465" s="63"/>
      <c r="B465" s="62"/>
    </row>
    <row r="466" spans="1:2" ht="15" customHeight="1" x14ac:dyDescent="0.35">
      <c r="A466" s="63"/>
      <c r="B466" s="62"/>
    </row>
    <row r="467" spans="1:2" ht="15" customHeight="1" x14ac:dyDescent="0.35">
      <c r="A467" s="63"/>
      <c r="B467" s="62"/>
    </row>
    <row r="468" spans="1:2" ht="15" customHeight="1" x14ac:dyDescent="0.35">
      <c r="A468" s="63"/>
      <c r="B468" s="62"/>
    </row>
    <row r="469" spans="1:2" ht="15" customHeight="1" x14ac:dyDescent="0.35">
      <c r="A469" s="63"/>
      <c r="B469" s="62"/>
    </row>
    <row r="470" spans="1:2" ht="15" customHeight="1" x14ac:dyDescent="0.35">
      <c r="A470" s="63"/>
      <c r="B470" s="62"/>
    </row>
    <row r="471" spans="1:2" ht="15" customHeight="1" x14ac:dyDescent="0.35">
      <c r="A471" s="63"/>
      <c r="B471" s="62"/>
    </row>
    <row r="472" spans="1:2" ht="15" customHeight="1" x14ac:dyDescent="0.35">
      <c r="A472" s="63"/>
      <c r="B472" s="62"/>
    </row>
    <row r="473" spans="1:2" ht="15" customHeight="1" x14ac:dyDescent="0.35">
      <c r="A473" s="63"/>
      <c r="B473" s="62"/>
    </row>
    <row r="474" spans="1:2" ht="15" customHeight="1" x14ac:dyDescent="0.35">
      <c r="A474" s="63"/>
      <c r="B474" s="62"/>
    </row>
    <row r="475" spans="1:2" ht="15" customHeight="1" x14ac:dyDescent="0.35">
      <c r="A475" s="63"/>
      <c r="B475" s="62"/>
    </row>
    <row r="476" spans="1:2" ht="15" customHeight="1" x14ac:dyDescent="0.35">
      <c r="A476" s="63"/>
      <c r="B476" s="62"/>
    </row>
    <row r="477" spans="1:2" ht="15" customHeight="1" x14ac:dyDescent="0.35">
      <c r="A477" s="63"/>
      <c r="B477" s="62"/>
    </row>
    <row r="478" spans="1:2" ht="15" customHeight="1" x14ac:dyDescent="0.35">
      <c r="A478" s="63"/>
      <c r="B478" s="62"/>
    </row>
    <row r="479" spans="1:2" ht="15" customHeight="1" x14ac:dyDescent="0.35">
      <c r="A479" s="63"/>
      <c r="B479" s="62"/>
    </row>
    <row r="480" spans="1:2" ht="15" customHeight="1" x14ac:dyDescent="0.35">
      <c r="A480" s="63"/>
      <c r="B480" s="62"/>
    </row>
    <row r="481" spans="1:2" ht="15" customHeight="1" x14ac:dyDescent="0.35">
      <c r="A481" s="63"/>
      <c r="B481" s="62"/>
    </row>
    <row r="482" spans="1:2" ht="15" customHeight="1" x14ac:dyDescent="0.35">
      <c r="A482" s="63"/>
      <c r="B482" s="62"/>
    </row>
    <row r="483" spans="1:2" ht="15" customHeight="1" x14ac:dyDescent="0.35">
      <c r="A483" s="63"/>
      <c r="B483" s="62"/>
    </row>
    <row r="484" spans="1:2" ht="15" customHeight="1" x14ac:dyDescent="0.35">
      <c r="A484" s="63"/>
      <c r="B484" s="62"/>
    </row>
    <row r="485" spans="1:2" ht="15" customHeight="1" x14ac:dyDescent="0.35">
      <c r="A485" s="63"/>
      <c r="B485" s="62"/>
    </row>
    <row r="486" spans="1:2" ht="15" customHeight="1" x14ac:dyDescent="0.35">
      <c r="A486" s="63"/>
      <c r="B486" s="62"/>
    </row>
    <row r="487" spans="1:2" ht="15" customHeight="1" x14ac:dyDescent="0.35">
      <c r="A487" s="63"/>
      <c r="B487" s="62"/>
    </row>
    <row r="488" spans="1:2" ht="15" customHeight="1" x14ac:dyDescent="0.35">
      <c r="A488" s="63"/>
      <c r="B488" s="62"/>
    </row>
    <row r="489" spans="1:2" ht="15" customHeight="1" x14ac:dyDescent="0.35">
      <c r="A489" s="63"/>
      <c r="B489" s="62"/>
    </row>
    <row r="490" spans="1:2" ht="15" customHeight="1" x14ac:dyDescent="0.35">
      <c r="A490" s="63"/>
      <c r="B490" s="62"/>
    </row>
    <row r="491" spans="1:2" ht="15" customHeight="1" x14ac:dyDescent="0.35">
      <c r="A491" s="63"/>
      <c r="B491" s="62"/>
    </row>
    <row r="492" spans="1:2" ht="15" customHeight="1" x14ac:dyDescent="0.35">
      <c r="A492" s="63"/>
      <c r="B492" s="62"/>
    </row>
    <row r="493" spans="1:2" ht="15" customHeight="1" x14ac:dyDescent="0.35">
      <c r="A493" s="63"/>
      <c r="B493" s="62"/>
    </row>
    <row r="494" spans="1:2" ht="15" customHeight="1" x14ac:dyDescent="0.35">
      <c r="A494" s="63"/>
      <c r="B494" s="62"/>
    </row>
    <row r="495" spans="1:2" ht="15" customHeight="1" x14ac:dyDescent="0.35">
      <c r="A495" s="63"/>
      <c r="B495" s="62"/>
    </row>
    <row r="496" spans="1:2" ht="15" customHeight="1" x14ac:dyDescent="0.35">
      <c r="A496" s="63"/>
      <c r="B496" s="62"/>
    </row>
    <row r="497" spans="1:2" ht="15" customHeight="1" x14ac:dyDescent="0.35">
      <c r="A497" s="63"/>
      <c r="B497" s="62"/>
    </row>
    <row r="498" spans="1:2" ht="15" customHeight="1" x14ac:dyDescent="0.35">
      <c r="A498" s="63"/>
      <c r="B498" s="62"/>
    </row>
    <row r="499" spans="1:2" ht="15" customHeight="1" x14ac:dyDescent="0.35">
      <c r="A499" s="63"/>
      <c r="B499" s="62"/>
    </row>
    <row r="500" spans="1:2" ht="15" customHeight="1" x14ac:dyDescent="0.35">
      <c r="A500" s="63"/>
      <c r="B500" s="62"/>
    </row>
    <row r="501" spans="1:2" ht="15" customHeight="1" x14ac:dyDescent="0.35">
      <c r="A501" s="63"/>
      <c r="B501" s="62"/>
    </row>
    <row r="502" spans="1:2" ht="15" customHeight="1" x14ac:dyDescent="0.35">
      <c r="A502" s="63"/>
      <c r="B502" s="62"/>
    </row>
    <row r="503" spans="1:2" ht="15" customHeight="1" x14ac:dyDescent="0.35">
      <c r="A503" s="63"/>
      <c r="B503" s="62"/>
    </row>
    <row r="504" spans="1:2" ht="15" customHeight="1" x14ac:dyDescent="0.35">
      <c r="A504" s="63"/>
      <c r="B504" s="62"/>
    </row>
    <row r="505" spans="1:2" ht="15" customHeight="1" x14ac:dyDescent="0.35">
      <c r="A505" s="63"/>
      <c r="B505" s="62"/>
    </row>
    <row r="506" spans="1:2" ht="15" customHeight="1" x14ac:dyDescent="0.35">
      <c r="A506" s="63"/>
      <c r="B506" s="62"/>
    </row>
    <row r="507" spans="1:2" ht="15" customHeight="1" x14ac:dyDescent="0.35">
      <c r="A507" s="63"/>
      <c r="B507" s="62"/>
    </row>
    <row r="508" spans="1:2" ht="15" customHeight="1" x14ac:dyDescent="0.35">
      <c r="A508" s="63"/>
      <c r="B508" s="62"/>
    </row>
    <row r="509" spans="1:2" ht="15" customHeight="1" x14ac:dyDescent="0.35">
      <c r="A509" s="63"/>
      <c r="B509" s="62"/>
    </row>
    <row r="510" spans="1:2" ht="15" customHeight="1" x14ac:dyDescent="0.35">
      <c r="A510" s="63"/>
      <c r="B510" s="62"/>
    </row>
    <row r="511" spans="1:2" ht="15" customHeight="1" x14ac:dyDescent="0.35">
      <c r="A511" s="63"/>
      <c r="B511" s="62"/>
    </row>
    <row r="512" spans="1:2" ht="15" customHeight="1" x14ac:dyDescent="0.35">
      <c r="A512" s="63"/>
      <c r="B512" s="62"/>
    </row>
    <row r="513" spans="1:2" ht="15" customHeight="1" x14ac:dyDescent="0.35">
      <c r="A513" s="63"/>
      <c r="B513" s="62"/>
    </row>
    <row r="514" spans="1:2" ht="15" customHeight="1" x14ac:dyDescent="0.35">
      <c r="A514" s="63"/>
      <c r="B514" s="62"/>
    </row>
    <row r="515" spans="1:2" ht="15" customHeight="1" x14ac:dyDescent="0.35">
      <c r="A515" s="63"/>
      <c r="B515" s="62"/>
    </row>
    <row r="516" spans="1:2" ht="15" customHeight="1" x14ac:dyDescent="0.35">
      <c r="A516" s="63"/>
      <c r="B516" s="62"/>
    </row>
    <row r="517" spans="1:2" ht="15" customHeight="1" x14ac:dyDescent="0.35">
      <c r="A517" s="63"/>
      <c r="B517" s="62"/>
    </row>
    <row r="518" spans="1:2" ht="15" customHeight="1" x14ac:dyDescent="0.35">
      <c r="A518" s="63"/>
      <c r="B518" s="62"/>
    </row>
    <row r="519" spans="1:2" ht="15" customHeight="1" x14ac:dyDescent="0.35">
      <c r="A519" s="63"/>
      <c r="B519" s="62"/>
    </row>
    <row r="520" spans="1:2" ht="15" customHeight="1" x14ac:dyDescent="0.35">
      <c r="A520" s="63"/>
      <c r="B520" s="62"/>
    </row>
    <row r="521" spans="1:2" ht="15" customHeight="1" x14ac:dyDescent="0.35">
      <c r="A521" s="63"/>
      <c r="B521" s="62"/>
    </row>
    <row r="522" spans="1:2" ht="15" customHeight="1" x14ac:dyDescent="0.35">
      <c r="A522" s="63"/>
      <c r="B522" s="62"/>
    </row>
    <row r="523" spans="1:2" ht="15" customHeight="1" x14ac:dyDescent="0.35">
      <c r="A523" s="63"/>
      <c r="B523" s="62"/>
    </row>
    <row r="524" spans="1:2" ht="15" customHeight="1" x14ac:dyDescent="0.35">
      <c r="A524" s="63"/>
      <c r="B524" s="62"/>
    </row>
    <row r="525" spans="1:2" ht="15" customHeight="1" x14ac:dyDescent="0.35">
      <c r="A525" s="63"/>
      <c r="B525" s="62"/>
    </row>
    <row r="526" spans="1:2" ht="15" customHeight="1" x14ac:dyDescent="0.35">
      <c r="A526" s="63"/>
      <c r="B526" s="62"/>
    </row>
    <row r="527" spans="1:2" ht="15" customHeight="1" x14ac:dyDescent="0.35">
      <c r="A527" s="63"/>
      <c r="B527" s="62"/>
    </row>
    <row r="528" spans="1:2" ht="15" customHeight="1" x14ac:dyDescent="0.35">
      <c r="A528" s="63"/>
      <c r="B528" s="62"/>
    </row>
    <row r="529" spans="1:2" ht="15" customHeight="1" x14ac:dyDescent="0.35">
      <c r="A529" s="63"/>
      <c r="B529" s="62"/>
    </row>
    <row r="530" spans="1:2" ht="15" customHeight="1" x14ac:dyDescent="0.35">
      <c r="A530" s="63"/>
      <c r="B530" s="62"/>
    </row>
    <row r="531" spans="1:2" ht="15" customHeight="1" x14ac:dyDescent="0.35">
      <c r="A531" s="63"/>
      <c r="B531" s="62"/>
    </row>
    <row r="532" spans="1:2" ht="15" customHeight="1" x14ac:dyDescent="0.35">
      <c r="A532" s="63"/>
      <c r="B532" s="62"/>
    </row>
    <row r="533" spans="1:2" ht="15" customHeight="1" x14ac:dyDescent="0.35">
      <c r="A533" s="63"/>
      <c r="B533" s="62"/>
    </row>
    <row r="534" spans="1:2" ht="15" customHeight="1" x14ac:dyDescent="0.35">
      <c r="A534" s="63"/>
      <c r="B534" s="62"/>
    </row>
    <row r="535" spans="1:2" ht="15" customHeight="1" x14ac:dyDescent="0.35">
      <c r="A535" s="63"/>
      <c r="B535" s="62"/>
    </row>
    <row r="536" spans="1:2" ht="15" customHeight="1" x14ac:dyDescent="0.35">
      <c r="A536" s="63"/>
      <c r="B536" s="62"/>
    </row>
    <row r="537" spans="1:2" ht="15" customHeight="1" x14ac:dyDescent="0.35">
      <c r="A537" s="63"/>
      <c r="B537" s="62"/>
    </row>
    <row r="538" spans="1:2" ht="15" customHeight="1" x14ac:dyDescent="0.35">
      <c r="A538" s="63"/>
      <c r="B538" s="62"/>
    </row>
    <row r="539" spans="1:2" ht="15" customHeight="1" x14ac:dyDescent="0.35">
      <c r="A539" s="63"/>
      <c r="B539" s="62"/>
    </row>
    <row r="540" spans="1:2" ht="15" customHeight="1" x14ac:dyDescent="0.35">
      <c r="A540" s="63"/>
      <c r="B540" s="62"/>
    </row>
    <row r="541" spans="1:2" ht="15" customHeight="1" x14ac:dyDescent="0.35">
      <c r="A541" s="63"/>
      <c r="B541" s="62"/>
    </row>
    <row r="542" spans="1:2" ht="15" customHeight="1" x14ac:dyDescent="0.35">
      <c r="A542" s="63"/>
      <c r="B542" s="62"/>
    </row>
    <row r="543" spans="1:2" ht="15" customHeight="1" x14ac:dyDescent="0.35">
      <c r="A543" s="63"/>
      <c r="B543" s="62"/>
    </row>
    <row r="544" spans="1:2" ht="15" customHeight="1" x14ac:dyDescent="0.35">
      <c r="A544" s="63"/>
      <c r="B544" s="62"/>
    </row>
    <row r="545" spans="1:2" ht="15" customHeight="1" x14ac:dyDescent="0.35">
      <c r="A545" s="63"/>
      <c r="B545" s="62"/>
    </row>
    <row r="546" spans="1:2" ht="15" customHeight="1" x14ac:dyDescent="0.35">
      <c r="A546" s="63"/>
      <c r="B546" s="62"/>
    </row>
    <row r="547" spans="1:2" ht="15" customHeight="1" x14ac:dyDescent="0.35">
      <c r="A547" s="63"/>
      <c r="B547" s="62"/>
    </row>
    <row r="548" spans="1:2" ht="15" customHeight="1" x14ac:dyDescent="0.35">
      <c r="A548" s="63"/>
      <c r="B548" s="62"/>
    </row>
    <row r="549" spans="1:2" ht="15" customHeight="1" x14ac:dyDescent="0.35">
      <c r="A549" s="63"/>
      <c r="B549" s="62"/>
    </row>
    <row r="550" spans="1:2" ht="15" customHeight="1" x14ac:dyDescent="0.35">
      <c r="A550" s="63"/>
      <c r="B550" s="62"/>
    </row>
    <row r="551" spans="1:2" ht="15" customHeight="1" x14ac:dyDescent="0.35">
      <c r="A551" s="63"/>
      <c r="B551" s="62"/>
    </row>
    <row r="552" spans="1:2" ht="15" customHeight="1" x14ac:dyDescent="0.35">
      <c r="A552" s="63"/>
      <c r="B552" s="62"/>
    </row>
    <row r="553" spans="1:2" ht="15" customHeight="1" x14ac:dyDescent="0.35">
      <c r="A553" s="63"/>
      <c r="B553" s="62"/>
    </row>
    <row r="554" spans="1:2" ht="15" customHeight="1" x14ac:dyDescent="0.35">
      <c r="A554" s="63"/>
      <c r="B554" s="62"/>
    </row>
    <row r="555" spans="1:2" ht="15" customHeight="1" x14ac:dyDescent="0.35">
      <c r="A555" s="63"/>
      <c r="B555" s="62"/>
    </row>
    <row r="556" spans="1:2" ht="15" customHeight="1" x14ac:dyDescent="0.35">
      <c r="A556" s="63"/>
      <c r="B556" s="62"/>
    </row>
    <row r="557" spans="1:2" ht="15" customHeight="1" x14ac:dyDescent="0.35">
      <c r="A557" s="63"/>
      <c r="B557" s="62"/>
    </row>
    <row r="558" spans="1:2" ht="15" customHeight="1" x14ac:dyDescent="0.35">
      <c r="A558" s="63"/>
      <c r="B558" s="62"/>
    </row>
    <row r="559" spans="1:2" ht="15" customHeight="1" x14ac:dyDescent="0.35">
      <c r="A559" s="63"/>
      <c r="B559" s="62"/>
    </row>
    <row r="560" spans="1:2" ht="15" customHeight="1" x14ac:dyDescent="0.35">
      <c r="A560" s="63"/>
      <c r="B560" s="62"/>
    </row>
    <row r="561" spans="1:2" ht="15" customHeight="1" x14ac:dyDescent="0.35">
      <c r="A561" s="63"/>
      <c r="B561" s="62"/>
    </row>
    <row r="562" spans="1:2" ht="15" customHeight="1" x14ac:dyDescent="0.35">
      <c r="A562" s="63"/>
      <c r="B562" s="62"/>
    </row>
    <row r="563" spans="1:2" ht="15" customHeight="1" x14ac:dyDescent="0.35">
      <c r="A563" s="63"/>
      <c r="B563" s="62"/>
    </row>
    <row r="564" spans="1:2" ht="15" customHeight="1" x14ac:dyDescent="0.35">
      <c r="A564" s="63"/>
      <c r="B564" s="62"/>
    </row>
    <row r="565" spans="1:2" ht="15" customHeight="1" x14ac:dyDescent="0.35">
      <c r="A565" s="63"/>
      <c r="B565" s="62"/>
    </row>
    <row r="566" spans="1:2" ht="15" customHeight="1" x14ac:dyDescent="0.35">
      <c r="A566" s="63"/>
      <c r="B566" s="62"/>
    </row>
    <row r="567" spans="1:2" ht="15" customHeight="1" x14ac:dyDescent="0.35">
      <c r="A567" s="63"/>
      <c r="B567" s="62"/>
    </row>
    <row r="568" spans="1:2" ht="15" customHeight="1" x14ac:dyDescent="0.35">
      <c r="A568" s="63"/>
      <c r="B568" s="62"/>
    </row>
    <row r="569" spans="1:2" ht="15" customHeight="1" x14ac:dyDescent="0.35">
      <c r="A569" s="63"/>
      <c r="B569" s="62"/>
    </row>
    <row r="570" spans="1:2" ht="15" customHeight="1" x14ac:dyDescent="0.35">
      <c r="A570" s="63"/>
      <c r="B570" s="62"/>
    </row>
    <row r="571" spans="1:2" ht="15" customHeight="1" x14ac:dyDescent="0.35">
      <c r="A571" s="63"/>
      <c r="B571" s="62"/>
    </row>
    <row r="572" spans="1:2" ht="15" customHeight="1" x14ac:dyDescent="0.35">
      <c r="A572" s="63"/>
      <c r="B572" s="62"/>
    </row>
    <row r="573" spans="1:2" ht="15" customHeight="1" x14ac:dyDescent="0.35">
      <c r="A573" s="63"/>
      <c r="B573" s="62"/>
    </row>
    <row r="574" spans="1:2" ht="15" customHeight="1" x14ac:dyDescent="0.35">
      <c r="A574" s="63"/>
      <c r="B574" s="62"/>
    </row>
    <row r="575" spans="1:2" ht="15" customHeight="1" x14ac:dyDescent="0.35">
      <c r="A575" s="63"/>
      <c r="B575" s="62"/>
    </row>
    <row r="576" spans="1:2" ht="15" customHeight="1" x14ac:dyDescent="0.35">
      <c r="A576" s="63"/>
      <c r="B576" s="62"/>
    </row>
    <row r="577" spans="1:2" ht="15" customHeight="1" x14ac:dyDescent="0.35">
      <c r="A577" s="63"/>
      <c r="B577" s="62"/>
    </row>
    <row r="578" spans="1:2" ht="15" customHeight="1" x14ac:dyDescent="0.35">
      <c r="A578" s="63"/>
      <c r="B578" s="62"/>
    </row>
    <row r="579" spans="1:2" ht="15" customHeight="1" x14ac:dyDescent="0.35">
      <c r="A579" s="63"/>
      <c r="B579" s="62"/>
    </row>
    <row r="580" spans="1:2" ht="15" customHeight="1" x14ac:dyDescent="0.35">
      <c r="A580" s="63"/>
      <c r="B580" s="62"/>
    </row>
    <row r="581" spans="1:2" ht="15" customHeight="1" x14ac:dyDescent="0.35">
      <c r="A581" s="63"/>
      <c r="B581" s="62"/>
    </row>
    <row r="582" spans="1:2" ht="15" customHeight="1" x14ac:dyDescent="0.35">
      <c r="A582" s="63"/>
      <c r="B582" s="62"/>
    </row>
    <row r="583" spans="1:2" ht="15" customHeight="1" x14ac:dyDescent="0.35">
      <c r="A583" s="63"/>
      <c r="B583" s="62"/>
    </row>
    <row r="584" spans="1:2" ht="15" customHeight="1" x14ac:dyDescent="0.35">
      <c r="A584" s="63"/>
      <c r="B584" s="62"/>
    </row>
    <row r="585" spans="1:2" ht="15" customHeight="1" x14ac:dyDescent="0.35">
      <c r="A585" s="63"/>
      <c r="B585" s="62"/>
    </row>
    <row r="586" spans="1:2" ht="15" customHeight="1" x14ac:dyDescent="0.35">
      <c r="A586" s="63"/>
      <c r="B586" s="62"/>
    </row>
    <row r="587" spans="1:2" ht="15" customHeight="1" x14ac:dyDescent="0.35">
      <c r="A587" s="63"/>
      <c r="B587" s="62"/>
    </row>
    <row r="588" spans="1:2" ht="15" customHeight="1" x14ac:dyDescent="0.35">
      <c r="A588" s="63"/>
      <c r="B588" s="62"/>
    </row>
    <row r="589" spans="1:2" ht="15" customHeight="1" x14ac:dyDescent="0.35">
      <c r="A589" s="63"/>
      <c r="B589" s="62"/>
    </row>
    <row r="590" spans="1:2" ht="15" customHeight="1" x14ac:dyDescent="0.35">
      <c r="A590" s="63"/>
      <c r="B590" s="62"/>
    </row>
    <row r="591" spans="1:2" ht="15" customHeight="1" x14ac:dyDescent="0.35">
      <c r="A591" s="63"/>
      <c r="B591" s="62"/>
    </row>
    <row r="592" spans="1:2" ht="15" customHeight="1" x14ac:dyDescent="0.35">
      <c r="A592" s="63"/>
      <c r="B592" s="62"/>
    </row>
    <row r="593" spans="1:2" ht="15" customHeight="1" x14ac:dyDescent="0.35">
      <c r="A593" s="63"/>
      <c r="B593" s="62"/>
    </row>
    <row r="594" spans="1:2" ht="15" customHeight="1" x14ac:dyDescent="0.35">
      <c r="A594" s="63"/>
      <c r="B594" s="62"/>
    </row>
    <row r="595" spans="1:2" ht="15" customHeight="1" x14ac:dyDescent="0.35">
      <c r="A595" s="63"/>
      <c r="B595" s="62"/>
    </row>
    <row r="596" spans="1:2" ht="15" customHeight="1" x14ac:dyDescent="0.35">
      <c r="A596" s="63"/>
      <c r="B596" s="62"/>
    </row>
    <row r="597" spans="1:2" ht="15" customHeight="1" x14ac:dyDescent="0.35">
      <c r="A597" s="63"/>
      <c r="B597" s="62"/>
    </row>
    <row r="598" spans="1:2" ht="15" customHeight="1" x14ac:dyDescent="0.35">
      <c r="A598" s="63"/>
      <c r="B598" s="62"/>
    </row>
    <row r="599" spans="1:2" ht="15" customHeight="1" x14ac:dyDescent="0.35">
      <c r="A599" s="63"/>
      <c r="B599" s="62"/>
    </row>
    <row r="600" spans="1:2" ht="15" customHeight="1" x14ac:dyDescent="0.35">
      <c r="A600" s="63"/>
      <c r="B600" s="62"/>
    </row>
    <row r="601" spans="1:2" ht="15" customHeight="1" x14ac:dyDescent="0.35">
      <c r="A601" s="63"/>
      <c r="B601" s="62"/>
    </row>
    <row r="602" spans="1:2" ht="15" customHeight="1" x14ac:dyDescent="0.35">
      <c r="A602" s="63"/>
      <c r="B602" s="62"/>
    </row>
    <row r="603" spans="1:2" ht="15" customHeight="1" x14ac:dyDescent="0.35">
      <c r="A603" s="63"/>
      <c r="B603" s="62"/>
    </row>
    <row r="604" spans="1:2" ht="15" customHeight="1" x14ac:dyDescent="0.35">
      <c r="A604" s="63"/>
      <c r="B604" s="62"/>
    </row>
    <row r="605" spans="1:2" ht="15" customHeight="1" x14ac:dyDescent="0.35">
      <c r="A605" s="63"/>
      <c r="B605" s="62"/>
    </row>
    <row r="606" spans="1:2" ht="15" customHeight="1" x14ac:dyDescent="0.35">
      <c r="A606" s="63"/>
      <c r="B606" s="62"/>
    </row>
    <row r="607" spans="1:2" ht="15" customHeight="1" x14ac:dyDescent="0.35">
      <c r="A607" s="63"/>
      <c r="B607" s="62"/>
    </row>
    <row r="608" spans="1:2" ht="15" customHeight="1" x14ac:dyDescent="0.35">
      <c r="A608" s="63"/>
      <c r="B608" s="62"/>
    </row>
    <row r="609" spans="1:2" ht="15" customHeight="1" x14ac:dyDescent="0.35">
      <c r="A609" s="63"/>
      <c r="B609" s="62"/>
    </row>
    <row r="610" spans="1:2" ht="15" customHeight="1" x14ac:dyDescent="0.35">
      <c r="A610" s="63"/>
      <c r="B610" s="62"/>
    </row>
    <row r="611" spans="1:2" ht="15" customHeight="1" x14ac:dyDescent="0.35">
      <c r="A611" s="63"/>
      <c r="B611" s="62"/>
    </row>
    <row r="612" spans="1:2" ht="15" customHeight="1" x14ac:dyDescent="0.35">
      <c r="A612" s="63"/>
      <c r="B612" s="62"/>
    </row>
    <row r="613" spans="1:2" ht="15" customHeight="1" x14ac:dyDescent="0.35">
      <c r="A613" s="63"/>
      <c r="B613" s="62"/>
    </row>
    <row r="614" spans="1:2" ht="15" customHeight="1" x14ac:dyDescent="0.35">
      <c r="A614" s="63"/>
      <c r="B614" s="62"/>
    </row>
    <row r="615" spans="1:2" ht="15" customHeight="1" x14ac:dyDescent="0.35">
      <c r="A615" s="63"/>
      <c r="B615" s="62"/>
    </row>
    <row r="616" spans="1:2" ht="15" customHeight="1" x14ac:dyDescent="0.35">
      <c r="A616" s="63"/>
      <c r="B616" s="62"/>
    </row>
    <row r="617" spans="1:2" ht="15" customHeight="1" x14ac:dyDescent="0.35">
      <c r="A617" s="63"/>
      <c r="B617" s="62"/>
    </row>
    <row r="618" spans="1:2" ht="15" customHeight="1" x14ac:dyDescent="0.35">
      <c r="A618" s="63"/>
      <c r="B618" s="62"/>
    </row>
    <row r="619" spans="1:2" ht="15" customHeight="1" x14ac:dyDescent="0.35">
      <c r="A619" s="63"/>
      <c r="B619" s="62"/>
    </row>
    <row r="620" spans="1:2" ht="15" customHeight="1" x14ac:dyDescent="0.35">
      <c r="A620" s="63"/>
      <c r="B620" s="62"/>
    </row>
    <row r="621" spans="1:2" ht="15" customHeight="1" x14ac:dyDescent="0.35">
      <c r="A621" s="63"/>
      <c r="B621" s="62"/>
    </row>
    <row r="622" spans="1:2" ht="15" customHeight="1" x14ac:dyDescent="0.35">
      <c r="A622" s="63"/>
      <c r="B622" s="62"/>
    </row>
    <row r="623" spans="1:2" ht="15" customHeight="1" x14ac:dyDescent="0.35">
      <c r="A623" s="63"/>
      <c r="B623" s="62"/>
    </row>
    <row r="624" spans="1:2" ht="15" customHeight="1" x14ac:dyDescent="0.35">
      <c r="A624" s="63"/>
      <c r="B624" s="62"/>
    </row>
    <row r="625" spans="1:2" ht="15" customHeight="1" x14ac:dyDescent="0.35">
      <c r="A625" s="63"/>
      <c r="B625" s="62"/>
    </row>
    <row r="626" spans="1:2" ht="15" customHeight="1" x14ac:dyDescent="0.35">
      <c r="A626" s="63"/>
      <c r="B626" s="62"/>
    </row>
    <row r="627" spans="1:2" ht="15" customHeight="1" x14ac:dyDescent="0.35">
      <c r="A627" s="63"/>
      <c r="B627" s="62"/>
    </row>
    <row r="628" spans="1:2" ht="15" customHeight="1" x14ac:dyDescent="0.35">
      <c r="A628" s="63"/>
      <c r="B628" s="62"/>
    </row>
    <row r="629" spans="1:2" ht="15" customHeight="1" x14ac:dyDescent="0.35">
      <c r="A629" s="63"/>
      <c r="B629" s="62"/>
    </row>
    <row r="630" spans="1:2" ht="15" customHeight="1" x14ac:dyDescent="0.35">
      <c r="A630" s="63"/>
      <c r="B630" s="62"/>
    </row>
    <row r="631" spans="1:2" ht="15" customHeight="1" x14ac:dyDescent="0.35">
      <c r="A631" s="63"/>
      <c r="B631" s="62"/>
    </row>
    <row r="632" spans="1:2" ht="15" customHeight="1" x14ac:dyDescent="0.35">
      <c r="A632" s="63"/>
      <c r="B632" s="62"/>
    </row>
    <row r="633" spans="1:2" ht="15" customHeight="1" x14ac:dyDescent="0.35">
      <c r="A633" s="63"/>
      <c r="B633" s="62"/>
    </row>
    <row r="634" spans="1:2" ht="15" customHeight="1" x14ac:dyDescent="0.35">
      <c r="A634" s="63"/>
      <c r="B634" s="62"/>
    </row>
    <row r="635" spans="1:2" ht="15" customHeight="1" x14ac:dyDescent="0.35">
      <c r="A635" s="63"/>
      <c r="B635" s="62"/>
    </row>
    <row r="636" spans="1:2" ht="15" customHeight="1" x14ac:dyDescent="0.35">
      <c r="A636" s="63"/>
      <c r="B636" s="62"/>
    </row>
    <row r="637" spans="1:2" ht="15" customHeight="1" x14ac:dyDescent="0.35">
      <c r="A637" s="63"/>
      <c r="B637" s="62"/>
    </row>
    <row r="638" spans="1:2" ht="15" customHeight="1" x14ac:dyDescent="0.35">
      <c r="A638" s="63"/>
      <c r="B638" s="62"/>
    </row>
    <row r="639" spans="1:2" ht="15" customHeight="1" x14ac:dyDescent="0.35">
      <c r="A639" s="63"/>
      <c r="B639" s="62"/>
    </row>
    <row r="640" spans="1:2" ht="15" customHeight="1" x14ac:dyDescent="0.35">
      <c r="A640" s="63"/>
      <c r="B640" s="62"/>
    </row>
    <row r="641" spans="1:2" ht="15" customHeight="1" x14ac:dyDescent="0.35">
      <c r="A641" s="63"/>
      <c r="B641" s="62"/>
    </row>
    <row r="642" spans="1:2" ht="15" customHeight="1" x14ac:dyDescent="0.35">
      <c r="A642" s="63"/>
      <c r="B642" s="62"/>
    </row>
    <row r="643" spans="1:2" ht="15" customHeight="1" x14ac:dyDescent="0.35">
      <c r="A643" s="63"/>
      <c r="B643" s="62"/>
    </row>
    <row r="644" spans="1:2" ht="15" customHeight="1" x14ac:dyDescent="0.35">
      <c r="A644" s="63"/>
      <c r="B644" s="62"/>
    </row>
    <row r="645" spans="1:2" ht="15" customHeight="1" x14ac:dyDescent="0.35">
      <c r="A645" s="63"/>
      <c r="B645" s="62"/>
    </row>
    <row r="646" spans="1:2" ht="15" customHeight="1" x14ac:dyDescent="0.35">
      <c r="A646" s="63"/>
      <c r="B646" s="62"/>
    </row>
    <row r="647" spans="1:2" ht="15" customHeight="1" x14ac:dyDescent="0.35">
      <c r="A647" s="63"/>
      <c r="B647" s="62"/>
    </row>
    <row r="648" spans="1:2" ht="15" customHeight="1" x14ac:dyDescent="0.35">
      <c r="A648" s="63"/>
      <c r="B648" s="62"/>
    </row>
    <row r="649" spans="1:2" ht="15" customHeight="1" x14ac:dyDescent="0.35">
      <c r="A649" s="63"/>
      <c r="B649" s="62"/>
    </row>
    <row r="650" spans="1:2" ht="15" customHeight="1" x14ac:dyDescent="0.35">
      <c r="A650" s="63"/>
      <c r="B650" s="62"/>
    </row>
    <row r="651" spans="1:2" ht="15" customHeight="1" x14ac:dyDescent="0.35">
      <c r="A651" s="63"/>
      <c r="B651" s="62"/>
    </row>
    <row r="652" spans="1:2" ht="15" customHeight="1" x14ac:dyDescent="0.35">
      <c r="A652" s="63"/>
      <c r="B652" s="62"/>
    </row>
    <row r="653" spans="1:2" ht="15" customHeight="1" x14ac:dyDescent="0.35">
      <c r="A653" s="63"/>
      <c r="B653" s="62"/>
    </row>
    <row r="654" spans="1:2" ht="15" customHeight="1" x14ac:dyDescent="0.35">
      <c r="A654" s="63"/>
      <c r="B654" s="62"/>
    </row>
    <row r="655" spans="1:2" ht="15" customHeight="1" x14ac:dyDescent="0.35">
      <c r="A655" s="63"/>
      <c r="B655" s="62"/>
    </row>
    <row r="656" spans="1:2" ht="15" customHeight="1" x14ac:dyDescent="0.35">
      <c r="A656" s="63"/>
      <c r="B656" s="62"/>
    </row>
    <row r="657" spans="1:2" ht="15" customHeight="1" x14ac:dyDescent="0.35">
      <c r="A657" s="63"/>
      <c r="B657" s="62"/>
    </row>
    <row r="658" spans="1:2" ht="15" customHeight="1" x14ac:dyDescent="0.35">
      <c r="A658" s="63"/>
      <c r="B658" s="62"/>
    </row>
    <row r="659" spans="1:2" ht="15" customHeight="1" x14ac:dyDescent="0.35">
      <c r="A659" s="63"/>
      <c r="B659" s="62"/>
    </row>
    <row r="660" spans="1:2" ht="15" customHeight="1" x14ac:dyDescent="0.35">
      <c r="A660" s="63"/>
      <c r="B660" s="62"/>
    </row>
    <row r="661" spans="1:2" ht="15" customHeight="1" x14ac:dyDescent="0.35">
      <c r="A661" s="63"/>
      <c r="B661" s="62"/>
    </row>
    <row r="662" spans="1:2" ht="15" customHeight="1" x14ac:dyDescent="0.35">
      <c r="A662" s="63"/>
      <c r="B662" s="62"/>
    </row>
    <row r="663" spans="1:2" ht="15" customHeight="1" x14ac:dyDescent="0.35">
      <c r="A663" s="63"/>
      <c r="B663" s="62"/>
    </row>
    <row r="664" spans="1:2" ht="15" customHeight="1" x14ac:dyDescent="0.35">
      <c r="A664" s="63"/>
      <c r="B664" s="62"/>
    </row>
    <row r="665" spans="1:2" ht="15" customHeight="1" x14ac:dyDescent="0.35">
      <c r="A665" s="63"/>
      <c r="B665" s="62"/>
    </row>
    <row r="666" spans="1:2" ht="15" customHeight="1" x14ac:dyDescent="0.35">
      <c r="A666" s="63"/>
      <c r="B666" s="62"/>
    </row>
    <row r="667" spans="1:2" ht="15" customHeight="1" x14ac:dyDescent="0.35">
      <c r="A667" s="63"/>
      <c r="B667" s="62"/>
    </row>
    <row r="668" spans="1:2" ht="15" customHeight="1" x14ac:dyDescent="0.35">
      <c r="A668" s="63"/>
      <c r="B668" s="62"/>
    </row>
    <row r="669" spans="1:2" ht="15" customHeight="1" x14ac:dyDescent="0.35">
      <c r="A669" s="63"/>
      <c r="B669" s="62"/>
    </row>
    <row r="670" spans="1:2" ht="15" customHeight="1" x14ac:dyDescent="0.35">
      <c r="A670" s="63"/>
      <c r="B670" s="62"/>
    </row>
    <row r="671" spans="1:2" ht="15" customHeight="1" x14ac:dyDescent="0.35">
      <c r="A671" s="63"/>
      <c r="B671" s="62"/>
    </row>
    <row r="672" spans="1:2" ht="15" customHeight="1" x14ac:dyDescent="0.35">
      <c r="A672" s="63"/>
      <c r="B672" s="62"/>
    </row>
    <row r="673" spans="1:2" ht="15" customHeight="1" x14ac:dyDescent="0.35">
      <c r="A673" s="63"/>
      <c r="B673" s="62"/>
    </row>
    <row r="674" spans="1:2" ht="15" customHeight="1" x14ac:dyDescent="0.35">
      <c r="A674" s="63"/>
      <c r="B674" s="62"/>
    </row>
    <row r="675" spans="1:2" ht="15" customHeight="1" x14ac:dyDescent="0.35">
      <c r="A675" s="63"/>
      <c r="B675" s="62"/>
    </row>
    <row r="676" spans="1:2" ht="15" customHeight="1" x14ac:dyDescent="0.35">
      <c r="A676" s="63"/>
      <c r="B676" s="62"/>
    </row>
    <row r="677" spans="1:2" ht="15" customHeight="1" x14ac:dyDescent="0.35">
      <c r="A677" s="63"/>
      <c r="B677" s="62"/>
    </row>
    <row r="678" spans="1:2" ht="15" customHeight="1" x14ac:dyDescent="0.35">
      <c r="A678" s="63"/>
      <c r="B678" s="62"/>
    </row>
    <row r="679" spans="1:2" ht="15" customHeight="1" x14ac:dyDescent="0.35">
      <c r="A679" s="63"/>
      <c r="B679" s="62"/>
    </row>
    <row r="680" spans="1:2" ht="15" customHeight="1" x14ac:dyDescent="0.35">
      <c r="A680" s="63"/>
      <c r="B680" s="62"/>
    </row>
    <row r="681" spans="1:2" ht="15" customHeight="1" x14ac:dyDescent="0.35">
      <c r="A681" s="63"/>
      <c r="B681" s="62"/>
    </row>
    <row r="682" spans="1:2" ht="15" customHeight="1" x14ac:dyDescent="0.35">
      <c r="A682" s="63"/>
      <c r="B682" s="62"/>
    </row>
    <row r="683" spans="1:2" ht="15" customHeight="1" x14ac:dyDescent="0.35">
      <c r="A683" s="63"/>
      <c r="B683" s="62"/>
    </row>
    <row r="684" spans="1:2" ht="15" customHeight="1" x14ac:dyDescent="0.35">
      <c r="A684" s="63"/>
      <c r="B684" s="62"/>
    </row>
    <row r="685" spans="1:2" ht="15" customHeight="1" x14ac:dyDescent="0.35">
      <c r="A685" s="63"/>
      <c r="B685" s="62"/>
    </row>
    <row r="686" spans="1:2" ht="15" customHeight="1" x14ac:dyDescent="0.35">
      <c r="A686" s="63"/>
      <c r="B686" s="62"/>
    </row>
    <row r="687" spans="1:2" ht="15" customHeight="1" x14ac:dyDescent="0.35">
      <c r="A687" s="63"/>
      <c r="B687" s="62"/>
    </row>
    <row r="688" spans="1:2" ht="15" customHeight="1" x14ac:dyDescent="0.35">
      <c r="A688" s="63"/>
      <c r="B688" s="62"/>
    </row>
    <row r="689" spans="1:2" ht="15" customHeight="1" x14ac:dyDescent="0.35">
      <c r="A689" s="63"/>
      <c r="B689" s="62"/>
    </row>
    <row r="690" spans="1:2" ht="15" customHeight="1" x14ac:dyDescent="0.35">
      <c r="A690" s="63"/>
      <c r="B690" s="62"/>
    </row>
    <row r="691" spans="1:2" ht="15" customHeight="1" x14ac:dyDescent="0.35">
      <c r="A691" s="63"/>
      <c r="B691" s="62"/>
    </row>
    <row r="692" spans="1:2" ht="15" customHeight="1" x14ac:dyDescent="0.35">
      <c r="A692" s="63"/>
      <c r="B692" s="62"/>
    </row>
    <row r="693" spans="1:2" ht="15" customHeight="1" x14ac:dyDescent="0.35">
      <c r="A693" s="63"/>
      <c r="B693" s="62"/>
    </row>
    <row r="694" spans="1:2" ht="15" customHeight="1" x14ac:dyDescent="0.35">
      <c r="A694" s="63"/>
      <c r="B694" s="62"/>
    </row>
    <row r="695" spans="1:2" ht="15" customHeight="1" x14ac:dyDescent="0.35">
      <c r="A695" s="63"/>
      <c r="B695" s="62"/>
    </row>
    <row r="696" spans="1:2" ht="15" customHeight="1" x14ac:dyDescent="0.35">
      <c r="A696" s="63"/>
      <c r="B696" s="62"/>
    </row>
    <row r="697" spans="1:2" ht="15" customHeight="1" x14ac:dyDescent="0.35">
      <c r="A697" s="63"/>
      <c r="B697" s="62"/>
    </row>
    <row r="698" spans="1:2" ht="15" customHeight="1" x14ac:dyDescent="0.35">
      <c r="A698" s="63"/>
      <c r="B698" s="62"/>
    </row>
    <row r="699" spans="1:2" ht="15" customHeight="1" x14ac:dyDescent="0.35">
      <c r="A699" s="63"/>
      <c r="B699" s="62"/>
    </row>
    <row r="700" spans="1:2" ht="15" customHeight="1" x14ac:dyDescent="0.35">
      <c r="A700" s="63"/>
      <c r="B700" s="62"/>
    </row>
    <row r="701" spans="1:2" ht="15" customHeight="1" x14ac:dyDescent="0.35">
      <c r="A701" s="63"/>
      <c r="B701" s="62"/>
    </row>
    <row r="702" spans="1:2" ht="15" customHeight="1" x14ac:dyDescent="0.35">
      <c r="A702" s="63"/>
      <c r="B702" s="62"/>
    </row>
    <row r="703" spans="1:2" ht="15" customHeight="1" x14ac:dyDescent="0.35">
      <c r="A703" s="63"/>
      <c r="B703" s="62"/>
    </row>
    <row r="704" spans="1:2" ht="15" customHeight="1" x14ac:dyDescent="0.35">
      <c r="A704" s="63"/>
      <c r="B704" s="62"/>
    </row>
    <row r="705" spans="1:2" ht="15" customHeight="1" x14ac:dyDescent="0.35">
      <c r="A705" s="63"/>
      <c r="B705" s="62"/>
    </row>
    <row r="706" spans="1:2" ht="15" customHeight="1" x14ac:dyDescent="0.35">
      <c r="A706" s="63"/>
      <c r="B706" s="62"/>
    </row>
    <row r="707" spans="1:2" ht="15" customHeight="1" x14ac:dyDescent="0.35">
      <c r="A707" s="63"/>
      <c r="B707" s="62"/>
    </row>
    <row r="708" spans="1:2" ht="15" customHeight="1" x14ac:dyDescent="0.35">
      <c r="A708" s="63"/>
      <c r="B708" s="62"/>
    </row>
    <row r="709" spans="1:2" ht="15" customHeight="1" x14ac:dyDescent="0.35">
      <c r="A709" s="63"/>
      <c r="B709" s="62"/>
    </row>
    <row r="710" spans="1:2" ht="15" customHeight="1" x14ac:dyDescent="0.35">
      <c r="A710" s="63"/>
      <c r="B710" s="62"/>
    </row>
    <row r="711" spans="1:2" ht="15" customHeight="1" x14ac:dyDescent="0.35">
      <c r="A711" s="63"/>
      <c r="B711" s="62"/>
    </row>
    <row r="712" spans="1:2" ht="15" customHeight="1" x14ac:dyDescent="0.35">
      <c r="A712" s="63"/>
      <c r="B712" s="62"/>
    </row>
    <row r="713" spans="1:2" ht="15" customHeight="1" x14ac:dyDescent="0.35">
      <c r="A713" s="63"/>
      <c r="B713" s="62"/>
    </row>
    <row r="714" spans="1:2" ht="15" customHeight="1" x14ac:dyDescent="0.35">
      <c r="A714" s="63"/>
      <c r="B714" s="62"/>
    </row>
    <row r="715" spans="1:2" ht="15" customHeight="1" x14ac:dyDescent="0.35">
      <c r="A715" s="63"/>
      <c r="B715" s="62"/>
    </row>
    <row r="716" spans="1:2" ht="15" customHeight="1" x14ac:dyDescent="0.35">
      <c r="A716" s="63"/>
      <c r="B716" s="62"/>
    </row>
    <row r="717" spans="1:2" ht="15" customHeight="1" x14ac:dyDescent="0.35">
      <c r="A717" s="63"/>
      <c r="B717" s="62"/>
    </row>
    <row r="718" spans="1:2" ht="15" customHeight="1" x14ac:dyDescent="0.35">
      <c r="A718" s="63"/>
      <c r="B718" s="62"/>
    </row>
    <row r="719" spans="1:2" ht="15" customHeight="1" x14ac:dyDescent="0.35">
      <c r="A719" s="63"/>
      <c r="B719" s="62"/>
    </row>
    <row r="720" spans="1:2" ht="15" customHeight="1" x14ac:dyDescent="0.35">
      <c r="A720" s="63"/>
      <c r="B720" s="62"/>
    </row>
    <row r="721" spans="1:2" ht="15" customHeight="1" x14ac:dyDescent="0.35">
      <c r="A721" s="63"/>
      <c r="B721" s="62"/>
    </row>
    <row r="722" spans="1:2" ht="15" customHeight="1" x14ac:dyDescent="0.35">
      <c r="A722" s="63"/>
      <c r="B722" s="62"/>
    </row>
    <row r="723" spans="1:2" ht="15" customHeight="1" x14ac:dyDescent="0.35">
      <c r="A723" s="63"/>
      <c r="B723" s="62"/>
    </row>
    <row r="724" spans="1:2" ht="15" customHeight="1" x14ac:dyDescent="0.35">
      <c r="A724" s="63"/>
      <c r="B724" s="62"/>
    </row>
    <row r="725" spans="1:2" ht="15" customHeight="1" x14ac:dyDescent="0.35">
      <c r="A725" s="63"/>
      <c r="B725" s="62"/>
    </row>
    <row r="726" spans="1:2" ht="15" customHeight="1" x14ac:dyDescent="0.35">
      <c r="A726" s="63"/>
      <c r="B726" s="62"/>
    </row>
    <row r="727" spans="1:2" ht="15" customHeight="1" x14ac:dyDescent="0.35">
      <c r="A727" s="63"/>
      <c r="B727" s="62"/>
    </row>
    <row r="728" spans="1:2" ht="15" customHeight="1" x14ac:dyDescent="0.35">
      <c r="A728" s="63"/>
      <c r="B728" s="62"/>
    </row>
    <row r="729" spans="1:2" ht="15" customHeight="1" x14ac:dyDescent="0.35">
      <c r="A729" s="63"/>
      <c r="B729" s="62"/>
    </row>
    <row r="730" spans="1:2" ht="15" customHeight="1" x14ac:dyDescent="0.35">
      <c r="A730" s="63"/>
      <c r="B730" s="62"/>
    </row>
    <row r="731" spans="1:2" ht="15" customHeight="1" x14ac:dyDescent="0.35">
      <c r="A731" s="63"/>
      <c r="B731" s="62"/>
    </row>
    <row r="732" spans="1:2" ht="15" customHeight="1" x14ac:dyDescent="0.35">
      <c r="A732" s="63"/>
      <c r="B732" s="62"/>
    </row>
    <row r="733" spans="1:2" ht="15" customHeight="1" x14ac:dyDescent="0.35">
      <c r="A733" s="63"/>
      <c r="B733" s="62"/>
    </row>
    <row r="734" spans="1:2" ht="15" customHeight="1" x14ac:dyDescent="0.35">
      <c r="A734" s="63"/>
      <c r="B734" s="62"/>
    </row>
    <row r="735" spans="1:2" ht="15" customHeight="1" x14ac:dyDescent="0.35">
      <c r="A735" s="63"/>
      <c r="B735" s="62"/>
    </row>
    <row r="736" spans="1:2" ht="15" customHeight="1" x14ac:dyDescent="0.35">
      <c r="A736" s="63"/>
      <c r="B736" s="62"/>
    </row>
    <row r="737" spans="1:2" ht="15" customHeight="1" x14ac:dyDescent="0.35">
      <c r="A737" s="63"/>
      <c r="B737" s="62"/>
    </row>
    <row r="738" spans="1:2" ht="15" customHeight="1" x14ac:dyDescent="0.35">
      <c r="A738" s="63"/>
      <c r="B738" s="62"/>
    </row>
    <row r="739" spans="1:2" ht="15" customHeight="1" x14ac:dyDescent="0.35">
      <c r="A739" s="63"/>
      <c r="B739" s="62"/>
    </row>
    <row r="740" spans="1:2" ht="15" customHeight="1" x14ac:dyDescent="0.35">
      <c r="A740" s="63"/>
      <c r="B740" s="62"/>
    </row>
    <row r="741" spans="1:2" ht="15" customHeight="1" x14ac:dyDescent="0.35">
      <c r="A741" s="63"/>
      <c r="B741" s="62"/>
    </row>
    <row r="742" spans="1:2" ht="15" customHeight="1" x14ac:dyDescent="0.35">
      <c r="A742" s="63"/>
      <c r="B742" s="62"/>
    </row>
    <row r="743" spans="1:2" ht="15" customHeight="1" x14ac:dyDescent="0.35">
      <c r="A743" s="63"/>
      <c r="B743" s="62"/>
    </row>
    <row r="744" spans="1:2" ht="15" customHeight="1" x14ac:dyDescent="0.35">
      <c r="A744" s="63"/>
      <c r="B744" s="62"/>
    </row>
    <row r="745" spans="1:2" ht="15" customHeight="1" x14ac:dyDescent="0.35">
      <c r="A745" s="63"/>
      <c r="B745" s="62"/>
    </row>
    <row r="746" spans="1:2" ht="15" customHeight="1" x14ac:dyDescent="0.35">
      <c r="A746" s="63"/>
      <c r="B746" s="62"/>
    </row>
    <row r="747" spans="1:2" ht="15" customHeight="1" x14ac:dyDescent="0.35">
      <c r="A747" s="63"/>
      <c r="B747" s="62"/>
    </row>
    <row r="748" spans="1:2" ht="15" customHeight="1" x14ac:dyDescent="0.35">
      <c r="A748" s="63"/>
      <c r="B748" s="62"/>
    </row>
    <row r="749" spans="1:2" ht="15" customHeight="1" x14ac:dyDescent="0.35">
      <c r="A749" s="63"/>
      <c r="B749" s="62"/>
    </row>
    <row r="750" spans="1:2" ht="15" customHeight="1" x14ac:dyDescent="0.35">
      <c r="A750" s="63"/>
      <c r="B750" s="62"/>
    </row>
    <row r="751" spans="1:2" ht="15" customHeight="1" x14ac:dyDescent="0.35">
      <c r="A751" s="63"/>
      <c r="B751" s="62"/>
    </row>
    <row r="752" spans="1:2" ht="15" customHeight="1" x14ac:dyDescent="0.35">
      <c r="A752" s="63"/>
      <c r="B752" s="62"/>
    </row>
    <row r="753" spans="1:2" ht="15" customHeight="1" x14ac:dyDescent="0.35">
      <c r="A753" s="63"/>
      <c r="B753" s="62"/>
    </row>
    <row r="754" spans="1:2" ht="15" customHeight="1" x14ac:dyDescent="0.35">
      <c r="A754" s="63"/>
      <c r="B754" s="62"/>
    </row>
    <row r="755" spans="1:2" ht="15" customHeight="1" x14ac:dyDescent="0.35">
      <c r="A755" s="63"/>
      <c r="B755" s="62"/>
    </row>
    <row r="756" spans="1:2" ht="15" customHeight="1" x14ac:dyDescent="0.35">
      <c r="A756" s="63"/>
      <c r="B756" s="62"/>
    </row>
    <row r="757" spans="1:2" ht="15" customHeight="1" x14ac:dyDescent="0.35">
      <c r="A757" s="63"/>
      <c r="B757" s="62"/>
    </row>
    <row r="758" spans="1:2" ht="15" customHeight="1" x14ac:dyDescent="0.35">
      <c r="A758" s="63"/>
      <c r="B758" s="62"/>
    </row>
    <row r="759" spans="1:2" ht="15" customHeight="1" x14ac:dyDescent="0.35">
      <c r="A759" s="63"/>
      <c r="B759" s="62"/>
    </row>
    <row r="760" spans="1:2" ht="15" customHeight="1" x14ac:dyDescent="0.35">
      <c r="A760" s="63"/>
      <c r="B760" s="62"/>
    </row>
    <row r="761" spans="1:2" ht="15" customHeight="1" x14ac:dyDescent="0.35">
      <c r="A761" s="63"/>
      <c r="B761" s="62"/>
    </row>
    <row r="762" spans="1:2" ht="15" customHeight="1" x14ac:dyDescent="0.35">
      <c r="A762" s="63"/>
      <c r="B762" s="62"/>
    </row>
    <row r="763" spans="1:2" ht="15" customHeight="1" x14ac:dyDescent="0.35">
      <c r="A763" s="63"/>
      <c r="B763" s="62"/>
    </row>
    <row r="764" spans="1:2" ht="15" customHeight="1" x14ac:dyDescent="0.35">
      <c r="A764" s="63"/>
      <c r="B764" s="62"/>
    </row>
    <row r="765" spans="1:2" ht="15" customHeight="1" x14ac:dyDescent="0.35">
      <c r="A765" s="63"/>
      <c r="B765" s="62"/>
    </row>
    <row r="766" spans="1:2" ht="15" customHeight="1" x14ac:dyDescent="0.35">
      <c r="A766" s="63"/>
      <c r="B766" s="62"/>
    </row>
    <row r="767" spans="1:2" ht="15" customHeight="1" x14ac:dyDescent="0.35">
      <c r="A767" s="63"/>
      <c r="B767" s="62"/>
    </row>
    <row r="768" spans="1:2" ht="15" customHeight="1" x14ac:dyDescent="0.35">
      <c r="A768" s="63"/>
      <c r="B768" s="62"/>
    </row>
    <row r="769" spans="1:2" ht="15" customHeight="1" x14ac:dyDescent="0.35">
      <c r="A769" s="63"/>
      <c r="B769" s="62"/>
    </row>
    <row r="770" spans="1:2" ht="15" customHeight="1" x14ac:dyDescent="0.35">
      <c r="A770" s="63"/>
      <c r="B770" s="62"/>
    </row>
    <row r="771" spans="1:2" ht="15" customHeight="1" x14ac:dyDescent="0.35">
      <c r="A771" s="63"/>
      <c r="B771" s="62"/>
    </row>
    <row r="772" spans="1:2" ht="15" customHeight="1" x14ac:dyDescent="0.35">
      <c r="A772" s="63"/>
      <c r="B772" s="62"/>
    </row>
    <row r="773" spans="1:2" ht="15" customHeight="1" x14ac:dyDescent="0.35">
      <c r="A773" s="63"/>
      <c r="B773" s="62"/>
    </row>
    <row r="774" spans="1:2" ht="15" customHeight="1" x14ac:dyDescent="0.35">
      <c r="A774" s="63"/>
      <c r="B774" s="62"/>
    </row>
    <row r="775" spans="1:2" ht="15" customHeight="1" x14ac:dyDescent="0.35">
      <c r="A775" s="63"/>
      <c r="B775" s="62"/>
    </row>
    <row r="776" spans="1:2" ht="15" customHeight="1" x14ac:dyDescent="0.35">
      <c r="A776" s="63"/>
      <c r="B776" s="62"/>
    </row>
    <row r="777" spans="1:2" ht="15" customHeight="1" x14ac:dyDescent="0.35">
      <c r="A777" s="63"/>
      <c r="B777" s="62"/>
    </row>
    <row r="778" spans="1:2" ht="15" customHeight="1" x14ac:dyDescent="0.35">
      <c r="A778" s="63"/>
      <c r="B778" s="62"/>
    </row>
    <row r="779" spans="1:2" ht="15" customHeight="1" x14ac:dyDescent="0.35">
      <c r="A779" s="63"/>
      <c r="B779" s="62"/>
    </row>
    <row r="780" spans="1:2" ht="15" customHeight="1" x14ac:dyDescent="0.35">
      <c r="A780" s="63"/>
      <c r="B780" s="62"/>
    </row>
    <row r="781" spans="1:2" ht="15" customHeight="1" x14ac:dyDescent="0.35">
      <c r="A781" s="63"/>
      <c r="B781" s="62"/>
    </row>
    <row r="782" spans="1:2" ht="15" customHeight="1" x14ac:dyDescent="0.35">
      <c r="A782" s="63"/>
      <c r="B782" s="62"/>
    </row>
    <row r="783" spans="1:2" ht="15" customHeight="1" x14ac:dyDescent="0.35">
      <c r="A783" s="63"/>
      <c r="B783" s="62"/>
    </row>
    <row r="784" spans="1:2" ht="15" customHeight="1" x14ac:dyDescent="0.35">
      <c r="A784" s="63"/>
      <c r="B784" s="62"/>
    </row>
    <row r="785" spans="1:2" ht="15" customHeight="1" x14ac:dyDescent="0.35">
      <c r="A785" s="63"/>
      <c r="B785" s="62"/>
    </row>
    <row r="786" spans="1:2" ht="15" customHeight="1" x14ac:dyDescent="0.35">
      <c r="A786" s="63"/>
      <c r="B786" s="62"/>
    </row>
    <row r="787" spans="1:2" ht="15" customHeight="1" x14ac:dyDescent="0.35">
      <c r="A787" s="63"/>
      <c r="B787" s="62"/>
    </row>
    <row r="788" spans="1:2" ht="15" customHeight="1" x14ac:dyDescent="0.35">
      <c r="A788" s="63"/>
      <c r="B788" s="62"/>
    </row>
    <row r="789" spans="1:2" ht="15" customHeight="1" x14ac:dyDescent="0.35">
      <c r="A789" s="63"/>
      <c r="B789" s="62"/>
    </row>
    <row r="790" spans="1:2" ht="15" customHeight="1" x14ac:dyDescent="0.35">
      <c r="A790" s="63"/>
      <c r="B790" s="62"/>
    </row>
    <row r="791" spans="1:2" ht="15" customHeight="1" x14ac:dyDescent="0.35">
      <c r="A791" s="63"/>
      <c r="B791" s="62"/>
    </row>
    <row r="792" spans="1:2" ht="15" customHeight="1" x14ac:dyDescent="0.35">
      <c r="A792" s="63"/>
      <c r="B792" s="62"/>
    </row>
    <row r="793" spans="1:2" ht="15" customHeight="1" x14ac:dyDescent="0.35">
      <c r="A793" s="63"/>
      <c r="B793" s="62"/>
    </row>
    <row r="794" spans="1:2" ht="15" customHeight="1" x14ac:dyDescent="0.35">
      <c r="A794" s="63"/>
      <c r="B794" s="62"/>
    </row>
    <row r="795" spans="1:2" ht="15" customHeight="1" x14ac:dyDescent="0.35">
      <c r="A795" s="63"/>
      <c r="B795" s="62"/>
    </row>
    <row r="796" spans="1:2" ht="15" customHeight="1" x14ac:dyDescent="0.35">
      <c r="A796" s="63"/>
      <c r="B796" s="62"/>
    </row>
    <row r="797" spans="1:2" ht="15" customHeight="1" x14ac:dyDescent="0.35">
      <c r="A797" s="63"/>
      <c r="B797" s="62"/>
    </row>
    <row r="798" spans="1:2" ht="15" customHeight="1" x14ac:dyDescent="0.35">
      <c r="A798" s="63"/>
      <c r="B798" s="62"/>
    </row>
    <row r="799" spans="1:2" ht="15" customHeight="1" x14ac:dyDescent="0.35">
      <c r="A799" s="63"/>
      <c r="B799" s="62"/>
    </row>
    <row r="800" spans="1:2" ht="15" customHeight="1" x14ac:dyDescent="0.35">
      <c r="A800" s="63"/>
      <c r="B800" s="62"/>
    </row>
    <row r="801" spans="1:2" ht="15" customHeight="1" x14ac:dyDescent="0.35">
      <c r="A801" s="63"/>
      <c r="B801" s="62"/>
    </row>
    <row r="802" spans="1:2" ht="15" customHeight="1" x14ac:dyDescent="0.35">
      <c r="A802" s="63"/>
      <c r="B802" s="62"/>
    </row>
    <row r="803" spans="1:2" ht="15" customHeight="1" x14ac:dyDescent="0.35">
      <c r="A803" s="63"/>
      <c r="B803" s="62"/>
    </row>
    <row r="804" spans="1:2" ht="15" customHeight="1" x14ac:dyDescent="0.35">
      <c r="A804" s="63"/>
      <c r="B804" s="62"/>
    </row>
    <row r="805" spans="1:2" ht="15" customHeight="1" x14ac:dyDescent="0.35">
      <c r="A805" s="63"/>
      <c r="B805" s="62"/>
    </row>
    <row r="806" spans="1:2" ht="15" customHeight="1" x14ac:dyDescent="0.35">
      <c r="A806" s="63"/>
      <c r="B806" s="62"/>
    </row>
    <row r="807" spans="1:2" ht="15" customHeight="1" x14ac:dyDescent="0.35">
      <c r="A807" s="63"/>
      <c r="B807" s="62"/>
    </row>
    <row r="808" spans="1:2" ht="15" customHeight="1" x14ac:dyDescent="0.35">
      <c r="A808" s="63"/>
      <c r="B808" s="62"/>
    </row>
    <row r="809" spans="1:2" ht="15" customHeight="1" x14ac:dyDescent="0.35">
      <c r="A809" s="63"/>
      <c r="B809" s="62"/>
    </row>
    <row r="810" spans="1:2" ht="15" customHeight="1" x14ac:dyDescent="0.35">
      <c r="A810" s="63"/>
      <c r="B810" s="62"/>
    </row>
    <row r="811" spans="1:2" ht="15" customHeight="1" x14ac:dyDescent="0.35">
      <c r="A811" s="63"/>
      <c r="B811" s="62"/>
    </row>
    <row r="812" spans="1:2" ht="15" customHeight="1" x14ac:dyDescent="0.35">
      <c r="A812" s="63"/>
      <c r="B812" s="62"/>
    </row>
    <row r="813" spans="1:2" ht="15" customHeight="1" x14ac:dyDescent="0.35">
      <c r="A813" s="63"/>
      <c r="B813" s="62"/>
    </row>
    <row r="814" spans="1:2" ht="15" customHeight="1" x14ac:dyDescent="0.35">
      <c r="A814" s="63"/>
      <c r="B814" s="62"/>
    </row>
    <row r="815" spans="1:2" ht="15" customHeight="1" x14ac:dyDescent="0.35">
      <c r="A815" s="63"/>
      <c r="B815" s="62"/>
    </row>
    <row r="816" spans="1:2" ht="15" customHeight="1" x14ac:dyDescent="0.35">
      <c r="A816" s="63"/>
      <c r="B816" s="62"/>
    </row>
    <row r="817" spans="1:2" ht="15" customHeight="1" x14ac:dyDescent="0.35">
      <c r="A817" s="63"/>
      <c r="B817" s="62"/>
    </row>
    <row r="818" spans="1:2" ht="15" customHeight="1" x14ac:dyDescent="0.35">
      <c r="A818" s="63"/>
      <c r="B818" s="62"/>
    </row>
    <row r="819" spans="1:2" ht="15" customHeight="1" x14ac:dyDescent="0.35">
      <c r="A819" s="63"/>
      <c r="B819" s="62"/>
    </row>
    <row r="820" spans="1:2" ht="15" customHeight="1" x14ac:dyDescent="0.35">
      <c r="A820" s="63"/>
      <c r="B820" s="62"/>
    </row>
    <row r="821" spans="1:2" ht="15" customHeight="1" x14ac:dyDescent="0.35">
      <c r="A821" s="63"/>
      <c r="B821" s="62"/>
    </row>
    <row r="822" spans="1:2" ht="15" customHeight="1" x14ac:dyDescent="0.35">
      <c r="A822" s="63"/>
      <c r="B822" s="62"/>
    </row>
    <row r="823" spans="1:2" ht="15" customHeight="1" x14ac:dyDescent="0.35">
      <c r="A823" s="63"/>
      <c r="B823" s="62"/>
    </row>
    <row r="824" spans="1:2" ht="15" customHeight="1" x14ac:dyDescent="0.35">
      <c r="A824" s="63"/>
      <c r="B824" s="62"/>
    </row>
    <row r="825" spans="1:2" ht="15" customHeight="1" x14ac:dyDescent="0.35">
      <c r="A825" s="63"/>
      <c r="B825" s="62"/>
    </row>
    <row r="826" spans="1:2" ht="15" customHeight="1" x14ac:dyDescent="0.35">
      <c r="A826" s="63"/>
      <c r="B826" s="62"/>
    </row>
    <row r="827" spans="1:2" ht="15" customHeight="1" x14ac:dyDescent="0.35">
      <c r="A827" s="63"/>
      <c r="B827" s="62"/>
    </row>
    <row r="828" spans="1:2" ht="15" customHeight="1" x14ac:dyDescent="0.35">
      <c r="A828" s="63"/>
      <c r="B828" s="62"/>
    </row>
    <row r="829" spans="1:2" ht="15" customHeight="1" x14ac:dyDescent="0.35">
      <c r="A829" s="63"/>
      <c r="B829" s="62"/>
    </row>
    <row r="830" spans="1:2" ht="15" customHeight="1" x14ac:dyDescent="0.35">
      <c r="A830" s="63"/>
      <c r="B830" s="62"/>
    </row>
    <row r="831" spans="1:2" ht="15" customHeight="1" x14ac:dyDescent="0.35">
      <c r="A831" s="63"/>
      <c r="B831" s="62"/>
    </row>
    <row r="832" spans="1:2" ht="15" customHeight="1" x14ac:dyDescent="0.35">
      <c r="A832" s="63"/>
      <c r="B832" s="62"/>
    </row>
    <row r="833" spans="1:2" ht="15" customHeight="1" x14ac:dyDescent="0.35">
      <c r="A833" s="63"/>
      <c r="B833" s="62"/>
    </row>
    <row r="834" spans="1:2" ht="15" customHeight="1" x14ac:dyDescent="0.35">
      <c r="A834" s="63"/>
      <c r="B834" s="62"/>
    </row>
    <row r="835" spans="1:2" ht="15" customHeight="1" x14ac:dyDescent="0.35">
      <c r="A835" s="63"/>
      <c r="B835" s="62"/>
    </row>
    <row r="836" spans="1:2" ht="15" customHeight="1" x14ac:dyDescent="0.35">
      <c r="A836" s="63"/>
      <c r="B836" s="62"/>
    </row>
    <row r="837" spans="1:2" ht="15" customHeight="1" x14ac:dyDescent="0.35">
      <c r="A837" s="63"/>
      <c r="B837" s="62"/>
    </row>
    <row r="838" spans="1:2" ht="15" customHeight="1" x14ac:dyDescent="0.35">
      <c r="A838" s="63"/>
      <c r="B838" s="62"/>
    </row>
    <row r="839" spans="1:2" ht="15" customHeight="1" x14ac:dyDescent="0.35">
      <c r="A839" s="63"/>
      <c r="B839" s="62"/>
    </row>
    <row r="840" spans="1:2" ht="15" customHeight="1" x14ac:dyDescent="0.35">
      <c r="A840" s="63"/>
      <c r="B840" s="62"/>
    </row>
    <row r="841" spans="1:2" ht="15" customHeight="1" x14ac:dyDescent="0.35">
      <c r="A841" s="63"/>
      <c r="B841" s="62"/>
    </row>
    <row r="842" spans="1:2" ht="15" customHeight="1" x14ac:dyDescent="0.35">
      <c r="A842" s="63"/>
      <c r="B842" s="62"/>
    </row>
    <row r="843" spans="1:2" ht="15" customHeight="1" x14ac:dyDescent="0.35">
      <c r="A843" s="63"/>
      <c r="B843" s="62"/>
    </row>
    <row r="844" spans="1:2" ht="15" customHeight="1" x14ac:dyDescent="0.35">
      <c r="A844" s="63"/>
      <c r="B844" s="62"/>
    </row>
    <row r="845" spans="1:2" ht="15" customHeight="1" x14ac:dyDescent="0.35">
      <c r="A845" s="63"/>
      <c r="B845" s="62"/>
    </row>
    <row r="846" spans="1:2" ht="15" customHeight="1" x14ac:dyDescent="0.35">
      <c r="A846" s="63"/>
      <c r="B846" s="62"/>
    </row>
    <row r="847" spans="1:2" ht="15" customHeight="1" x14ac:dyDescent="0.35">
      <c r="A847" s="63"/>
      <c r="B847" s="62"/>
    </row>
    <row r="848" spans="1:2" ht="15" customHeight="1" x14ac:dyDescent="0.35">
      <c r="A848" s="63"/>
      <c r="B848" s="62"/>
    </row>
    <row r="849" spans="1:2" ht="15" customHeight="1" x14ac:dyDescent="0.35">
      <c r="A849" s="63"/>
      <c r="B849" s="62"/>
    </row>
    <row r="850" spans="1:2" ht="15" customHeight="1" x14ac:dyDescent="0.35">
      <c r="A850" s="63"/>
      <c r="B850" s="62"/>
    </row>
    <row r="851" spans="1:2" ht="15" customHeight="1" x14ac:dyDescent="0.35">
      <c r="A851" s="63"/>
      <c r="B851" s="62"/>
    </row>
    <row r="852" spans="1:2" ht="15" customHeight="1" x14ac:dyDescent="0.35">
      <c r="A852" s="63"/>
      <c r="B852" s="62"/>
    </row>
    <row r="853" spans="1:2" ht="15" customHeight="1" x14ac:dyDescent="0.35">
      <c r="A853" s="63"/>
      <c r="B853" s="62"/>
    </row>
    <row r="854" spans="1:2" ht="15" customHeight="1" x14ac:dyDescent="0.35">
      <c r="A854" s="63"/>
      <c r="B854" s="62"/>
    </row>
    <row r="855" spans="1:2" ht="15" customHeight="1" x14ac:dyDescent="0.35">
      <c r="A855" s="63"/>
      <c r="B855" s="62"/>
    </row>
    <row r="856" spans="1:2" ht="15" customHeight="1" x14ac:dyDescent="0.35">
      <c r="A856" s="63"/>
      <c r="B856" s="62"/>
    </row>
    <row r="857" spans="1:2" ht="15" customHeight="1" x14ac:dyDescent="0.35">
      <c r="A857" s="63"/>
      <c r="B857" s="62"/>
    </row>
    <row r="858" spans="1:2" ht="15" customHeight="1" x14ac:dyDescent="0.35">
      <c r="A858" s="63"/>
      <c r="B858" s="62"/>
    </row>
    <row r="859" spans="1:2" ht="15" customHeight="1" x14ac:dyDescent="0.35">
      <c r="A859" s="63"/>
      <c r="B859" s="62"/>
    </row>
    <row r="860" spans="1:2" ht="15" customHeight="1" x14ac:dyDescent="0.35">
      <c r="A860" s="63"/>
      <c r="B860" s="62"/>
    </row>
    <row r="861" spans="1:2" ht="15" customHeight="1" x14ac:dyDescent="0.35">
      <c r="A861" s="63"/>
      <c r="B861" s="62"/>
    </row>
    <row r="862" spans="1:2" ht="15" customHeight="1" x14ac:dyDescent="0.35">
      <c r="A862" s="63"/>
      <c r="B862" s="62"/>
    </row>
    <row r="863" spans="1:2" ht="15" customHeight="1" x14ac:dyDescent="0.35">
      <c r="A863" s="63"/>
      <c r="B863" s="62"/>
    </row>
    <row r="864" spans="1:2" ht="15" customHeight="1" x14ac:dyDescent="0.35">
      <c r="A864" s="63"/>
      <c r="B864" s="62"/>
    </row>
    <row r="865" spans="1:2" ht="15" customHeight="1" x14ac:dyDescent="0.35">
      <c r="A865" s="63"/>
      <c r="B865" s="62"/>
    </row>
    <row r="866" spans="1:2" ht="15" customHeight="1" x14ac:dyDescent="0.35">
      <c r="A866" s="63"/>
      <c r="B866" s="62"/>
    </row>
    <row r="867" spans="1:2" ht="15" customHeight="1" x14ac:dyDescent="0.35">
      <c r="A867" s="63"/>
      <c r="B867" s="62"/>
    </row>
    <row r="868" spans="1:2" ht="15" customHeight="1" x14ac:dyDescent="0.35">
      <c r="A868" s="63"/>
      <c r="B868" s="62"/>
    </row>
    <row r="869" spans="1:2" ht="15" customHeight="1" x14ac:dyDescent="0.35">
      <c r="A869" s="63"/>
      <c r="B869" s="62"/>
    </row>
    <row r="870" spans="1:2" ht="15" customHeight="1" x14ac:dyDescent="0.35">
      <c r="A870" s="63"/>
      <c r="B870" s="62"/>
    </row>
    <row r="871" spans="1:2" ht="15" customHeight="1" x14ac:dyDescent="0.35">
      <c r="A871" s="63"/>
      <c r="B871" s="62"/>
    </row>
    <row r="872" spans="1:2" ht="15" customHeight="1" x14ac:dyDescent="0.35">
      <c r="A872" s="63"/>
      <c r="B872" s="62"/>
    </row>
    <row r="873" spans="1:2" ht="15" customHeight="1" x14ac:dyDescent="0.35">
      <c r="A873" s="63"/>
      <c r="B873" s="62"/>
    </row>
    <row r="874" spans="1:2" ht="15" customHeight="1" x14ac:dyDescent="0.35">
      <c r="A874" s="63"/>
      <c r="B874" s="62"/>
    </row>
    <row r="875" spans="1:2" ht="15" customHeight="1" x14ac:dyDescent="0.35">
      <c r="A875" s="63"/>
      <c r="B875" s="62"/>
    </row>
    <row r="876" spans="1:2" ht="15" customHeight="1" x14ac:dyDescent="0.35">
      <c r="A876" s="63"/>
      <c r="B876" s="62"/>
    </row>
    <row r="877" spans="1:2" ht="15" customHeight="1" x14ac:dyDescent="0.35">
      <c r="A877" s="63"/>
      <c r="B877" s="62"/>
    </row>
    <row r="878" spans="1:2" ht="15" customHeight="1" x14ac:dyDescent="0.35">
      <c r="A878" s="63"/>
      <c r="B878" s="62"/>
    </row>
    <row r="879" spans="1:2" ht="15" customHeight="1" x14ac:dyDescent="0.35">
      <c r="A879" s="63"/>
      <c r="B879" s="62"/>
    </row>
    <row r="880" spans="1:2" ht="15" customHeight="1" x14ac:dyDescent="0.35">
      <c r="A880" s="63"/>
      <c r="B880" s="62"/>
    </row>
    <row r="881" spans="1:2" ht="15" customHeight="1" x14ac:dyDescent="0.35">
      <c r="A881" s="63"/>
      <c r="B881" s="62"/>
    </row>
    <row r="882" spans="1:2" ht="15" customHeight="1" x14ac:dyDescent="0.35">
      <c r="A882" s="63"/>
      <c r="B882" s="62"/>
    </row>
    <row r="883" spans="1:2" ht="15" customHeight="1" x14ac:dyDescent="0.35">
      <c r="A883" s="63"/>
      <c r="B883" s="62"/>
    </row>
    <row r="884" spans="1:2" ht="15" customHeight="1" x14ac:dyDescent="0.35">
      <c r="A884" s="63"/>
      <c r="B884" s="62"/>
    </row>
    <row r="885" spans="1:2" ht="15" customHeight="1" x14ac:dyDescent="0.35">
      <c r="A885" s="63"/>
      <c r="B885" s="62"/>
    </row>
    <row r="886" spans="1:2" ht="15" customHeight="1" x14ac:dyDescent="0.35">
      <c r="A886" s="63"/>
      <c r="B886" s="62"/>
    </row>
    <row r="887" spans="1:2" ht="15" customHeight="1" x14ac:dyDescent="0.35">
      <c r="A887" s="63"/>
      <c r="B887" s="62"/>
    </row>
    <row r="888" spans="1:2" ht="15" customHeight="1" x14ac:dyDescent="0.35">
      <c r="A888" s="63"/>
      <c r="B888" s="62"/>
    </row>
    <row r="889" spans="1:2" ht="15" customHeight="1" x14ac:dyDescent="0.35">
      <c r="A889" s="63"/>
      <c r="B889" s="62"/>
    </row>
    <row r="890" spans="1:2" ht="15" customHeight="1" x14ac:dyDescent="0.35">
      <c r="A890" s="63"/>
      <c r="B890" s="62"/>
    </row>
    <row r="891" spans="1:2" ht="15" customHeight="1" x14ac:dyDescent="0.35">
      <c r="A891" s="63"/>
      <c r="B891" s="62"/>
    </row>
    <row r="892" spans="1:2" ht="15" customHeight="1" x14ac:dyDescent="0.35">
      <c r="A892" s="63"/>
      <c r="B892" s="62"/>
    </row>
    <row r="893" spans="1:2" ht="15" customHeight="1" x14ac:dyDescent="0.35">
      <c r="A893" s="63"/>
      <c r="B893" s="62"/>
    </row>
    <row r="894" spans="1:2" ht="15" customHeight="1" x14ac:dyDescent="0.35">
      <c r="A894" s="63"/>
      <c r="B894" s="62"/>
    </row>
    <row r="895" spans="1:2" ht="15" customHeight="1" x14ac:dyDescent="0.35">
      <c r="A895" s="63"/>
      <c r="B895" s="62"/>
    </row>
    <row r="896" spans="1:2" ht="15" customHeight="1" x14ac:dyDescent="0.35">
      <c r="A896" s="63"/>
      <c r="B896" s="62"/>
    </row>
    <row r="897" spans="1:2" ht="15" customHeight="1" x14ac:dyDescent="0.35">
      <c r="A897" s="63"/>
      <c r="B897" s="62"/>
    </row>
    <row r="898" spans="1:2" ht="15" customHeight="1" x14ac:dyDescent="0.35">
      <c r="A898" s="63"/>
      <c r="B898" s="62"/>
    </row>
    <row r="899" spans="1:2" ht="15" customHeight="1" x14ac:dyDescent="0.35">
      <c r="A899" s="63"/>
      <c r="B899" s="62"/>
    </row>
    <row r="900" spans="1:2" ht="15" customHeight="1" x14ac:dyDescent="0.35">
      <c r="A900" s="63"/>
      <c r="B900" s="62"/>
    </row>
    <row r="901" spans="1:2" ht="15" customHeight="1" x14ac:dyDescent="0.35">
      <c r="A901" s="63"/>
      <c r="B901" s="62"/>
    </row>
    <row r="902" spans="1:2" ht="15" customHeight="1" x14ac:dyDescent="0.35">
      <c r="A902" s="63"/>
      <c r="B902" s="62"/>
    </row>
    <row r="903" spans="1:2" ht="15" customHeight="1" x14ac:dyDescent="0.35">
      <c r="A903" s="63"/>
      <c r="B903" s="62"/>
    </row>
    <row r="904" spans="1:2" ht="15" customHeight="1" x14ac:dyDescent="0.35">
      <c r="A904" s="63"/>
      <c r="B904" s="62"/>
    </row>
    <row r="905" spans="1:2" ht="15" customHeight="1" x14ac:dyDescent="0.35">
      <c r="A905" s="63"/>
      <c r="B905" s="62"/>
    </row>
    <row r="906" spans="1:2" ht="15" customHeight="1" x14ac:dyDescent="0.35">
      <c r="A906" s="63"/>
      <c r="B906" s="62"/>
    </row>
    <row r="907" spans="1:2" ht="15" customHeight="1" x14ac:dyDescent="0.35">
      <c r="A907" s="63"/>
      <c r="B907" s="62"/>
    </row>
    <row r="908" spans="1:2" ht="15" customHeight="1" x14ac:dyDescent="0.35">
      <c r="A908" s="63"/>
      <c r="B908" s="62"/>
    </row>
    <row r="909" spans="1:2" ht="15" customHeight="1" x14ac:dyDescent="0.35">
      <c r="A909" s="63"/>
      <c r="B909" s="62"/>
    </row>
    <row r="910" spans="1:2" ht="15" customHeight="1" x14ac:dyDescent="0.35">
      <c r="A910" s="63"/>
      <c r="B910" s="62"/>
    </row>
    <row r="911" spans="1:2" ht="15" customHeight="1" x14ac:dyDescent="0.35">
      <c r="A911" s="63"/>
      <c r="B911" s="62"/>
    </row>
    <row r="912" spans="1:2" ht="15" customHeight="1" x14ac:dyDescent="0.35">
      <c r="A912" s="63"/>
      <c r="B912" s="62"/>
    </row>
    <row r="913" spans="1:2" ht="15" customHeight="1" x14ac:dyDescent="0.35">
      <c r="A913" s="63"/>
      <c r="B913" s="62"/>
    </row>
    <row r="914" spans="1:2" ht="15" customHeight="1" x14ac:dyDescent="0.35">
      <c r="A914" s="63"/>
      <c r="B914" s="62"/>
    </row>
    <row r="915" spans="1:2" ht="15" customHeight="1" x14ac:dyDescent="0.35">
      <c r="A915" s="63"/>
      <c r="B915" s="62"/>
    </row>
    <row r="916" spans="1:2" ht="15" customHeight="1" x14ac:dyDescent="0.35">
      <c r="A916" s="63"/>
      <c r="B916" s="62"/>
    </row>
    <row r="917" spans="1:2" ht="15" customHeight="1" x14ac:dyDescent="0.35">
      <c r="A917" s="63"/>
      <c r="B917" s="62"/>
    </row>
    <row r="918" spans="1:2" ht="15" customHeight="1" x14ac:dyDescent="0.35">
      <c r="A918" s="63"/>
      <c r="B918" s="62"/>
    </row>
    <row r="919" spans="1:2" ht="15" customHeight="1" x14ac:dyDescent="0.35">
      <c r="A919" s="63"/>
      <c r="B919" s="62"/>
    </row>
    <row r="920" spans="1:2" ht="15" customHeight="1" x14ac:dyDescent="0.35">
      <c r="A920" s="63"/>
      <c r="B920" s="62"/>
    </row>
    <row r="921" spans="1:2" ht="15" customHeight="1" x14ac:dyDescent="0.35">
      <c r="A921" s="63"/>
      <c r="B921" s="62"/>
    </row>
    <row r="922" spans="1:2" ht="15" customHeight="1" x14ac:dyDescent="0.35">
      <c r="A922" s="63"/>
      <c r="B922" s="62"/>
    </row>
    <row r="923" spans="1:2" ht="15" customHeight="1" x14ac:dyDescent="0.35">
      <c r="A923" s="63"/>
      <c r="B923" s="62"/>
    </row>
    <row r="924" spans="1:2" ht="15" customHeight="1" x14ac:dyDescent="0.35">
      <c r="A924" s="63"/>
      <c r="B924" s="62"/>
    </row>
    <row r="925" spans="1:2" ht="15" customHeight="1" x14ac:dyDescent="0.35">
      <c r="A925" s="63"/>
      <c r="B925" s="62"/>
    </row>
    <row r="926" spans="1:2" ht="15" customHeight="1" x14ac:dyDescent="0.35">
      <c r="A926" s="63"/>
      <c r="B926" s="62"/>
    </row>
    <row r="927" spans="1:2" ht="15" customHeight="1" x14ac:dyDescent="0.35">
      <c r="A927" s="63"/>
      <c r="B927" s="62"/>
    </row>
    <row r="928" spans="1:2" ht="15" customHeight="1" x14ac:dyDescent="0.35">
      <c r="A928" s="63"/>
      <c r="B928" s="62"/>
    </row>
    <row r="929" spans="1:2" ht="15" customHeight="1" x14ac:dyDescent="0.35">
      <c r="A929" s="63"/>
      <c r="B929" s="62"/>
    </row>
    <row r="930" spans="1:2" ht="15" customHeight="1" x14ac:dyDescent="0.35">
      <c r="A930" s="63"/>
      <c r="B930" s="62"/>
    </row>
    <row r="931" spans="1:2" ht="15" customHeight="1" x14ac:dyDescent="0.35">
      <c r="A931" s="63"/>
      <c r="B931" s="62"/>
    </row>
    <row r="932" spans="1:2" ht="15" customHeight="1" x14ac:dyDescent="0.35">
      <c r="A932" s="63"/>
      <c r="B932" s="62"/>
    </row>
    <row r="933" spans="1:2" ht="15" customHeight="1" x14ac:dyDescent="0.35">
      <c r="A933" s="63"/>
      <c r="B933" s="62"/>
    </row>
    <row r="934" spans="1:2" ht="15" customHeight="1" x14ac:dyDescent="0.35">
      <c r="A934" s="63"/>
      <c r="B934" s="62"/>
    </row>
    <row r="935" spans="1:2" ht="15" customHeight="1" x14ac:dyDescent="0.35">
      <c r="A935" s="63"/>
      <c r="B935" s="62"/>
    </row>
    <row r="936" spans="1:2" ht="15" customHeight="1" x14ac:dyDescent="0.35">
      <c r="A936" s="63"/>
      <c r="B936" s="62"/>
    </row>
    <row r="937" spans="1:2" ht="15" customHeight="1" x14ac:dyDescent="0.35">
      <c r="A937" s="63"/>
      <c r="B937" s="62"/>
    </row>
    <row r="938" spans="1:2" ht="15" customHeight="1" x14ac:dyDescent="0.35">
      <c r="A938" s="63"/>
      <c r="B938" s="62"/>
    </row>
    <row r="939" spans="1:2" ht="15" customHeight="1" x14ac:dyDescent="0.35">
      <c r="A939" s="63"/>
      <c r="B939" s="62"/>
    </row>
    <row r="940" spans="1:2" ht="15" customHeight="1" x14ac:dyDescent="0.35">
      <c r="A940" s="63"/>
      <c r="B940" s="62"/>
    </row>
    <row r="941" spans="1:2" ht="15" customHeight="1" x14ac:dyDescent="0.35">
      <c r="A941" s="63"/>
      <c r="B941" s="62"/>
    </row>
    <row r="942" spans="1:2" ht="15" customHeight="1" x14ac:dyDescent="0.35">
      <c r="A942" s="63"/>
      <c r="B942" s="62"/>
    </row>
    <row r="943" spans="1:2" ht="15" customHeight="1" x14ac:dyDescent="0.35">
      <c r="A943" s="63"/>
      <c r="B943" s="62"/>
    </row>
    <row r="944" spans="1:2" ht="15" customHeight="1" x14ac:dyDescent="0.35">
      <c r="A944" s="63"/>
      <c r="B944" s="62"/>
    </row>
    <row r="945" spans="1:2" ht="15" customHeight="1" x14ac:dyDescent="0.35">
      <c r="A945" s="63"/>
      <c r="B945" s="62"/>
    </row>
    <row r="946" spans="1:2" ht="15" customHeight="1" x14ac:dyDescent="0.35">
      <c r="A946" s="63"/>
      <c r="B946" s="62"/>
    </row>
    <row r="947" spans="1:2" ht="15" customHeight="1" x14ac:dyDescent="0.35">
      <c r="A947" s="63"/>
      <c r="B947" s="62"/>
    </row>
    <row r="948" spans="1:2" ht="15" customHeight="1" x14ac:dyDescent="0.35">
      <c r="A948" s="63"/>
      <c r="B948" s="62"/>
    </row>
    <row r="949" spans="1:2" ht="15" customHeight="1" x14ac:dyDescent="0.35">
      <c r="A949" s="63"/>
      <c r="B949" s="62"/>
    </row>
    <row r="950" spans="1:2" ht="15" customHeight="1" x14ac:dyDescent="0.35">
      <c r="A950" s="63"/>
      <c r="B950" s="62"/>
    </row>
    <row r="951" spans="1:2" ht="15" customHeight="1" x14ac:dyDescent="0.35">
      <c r="A951" s="63"/>
      <c r="B951" s="62"/>
    </row>
    <row r="952" spans="1:2" ht="15" customHeight="1" x14ac:dyDescent="0.35">
      <c r="A952" s="63"/>
      <c r="B952" s="62"/>
    </row>
    <row r="953" spans="1:2" ht="15" customHeight="1" x14ac:dyDescent="0.35">
      <c r="A953" s="63"/>
      <c r="B953" s="62"/>
    </row>
    <row r="954" spans="1:2" ht="15" customHeight="1" x14ac:dyDescent="0.35">
      <c r="A954" s="63"/>
      <c r="B954" s="62"/>
    </row>
    <row r="955" spans="1:2" ht="15" customHeight="1" x14ac:dyDescent="0.35">
      <c r="A955" s="63"/>
      <c r="B955" s="62"/>
    </row>
    <row r="956" spans="1:2" ht="15" customHeight="1" x14ac:dyDescent="0.35">
      <c r="A956" s="63"/>
      <c r="B956" s="62"/>
    </row>
    <row r="957" spans="1:2" ht="15" customHeight="1" x14ac:dyDescent="0.35">
      <c r="A957" s="63"/>
      <c r="B957" s="62"/>
    </row>
    <row r="958" spans="1:2" ht="15" customHeight="1" x14ac:dyDescent="0.35">
      <c r="A958" s="63"/>
      <c r="B958" s="62"/>
    </row>
    <row r="959" spans="1:2" ht="15" customHeight="1" x14ac:dyDescent="0.35">
      <c r="A959" s="63"/>
      <c r="B959" s="62"/>
    </row>
    <row r="960" spans="1:2" ht="15" customHeight="1" x14ac:dyDescent="0.35">
      <c r="A960" s="63"/>
      <c r="B960" s="62"/>
    </row>
    <row r="961" spans="1:2" ht="15" customHeight="1" x14ac:dyDescent="0.35">
      <c r="A961" s="63"/>
      <c r="B961" s="62"/>
    </row>
    <row r="962" spans="1:2" ht="15" customHeight="1" x14ac:dyDescent="0.35">
      <c r="A962" s="63"/>
      <c r="B962" s="62"/>
    </row>
    <row r="963" spans="1:2" ht="15" customHeight="1" x14ac:dyDescent="0.35">
      <c r="A963" s="63"/>
      <c r="B963" s="62"/>
    </row>
    <row r="964" spans="1:2" ht="15" customHeight="1" x14ac:dyDescent="0.35">
      <c r="A964" s="63"/>
      <c r="B964" s="62"/>
    </row>
    <row r="965" spans="1:2" ht="15" customHeight="1" x14ac:dyDescent="0.35">
      <c r="A965" s="63"/>
      <c r="B965" s="62"/>
    </row>
    <row r="966" spans="1:2" ht="15" customHeight="1" x14ac:dyDescent="0.35">
      <c r="A966" s="63"/>
      <c r="B966" s="62"/>
    </row>
    <row r="967" spans="1:2" ht="15" customHeight="1" x14ac:dyDescent="0.35">
      <c r="A967" s="63"/>
      <c r="B967" s="62"/>
    </row>
    <row r="968" spans="1:2" ht="15" customHeight="1" x14ac:dyDescent="0.35">
      <c r="A968" s="63"/>
      <c r="B968" s="62"/>
    </row>
    <row r="969" spans="1:2" ht="15" customHeight="1" x14ac:dyDescent="0.35">
      <c r="A969" s="63"/>
      <c r="B969" s="62"/>
    </row>
    <row r="970" spans="1:2" ht="15" customHeight="1" x14ac:dyDescent="0.35">
      <c r="A970" s="63"/>
      <c r="B970" s="62"/>
    </row>
    <row r="971" spans="1:2" ht="15" customHeight="1" x14ac:dyDescent="0.35">
      <c r="A971" s="63"/>
      <c r="B971" s="62"/>
    </row>
    <row r="972" spans="1:2" ht="15" customHeight="1" x14ac:dyDescent="0.35">
      <c r="A972" s="63"/>
      <c r="B972" s="62"/>
    </row>
    <row r="973" spans="1:2" ht="15" customHeight="1" x14ac:dyDescent="0.35">
      <c r="A973" s="63"/>
      <c r="B973" s="62"/>
    </row>
    <row r="974" spans="1:2" ht="15" customHeight="1" x14ac:dyDescent="0.35">
      <c r="A974" s="63"/>
      <c r="B974" s="62"/>
    </row>
    <row r="975" spans="1:2" ht="15" customHeight="1" x14ac:dyDescent="0.35">
      <c r="A975" s="63"/>
      <c r="B975" s="62"/>
    </row>
    <row r="976" spans="1:2" ht="15" customHeight="1" x14ac:dyDescent="0.35">
      <c r="A976" s="63"/>
      <c r="B976" s="62"/>
    </row>
    <row r="977" spans="1:2" ht="15" customHeight="1" x14ac:dyDescent="0.35">
      <c r="A977" s="63"/>
      <c r="B977" s="62"/>
    </row>
    <row r="978" spans="1:2" ht="15" customHeight="1" x14ac:dyDescent="0.35">
      <c r="A978" s="63"/>
      <c r="B978" s="62"/>
    </row>
    <row r="979" spans="1:2" ht="15" customHeight="1" x14ac:dyDescent="0.35">
      <c r="A979" s="63"/>
      <c r="B979" s="62"/>
    </row>
    <row r="980" spans="1:2" ht="15" customHeight="1" x14ac:dyDescent="0.35">
      <c r="A980" s="63"/>
      <c r="B980" s="62"/>
    </row>
    <row r="981" spans="1:2" ht="15" customHeight="1" x14ac:dyDescent="0.35">
      <c r="A981" s="63"/>
      <c r="B981" s="62"/>
    </row>
    <row r="982" spans="1:2" ht="15" customHeight="1" x14ac:dyDescent="0.35">
      <c r="A982" s="63"/>
      <c r="B982" s="62"/>
    </row>
    <row r="983" spans="1:2" ht="15" customHeight="1" x14ac:dyDescent="0.35">
      <c r="A983" s="63"/>
      <c r="B983" s="62"/>
    </row>
    <row r="984" spans="1:2" ht="15" customHeight="1" x14ac:dyDescent="0.35">
      <c r="A984" s="63"/>
      <c r="B984" s="62"/>
    </row>
    <row r="985" spans="1:2" ht="15" customHeight="1" x14ac:dyDescent="0.35">
      <c r="A985" s="63"/>
      <c r="B985" s="62"/>
    </row>
    <row r="986" spans="1:2" ht="15" customHeight="1" x14ac:dyDescent="0.35">
      <c r="A986" s="63"/>
      <c r="B986" s="62"/>
    </row>
    <row r="987" spans="1:2" ht="15" customHeight="1" x14ac:dyDescent="0.35">
      <c r="A987" s="63"/>
      <c r="B987" s="62"/>
    </row>
    <row r="988" spans="1:2" ht="15" customHeight="1" x14ac:dyDescent="0.35">
      <c r="A988" s="63"/>
      <c r="B988" s="62"/>
    </row>
    <row r="989" spans="1:2" ht="15" customHeight="1" x14ac:dyDescent="0.35">
      <c r="A989" s="63"/>
      <c r="B989" s="62"/>
    </row>
    <row r="990" spans="1:2" ht="15" customHeight="1" x14ac:dyDescent="0.35">
      <c r="A990" s="63"/>
      <c r="B990" s="62"/>
    </row>
    <row r="991" spans="1:2" ht="15" customHeight="1" x14ac:dyDescent="0.35">
      <c r="A991" s="63"/>
      <c r="B991" s="62"/>
    </row>
    <row r="992" spans="1:2" ht="15" customHeight="1" x14ac:dyDescent="0.35">
      <c r="A992" s="63"/>
      <c r="B992" s="62"/>
    </row>
    <row r="993" spans="1:2" ht="15" customHeight="1" x14ac:dyDescent="0.35">
      <c r="A993" s="63"/>
      <c r="B993" s="62"/>
    </row>
    <row r="994" spans="1:2" ht="15" customHeight="1" x14ac:dyDescent="0.35">
      <c r="A994" s="63"/>
      <c r="B994" s="62"/>
    </row>
    <row r="995" spans="1:2" ht="15" customHeight="1" x14ac:dyDescent="0.35">
      <c r="A995" s="63"/>
      <c r="B995" s="62"/>
    </row>
    <row r="996" spans="1:2" ht="15" customHeight="1" x14ac:dyDescent="0.35">
      <c r="A996" s="63"/>
      <c r="B996" s="62"/>
    </row>
    <row r="997" spans="1:2" ht="15" customHeight="1" x14ac:dyDescent="0.35">
      <c r="A997" s="63"/>
      <c r="B997" s="62"/>
    </row>
    <row r="998" spans="1:2" ht="15" customHeight="1" x14ac:dyDescent="0.35">
      <c r="A998" s="63"/>
      <c r="B998" s="62"/>
    </row>
    <row r="999" spans="1:2" ht="15" customHeight="1" x14ac:dyDescent="0.35">
      <c r="A999" s="63"/>
      <c r="B999" s="62"/>
    </row>
    <row r="1000" spans="1:2" ht="15" customHeight="1" x14ac:dyDescent="0.35">
      <c r="A1000" s="63"/>
      <c r="B1000" s="62"/>
    </row>
    <row r="1001" spans="1:2" ht="15" customHeight="1" x14ac:dyDescent="0.35">
      <c r="A1001" s="63"/>
      <c r="B1001" s="62"/>
    </row>
    <row r="1002" spans="1:2" ht="15" customHeight="1" x14ac:dyDescent="0.35">
      <c r="A1002" s="63"/>
      <c r="B1002" s="62"/>
    </row>
    <row r="1003" spans="1:2" ht="15" customHeight="1" x14ac:dyDescent="0.35">
      <c r="A1003" s="63"/>
      <c r="B1003" s="62"/>
    </row>
    <row r="1004" spans="1:2" ht="15" customHeight="1" x14ac:dyDescent="0.35">
      <c r="A1004" s="63"/>
      <c r="B1004" s="62"/>
    </row>
    <row r="1005" spans="1:2" ht="15" customHeight="1" x14ac:dyDescent="0.35">
      <c r="A1005" s="63"/>
      <c r="B1005" s="62"/>
    </row>
    <row r="1006" spans="1:2" ht="15" customHeight="1" x14ac:dyDescent="0.35">
      <c r="A1006" s="63"/>
      <c r="B1006" s="62"/>
    </row>
    <row r="1007" spans="1:2" ht="15" customHeight="1" x14ac:dyDescent="0.35">
      <c r="A1007" s="63"/>
      <c r="B1007" s="62"/>
    </row>
    <row r="1008" spans="1:2" ht="15" customHeight="1" x14ac:dyDescent="0.35">
      <c r="A1008" s="63"/>
      <c r="B1008" s="62"/>
    </row>
    <row r="1009" spans="1:2" ht="15" customHeight="1" x14ac:dyDescent="0.35">
      <c r="A1009" s="63"/>
      <c r="B1009" s="62"/>
    </row>
    <row r="1010" spans="1:2" ht="15" customHeight="1" x14ac:dyDescent="0.35">
      <c r="A1010" s="63"/>
      <c r="B1010" s="62"/>
    </row>
    <row r="1011" spans="1:2" ht="15" customHeight="1" x14ac:dyDescent="0.35">
      <c r="A1011" s="63"/>
      <c r="B1011" s="62"/>
    </row>
    <row r="1012" spans="1:2" ht="15" customHeight="1" x14ac:dyDescent="0.35">
      <c r="A1012" s="63"/>
      <c r="B1012" s="62"/>
    </row>
    <row r="1013" spans="1:2" ht="15" customHeight="1" x14ac:dyDescent="0.35">
      <c r="A1013" s="63"/>
      <c r="B1013" s="62"/>
    </row>
    <row r="1014" spans="1:2" ht="15" customHeight="1" x14ac:dyDescent="0.35">
      <c r="A1014" s="63"/>
      <c r="B1014" s="62"/>
    </row>
    <row r="1015" spans="1:2" ht="15" customHeight="1" x14ac:dyDescent="0.35">
      <c r="A1015" s="63"/>
      <c r="B1015" s="62"/>
    </row>
    <row r="1016" spans="1:2" ht="15" customHeight="1" x14ac:dyDescent="0.35">
      <c r="A1016" s="63"/>
      <c r="B1016" s="62"/>
    </row>
    <row r="1017" spans="1:2" ht="15" customHeight="1" x14ac:dyDescent="0.35">
      <c r="A1017" s="63"/>
      <c r="B1017" s="62"/>
    </row>
    <row r="1018" spans="1:2" ht="15" customHeight="1" x14ac:dyDescent="0.35">
      <c r="A1018" s="63"/>
      <c r="B1018" s="62"/>
    </row>
    <row r="1019" spans="1:2" ht="15" customHeight="1" x14ac:dyDescent="0.35">
      <c r="A1019" s="63"/>
      <c r="B1019" s="62"/>
    </row>
    <row r="1020" spans="1:2" ht="15" customHeight="1" x14ac:dyDescent="0.35">
      <c r="A1020" s="63"/>
      <c r="B1020" s="62"/>
    </row>
    <row r="1021" spans="1:2" ht="15" customHeight="1" x14ac:dyDescent="0.35">
      <c r="A1021" s="63"/>
      <c r="B1021" s="62"/>
    </row>
    <row r="1022" spans="1:2" ht="15" customHeight="1" x14ac:dyDescent="0.35">
      <c r="A1022" s="63"/>
      <c r="B1022" s="62"/>
    </row>
    <row r="1023" spans="1:2" ht="15" customHeight="1" x14ac:dyDescent="0.35">
      <c r="A1023" s="63"/>
      <c r="B1023" s="62"/>
    </row>
    <row r="1024" spans="1:2" ht="15" customHeight="1" x14ac:dyDescent="0.35">
      <c r="A1024" s="63"/>
      <c r="B1024" s="62"/>
    </row>
    <row r="1025" spans="1:2" ht="15" customHeight="1" x14ac:dyDescent="0.35">
      <c r="A1025" s="63"/>
      <c r="B1025" s="62"/>
    </row>
    <row r="1026" spans="1:2" ht="15" customHeight="1" x14ac:dyDescent="0.35">
      <c r="A1026" s="63"/>
      <c r="B1026" s="62"/>
    </row>
    <row r="1027" spans="1:2" ht="15" customHeight="1" x14ac:dyDescent="0.35">
      <c r="A1027" s="63"/>
      <c r="B1027" s="62"/>
    </row>
    <row r="1028" spans="1:2" ht="15" customHeight="1" x14ac:dyDescent="0.35">
      <c r="A1028" s="63"/>
      <c r="B1028" s="62"/>
    </row>
    <row r="1029" spans="1:2" ht="15" customHeight="1" x14ac:dyDescent="0.35">
      <c r="A1029" s="63"/>
      <c r="B1029" s="62"/>
    </row>
    <row r="1030" spans="1:2" ht="15" customHeight="1" x14ac:dyDescent="0.35">
      <c r="A1030" s="63"/>
      <c r="B1030" s="62"/>
    </row>
    <row r="1031" spans="1:2" ht="15" customHeight="1" x14ac:dyDescent="0.35">
      <c r="A1031" s="63"/>
      <c r="B1031" s="62"/>
    </row>
    <row r="1032" spans="1:2" ht="15" customHeight="1" x14ac:dyDescent="0.35">
      <c r="A1032" s="63"/>
      <c r="B1032" s="62"/>
    </row>
    <row r="1033" spans="1:2" ht="15" customHeight="1" x14ac:dyDescent="0.35">
      <c r="A1033" s="63"/>
      <c r="B1033" s="62"/>
    </row>
    <row r="1034" spans="1:2" ht="15" customHeight="1" x14ac:dyDescent="0.35">
      <c r="A1034" s="63"/>
      <c r="B1034" s="62"/>
    </row>
    <row r="1035" spans="1:2" ht="15" customHeight="1" x14ac:dyDescent="0.35">
      <c r="A1035" s="63"/>
      <c r="B1035" s="62"/>
    </row>
    <row r="1036" spans="1:2" ht="15" customHeight="1" x14ac:dyDescent="0.35">
      <c r="A1036" s="63"/>
      <c r="B1036" s="62"/>
    </row>
    <row r="1037" spans="1:2" ht="15" customHeight="1" x14ac:dyDescent="0.35">
      <c r="A1037" s="63"/>
      <c r="B1037" s="62"/>
    </row>
    <row r="1038" spans="1:2" ht="15" customHeight="1" x14ac:dyDescent="0.35">
      <c r="A1038" s="63"/>
      <c r="B1038" s="62"/>
    </row>
    <row r="1039" spans="1:2" ht="15" customHeight="1" x14ac:dyDescent="0.35">
      <c r="A1039" s="63"/>
      <c r="B1039" s="62"/>
    </row>
    <row r="1040" spans="1:2" ht="15" customHeight="1" x14ac:dyDescent="0.35">
      <c r="A1040" s="63"/>
      <c r="B1040" s="62"/>
    </row>
    <row r="1041" spans="1:2" ht="15" customHeight="1" x14ac:dyDescent="0.35">
      <c r="A1041" s="63"/>
      <c r="B1041" s="62"/>
    </row>
    <row r="1042" spans="1:2" ht="15" customHeight="1" x14ac:dyDescent="0.35">
      <c r="A1042" s="63"/>
      <c r="B1042" s="62"/>
    </row>
    <row r="1043" spans="1:2" ht="15" customHeight="1" x14ac:dyDescent="0.35">
      <c r="A1043" s="63"/>
      <c r="B1043" s="62"/>
    </row>
    <row r="1044" spans="1:2" ht="15" customHeight="1" x14ac:dyDescent="0.35">
      <c r="A1044" s="63"/>
      <c r="B1044" s="62"/>
    </row>
    <row r="1045" spans="1:2" ht="15" customHeight="1" x14ac:dyDescent="0.35">
      <c r="A1045" s="63"/>
      <c r="B1045" s="62"/>
    </row>
    <row r="1046" spans="1:2" ht="15" customHeight="1" x14ac:dyDescent="0.35">
      <c r="A1046" s="63"/>
      <c r="B1046" s="62"/>
    </row>
    <row r="1047" spans="1:2" ht="15" customHeight="1" x14ac:dyDescent="0.35">
      <c r="A1047" s="63"/>
      <c r="B1047" s="62"/>
    </row>
    <row r="1048" spans="1:2" ht="15" customHeight="1" x14ac:dyDescent="0.35">
      <c r="A1048" s="63"/>
      <c r="B1048" s="62"/>
    </row>
    <row r="1049" spans="1:2" ht="15" customHeight="1" x14ac:dyDescent="0.35">
      <c r="A1049" s="63"/>
      <c r="B1049" s="62"/>
    </row>
    <row r="1050" spans="1:2" ht="15" customHeight="1" x14ac:dyDescent="0.35">
      <c r="A1050" s="63"/>
      <c r="B1050" s="62"/>
    </row>
    <row r="1051" spans="1:2" ht="15" customHeight="1" x14ac:dyDescent="0.35">
      <c r="A1051" s="63"/>
      <c r="B1051" s="62"/>
    </row>
    <row r="1052" spans="1:2" ht="15" customHeight="1" x14ac:dyDescent="0.35">
      <c r="A1052" s="63"/>
      <c r="B1052" s="62"/>
    </row>
    <row r="1053" spans="1:2" ht="15" customHeight="1" x14ac:dyDescent="0.35">
      <c r="A1053" s="63"/>
      <c r="B1053" s="62"/>
    </row>
    <row r="1054" spans="1:2" ht="15" customHeight="1" x14ac:dyDescent="0.35">
      <c r="A1054" s="63"/>
      <c r="B1054" s="62"/>
    </row>
    <row r="1055" spans="1:2" ht="15" customHeight="1" x14ac:dyDescent="0.35">
      <c r="A1055" s="63"/>
      <c r="B1055" s="62"/>
    </row>
    <row r="1056" spans="1:2" ht="15" customHeight="1" x14ac:dyDescent="0.35">
      <c r="A1056" s="63"/>
      <c r="B1056" s="62"/>
    </row>
    <row r="1057" spans="1:2" ht="15" customHeight="1" x14ac:dyDescent="0.35">
      <c r="A1057" s="63"/>
      <c r="B1057" s="62"/>
    </row>
    <row r="1058" spans="1:2" ht="15" customHeight="1" x14ac:dyDescent="0.35">
      <c r="A1058" s="63"/>
      <c r="B1058" s="62"/>
    </row>
    <row r="1059" spans="1:2" ht="15" customHeight="1" x14ac:dyDescent="0.35">
      <c r="A1059" s="63"/>
      <c r="B1059" s="62"/>
    </row>
    <row r="1060" spans="1:2" ht="15" customHeight="1" x14ac:dyDescent="0.35">
      <c r="A1060" s="63"/>
      <c r="B1060" s="62"/>
    </row>
    <row r="1061" spans="1:2" ht="15" customHeight="1" x14ac:dyDescent="0.35">
      <c r="A1061" s="63"/>
      <c r="B1061" s="62"/>
    </row>
    <row r="1062" spans="1:2" ht="15" customHeight="1" x14ac:dyDescent="0.35">
      <c r="A1062" s="63"/>
      <c r="B1062" s="62"/>
    </row>
    <row r="1063" spans="1:2" ht="15" customHeight="1" x14ac:dyDescent="0.35">
      <c r="A1063" s="63"/>
      <c r="B1063" s="62"/>
    </row>
    <row r="1064" spans="1:2" ht="15" customHeight="1" x14ac:dyDescent="0.35">
      <c r="A1064" s="63"/>
      <c r="B1064" s="62"/>
    </row>
    <row r="1065" spans="1:2" ht="15" customHeight="1" x14ac:dyDescent="0.35">
      <c r="A1065" s="63"/>
      <c r="B1065" s="62"/>
    </row>
    <row r="1066" spans="1:2" ht="15" customHeight="1" x14ac:dyDescent="0.35">
      <c r="A1066" s="63"/>
      <c r="B1066" s="62"/>
    </row>
    <row r="1067" spans="1:2" ht="15" customHeight="1" x14ac:dyDescent="0.35">
      <c r="A1067" s="63"/>
      <c r="B1067" s="62"/>
    </row>
    <row r="1068" spans="1:2" ht="15" customHeight="1" x14ac:dyDescent="0.35">
      <c r="A1068" s="63"/>
      <c r="B1068" s="62"/>
    </row>
    <row r="1069" spans="1:2" ht="15" customHeight="1" x14ac:dyDescent="0.35">
      <c r="A1069" s="63"/>
      <c r="B1069" s="62"/>
    </row>
    <row r="1070" spans="1:2" ht="15" customHeight="1" x14ac:dyDescent="0.35">
      <c r="A1070" s="63"/>
      <c r="B1070" s="62"/>
    </row>
    <row r="1071" spans="1:2" ht="15" customHeight="1" x14ac:dyDescent="0.35">
      <c r="A1071" s="63"/>
      <c r="B1071" s="62"/>
    </row>
    <row r="1072" spans="1:2" ht="15" customHeight="1" x14ac:dyDescent="0.35">
      <c r="A1072" s="63"/>
      <c r="B1072" s="62"/>
    </row>
    <row r="1073" spans="1:2" ht="15" customHeight="1" x14ac:dyDescent="0.35">
      <c r="A1073" s="63"/>
      <c r="B1073" s="62"/>
    </row>
    <row r="1074" spans="1:2" ht="15" customHeight="1" x14ac:dyDescent="0.35">
      <c r="A1074" s="63"/>
      <c r="B1074" s="62"/>
    </row>
    <row r="1075" spans="1:2" ht="15" customHeight="1" x14ac:dyDescent="0.35">
      <c r="A1075" s="63"/>
      <c r="B1075" s="62"/>
    </row>
    <row r="1076" spans="1:2" ht="15" customHeight="1" x14ac:dyDescent="0.35">
      <c r="A1076" s="63"/>
      <c r="B1076" s="62"/>
    </row>
    <row r="1077" spans="1:2" ht="15" customHeight="1" x14ac:dyDescent="0.35">
      <c r="A1077" s="63"/>
      <c r="B1077" s="62"/>
    </row>
    <row r="1078" spans="1:2" ht="15" customHeight="1" x14ac:dyDescent="0.35">
      <c r="A1078" s="63"/>
      <c r="B1078" s="62"/>
    </row>
    <row r="1079" spans="1:2" ht="15" customHeight="1" x14ac:dyDescent="0.35">
      <c r="A1079" s="63"/>
      <c r="B1079" s="62"/>
    </row>
    <row r="1080" spans="1:2" ht="15" customHeight="1" x14ac:dyDescent="0.35">
      <c r="A1080" s="63"/>
      <c r="B1080" s="62"/>
    </row>
    <row r="1081" spans="1:2" ht="15" customHeight="1" x14ac:dyDescent="0.35">
      <c r="A1081" s="63"/>
      <c r="B1081" s="62"/>
    </row>
    <row r="1082" spans="1:2" ht="15" customHeight="1" x14ac:dyDescent="0.35">
      <c r="A1082" s="63"/>
      <c r="B1082" s="62"/>
    </row>
    <row r="1083" spans="1:2" ht="15" customHeight="1" x14ac:dyDescent="0.35">
      <c r="A1083" s="63"/>
      <c r="B1083" s="62"/>
    </row>
    <row r="1084" spans="1:2" ht="15" customHeight="1" x14ac:dyDescent="0.35">
      <c r="A1084" s="63"/>
      <c r="B1084" s="62"/>
    </row>
    <row r="1085" spans="1:2" ht="15" customHeight="1" x14ac:dyDescent="0.35">
      <c r="A1085" s="63"/>
      <c r="B1085" s="62"/>
    </row>
    <row r="1086" spans="1:2" ht="15" customHeight="1" x14ac:dyDescent="0.35">
      <c r="A1086" s="63"/>
      <c r="B1086" s="62"/>
    </row>
    <row r="1087" spans="1:2" ht="15" customHeight="1" x14ac:dyDescent="0.35">
      <c r="A1087" s="63"/>
      <c r="B1087" s="62"/>
    </row>
    <row r="1088" spans="1:2" ht="15" customHeight="1" x14ac:dyDescent="0.35">
      <c r="A1088" s="63"/>
      <c r="B1088" s="62"/>
    </row>
    <row r="1089" spans="1:2" ht="15" customHeight="1" x14ac:dyDescent="0.35">
      <c r="A1089" s="63"/>
      <c r="B1089" s="62"/>
    </row>
    <row r="1090" spans="1:2" ht="15" customHeight="1" x14ac:dyDescent="0.35">
      <c r="A1090" s="63"/>
      <c r="B1090" s="62"/>
    </row>
    <row r="1091" spans="1:2" ht="15" customHeight="1" x14ac:dyDescent="0.35">
      <c r="A1091" s="63"/>
      <c r="B1091" s="62"/>
    </row>
    <row r="1092" spans="1:2" ht="15" customHeight="1" x14ac:dyDescent="0.35">
      <c r="A1092" s="63"/>
      <c r="B1092" s="62"/>
    </row>
    <row r="1093" spans="1:2" ht="15" customHeight="1" x14ac:dyDescent="0.35">
      <c r="A1093" s="63"/>
      <c r="B1093" s="62"/>
    </row>
    <row r="1094" spans="1:2" ht="15" customHeight="1" x14ac:dyDescent="0.35">
      <c r="A1094" s="63"/>
      <c r="B1094" s="62"/>
    </row>
    <row r="1095" spans="1:2" ht="15" customHeight="1" x14ac:dyDescent="0.35">
      <c r="A1095" s="63"/>
      <c r="B1095" s="62"/>
    </row>
    <row r="1096" spans="1:2" ht="15" customHeight="1" x14ac:dyDescent="0.35">
      <c r="A1096" s="63"/>
      <c r="B1096" s="62"/>
    </row>
    <row r="1097" spans="1:2" ht="15" customHeight="1" x14ac:dyDescent="0.35">
      <c r="A1097" s="63"/>
      <c r="B1097" s="62"/>
    </row>
    <row r="1098" spans="1:2" ht="15" customHeight="1" x14ac:dyDescent="0.35">
      <c r="A1098" s="63"/>
      <c r="B1098" s="62"/>
    </row>
    <row r="1099" spans="1:2" ht="15" customHeight="1" x14ac:dyDescent="0.35">
      <c r="A1099" s="63"/>
      <c r="B1099" s="62"/>
    </row>
    <row r="1100" spans="1:2" ht="15" customHeight="1" x14ac:dyDescent="0.35">
      <c r="A1100" s="63"/>
      <c r="B1100" s="62"/>
    </row>
    <row r="1101" spans="1:2" ht="15" customHeight="1" x14ac:dyDescent="0.35">
      <c r="A1101" s="63"/>
      <c r="B1101" s="62"/>
    </row>
    <row r="1102" spans="1:2" ht="15" customHeight="1" x14ac:dyDescent="0.35">
      <c r="A1102" s="63"/>
      <c r="B1102" s="62"/>
    </row>
    <row r="1103" spans="1:2" ht="15" customHeight="1" x14ac:dyDescent="0.35">
      <c r="A1103" s="63"/>
      <c r="B1103" s="62"/>
    </row>
    <row r="1104" spans="1:2" ht="15" customHeight="1" x14ac:dyDescent="0.35">
      <c r="A1104" s="63"/>
      <c r="B1104" s="62"/>
    </row>
    <row r="1105" spans="1:2" ht="15" customHeight="1" x14ac:dyDescent="0.35">
      <c r="A1105" s="63"/>
      <c r="B1105" s="62"/>
    </row>
    <row r="1106" spans="1:2" ht="15" customHeight="1" x14ac:dyDescent="0.35">
      <c r="A1106" s="63"/>
      <c r="B1106" s="62"/>
    </row>
    <row r="1107" spans="1:2" ht="15" customHeight="1" x14ac:dyDescent="0.35">
      <c r="A1107" s="63"/>
      <c r="B1107" s="62"/>
    </row>
    <row r="1108" spans="1:2" ht="15" customHeight="1" x14ac:dyDescent="0.35">
      <c r="A1108" s="63"/>
      <c r="B1108" s="62"/>
    </row>
    <row r="1109" spans="1:2" ht="15" customHeight="1" x14ac:dyDescent="0.35">
      <c r="A1109" s="63"/>
      <c r="B1109" s="62"/>
    </row>
    <row r="1110" spans="1:2" ht="15" customHeight="1" x14ac:dyDescent="0.35">
      <c r="A1110" s="63"/>
      <c r="B1110" s="62"/>
    </row>
    <row r="1111" spans="1:2" ht="15" customHeight="1" x14ac:dyDescent="0.35">
      <c r="A1111" s="63"/>
      <c r="B1111" s="62"/>
    </row>
    <row r="1112" spans="1:2" ht="15" customHeight="1" x14ac:dyDescent="0.35">
      <c r="A1112" s="63"/>
      <c r="B1112" s="62"/>
    </row>
    <row r="1113" spans="1:2" ht="15" customHeight="1" x14ac:dyDescent="0.35">
      <c r="A1113" s="63"/>
      <c r="B1113" s="62"/>
    </row>
    <row r="1114" spans="1:2" ht="15" customHeight="1" x14ac:dyDescent="0.35">
      <c r="A1114" s="63"/>
      <c r="B1114" s="62"/>
    </row>
    <row r="1115" spans="1:2" ht="15" customHeight="1" x14ac:dyDescent="0.35">
      <c r="A1115" s="63"/>
      <c r="B1115" s="62"/>
    </row>
    <row r="1116" spans="1:2" ht="15" customHeight="1" x14ac:dyDescent="0.35">
      <c r="A1116" s="63"/>
      <c r="B1116" s="62"/>
    </row>
    <row r="1117" spans="1:2" ht="15" customHeight="1" x14ac:dyDescent="0.35">
      <c r="A1117" s="63"/>
      <c r="B1117" s="62"/>
    </row>
    <row r="1118" spans="1:2" ht="15" customHeight="1" x14ac:dyDescent="0.35">
      <c r="A1118" s="63"/>
      <c r="B1118" s="62"/>
    </row>
    <row r="1119" spans="1:2" ht="15" customHeight="1" x14ac:dyDescent="0.35">
      <c r="A1119" s="63"/>
      <c r="B1119" s="62"/>
    </row>
    <row r="1120" spans="1:2" ht="15" customHeight="1" x14ac:dyDescent="0.35">
      <c r="A1120" s="63"/>
      <c r="B1120" s="62"/>
    </row>
    <row r="1121" spans="1:2" ht="15" customHeight="1" x14ac:dyDescent="0.35">
      <c r="A1121" s="63"/>
      <c r="B1121" s="62"/>
    </row>
    <row r="1122" spans="1:2" ht="15" customHeight="1" x14ac:dyDescent="0.35">
      <c r="A1122" s="63"/>
      <c r="B1122" s="62"/>
    </row>
    <row r="1123" spans="1:2" ht="15" customHeight="1" x14ac:dyDescent="0.35">
      <c r="A1123" s="63"/>
      <c r="B1123" s="62"/>
    </row>
    <row r="1124" spans="1:2" ht="15" customHeight="1" x14ac:dyDescent="0.35">
      <c r="A1124" s="63"/>
      <c r="B1124" s="62"/>
    </row>
    <row r="1125" spans="1:2" ht="15" customHeight="1" x14ac:dyDescent="0.35">
      <c r="A1125" s="63"/>
      <c r="B1125" s="62"/>
    </row>
    <row r="1126" spans="1:2" ht="15" customHeight="1" x14ac:dyDescent="0.35">
      <c r="A1126" s="63"/>
      <c r="B1126" s="62"/>
    </row>
    <row r="1127" spans="1:2" ht="15" customHeight="1" x14ac:dyDescent="0.35">
      <c r="A1127" s="63"/>
      <c r="B1127" s="62"/>
    </row>
    <row r="1128" spans="1:2" ht="15" customHeight="1" x14ac:dyDescent="0.35">
      <c r="A1128" s="63"/>
      <c r="B1128" s="62"/>
    </row>
    <row r="1129" spans="1:2" ht="15" customHeight="1" x14ac:dyDescent="0.35">
      <c r="A1129" s="63"/>
      <c r="B1129" s="62"/>
    </row>
    <row r="1130" spans="1:2" ht="15" customHeight="1" x14ac:dyDescent="0.35">
      <c r="A1130" s="63"/>
      <c r="B1130" s="62"/>
    </row>
    <row r="1131" spans="1:2" ht="15" customHeight="1" x14ac:dyDescent="0.35">
      <c r="A1131" s="63"/>
      <c r="B1131" s="62"/>
    </row>
    <row r="1132" spans="1:2" ht="15" customHeight="1" x14ac:dyDescent="0.35">
      <c r="A1132" s="63"/>
      <c r="B1132" s="62"/>
    </row>
    <row r="1133" spans="1:2" ht="15" customHeight="1" x14ac:dyDescent="0.35">
      <c r="A1133" s="63"/>
      <c r="B1133" s="62"/>
    </row>
    <row r="1134" spans="1:2" ht="15" customHeight="1" x14ac:dyDescent="0.35">
      <c r="A1134" s="63"/>
      <c r="B1134" s="62"/>
    </row>
    <row r="1135" spans="1:2" ht="15" customHeight="1" x14ac:dyDescent="0.35">
      <c r="A1135" s="63"/>
      <c r="B1135" s="62"/>
    </row>
    <row r="1136" spans="1:2" ht="15" customHeight="1" x14ac:dyDescent="0.35">
      <c r="A1136" s="63"/>
      <c r="B1136" s="62"/>
    </row>
    <row r="1137" spans="1:2" ht="15" customHeight="1" x14ac:dyDescent="0.35">
      <c r="A1137" s="63"/>
      <c r="B1137" s="62"/>
    </row>
    <row r="1138" spans="1:2" ht="15" customHeight="1" x14ac:dyDescent="0.35">
      <c r="A1138" s="63"/>
      <c r="B1138" s="62"/>
    </row>
    <row r="1139" spans="1:2" ht="15" customHeight="1" x14ac:dyDescent="0.35">
      <c r="A1139" s="63"/>
      <c r="B1139" s="62"/>
    </row>
    <row r="1140" spans="1:2" ht="15" customHeight="1" x14ac:dyDescent="0.35">
      <c r="A1140" s="63"/>
      <c r="B1140" s="62"/>
    </row>
    <row r="1141" spans="1:2" ht="15" customHeight="1" x14ac:dyDescent="0.35">
      <c r="A1141" s="63"/>
      <c r="B1141" s="62"/>
    </row>
    <row r="1142" spans="1:2" ht="15" customHeight="1" x14ac:dyDescent="0.35">
      <c r="A1142" s="63"/>
      <c r="B1142" s="62"/>
    </row>
    <row r="1143" spans="1:2" ht="15" customHeight="1" x14ac:dyDescent="0.35">
      <c r="A1143" s="63"/>
      <c r="B1143" s="62"/>
    </row>
    <row r="1144" spans="1:2" ht="15" customHeight="1" x14ac:dyDescent="0.35">
      <c r="A1144" s="63"/>
      <c r="B1144" s="62"/>
    </row>
    <row r="1145" spans="1:2" ht="15" customHeight="1" x14ac:dyDescent="0.35">
      <c r="A1145" s="63"/>
      <c r="B1145" s="62"/>
    </row>
    <row r="1146" spans="1:2" ht="15" customHeight="1" x14ac:dyDescent="0.35">
      <c r="A1146" s="63"/>
      <c r="B1146" s="62"/>
    </row>
    <row r="1147" spans="1:2" ht="15" customHeight="1" x14ac:dyDescent="0.35">
      <c r="A1147" s="63"/>
      <c r="B1147" s="62"/>
    </row>
    <row r="1148" spans="1:2" ht="15" customHeight="1" x14ac:dyDescent="0.35">
      <c r="A1148" s="63"/>
      <c r="B1148" s="62"/>
    </row>
    <row r="1149" spans="1:2" ht="15" customHeight="1" x14ac:dyDescent="0.35">
      <c r="A1149" s="63"/>
      <c r="B1149" s="62"/>
    </row>
    <row r="1150" spans="1:2" ht="15" customHeight="1" x14ac:dyDescent="0.35">
      <c r="A1150" s="63"/>
      <c r="B1150" s="62"/>
    </row>
    <row r="1151" spans="1:2" ht="15" customHeight="1" x14ac:dyDescent="0.35">
      <c r="A1151" s="63"/>
      <c r="B1151" s="62"/>
    </row>
    <row r="1152" spans="1:2" ht="15" customHeight="1" x14ac:dyDescent="0.35">
      <c r="A1152" s="63"/>
      <c r="B1152" s="62"/>
    </row>
    <row r="1153" spans="1:2" ht="15" customHeight="1" x14ac:dyDescent="0.35">
      <c r="A1153" s="63"/>
      <c r="B1153" s="62"/>
    </row>
    <row r="1154" spans="1:2" ht="15" customHeight="1" x14ac:dyDescent="0.35">
      <c r="A1154" s="63"/>
      <c r="B1154" s="62"/>
    </row>
    <row r="1155" spans="1:2" ht="15" customHeight="1" x14ac:dyDescent="0.35">
      <c r="A1155" s="63"/>
      <c r="B1155" s="62"/>
    </row>
    <row r="1156" spans="1:2" ht="15" customHeight="1" x14ac:dyDescent="0.35">
      <c r="A1156" s="63"/>
      <c r="B1156" s="62"/>
    </row>
    <row r="1157" spans="1:2" ht="15" customHeight="1" x14ac:dyDescent="0.35">
      <c r="A1157" s="63"/>
      <c r="B1157" s="62"/>
    </row>
    <row r="1158" spans="1:2" ht="15" customHeight="1" x14ac:dyDescent="0.35">
      <c r="A1158" s="63"/>
      <c r="B1158" s="62"/>
    </row>
    <row r="1159" spans="1:2" ht="15" customHeight="1" x14ac:dyDescent="0.35">
      <c r="A1159" s="63"/>
      <c r="B1159" s="62"/>
    </row>
    <row r="1160" spans="1:2" ht="15" customHeight="1" x14ac:dyDescent="0.35">
      <c r="A1160" s="63"/>
      <c r="B1160" s="62"/>
    </row>
    <row r="1161" spans="1:2" ht="15" customHeight="1" x14ac:dyDescent="0.35">
      <c r="A1161" s="63"/>
      <c r="B1161" s="62"/>
    </row>
    <row r="1162" spans="1:2" ht="15" customHeight="1" x14ac:dyDescent="0.35">
      <c r="A1162" s="63"/>
      <c r="B1162" s="62"/>
    </row>
    <row r="1163" spans="1:2" ht="15" customHeight="1" x14ac:dyDescent="0.35">
      <c r="A1163" s="63"/>
      <c r="B1163" s="62"/>
    </row>
    <row r="1164" spans="1:2" ht="15" customHeight="1" x14ac:dyDescent="0.35">
      <c r="A1164" s="63"/>
      <c r="B1164" s="62"/>
    </row>
    <row r="1165" spans="1:2" ht="15" customHeight="1" x14ac:dyDescent="0.35">
      <c r="A1165" s="63"/>
      <c r="B1165" s="62"/>
    </row>
    <row r="1166" spans="1:2" ht="15" customHeight="1" x14ac:dyDescent="0.35">
      <c r="A1166" s="63"/>
      <c r="B1166" s="62"/>
    </row>
    <row r="1167" spans="1:2" ht="15" customHeight="1" x14ac:dyDescent="0.35">
      <c r="A1167" s="63"/>
      <c r="B1167" s="62"/>
    </row>
    <row r="1168" spans="1:2" ht="15" customHeight="1" x14ac:dyDescent="0.35">
      <c r="A1168" s="63"/>
      <c r="B1168" s="62"/>
    </row>
    <row r="1169" spans="1:2" ht="15" customHeight="1" x14ac:dyDescent="0.35">
      <c r="A1169" s="63"/>
      <c r="B1169" s="62"/>
    </row>
    <row r="1170" spans="1:2" ht="15" customHeight="1" x14ac:dyDescent="0.35">
      <c r="A1170" s="63"/>
      <c r="B1170" s="62"/>
    </row>
    <row r="1171" spans="1:2" ht="15" customHeight="1" x14ac:dyDescent="0.35">
      <c r="A1171" s="63"/>
      <c r="B1171" s="62"/>
    </row>
    <row r="1172" spans="1:2" ht="15" customHeight="1" x14ac:dyDescent="0.35">
      <c r="A1172" s="63"/>
      <c r="B1172" s="62"/>
    </row>
    <row r="1173" spans="1:2" ht="15" customHeight="1" x14ac:dyDescent="0.35">
      <c r="A1173" s="63"/>
      <c r="B1173" s="62"/>
    </row>
    <row r="1174" spans="1:2" ht="15" customHeight="1" x14ac:dyDescent="0.35">
      <c r="A1174" s="63"/>
      <c r="B1174" s="62"/>
    </row>
    <row r="1175" spans="1:2" ht="15" customHeight="1" x14ac:dyDescent="0.35">
      <c r="A1175" s="63"/>
      <c r="B1175" s="62"/>
    </row>
    <row r="1176" spans="1:2" ht="15" customHeight="1" x14ac:dyDescent="0.35">
      <c r="A1176" s="63"/>
      <c r="B1176" s="62"/>
    </row>
    <row r="1177" spans="1:2" ht="15" customHeight="1" x14ac:dyDescent="0.35">
      <c r="A1177" s="63"/>
      <c r="B1177" s="62"/>
    </row>
    <row r="1178" spans="1:2" ht="15" customHeight="1" x14ac:dyDescent="0.35">
      <c r="A1178" s="63"/>
      <c r="B1178" s="62"/>
    </row>
    <row r="1179" spans="1:2" ht="15" customHeight="1" x14ac:dyDescent="0.35">
      <c r="A1179" s="63"/>
      <c r="B1179" s="62"/>
    </row>
    <row r="1180" spans="1:2" ht="15" customHeight="1" x14ac:dyDescent="0.35">
      <c r="A1180" s="63"/>
      <c r="B1180" s="62"/>
    </row>
    <row r="1181" spans="1:2" ht="15" customHeight="1" x14ac:dyDescent="0.35">
      <c r="A1181" s="63"/>
      <c r="B1181" s="62"/>
    </row>
    <row r="1182" spans="1:2" ht="15" customHeight="1" x14ac:dyDescent="0.35">
      <c r="A1182" s="63"/>
      <c r="B1182" s="62"/>
    </row>
    <row r="1183" spans="1:2" ht="15" customHeight="1" x14ac:dyDescent="0.35">
      <c r="A1183" s="63"/>
      <c r="B1183" s="62"/>
    </row>
    <row r="1184" spans="1:2" ht="15" customHeight="1" x14ac:dyDescent="0.35">
      <c r="A1184" s="63"/>
      <c r="B1184" s="62"/>
    </row>
    <row r="1185" spans="1:2" ht="15" customHeight="1" x14ac:dyDescent="0.35">
      <c r="A1185" s="63"/>
      <c r="B1185" s="62"/>
    </row>
    <row r="1186" spans="1:2" ht="15" customHeight="1" x14ac:dyDescent="0.35">
      <c r="A1186" s="63"/>
      <c r="B1186" s="62"/>
    </row>
    <row r="1187" spans="1:2" ht="15" customHeight="1" x14ac:dyDescent="0.35">
      <c r="A1187" s="63"/>
      <c r="B1187" s="62"/>
    </row>
    <row r="1188" spans="1:2" ht="15" customHeight="1" x14ac:dyDescent="0.35">
      <c r="A1188" s="63"/>
      <c r="B1188" s="62"/>
    </row>
    <row r="1189" spans="1:2" ht="15" customHeight="1" x14ac:dyDescent="0.35">
      <c r="A1189" s="63"/>
      <c r="B1189" s="62"/>
    </row>
    <row r="1190" spans="1:2" ht="15" customHeight="1" x14ac:dyDescent="0.35">
      <c r="A1190" s="63"/>
      <c r="B1190" s="62"/>
    </row>
    <row r="1191" spans="1:2" ht="15" customHeight="1" x14ac:dyDescent="0.35">
      <c r="A1191" s="63"/>
      <c r="B1191" s="62"/>
    </row>
    <row r="1192" spans="1:2" ht="15" customHeight="1" x14ac:dyDescent="0.35">
      <c r="A1192" s="63"/>
      <c r="B1192" s="62"/>
    </row>
    <row r="1193" spans="1:2" ht="15" customHeight="1" x14ac:dyDescent="0.35">
      <c r="A1193" s="63"/>
      <c r="B1193" s="62"/>
    </row>
    <row r="1194" spans="1:2" ht="15" customHeight="1" x14ac:dyDescent="0.35">
      <c r="A1194" s="63"/>
      <c r="B1194" s="62"/>
    </row>
    <row r="1195" spans="1:2" ht="15" customHeight="1" x14ac:dyDescent="0.35">
      <c r="A1195" s="63"/>
      <c r="B1195" s="62"/>
    </row>
    <row r="1196" spans="1:2" ht="15" customHeight="1" x14ac:dyDescent="0.35">
      <c r="A1196" s="63"/>
      <c r="B1196" s="62"/>
    </row>
    <row r="1197" spans="1:2" ht="15" customHeight="1" x14ac:dyDescent="0.35">
      <c r="A1197" s="63"/>
      <c r="B1197" s="62"/>
    </row>
    <row r="1198" spans="1:2" ht="15" customHeight="1" x14ac:dyDescent="0.35">
      <c r="A1198" s="63"/>
      <c r="B1198" s="62"/>
    </row>
    <row r="1199" spans="1:2" ht="15" customHeight="1" x14ac:dyDescent="0.35">
      <c r="A1199" s="63"/>
      <c r="B1199" s="62"/>
    </row>
    <row r="1200" spans="1:2" ht="15" customHeight="1" x14ac:dyDescent="0.35">
      <c r="A1200" s="63"/>
      <c r="B1200" s="62"/>
    </row>
    <row r="1201" spans="1:2" ht="15" customHeight="1" x14ac:dyDescent="0.35">
      <c r="A1201" s="63"/>
      <c r="B1201" s="62"/>
    </row>
    <row r="1202" spans="1:2" ht="15" customHeight="1" x14ac:dyDescent="0.35">
      <c r="A1202" s="63"/>
      <c r="B1202" s="62"/>
    </row>
    <row r="1203" spans="1:2" ht="15" customHeight="1" x14ac:dyDescent="0.35">
      <c r="A1203" s="63"/>
      <c r="B1203" s="62"/>
    </row>
    <row r="1204" spans="1:2" ht="15" customHeight="1" x14ac:dyDescent="0.35">
      <c r="A1204" s="63"/>
      <c r="B1204" s="62"/>
    </row>
    <row r="1205" spans="1:2" ht="15" customHeight="1" x14ac:dyDescent="0.35">
      <c r="A1205" s="63"/>
      <c r="B1205" s="62"/>
    </row>
    <row r="1206" spans="1:2" ht="15" customHeight="1" x14ac:dyDescent="0.35">
      <c r="A1206" s="63"/>
      <c r="B1206" s="62"/>
    </row>
    <row r="1207" spans="1:2" ht="15" customHeight="1" x14ac:dyDescent="0.35">
      <c r="A1207" s="63"/>
      <c r="B1207" s="62"/>
    </row>
    <row r="1208" spans="1:2" ht="15" customHeight="1" x14ac:dyDescent="0.35">
      <c r="A1208" s="63"/>
      <c r="B1208" s="62"/>
    </row>
    <row r="1209" spans="1:2" ht="15" customHeight="1" x14ac:dyDescent="0.35">
      <c r="A1209" s="63"/>
      <c r="B1209" s="62"/>
    </row>
    <row r="1210" spans="1:2" ht="15" customHeight="1" x14ac:dyDescent="0.35">
      <c r="A1210" s="63"/>
      <c r="B1210" s="62"/>
    </row>
    <row r="1211" spans="1:2" ht="15" customHeight="1" x14ac:dyDescent="0.35">
      <c r="A1211" s="63"/>
      <c r="B1211" s="62"/>
    </row>
    <row r="1212" spans="1:2" ht="15" customHeight="1" x14ac:dyDescent="0.35">
      <c r="A1212" s="63"/>
      <c r="B1212" s="62"/>
    </row>
    <row r="1213" spans="1:2" ht="15" customHeight="1" x14ac:dyDescent="0.35">
      <c r="A1213" s="63"/>
      <c r="B1213" s="62"/>
    </row>
    <row r="1214" spans="1:2" ht="15" customHeight="1" x14ac:dyDescent="0.35">
      <c r="A1214" s="63"/>
      <c r="B1214" s="62"/>
    </row>
    <row r="1215" spans="1:2" ht="15" customHeight="1" x14ac:dyDescent="0.35">
      <c r="A1215" s="63"/>
      <c r="B1215" s="62"/>
    </row>
    <row r="1216" spans="1:2" ht="15" customHeight="1" x14ac:dyDescent="0.35">
      <c r="A1216" s="63"/>
      <c r="B1216" s="62"/>
    </row>
    <row r="1217" spans="1:2" ht="15" customHeight="1" x14ac:dyDescent="0.35">
      <c r="A1217" s="63"/>
      <c r="B1217" s="62"/>
    </row>
    <row r="1218" spans="1:2" ht="15" customHeight="1" x14ac:dyDescent="0.35">
      <c r="A1218" s="63"/>
      <c r="B1218" s="62"/>
    </row>
    <row r="1219" spans="1:2" ht="15" customHeight="1" x14ac:dyDescent="0.35">
      <c r="A1219" s="63"/>
      <c r="B1219" s="62"/>
    </row>
    <row r="1220" spans="1:2" ht="15" customHeight="1" x14ac:dyDescent="0.35">
      <c r="A1220" s="63"/>
      <c r="B1220" s="62"/>
    </row>
    <row r="1221" spans="1:2" ht="15" customHeight="1" x14ac:dyDescent="0.35">
      <c r="A1221" s="63"/>
      <c r="B1221" s="62"/>
    </row>
    <row r="1222" spans="1:2" ht="15" customHeight="1" x14ac:dyDescent="0.35">
      <c r="A1222" s="63"/>
      <c r="B1222" s="62"/>
    </row>
    <row r="1223" spans="1:2" ht="15" customHeight="1" x14ac:dyDescent="0.35">
      <c r="A1223" s="63"/>
      <c r="B1223" s="62"/>
    </row>
    <row r="1224" spans="1:2" ht="15" customHeight="1" x14ac:dyDescent="0.35">
      <c r="A1224" s="63"/>
      <c r="B1224" s="62"/>
    </row>
    <row r="1225" spans="1:2" ht="15" customHeight="1" x14ac:dyDescent="0.35">
      <c r="A1225" s="63"/>
      <c r="B1225" s="62"/>
    </row>
    <row r="1226" spans="1:2" ht="15" customHeight="1" x14ac:dyDescent="0.35">
      <c r="A1226" s="63"/>
      <c r="B1226" s="62"/>
    </row>
    <row r="1227" spans="1:2" ht="15" customHeight="1" x14ac:dyDescent="0.35">
      <c r="A1227" s="63"/>
      <c r="B1227" s="62"/>
    </row>
    <row r="1228" spans="1:2" ht="15" customHeight="1" x14ac:dyDescent="0.35">
      <c r="A1228" s="63"/>
      <c r="B1228" s="62"/>
    </row>
    <row r="1229" spans="1:2" ht="15" customHeight="1" x14ac:dyDescent="0.35">
      <c r="A1229" s="63"/>
      <c r="B1229" s="62"/>
    </row>
    <row r="1230" spans="1:2" ht="15" customHeight="1" x14ac:dyDescent="0.35">
      <c r="A1230" s="63"/>
      <c r="B1230" s="62"/>
    </row>
    <row r="1231" spans="1:2" ht="15" customHeight="1" x14ac:dyDescent="0.35">
      <c r="A1231" s="63"/>
      <c r="B1231" s="62"/>
    </row>
    <row r="1232" spans="1:2" ht="15" customHeight="1" x14ac:dyDescent="0.35">
      <c r="A1232" s="63"/>
      <c r="B1232" s="62"/>
    </row>
    <row r="1233" spans="1:2" ht="15" customHeight="1" x14ac:dyDescent="0.35">
      <c r="A1233" s="63"/>
      <c r="B1233" s="62"/>
    </row>
    <row r="1234" spans="1:2" ht="15" customHeight="1" x14ac:dyDescent="0.35">
      <c r="A1234" s="63"/>
      <c r="B1234" s="62"/>
    </row>
    <row r="1235" spans="1:2" ht="15" customHeight="1" x14ac:dyDescent="0.35">
      <c r="A1235" s="63"/>
      <c r="B1235" s="62"/>
    </row>
    <row r="1236" spans="1:2" ht="15" customHeight="1" x14ac:dyDescent="0.35">
      <c r="A1236" s="63"/>
      <c r="B1236" s="62"/>
    </row>
    <row r="1237" spans="1:2" ht="15" customHeight="1" x14ac:dyDescent="0.35">
      <c r="A1237" s="63"/>
      <c r="B1237" s="62"/>
    </row>
    <row r="1238" spans="1:2" ht="15" customHeight="1" x14ac:dyDescent="0.35">
      <c r="A1238" s="63"/>
      <c r="B1238" s="62"/>
    </row>
    <row r="1239" spans="1:2" ht="15" customHeight="1" x14ac:dyDescent="0.35">
      <c r="A1239" s="63"/>
      <c r="B1239" s="62"/>
    </row>
    <row r="1240" spans="1:2" ht="15" customHeight="1" x14ac:dyDescent="0.35">
      <c r="A1240" s="63"/>
      <c r="B1240" s="62"/>
    </row>
    <row r="1241" spans="1:2" ht="15" customHeight="1" x14ac:dyDescent="0.35">
      <c r="A1241" s="63"/>
      <c r="B1241" s="62"/>
    </row>
    <row r="1242" spans="1:2" ht="15" customHeight="1" x14ac:dyDescent="0.35">
      <c r="A1242" s="63"/>
      <c r="B1242" s="62"/>
    </row>
    <row r="1243" spans="1:2" ht="15" customHeight="1" x14ac:dyDescent="0.35">
      <c r="A1243" s="63"/>
      <c r="B1243" s="62"/>
    </row>
    <row r="1244" spans="1:2" ht="15" customHeight="1" x14ac:dyDescent="0.35">
      <c r="A1244" s="63"/>
      <c r="B1244" s="62"/>
    </row>
    <row r="1245" spans="1:2" ht="15" customHeight="1" x14ac:dyDescent="0.35">
      <c r="A1245" s="63"/>
      <c r="B1245" s="62"/>
    </row>
    <row r="1246" spans="1:2" ht="15" customHeight="1" x14ac:dyDescent="0.35">
      <c r="A1246" s="63"/>
      <c r="B1246" s="62"/>
    </row>
    <row r="1247" spans="1:2" ht="15" customHeight="1" x14ac:dyDescent="0.35">
      <c r="A1247" s="63"/>
      <c r="B1247" s="62"/>
    </row>
    <row r="1248" spans="1:2" ht="15" customHeight="1" x14ac:dyDescent="0.35">
      <c r="A1248" s="63"/>
      <c r="B1248" s="62"/>
    </row>
    <row r="1249" spans="1:2" ht="15" customHeight="1" x14ac:dyDescent="0.35">
      <c r="A1249" s="63"/>
      <c r="B1249" s="62"/>
    </row>
    <row r="1250" spans="1:2" ht="15" customHeight="1" x14ac:dyDescent="0.35">
      <c r="A1250" s="63"/>
      <c r="B1250" s="62"/>
    </row>
    <row r="1251" spans="1:2" ht="15" customHeight="1" x14ac:dyDescent="0.35">
      <c r="A1251" s="63"/>
      <c r="B1251" s="62"/>
    </row>
    <row r="1252" spans="1:2" ht="15" customHeight="1" x14ac:dyDescent="0.35">
      <c r="A1252" s="63"/>
      <c r="B1252" s="62"/>
    </row>
    <row r="1253" spans="1:2" ht="15" customHeight="1" x14ac:dyDescent="0.35">
      <c r="A1253" s="63"/>
      <c r="B1253" s="62"/>
    </row>
    <row r="1254" spans="1:2" ht="15" customHeight="1" x14ac:dyDescent="0.35">
      <c r="A1254" s="63"/>
      <c r="B1254" s="62"/>
    </row>
    <row r="1255" spans="1:2" ht="15" customHeight="1" x14ac:dyDescent="0.35">
      <c r="A1255" s="63"/>
      <c r="B1255" s="62"/>
    </row>
    <row r="1256" spans="1:2" ht="15" customHeight="1" x14ac:dyDescent="0.35">
      <c r="A1256" s="63"/>
      <c r="B1256" s="62"/>
    </row>
    <row r="1257" spans="1:2" ht="15" customHeight="1" x14ac:dyDescent="0.35">
      <c r="A1257" s="63"/>
      <c r="B1257" s="62"/>
    </row>
    <row r="1258" spans="1:2" ht="15" customHeight="1" x14ac:dyDescent="0.35">
      <c r="A1258" s="63"/>
      <c r="B1258" s="62"/>
    </row>
    <row r="1259" spans="1:2" ht="15" customHeight="1" x14ac:dyDescent="0.35">
      <c r="A1259" s="63"/>
      <c r="B1259" s="62"/>
    </row>
    <row r="1260" spans="1:2" ht="15" customHeight="1" x14ac:dyDescent="0.35">
      <c r="A1260" s="63"/>
      <c r="B1260" s="62"/>
    </row>
    <row r="1261" spans="1:2" ht="15" customHeight="1" x14ac:dyDescent="0.35">
      <c r="A1261" s="63"/>
      <c r="B1261" s="62"/>
    </row>
    <row r="1262" spans="1:2" ht="15" customHeight="1" x14ac:dyDescent="0.35">
      <c r="A1262" s="63"/>
      <c r="B1262" s="62"/>
    </row>
    <row r="1263" spans="1:2" ht="15" customHeight="1" x14ac:dyDescent="0.35">
      <c r="A1263" s="63"/>
      <c r="B1263" s="62"/>
    </row>
    <row r="1264" spans="1:2" ht="15" customHeight="1" x14ac:dyDescent="0.35">
      <c r="A1264" s="63"/>
      <c r="B1264" s="62"/>
    </row>
    <row r="1265" spans="1:2" ht="15" customHeight="1" x14ac:dyDescent="0.35">
      <c r="A1265" s="63"/>
      <c r="B1265" s="62"/>
    </row>
    <row r="1266" spans="1:2" ht="15" customHeight="1" x14ac:dyDescent="0.35">
      <c r="A1266" s="63"/>
      <c r="B1266" s="62"/>
    </row>
    <row r="1267" spans="1:2" ht="15" customHeight="1" x14ac:dyDescent="0.35">
      <c r="A1267" s="63"/>
      <c r="B1267" s="62"/>
    </row>
    <row r="1268" spans="1:2" ht="15" customHeight="1" x14ac:dyDescent="0.35">
      <c r="A1268" s="63"/>
      <c r="B1268" s="62"/>
    </row>
    <row r="1269" spans="1:2" ht="15" customHeight="1" x14ac:dyDescent="0.35">
      <c r="A1269" s="63"/>
      <c r="B1269" s="62"/>
    </row>
    <row r="1270" spans="1:2" ht="15" customHeight="1" x14ac:dyDescent="0.35">
      <c r="A1270" s="63"/>
      <c r="B1270" s="62"/>
    </row>
    <row r="1271" spans="1:2" ht="15" customHeight="1" x14ac:dyDescent="0.35">
      <c r="A1271" s="63"/>
      <c r="B1271" s="62"/>
    </row>
    <row r="1272" spans="1:2" ht="15" customHeight="1" x14ac:dyDescent="0.35">
      <c r="A1272" s="63"/>
      <c r="B1272" s="62"/>
    </row>
    <row r="1273" spans="1:2" ht="15" customHeight="1" x14ac:dyDescent="0.35">
      <c r="A1273" s="63"/>
      <c r="B1273" s="62"/>
    </row>
    <row r="1274" spans="1:2" ht="15" customHeight="1" x14ac:dyDescent="0.35">
      <c r="A1274" s="63"/>
      <c r="B1274" s="62"/>
    </row>
    <row r="1275" spans="1:2" ht="15" customHeight="1" x14ac:dyDescent="0.35">
      <c r="A1275" s="63"/>
      <c r="B1275" s="62"/>
    </row>
    <row r="1276" spans="1:2" ht="15" customHeight="1" x14ac:dyDescent="0.35">
      <c r="A1276" s="63"/>
      <c r="B1276" s="62"/>
    </row>
    <row r="1277" spans="1:2" ht="15" customHeight="1" x14ac:dyDescent="0.35">
      <c r="A1277" s="63"/>
      <c r="B1277" s="62"/>
    </row>
    <row r="1278" spans="1:2" ht="15" customHeight="1" x14ac:dyDescent="0.35">
      <c r="A1278" s="63"/>
      <c r="B1278" s="62"/>
    </row>
    <row r="1279" spans="1:2" ht="15" customHeight="1" x14ac:dyDescent="0.35">
      <c r="A1279" s="63"/>
      <c r="B1279" s="62"/>
    </row>
    <row r="1280" spans="1:2" ht="15" customHeight="1" x14ac:dyDescent="0.35">
      <c r="A1280" s="63"/>
      <c r="B1280" s="62"/>
    </row>
    <row r="1281" spans="1:2" ht="15" customHeight="1" x14ac:dyDescent="0.35">
      <c r="A1281" s="63"/>
      <c r="B1281" s="62"/>
    </row>
    <row r="1282" spans="1:2" ht="15" customHeight="1" x14ac:dyDescent="0.35">
      <c r="A1282" s="63"/>
      <c r="B1282" s="62"/>
    </row>
    <row r="1283" spans="1:2" ht="15" customHeight="1" x14ac:dyDescent="0.35">
      <c r="A1283" s="63"/>
      <c r="B1283" s="62"/>
    </row>
    <row r="1284" spans="1:2" ht="15" customHeight="1" x14ac:dyDescent="0.35">
      <c r="A1284" s="63"/>
      <c r="B1284" s="62"/>
    </row>
    <row r="1285" spans="1:2" ht="15" customHeight="1" x14ac:dyDescent="0.35">
      <c r="A1285" s="63"/>
      <c r="B1285" s="62"/>
    </row>
    <row r="1286" spans="1:2" ht="15" customHeight="1" x14ac:dyDescent="0.35">
      <c r="A1286" s="63"/>
      <c r="B1286" s="62"/>
    </row>
    <row r="1287" spans="1:2" ht="15" customHeight="1" x14ac:dyDescent="0.35">
      <c r="A1287" s="63"/>
      <c r="B1287" s="62"/>
    </row>
    <row r="1288" spans="1:2" ht="15" customHeight="1" x14ac:dyDescent="0.35">
      <c r="A1288" s="63"/>
      <c r="B1288" s="62"/>
    </row>
    <row r="1289" spans="1:2" ht="15" customHeight="1" x14ac:dyDescent="0.35">
      <c r="A1289" s="63"/>
      <c r="B1289" s="62"/>
    </row>
    <row r="1290" spans="1:2" ht="15" customHeight="1" x14ac:dyDescent="0.35">
      <c r="A1290" s="63"/>
      <c r="B1290" s="62"/>
    </row>
    <row r="1291" spans="1:2" ht="15" customHeight="1" x14ac:dyDescent="0.35">
      <c r="A1291" s="63"/>
      <c r="B1291" s="62"/>
    </row>
    <row r="1292" spans="1:2" ht="15" customHeight="1" x14ac:dyDescent="0.35">
      <c r="A1292" s="63"/>
      <c r="B1292" s="62"/>
    </row>
    <row r="1293" spans="1:2" ht="15" customHeight="1" x14ac:dyDescent="0.35">
      <c r="A1293" s="63"/>
      <c r="B1293" s="62"/>
    </row>
    <row r="1294" spans="1:2" ht="15" customHeight="1" x14ac:dyDescent="0.35">
      <c r="A1294" s="63"/>
      <c r="B1294" s="62"/>
    </row>
    <row r="1295" spans="1:2" ht="15" customHeight="1" x14ac:dyDescent="0.35">
      <c r="A1295" s="63"/>
      <c r="B1295" s="62"/>
    </row>
    <row r="1296" spans="1:2" ht="15" customHeight="1" x14ac:dyDescent="0.35">
      <c r="A1296" s="63"/>
      <c r="B1296" s="62"/>
    </row>
    <row r="1297" spans="1:2" ht="15" customHeight="1" x14ac:dyDescent="0.35">
      <c r="A1297" s="63"/>
      <c r="B1297" s="62"/>
    </row>
    <row r="1298" spans="1:2" ht="15" customHeight="1" x14ac:dyDescent="0.35">
      <c r="A1298" s="63"/>
      <c r="B1298" s="62"/>
    </row>
    <row r="1299" spans="1:2" ht="15" customHeight="1" x14ac:dyDescent="0.35">
      <c r="A1299" s="63"/>
      <c r="B1299" s="62"/>
    </row>
    <row r="1300" spans="1:2" ht="15" customHeight="1" x14ac:dyDescent="0.35">
      <c r="A1300" s="63"/>
      <c r="B1300" s="62"/>
    </row>
    <row r="1301" spans="1:2" ht="15" customHeight="1" x14ac:dyDescent="0.35">
      <c r="A1301" s="63"/>
      <c r="B1301" s="62"/>
    </row>
    <row r="1302" spans="1:2" ht="15" customHeight="1" x14ac:dyDescent="0.35">
      <c r="A1302" s="63"/>
      <c r="B1302" s="62"/>
    </row>
    <row r="1303" spans="1:2" ht="15" customHeight="1" x14ac:dyDescent="0.35">
      <c r="A1303" s="63"/>
      <c r="B1303" s="62"/>
    </row>
    <row r="1304" spans="1:2" ht="15" customHeight="1" x14ac:dyDescent="0.35">
      <c r="A1304" s="63"/>
      <c r="B1304" s="62"/>
    </row>
    <row r="1305" spans="1:2" ht="15" customHeight="1" x14ac:dyDescent="0.35">
      <c r="A1305" s="63"/>
      <c r="B1305" s="62"/>
    </row>
    <row r="1306" spans="1:2" ht="15" customHeight="1" x14ac:dyDescent="0.35">
      <c r="A1306" s="63"/>
      <c r="B1306" s="62"/>
    </row>
    <row r="1307" spans="1:2" ht="15" customHeight="1" x14ac:dyDescent="0.35">
      <c r="A1307" s="63"/>
      <c r="B1307" s="62"/>
    </row>
    <row r="1308" spans="1:2" ht="15" customHeight="1" x14ac:dyDescent="0.35">
      <c r="A1308" s="63"/>
      <c r="B1308" s="62"/>
    </row>
    <row r="1309" spans="1:2" ht="15" customHeight="1" x14ac:dyDescent="0.35">
      <c r="A1309" s="63"/>
      <c r="B1309" s="62"/>
    </row>
    <row r="1310" spans="1:2" ht="15" customHeight="1" x14ac:dyDescent="0.35">
      <c r="A1310" s="63"/>
      <c r="B1310" s="62"/>
    </row>
    <row r="1311" spans="1:2" ht="15" customHeight="1" x14ac:dyDescent="0.35">
      <c r="A1311" s="63"/>
      <c r="B1311" s="62"/>
    </row>
    <row r="1312" spans="1:2" ht="15" customHeight="1" x14ac:dyDescent="0.35">
      <c r="A1312" s="63"/>
      <c r="B1312" s="62"/>
    </row>
    <row r="1313" spans="1:2" ht="15" customHeight="1" x14ac:dyDescent="0.35">
      <c r="A1313" s="63"/>
      <c r="B1313" s="62"/>
    </row>
    <row r="1314" spans="1:2" ht="15" customHeight="1" x14ac:dyDescent="0.35">
      <c r="A1314" s="63"/>
      <c r="B1314" s="62"/>
    </row>
    <row r="1315" spans="1:2" ht="15" customHeight="1" x14ac:dyDescent="0.35">
      <c r="A1315" s="63"/>
      <c r="B1315" s="62"/>
    </row>
    <row r="1316" spans="1:2" ht="15" customHeight="1" x14ac:dyDescent="0.35">
      <c r="A1316" s="63"/>
      <c r="B1316" s="62"/>
    </row>
    <row r="1317" spans="1:2" ht="15" customHeight="1" x14ac:dyDescent="0.35">
      <c r="A1317" s="63"/>
      <c r="B1317" s="62"/>
    </row>
    <row r="1318" spans="1:2" ht="15" customHeight="1" x14ac:dyDescent="0.35">
      <c r="A1318" s="63"/>
      <c r="B1318" s="62"/>
    </row>
    <row r="1319" spans="1:2" ht="15" customHeight="1" x14ac:dyDescent="0.35">
      <c r="A1319" s="63"/>
      <c r="B1319" s="62"/>
    </row>
    <row r="1320" spans="1:2" ht="15" customHeight="1" x14ac:dyDescent="0.35">
      <c r="A1320" s="63"/>
      <c r="B1320" s="62"/>
    </row>
    <row r="1321" spans="1:2" ht="15" customHeight="1" x14ac:dyDescent="0.35">
      <c r="A1321" s="63"/>
      <c r="B1321" s="62"/>
    </row>
    <row r="1322" spans="1:2" ht="15" customHeight="1" x14ac:dyDescent="0.35">
      <c r="A1322" s="63"/>
      <c r="B1322" s="62"/>
    </row>
    <row r="1323" spans="1:2" ht="15" customHeight="1" x14ac:dyDescent="0.35">
      <c r="A1323" s="63"/>
      <c r="B1323" s="62"/>
    </row>
    <row r="1324" spans="1:2" ht="15" customHeight="1" x14ac:dyDescent="0.35">
      <c r="A1324" s="63"/>
      <c r="B1324" s="62"/>
    </row>
    <row r="1325" spans="1:2" ht="15" customHeight="1" x14ac:dyDescent="0.35">
      <c r="A1325" s="63"/>
      <c r="B1325" s="62"/>
    </row>
    <row r="1326" spans="1:2" ht="15" customHeight="1" x14ac:dyDescent="0.35">
      <c r="A1326" s="63"/>
      <c r="B1326" s="62"/>
    </row>
    <row r="1327" spans="1:2" ht="15" customHeight="1" x14ac:dyDescent="0.35">
      <c r="A1327" s="63"/>
      <c r="B1327" s="62"/>
    </row>
    <row r="1328" spans="1:2" ht="15" customHeight="1" x14ac:dyDescent="0.35">
      <c r="A1328" s="63"/>
      <c r="B1328" s="62"/>
    </row>
    <row r="1329" spans="1:2" ht="15" customHeight="1" x14ac:dyDescent="0.35">
      <c r="A1329" s="63"/>
      <c r="B1329" s="62"/>
    </row>
    <row r="1330" spans="1:2" ht="15" customHeight="1" x14ac:dyDescent="0.35">
      <c r="A1330" s="63"/>
      <c r="B1330" s="62"/>
    </row>
    <row r="1331" spans="1:2" ht="15" customHeight="1" x14ac:dyDescent="0.35">
      <c r="A1331" s="63"/>
      <c r="B1331" s="62"/>
    </row>
    <row r="1332" spans="1:2" ht="15" customHeight="1" x14ac:dyDescent="0.35">
      <c r="A1332" s="63"/>
      <c r="B1332" s="62"/>
    </row>
    <row r="1333" spans="1:2" ht="15" customHeight="1" x14ac:dyDescent="0.35">
      <c r="A1333" s="63"/>
      <c r="B1333" s="62"/>
    </row>
    <row r="1334" spans="1:2" ht="15" customHeight="1" x14ac:dyDescent="0.35">
      <c r="A1334" s="63"/>
      <c r="B1334" s="62"/>
    </row>
    <row r="1335" spans="1:2" ht="15" customHeight="1" x14ac:dyDescent="0.35">
      <c r="A1335" s="63"/>
      <c r="B1335" s="62"/>
    </row>
    <row r="1336" spans="1:2" ht="15" customHeight="1" x14ac:dyDescent="0.35">
      <c r="A1336" s="63"/>
      <c r="B1336" s="62"/>
    </row>
    <row r="1337" spans="1:2" ht="15" customHeight="1" x14ac:dyDescent="0.35">
      <c r="A1337" s="63"/>
      <c r="B1337" s="62"/>
    </row>
    <row r="1338" spans="1:2" ht="15" customHeight="1" x14ac:dyDescent="0.35">
      <c r="A1338" s="63"/>
      <c r="B1338" s="62"/>
    </row>
    <row r="1339" spans="1:2" ht="15" customHeight="1" x14ac:dyDescent="0.35">
      <c r="A1339" s="63"/>
      <c r="B1339" s="62"/>
    </row>
    <row r="1340" spans="1:2" ht="15" customHeight="1" x14ac:dyDescent="0.35">
      <c r="A1340" s="63"/>
      <c r="B1340" s="62"/>
    </row>
    <row r="1341" spans="1:2" ht="15" customHeight="1" x14ac:dyDescent="0.35">
      <c r="A1341" s="63"/>
      <c r="B1341" s="62"/>
    </row>
    <row r="1342" spans="1:2" ht="15" customHeight="1" x14ac:dyDescent="0.35">
      <c r="A1342" s="63"/>
      <c r="B1342" s="62"/>
    </row>
    <row r="1343" spans="1:2" ht="15" customHeight="1" x14ac:dyDescent="0.35">
      <c r="A1343" s="63"/>
      <c r="B1343" s="62"/>
    </row>
    <row r="1344" spans="1:2" ht="15" customHeight="1" x14ac:dyDescent="0.35">
      <c r="A1344" s="63"/>
      <c r="B1344" s="62"/>
    </row>
    <row r="1345" spans="1:2" ht="15" customHeight="1" x14ac:dyDescent="0.35">
      <c r="A1345" s="63"/>
      <c r="B1345" s="62"/>
    </row>
    <row r="1346" spans="1:2" ht="15" customHeight="1" x14ac:dyDescent="0.35">
      <c r="A1346" s="63"/>
      <c r="B1346" s="62"/>
    </row>
    <row r="1347" spans="1:2" ht="15" customHeight="1" x14ac:dyDescent="0.35">
      <c r="A1347" s="63"/>
      <c r="B1347" s="62"/>
    </row>
    <row r="1348" spans="1:2" ht="15" customHeight="1" x14ac:dyDescent="0.35">
      <c r="A1348" s="63"/>
      <c r="B1348" s="62"/>
    </row>
    <row r="1349" spans="1:2" ht="15" customHeight="1" x14ac:dyDescent="0.35">
      <c r="A1349" s="63"/>
      <c r="B1349" s="62"/>
    </row>
    <row r="1350" spans="1:2" ht="15" customHeight="1" x14ac:dyDescent="0.35">
      <c r="A1350" s="63"/>
      <c r="B1350" s="62"/>
    </row>
    <row r="1351" spans="1:2" ht="15" customHeight="1" x14ac:dyDescent="0.35">
      <c r="A1351" s="63"/>
      <c r="B1351" s="62"/>
    </row>
    <row r="1352" spans="1:2" ht="15" customHeight="1" x14ac:dyDescent="0.35">
      <c r="A1352" s="63"/>
      <c r="B1352" s="62"/>
    </row>
    <row r="1353" spans="1:2" ht="15" customHeight="1" x14ac:dyDescent="0.35">
      <c r="A1353" s="63"/>
      <c r="B1353" s="62"/>
    </row>
    <row r="1354" spans="1:2" ht="15" customHeight="1" x14ac:dyDescent="0.35">
      <c r="A1354" s="63"/>
      <c r="B1354" s="62"/>
    </row>
    <row r="1355" spans="1:2" ht="15" customHeight="1" x14ac:dyDescent="0.35">
      <c r="A1355" s="63"/>
      <c r="B1355" s="62"/>
    </row>
    <row r="1356" spans="1:2" ht="15" customHeight="1" x14ac:dyDescent="0.35">
      <c r="A1356" s="63"/>
      <c r="B1356" s="62"/>
    </row>
    <row r="1357" spans="1:2" ht="15" customHeight="1" x14ac:dyDescent="0.35">
      <c r="A1357" s="63"/>
      <c r="B1357" s="62"/>
    </row>
    <row r="1358" spans="1:2" ht="15" customHeight="1" x14ac:dyDescent="0.35">
      <c r="A1358" s="63"/>
      <c r="B1358" s="62"/>
    </row>
    <row r="1359" spans="1:2" ht="15" customHeight="1" x14ac:dyDescent="0.35">
      <c r="A1359" s="63"/>
      <c r="B1359" s="62"/>
    </row>
    <row r="1360" spans="1:2" ht="15" customHeight="1" x14ac:dyDescent="0.35">
      <c r="A1360" s="63"/>
      <c r="B1360" s="62"/>
    </row>
    <row r="1361" spans="1:2" ht="15" customHeight="1" x14ac:dyDescent="0.35">
      <c r="A1361" s="63"/>
      <c r="B1361" s="62"/>
    </row>
    <row r="1362" spans="1:2" ht="15" customHeight="1" x14ac:dyDescent="0.35">
      <c r="A1362" s="63"/>
      <c r="B1362" s="62"/>
    </row>
    <row r="1363" spans="1:2" ht="15" customHeight="1" x14ac:dyDescent="0.35">
      <c r="A1363" s="63"/>
      <c r="B1363" s="62"/>
    </row>
    <row r="1364" spans="1:2" ht="15" customHeight="1" x14ac:dyDescent="0.35">
      <c r="A1364" s="63"/>
      <c r="B1364" s="62"/>
    </row>
    <row r="1365" spans="1:2" ht="15" customHeight="1" x14ac:dyDescent="0.35">
      <c r="A1365" s="63"/>
      <c r="B1365" s="62"/>
    </row>
    <row r="1366" spans="1:2" ht="15" customHeight="1" x14ac:dyDescent="0.35">
      <c r="A1366" s="63"/>
      <c r="B1366" s="62"/>
    </row>
    <row r="1367" spans="1:2" ht="15" customHeight="1" x14ac:dyDescent="0.35">
      <c r="A1367" s="63"/>
      <c r="B1367" s="62"/>
    </row>
    <row r="1368" spans="1:2" ht="15" customHeight="1" x14ac:dyDescent="0.35">
      <c r="A1368" s="63"/>
      <c r="B1368" s="62"/>
    </row>
    <row r="1369" spans="1:2" ht="15" customHeight="1" x14ac:dyDescent="0.35">
      <c r="A1369" s="63"/>
      <c r="B1369" s="62"/>
    </row>
    <row r="1370" spans="1:2" ht="15" customHeight="1" x14ac:dyDescent="0.35">
      <c r="A1370" s="63"/>
      <c r="B1370" s="62"/>
    </row>
    <row r="1371" spans="1:2" ht="15" customHeight="1" x14ac:dyDescent="0.35">
      <c r="A1371" s="63"/>
      <c r="B1371" s="62"/>
    </row>
    <row r="1372" spans="1:2" ht="15" customHeight="1" x14ac:dyDescent="0.35">
      <c r="A1372" s="63"/>
      <c r="B1372" s="62"/>
    </row>
    <row r="1373" spans="1:2" ht="15" customHeight="1" x14ac:dyDescent="0.35">
      <c r="A1373" s="63"/>
      <c r="B1373" s="62"/>
    </row>
    <row r="1374" spans="1:2" ht="15" customHeight="1" x14ac:dyDescent="0.35">
      <c r="A1374" s="63"/>
      <c r="B1374" s="62"/>
    </row>
    <row r="1375" spans="1:2" ht="15" customHeight="1" x14ac:dyDescent="0.35">
      <c r="A1375" s="63"/>
      <c r="B1375" s="62"/>
    </row>
    <row r="1376" spans="1:2" ht="15" customHeight="1" x14ac:dyDescent="0.35">
      <c r="A1376" s="63"/>
      <c r="B1376" s="62"/>
    </row>
    <row r="1377" spans="1:2" ht="15" customHeight="1" x14ac:dyDescent="0.35">
      <c r="A1377" s="63"/>
      <c r="B1377" s="62"/>
    </row>
    <row r="1378" spans="1:2" ht="15" customHeight="1" x14ac:dyDescent="0.35">
      <c r="A1378" s="63"/>
      <c r="B1378" s="62"/>
    </row>
    <row r="1379" spans="1:2" ht="15" customHeight="1" x14ac:dyDescent="0.35">
      <c r="A1379" s="63"/>
      <c r="B1379" s="62"/>
    </row>
    <row r="1380" spans="1:2" ht="15" customHeight="1" x14ac:dyDescent="0.35">
      <c r="A1380" s="63"/>
      <c r="B1380" s="62"/>
    </row>
    <row r="1381" spans="1:2" ht="15" customHeight="1" x14ac:dyDescent="0.35">
      <c r="A1381" s="63"/>
      <c r="B1381" s="62"/>
    </row>
    <row r="1382" spans="1:2" ht="15" customHeight="1" x14ac:dyDescent="0.35">
      <c r="A1382" s="63"/>
      <c r="B1382" s="62"/>
    </row>
    <row r="1383" spans="1:2" ht="15" customHeight="1" x14ac:dyDescent="0.35">
      <c r="A1383" s="63"/>
      <c r="B1383" s="62"/>
    </row>
    <row r="1384" spans="1:2" ht="15" customHeight="1" x14ac:dyDescent="0.35">
      <c r="A1384" s="63"/>
      <c r="B1384" s="62"/>
    </row>
    <row r="1385" spans="1:2" ht="15" customHeight="1" x14ac:dyDescent="0.35">
      <c r="A1385" s="63"/>
      <c r="B1385" s="62"/>
    </row>
    <row r="1386" spans="1:2" ht="15" customHeight="1" x14ac:dyDescent="0.35">
      <c r="A1386" s="63"/>
      <c r="B1386" s="62"/>
    </row>
    <row r="1387" spans="1:2" ht="15" customHeight="1" x14ac:dyDescent="0.35">
      <c r="A1387" s="63"/>
      <c r="B1387" s="62"/>
    </row>
    <row r="1388" spans="1:2" ht="15" customHeight="1" x14ac:dyDescent="0.35">
      <c r="A1388" s="63"/>
      <c r="B1388" s="62"/>
    </row>
    <row r="1389" spans="1:2" ht="15" customHeight="1" x14ac:dyDescent="0.35">
      <c r="A1389" s="63"/>
      <c r="B1389" s="62"/>
    </row>
    <row r="1390" spans="1:2" ht="15" customHeight="1" x14ac:dyDescent="0.35">
      <c r="A1390" s="63"/>
      <c r="B1390" s="62"/>
    </row>
    <row r="1391" spans="1:2" ht="15" customHeight="1" x14ac:dyDescent="0.35">
      <c r="A1391" s="63"/>
      <c r="B1391" s="62"/>
    </row>
    <row r="1392" spans="1:2" ht="15" customHeight="1" x14ac:dyDescent="0.35">
      <c r="A1392" s="63"/>
      <c r="B1392" s="62"/>
    </row>
    <row r="1393" spans="1:2" ht="15" customHeight="1" x14ac:dyDescent="0.35">
      <c r="A1393" s="63"/>
      <c r="B1393" s="62"/>
    </row>
    <row r="1394" spans="1:2" ht="15" customHeight="1" x14ac:dyDescent="0.35">
      <c r="A1394" s="63"/>
      <c r="B1394" s="62"/>
    </row>
    <row r="1395" spans="1:2" ht="15" customHeight="1" x14ac:dyDescent="0.35">
      <c r="A1395" s="63"/>
      <c r="B1395" s="62"/>
    </row>
    <row r="1396" spans="1:2" ht="15" customHeight="1" x14ac:dyDescent="0.35">
      <c r="A1396" s="63"/>
      <c r="B1396" s="62"/>
    </row>
    <row r="1397" spans="1:2" ht="15" customHeight="1" x14ac:dyDescent="0.35">
      <c r="A1397" s="63"/>
      <c r="B1397" s="62"/>
    </row>
    <row r="1398" spans="1:2" ht="15" customHeight="1" x14ac:dyDescent="0.35">
      <c r="A1398" s="63"/>
      <c r="B1398" s="62"/>
    </row>
    <row r="1399" spans="1:2" ht="15" customHeight="1" x14ac:dyDescent="0.35">
      <c r="A1399" s="63"/>
      <c r="B1399" s="62"/>
    </row>
    <row r="1400" spans="1:2" ht="15" customHeight="1" x14ac:dyDescent="0.35">
      <c r="A1400" s="63"/>
      <c r="B1400" s="62"/>
    </row>
    <row r="1401" spans="1:2" ht="15" customHeight="1" x14ac:dyDescent="0.35">
      <c r="A1401" s="63"/>
      <c r="B1401" s="62"/>
    </row>
    <row r="1402" spans="1:2" ht="15" customHeight="1" x14ac:dyDescent="0.35">
      <c r="A1402" s="63"/>
      <c r="B1402" s="62"/>
    </row>
    <row r="1403" spans="1:2" ht="15" customHeight="1" x14ac:dyDescent="0.35">
      <c r="A1403" s="63"/>
      <c r="B1403" s="62"/>
    </row>
    <row r="1404" spans="1:2" ht="15" customHeight="1" x14ac:dyDescent="0.35">
      <c r="A1404" s="63"/>
      <c r="B1404" s="62"/>
    </row>
    <row r="1405" spans="1:2" ht="15" customHeight="1" x14ac:dyDescent="0.35">
      <c r="A1405" s="63"/>
      <c r="B1405" s="62"/>
    </row>
    <row r="1406" spans="1:2" ht="15" customHeight="1" x14ac:dyDescent="0.35">
      <c r="A1406" s="63"/>
      <c r="B1406" s="62"/>
    </row>
    <row r="1407" spans="1:2" ht="15" customHeight="1" x14ac:dyDescent="0.35">
      <c r="A1407" s="63"/>
      <c r="B1407" s="62"/>
    </row>
    <row r="1408" spans="1:2" ht="15" customHeight="1" x14ac:dyDescent="0.35">
      <c r="A1408" s="63"/>
      <c r="B1408" s="62"/>
    </row>
    <row r="1409" spans="1:2" ht="15" customHeight="1" x14ac:dyDescent="0.35">
      <c r="A1409" s="63"/>
      <c r="B1409" s="62"/>
    </row>
    <row r="1410" spans="1:2" ht="15" customHeight="1" x14ac:dyDescent="0.35">
      <c r="A1410" s="63"/>
      <c r="B1410" s="62"/>
    </row>
    <row r="1411" spans="1:2" ht="15" customHeight="1" x14ac:dyDescent="0.35">
      <c r="A1411" s="63"/>
      <c r="B1411" s="62"/>
    </row>
    <row r="1412" spans="1:2" ht="15" customHeight="1" x14ac:dyDescent="0.35">
      <c r="A1412" s="63"/>
      <c r="B1412" s="62"/>
    </row>
    <row r="1413" spans="1:2" ht="15" customHeight="1" x14ac:dyDescent="0.35">
      <c r="A1413" s="63"/>
      <c r="B1413" s="62"/>
    </row>
    <row r="1414" spans="1:2" ht="15" customHeight="1" x14ac:dyDescent="0.35">
      <c r="A1414" s="63"/>
      <c r="B1414" s="62"/>
    </row>
    <row r="1415" spans="1:2" ht="15" customHeight="1" x14ac:dyDescent="0.35">
      <c r="A1415" s="63"/>
      <c r="B1415" s="62"/>
    </row>
    <row r="1416" spans="1:2" ht="15" customHeight="1" x14ac:dyDescent="0.35">
      <c r="A1416" s="63"/>
      <c r="B1416" s="62"/>
    </row>
    <row r="1417" spans="1:2" ht="15" customHeight="1" x14ac:dyDescent="0.35">
      <c r="A1417" s="63"/>
      <c r="B1417" s="62"/>
    </row>
    <row r="1418" spans="1:2" ht="15" customHeight="1" x14ac:dyDescent="0.35">
      <c r="A1418" s="63"/>
      <c r="B1418" s="62"/>
    </row>
    <row r="1419" spans="1:2" ht="15" customHeight="1" x14ac:dyDescent="0.35">
      <c r="A1419" s="63"/>
      <c r="B1419" s="62"/>
    </row>
    <row r="1420" spans="1:2" ht="15" customHeight="1" x14ac:dyDescent="0.35">
      <c r="A1420" s="63"/>
      <c r="B1420" s="62"/>
    </row>
    <row r="1421" spans="1:2" ht="15" customHeight="1" x14ac:dyDescent="0.35">
      <c r="A1421" s="63"/>
      <c r="B1421" s="62"/>
    </row>
    <row r="1422" spans="1:2" ht="15" customHeight="1" x14ac:dyDescent="0.35">
      <c r="A1422" s="63"/>
      <c r="B1422" s="62"/>
    </row>
    <row r="1423" spans="1:2" ht="15" customHeight="1" x14ac:dyDescent="0.35">
      <c r="A1423" s="63"/>
      <c r="B1423" s="62"/>
    </row>
    <row r="1424" spans="1:2" ht="15" customHeight="1" x14ac:dyDescent="0.35">
      <c r="A1424" s="63"/>
      <c r="B1424" s="62"/>
    </row>
    <row r="1425" spans="1:2" ht="15" customHeight="1" x14ac:dyDescent="0.35">
      <c r="A1425" s="63"/>
      <c r="B1425" s="62"/>
    </row>
    <row r="1426" spans="1:2" ht="15" customHeight="1" x14ac:dyDescent="0.35">
      <c r="A1426" s="63"/>
      <c r="B1426" s="62"/>
    </row>
    <row r="1427" spans="1:2" ht="15" customHeight="1" x14ac:dyDescent="0.35">
      <c r="A1427" s="63"/>
      <c r="B1427" s="62"/>
    </row>
    <row r="1428" spans="1:2" ht="15" customHeight="1" x14ac:dyDescent="0.35">
      <c r="A1428" s="63"/>
      <c r="B1428" s="62"/>
    </row>
    <row r="1429" spans="1:2" ht="15" customHeight="1" x14ac:dyDescent="0.35">
      <c r="A1429" s="63"/>
      <c r="B1429" s="62"/>
    </row>
    <row r="1430" spans="1:2" ht="15" customHeight="1" x14ac:dyDescent="0.35">
      <c r="A1430" s="63"/>
      <c r="B1430" s="62"/>
    </row>
    <row r="1431" spans="1:2" ht="15" customHeight="1" x14ac:dyDescent="0.35">
      <c r="A1431" s="63"/>
      <c r="B1431" s="62"/>
    </row>
    <row r="1432" spans="1:2" ht="15" customHeight="1" x14ac:dyDescent="0.35">
      <c r="A1432" s="63"/>
      <c r="B1432" s="62"/>
    </row>
    <row r="1433" spans="1:2" ht="15" customHeight="1" x14ac:dyDescent="0.35">
      <c r="A1433" s="63"/>
      <c r="B1433" s="62"/>
    </row>
    <row r="1434" spans="1:2" ht="15" customHeight="1" x14ac:dyDescent="0.35">
      <c r="A1434" s="63"/>
      <c r="B1434" s="62"/>
    </row>
    <row r="1435" spans="1:2" ht="15" customHeight="1" x14ac:dyDescent="0.35">
      <c r="A1435" s="63"/>
      <c r="B1435" s="62"/>
    </row>
    <row r="1436" spans="1:2" ht="15" customHeight="1" x14ac:dyDescent="0.35">
      <c r="A1436" s="63"/>
      <c r="B1436" s="62"/>
    </row>
    <row r="1437" spans="1:2" ht="15" customHeight="1" x14ac:dyDescent="0.35">
      <c r="A1437" s="63"/>
      <c r="B1437" s="62"/>
    </row>
    <row r="1438" spans="1:2" ht="15" customHeight="1" x14ac:dyDescent="0.35">
      <c r="A1438" s="63"/>
      <c r="B1438" s="62"/>
    </row>
    <row r="1439" spans="1:2" ht="15" customHeight="1" x14ac:dyDescent="0.35">
      <c r="A1439" s="63"/>
      <c r="B1439" s="62"/>
    </row>
    <row r="1440" spans="1:2" ht="15" customHeight="1" x14ac:dyDescent="0.35">
      <c r="A1440" s="63"/>
      <c r="B1440" s="62"/>
    </row>
    <row r="1441" spans="1:2" ht="15" customHeight="1" x14ac:dyDescent="0.35">
      <c r="A1441" s="63"/>
      <c r="B1441" s="62"/>
    </row>
    <row r="1442" spans="1:2" ht="15" customHeight="1" x14ac:dyDescent="0.35">
      <c r="A1442" s="63"/>
      <c r="B1442" s="62"/>
    </row>
    <row r="1443" spans="1:2" ht="15" customHeight="1" x14ac:dyDescent="0.35">
      <c r="A1443" s="63"/>
      <c r="B1443" s="62"/>
    </row>
    <row r="1444" spans="1:2" ht="15" customHeight="1" x14ac:dyDescent="0.35">
      <c r="A1444" s="63"/>
      <c r="B1444" s="62"/>
    </row>
    <row r="1445" spans="1:2" ht="15" customHeight="1" x14ac:dyDescent="0.35">
      <c r="A1445" s="63"/>
      <c r="B1445" s="62"/>
    </row>
    <row r="1446" spans="1:2" ht="15" customHeight="1" x14ac:dyDescent="0.35">
      <c r="A1446" s="63"/>
      <c r="B1446" s="62"/>
    </row>
    <row r="1447" spans="1:2" ht="15" customHeight="1" x14ac:dyDescent="0.35">
      <c r="A1447" s="63"/>
      <c r="B1447" s="62"/>
    </row>
    <row r="1448" spans="1:2" ht="15" customHeight="1" x14ac:dyDescent="0.35">
      <c r="A1448" s="63"/>
      <c r="B1448" s="62"/>
    </row>
    <row r="1449" spans="1:2" ht="15" customHeight="1" x14ac:dyDescent="0.35">
      <c r="A1449" s="63"/>
      <c r="B1449" s="62"/>
    </row>
    <row r="1450" spans="1:2" ht="15" customHeight="1" x14ac:dyDescent="0.35">
      <c r="A1450" s="63"/>
      <c r="B1450" s="62"/>
    </row>
    <row r="1451" spans="1:2" ht="15" customHeight="1" x14ac:dyDescent="0.35">
      <c r="A1451" s="63"/>
      <c r="B1451" s="62"/>
    </row>
    <row r="1452" spans="1:2" ht="15" customHeight="1" x14ac:dyDescent="0.35">
      <c r="A1452" s="63"/>
      <c r="B1452" s="62"/>
    </row>
    <row r="1453" spans="1:2" ht="15" customHeight="1" x14ac:dyDescent="0.35">
      <c r="A1453" s="63"/>
      <c r="B1453" s="62"/>
    </row>
    <row r="1454" spans="1:2" ht="15" customHeight="1" x14ac:dyDescent="0.35">
      <c r="A1454" s="63"/>
      <c r="B1454" s="62"/>
    </row>
    <row r="1455" spans="1:2" ht="15" customHeight="1" x14ac:dyDescent="0.35">
      <c r="A1455" s="63"/>
      <c r="B1455" s="62"/>
    </row>
    <row r="1456" spans="1:2" ht="15" customHeight="1" x14ac:dyDescent="0.35">
      <c r="A1456" s="63"/>
      <c r="B1456" s="62"/>
    </row>
    <row r="1457" spans="1:2" ht="15" customHeight="1" x14ac:dyDescent="0.35">
      <c r="A1457" s="63"/>
      <c r="B1457" s="62"/>
    </row>
    <row r="1458" spans="1:2" ht="15" customHeight="1" x14ac:dyDescent="0.35">
      <c r="A1458" s="63"/>
      <c r="B1458" s="62"/>
    </row>
    <row r="1459" spans="1:2" ht="15" customHeight="1" x14ac:dyDescent="0.35">
      <c r="A1459" s="63"/>
      <c r="B1459" s="62"/>
    </row>
    <row r="1460" spans="1:2" ht="15" customHeight="1" x14ac:dyDescent="0.35">
      <c r="A1460" s="63"/>
      <c r="B1460" s="62"/>
    </row>
    <row r="1461" spans="1:2" ht="15" customHeight="1" x14ac:dyDescent="0.35">
      <c r="A1461" s="63"/>
      <c r="B1461" s="62"/>
    </row>
    <row r="1462" spans="1:2" ht="15" customHeight="1" x14ac:dyDescent="0.35">
      <c r="A1462" s="63"/>
      <c r="B1462" s="62"/>
    </row>
    <row r="1463" spans="1:2" ht="15" customHeight="1" x14ac:dyDescent="0.35">
      <c r="A1463" s="63"/>
      <c r="B1463" s="62"/>
    </row>
    <row r="1464" spans="1:2" ht="15" customHeight="1" x14ac:dyDescent="0.35">
      <c r="A1464" s="63"/>
      <c r="B1464" s="62"/>
    </row>
    <row r="1465" spans="1:2" ht="15" customHeight="1" x14ac:dyDescent="0.35">
      <c r="A1465" s="63"/>
      <c r="B1465" s="62"/>
    </row>
    <row r="1466" spans="1:2" ht="15" customHeight="1" x14ac:dyDescent="0.35">
      <c r="A1466" s="63"/>
      <c r="B1466" s="62"/>
    </row>
    <row r="1467" spans="1:2" ht="15" customHeight="1" x14ac:dyDescent="0.35">
      <c r="A1467" s="63"/>
      <c r="B1467" s="62"/>
    </row>
    <row r="1468" spans="1:2" ht="15" customHeight="1" x14ac:dyDescent="0.35">
      <c r="A1468" s="63"/>
      <c r="B1468" s="62"/>
    </row>
    <row r="1469" spans="1:2" ht="15" customHeight="1" x14ac:dyDescent="0.35">
      <c r="A1469" s="63"/>
      <c r="B1469" s="62"/>
    </row>
    <row r="1470" spans="1:2" ht="15" customHeight="1" x14ac:dyDescent="0.35">
      <c r="A1470" s="63"/>
      <c r="B1470" s="62"/>
    </row>
    <row r="1471" spans="1:2" ht="15" customHeight="1" x14ac:dyDescent="0.35">
      <c r="A1471" s="63"/>
      <c r="B1471" s="62"/>
    </row>
    <row r="1472" spans="1:2" ht="15" customHeight="1" x14ac:dyDescent="0.35">
      <c r="A1472" s="63"/>
      <c r="B1472" s="62"/>
    </row>
    <row r="1473" spans="1:2" ht="15" customHeight="1" x14ac:dyDescent="0.35">
      <c r="A1473" s="63"/>
      <c r="B1473" s="62"/>
    </row>
    <row r="1474" spans="1:2" ht="15" customHeight="1" x14ac:dyDescent="0.35">
      <c r="A1474" s="63"/>
      <c r="B1474" s="62"/>
    </row>
    <row r="1475" spans="1:2" ht="15" customHeight="1" x14ac:dyDescent="0.35">
      <c r="A1475" s="63"/>
      <c r="B1475" s="62"/>
    </row>
    <row r="1476" spans="1:2" ht="15" customHeight="1" x14ac:dyDescent="0.35">
      <c r="A1476" s="63"/>
      <c r="B1476" s="62"/>
    </row>
    <row r="1477" spans="1:2" ht="15" customHeight="1" x14ac:dyDescent="0.35">
      <c r="A1477" s="63"/>
      <c r="B1477" s="62"/>
    </row>
    <row r="1478" spans="1:2" ht="15" customHeight="1" x14ac:dyDescent="0.35">
      <c r="A1478" s="63"/>
      <c r="B1478" s="62"/>
    </row>
    <row r="1479" spans="1:2" ht="15" customHeight="1" x14ac:dyDescent="0.35">
      <c r="A1479" s="63"/>
      <c r="B1479" s="62"/>
    </row>
    <row r="1480" spans="1:2" ht="15" customHeight="1" x14ac:dyDescent="0.35">
      <c r="A1480" s="63"/>
      <c r="B1480" s="62"/>
    </row>
    <row r="1481" spans="1:2" ht="15" customHeight="1" x14ac:dyDescent="0.35">
      <c r="A1481" s="63"/>
      <c r="B1481" s="62"/>
    </row>
    <row r="1482" spans="1:2" ht="15" customHeight="1" x14ac:dyDescent="0.35">
      <c r="A1482" s="63"/>
      <c r="B1482" s="62"/>
    </row>
    <row r="1483" spans="1:2" ht="15" customHeight="1" x14ac:dyDescent="0.35">
      <c r="A1483" s="63"/>
      <c r="B1483" s="62"/>
    </row>
    <row r="1484" spans="1:2" ht="15" customHeight="1" x14ac:dyDescent="0.35">
      <c r="A1484" s="63"/>
      <c r="B1484" s="62"/>
    </row>
    <row r="1485" spans="1:2" ht="15" customHeight="1" x14ac:dyDescent="0.35">
      <c r="A1485" s="63"/>
      <c r="B1485" s="62"/>
    </row>
    <row r="1486" spans="1:2" ht="15" customHeight="1" x14ac:dyDescent="0.35">
      <c r="A1486" s="63"/>
      <c r="B1486" s="62"/>
    </row>
    <row r="1487" spans="1:2" ht="15" customHeight="1" x14ac:dyDescent="0.35">
      <c r="A1487" s="63"/>
      <c r="B1487" s="62"/>
    </row>
    <row r="1488" spans="1:2" ht="15" customHeight="1" x14ac:dyDescent="0.35">
      <c r="A1488" s="63"/>
      <c r="B1488" s="62"/>
    </row>
    <row r="1489" spans="1:2" ht="15" customHeight="1" x14ac:dyDescent="0.35">
      <c r="A1489" s="63"/>
      <c r="B1489" s="62"/>
    </row>
    <row r="1490" spans="1:2" ht="15" customHeight="1" x14ac:dyDescent="0.35">
      <c r="A1490" s="63"/>
      <c r="B1490" s="62"/>
    </row>
    <row r="1491" spans="1:2" ht="15" customHeight="1" x14ac:dyDescent="0.35">
      <c r="A1491" s="63"/>
      <c r="B1491" s="62"/>
    </row>
    <row r="1492" spans="1:2" ht="15" customHeight="1" x14ac:dyDescent="0.35">
      <c r="A1492" s="63"/>
      <c r="B1492" s="62"/>
    </row>
    <row r="1493" spans="1:2" ht="15" customHeight="1" x14ac:dyDescent="0.35">
      <c r="A1493" s="63"/>
      <c r="B1493" s="62"/>
    </row>
    <row r="1494" spans="1:2" ht="15" customHeight="1" x14ac:dyDescent="0.35">
      <c r="A1494" s="63"/>
      <c r="B1494" s="62"/>
    </row>
    <row r="1495" spans="1:2" ht="15" customHeight="1" x14ac:dyDescent="0.35">
      <c r="A1495" s="63"/>
      <c r="B1495" s="62"/>
    </row>
    <row r="1496" spans="1:2" ht="15" customHeight="1" x14ac:dyDescent="0.35">
      <c r="A1496" s="63"/>
      <c r="B1496" s="62"/>
    </row>
    <row r="1497" spans="1:2" ht="15" customHeight="1" x14ac:dyDescent="0.35">
      <c r="A1497" s="63"/>
      <c r="B1497" s="62"/>
    </row>
    <row r="1498" spans="1:2" ht="15" customHeight="1" x14ac:dyDescent="0.35">
      <c r="A1498" s="63"/>
      <c r="B1498" s="62"/>
    </row>
    <row r="1499" spans="1:2" ht="15" customHeight="1" x14ac:dyDescent="0.35">
      <c r="A1499" s="63"/>
      <c r="B1499" s="62"/>
    </row>
    <row r="1500" spans="1:2" ht="15" customHeight="1" x14ac:dyDescent="0.35">
      <c r="A1500" s="63"/>
      <c r="B1500" s="62"/>
    </row>
    <row r="1501" spans="1:2" ht="15" customHeight="1" x14ac:dyDescent="0.35">
      <c r="A1501" s="63"/>
      <c r="B1501" s="62"/>
    </row>
    <row r="1502" spans="1:2" ht="15" customHeight="1" x14ac:dyDescent="0.35">
      <c r="A1502" s="63"/>
      <c r="B1502" s="62"/>
    </row>
    <row r="1503" spans="1:2" ht="15" customHeight="1" x14ac:dyDescent="0.35">
      <c r="A1503" s="63"/>
      <c r="B1503" s="62"/>
    </row>
    <row r="1504" spans="1:2" ht="15" customHeight="1" x14ac:dyDescent="0.35">
      <c r="A1504" s="63"/>
      <c r="B1504" s="62"/>
    </row>
    <row r="1505" spans="1:2" ht="15" customHeight="1" x14ac:dyDescent="0.35">
      <c r="A1505" s="63"/>
      <c r="B1505" s="62"/>
    </row>
    <row r="1506" spans="1:2" ht="15" customHeight="1" x14ac:dyDescent="0.35">
      <c r="A1506" s="63"/>
      <c r="B1506" s="62"/>
    </row>
    <row r="1507" spans="1:2" ht="15" customHeight="1" x14ac:dyDescent="0.35">
      <c r="A1507" s="63"/>
      <c r="B1507" s="62"/>
    </row>
    <row r="1508" spans="1:2" ht="15" customHeight="1" x14ac:dyDescent="0.35">
      <c r="A1508" s="63"/>
      <c r="B1508" s="62"/>
    </row>
    <row r="1509" spans="1:2" ht="15" customHeight="1" x14ac:dyDescent="0.35">
      <c r="A1509" s="63"/>
      <c r="B1509" s="62"/>
    </row>
    <row r="1510" spans="1:2" ht="15" customHeight="1" x14ac:dyDescent="0.35">
      <c r="A1510" s="63"/>
      <c r="B1510" s="62"/>
    </row>
    <row r="1511" spans="1:2" ht="15" customHeight="1" x14ac:dyDescent="0.35">
      <c r="A1511" s="63"/>
      <c r="B1511" s="62"/>
    </row>
    <row r="1512" spans="1:2" ht="15" customHeight="1" x14ac:dyDescent="0.35">
      <c r="A1512" s="63"/>
      <c r="B1512" s="62"/>
    </row>
    <row r="1513" spans="1:2" ht="15" customHeight="1" x14ac:dyDescent="0.35">
      <c r="A1513" s="63"/>
      <c r="B1513" s="62"/>
    </row>
    <row r="1514" spans="1:2" ht="15" customHeight="1" x14ac:dyDescent="0.35">
      <c r="A1514" s="63"/>
      <c r="B1514" s="62"/>
    </row>
    <row r="1515" spans="1:2" ht="15" customHeight="1" x14ac:dyDescent="0.35">
      <c r="A1515" s="63"/>
      <c r="B1515" s="62"/>
    </row>
    <row r="1516" spans="1:2" ht="15" customHeight="1" x14ac:dyDescent="0.35">
      <c r="A1516" s="63"/>
      <c r="B1516" s="62"/>
    </row>
    <row r="1517" spans="1:2" ht="15" customHeight="1" x14ac:dyDescent="0.35">
      <c r="A1517" s="63"/>
      <c r="B1517" s="62"/>
    </row>
    <row r="1518" spans="1:2" ht="15" customHeight="1" x14ac:dyDescent="0.35">
      <c r="A1518" s="63"/>
      <c r="B1518" s="62"/>
    </row>
    <row r="1519" spans="1:2" ht="15" customHeight="1" x14ac:dyDescent="0.35">
      <c r="A1519" s="63"/>
      <c r="B1519" s="62"/>
    </row>
    <row r="1520" spans="1:2" ht="15" customHeight="1" x14ac:dyDescent="0.35">
      <c r="A1520" s="63"/>
      <c r="B1520" s="62"/>
    </row>
    <row r="1521" spans="1:2" ht="15" customHeight="1" x14ac:dyDescent="0.35">
      <c r="A1521" s="63"/>
      <c r="B1521" s="62"/>
    </row>
    <row r="1522" spans="1:2" ht="15" customHeight="1" x14ac:dyDescent="0.35">
      <c r="A1522" s="63"/>
      <c r="B1522" s="62"/>
    </row>
    <row r="1523" spans="1:2" ht="15" customHeight="1" x14ac:dyDescent="0.35">
      <c r="A1523" s="63"/>
      <c r="B1523" s="62"/>
    </row>
    <row r="1524" spans="1:2" ht="15" customHeight="1" x14ac:dyDescent="0.35">
      <c r="A1524" s="63"/>
      <c r="B1524" s="62"/>
    </row>
    <row r="1525" spans="1:2" ht="15" customHeight="1" x14ac:dyDescent="0.35">
      <c r="A1525" s="63"/>
      <c r="B1525" s="62"/>
    </row>
    <row r="1526" spans="1:2" ht="15" customHeight="1" x14ac:dyDescent="0.35">
      <c r="A1526" s="63"/>
      <c r="B1526" s="62"/>
    </row>
    <row r="1527" spans="1:2" ht="15" customHeight="1" x14ac:dyDescent="0.35">
      <c r="A1527" s="63"/>
      <c r="B1527" s="62"/>
    </row>
    <row r="1528" spans="1:2" ht="15" customHeight="1" x14ac:dyDescent="0.35">
      <c r="A1528" s="63"/>
      <c r="B1528" s="62"/>
    </row>
    <row r="1529" spans="1:2" ht="15" customHeight="1" x14ac:dyDescent="0.35">
      <c r="A1529" s="63"/>
      <c r="B1529" s="62"/>
    </row>
    <row r="1530" spans="1:2" ht="15" customHeight="1" x14ac:dyDescent="0.35">
      <c r="A1530" s="63"/>
      <c r="B1530" s="62"/>
    </row>
    <row r="1531" spans="1:2" ht="15" customHeight="1" x14ac:dyDescent="0.35">
      <c r="A1531" s="63"/>
      <c r="B1531" s="62"/>
    </row>
    <row r="1532" spans="1:2" ht="15" customHeight="1" x14ac:dyDescent="0.35">
      <c r="A1532" s="63"/>
      <c r="B1532" s="62"/>
    </row>
    <row r="1533" spans="1:2" ht="15" customHeight="1" x14ac:dyDescent="0.35">
      <c r="A1533" s="63"/>
      <c r="B1533" s="62"/>
    </row>
    <row r="1534" spans="1:2" ht="15" customHeight="1" x14ac:dyDescent="0.35">
      <c r="A1534" s="63"/>
      <c r="B1534" s="62"/>
    </row>
    <row r="1535" spans="1:2" ht="15" customHeight="1" x14ac:dyDescent="0.35">
      <c r="A1535" s="63"/>
      <c r="B1535" s="62"/>
    </row>
    <row r="1536" spans="1:2" ht="15" customHeight="1" x14ac:dyDescent="0.35">
      <c r="A1536" s="63"/>
      <c r="B1536" s="62"/>
    </row>
    <row r="1537" spans="1:2" ht="15" customHeight="1" x14ac:dyDescent="0.35">
      <c r="A1537" s="63"/>
      <c r="B1537" s="62"/>
    </row>
    <row r="1538" spans="1:2" ht="15" customHeight="1" x14ac:dyDescent="0.35">
      <c r="A1538" s="63"/>
      <c r="B1538" s="62"/>
    </row>
    <row r="1539" spans="1:2" ht="15" customHeight="1" x14ac:dyDescent="0.35">
      <c r="A1539" s="63"/>
      <c r="B1539" s="62"/>
    </row>
    <row r="1540" spans="1:2" ht="15" customHeight="1" x14ac:dyDescent="0.35">
      <c r="A1540" s="63"/>
      <c r="B1540" s="62"/>
    </row>
    <row r="1541" spans="1:2" ht="15" customHeight="1" x14ac:dyDescent="0.35">
      <c r="A1541" s="63"/>
      <c r="B1541" s="62"/>
    </row>
    <row r="1542" spans="1:2" ht="15" customHeight="1" x14ac:dyDescent="0.35">
      <c r="A1542" s="63"/>
      <c r="B1542" s="62"/>
    </row>
    <row r="1543" spans="1:2" ht="15" customHeight="1" x14ac:dyDescent="0.35">
      <c r="A1543" s="63"/>
      <c r="B1543" s="62"/>
    </row>
    <row r="1544" spans="1:2" ht="15" customHeight="1" x14ac:dyDescent="0.35">
      <c r="A1544" s="63"/>
      <c r="B1544" s="62"/>
    </row>
    <row r="1545" spans="1:2" ht="15" customHeight="1" x14ac:dyDescent="0.35">
      <c r="A1545" s="63"/>
      <c r="B1545" s="62"/>
    </row>
    <row r="1546" spans="1:2" ht="15" customHeight="1" x14ac:dyDescent="0.35">
      <c r="A1546" s="63"/>
      <c r="B1546" s="62"/>
    </row>
    <row r="1547" spans="1:2" ht="15" customHeight="1" x14ac:dyDescent="0.35">
      <c r="A1547" s="63"/>
      <c r="B1547" s="62"/>
    </row>
    <row r="1548" spans="1:2" ht="15" customHeight="1" x14ac:dyDescent="0.35">
      <c r="A1548" s="63"/>
      <c r="B1548" s="62"/>
    </row>
    <row r="1549" spans="1:2" ht="15" customHeight="1" x14ac:dyDescent="0.35">
      <c r="A1549" s="63"/>
      <c r="B1549" s="62"/>
    </row>
    <row r="1550" spans="1:2" ht="15" customHeight="1" x14ac:dyDescent="0.35">
      <c r="A1550" s="63"/>
      <c r="B1550" s="62"/>
    </row>
    <row r="1551" spans="1:2" ht="15" customHeight="1" x14ac:dyDescent="0.35">
      <c r="A1551" s="63"/>
      <c r="B1551" s="62"/>
    </row>
    <row r="1552" spans="1:2" ht="15" customHeight="1" x14ac:dyDescent="0.35">
      <c r="A1552" s="63"/>
      <c r="B1552" s="62"/>
    </row>
    <row r="1553" spans="1:2" ht="15" customHeight="1" x14ac:dyDescent="0.35">
      <c r="A1553" s="63"/>
      <c r="B1553" s="62"/>
    </row>
    <row r="1554" spans="1:2" ht="15" customHeight="1" x14ac:dyDescent="0.35">
      <c r="A1554" s="63"/>
      <c r="B1554" s="62"/>
    </row>
    <row r="1555" spans="1:2" ht="15" customHeight="1" x14ac:dyDescent="0.35">
      <c r="A1555" s="63"/>
      <c r="B1555" s="62"/>
    </row>
    <row r="1556" spans="1:2" ht="15" customHeight="1" x14ac:dyDescent="0.35">
      <c r="A1556" s="63"/>
      <c r="B1556" s="62"/>
    </row>
    <row r="1557" spans="1:2" ht="15" customHeight="1" x14ac:dyDescent="0.35">
      <c r="A1557" s="63"/>
      <c r="B1557" s="62"/>
    </row>
    <row r="1558" spans="1:2" ht="15" customHeight="1" x14ac:dyDescent="0.35">
      <c r="A1558" s="63"/>
      <c r="B1558" s="62"/>
    </row>
    <row r="1559" spans="1:2" ht="15" customHeight="1" x14ac:dyDescent="0.35">
      <c r="A1559" s="63"/>
      <c r="B1559" s="62"/>
    </row>
    <row r="1560" spans="1:2" ht="15" customHeight="1" x14ac:dyDescent="0.35">
      <c r="A1560" s="63"/>
      <c r="B1560" s="62"/>
    </row>
    <row r="1561" spans="1:2" ht="15" customHeight="1" x14ac:dyDescent="0.35">
      <c r="A1561" s="63"/>
      <c r="B1561" s="62"/>
    </row>
    <row r="1562" spans="1:2" ht="15" customHeight="1" x14ac:dyDescent="0.35">
      <c r="A1562" s="63"/>
      <c r="B1562" s="62"/>
    </row>
    <row r="1563" spans="1:2" ht="15" customHeight="1" x14ac:dyDescent="0.35">
      <c r="A1563" s="63"/>
      <c r="B1563" s="62"/>
    </row>
    <row r="1564" spans="1:2" ht="15" customHeight="1" x14ac:dyDescent="0.35">
      <c r="A1564" s="63"/>
      <c r="B1564" s="62"/>
    </row>
    <row r="1565" spans="1:2" ht="15" customHeight="1" x14ac:dyDescent="0.35">
      <c r="A1565" s="63"/>
      <c r="B1565" s="62"/>
    </row>
    <row r="1566" spans="1:2" ht="15" customHeight="1" x14ac:dyDescent="0.35">
      <c r="A1566" s="63"/>
      <c r="B1566" s="62"/>
    </row>
    <row r="1567" spans="1:2" ht="15" customHeight="1" x14ac:dyDescent="0.35">
      <c r="A1567" s="63"/>
      <c r="B1567" s="62"/>
    </row>
    <row r="1568" spans="1:2" ht="15" customHeight="1" x14ac:dyDescent="0.35">
      <c r="A1568" s="63"/>
      <c r="B1568" s="62"/>
    </row>
    <row r="1569" spans="1:2" ht="15" customHeight="1" x14ac:dyDescent="0.35">
      <c r="A1569" s="63"/>
      <c r="B1569" s="62"/>
    </row>
    <row r="1570" spans="1:2" ht="15" customHeight="1" x14ac:dyDescent="0.35">
      <c r="A1570" s="63"/>
      <c r="B1570" s="62"/>
    </row>
    <row r="1571" spans="1:2" ht="15" customHeight="1" x14ac:dyDescent="0.35">
      <c r="A1571" s="63"/>
      <c r="B1571" s="62"/>
    </row>
    <row r="1572" spans="1:2" ht="15" customHeight="1" x14ac:dyDescent="0.35">
      <c r="A1572" s="63"/>
      <c r="B1572" s="62"/>
    </row>
    <row r="1573" spans="1:2" ht="15" customHeight="1" x14ac:dyDescent="0.35">
      <c r="A1573" s="63"/>
      <c r="B1573" s="62"/>
    </row>
    <row r="1574" spans="1:2" ht="15" customHeight="1" x14ac:dyDescent="0.35">
      <c r="A1574" s="63"/>
      <c r="B1574" s="62"/>
    </row>
    <row r="1575" spans="1:2" ht="15" customHeight="1" x14ac:dyDescent="0.35">
      <c r="A1575" s="63"/>
      <c r="B1575" s="62"/>
    </row>
    <row r="1576" spans="1:2" ht="15" customHeight="1" x14ac:dyDescent="0.35">
      <c r="A1576" s="63"/>
      <c r="B1576" s="62"/>
    </row>
    <row r="1577" spans="1:2" ht="15" customHeight="1" x14ac:dyDescent="0.35">
      <c r="A1577" s="63"/>
      <c r="B1577" s="62"/>
    </row>
    <row r="1578" spans="1:2" ht="15" customHeight="1" x14ac:dyDescent="0.35">
      <c r="A1578" s="63"/>
      <c r="B1578" s="62"/>
    </row>
    <row r="1579" spans="1:2" ht="15" customHeight="1" x14ac:dyDescent="0.35">
      <c r="A1579" s="63"/>
      <c r="B1579" s="62"/>
    </row>
    <row r="1580" spans="1:2" ht="15" customHeight="1" x14ac:dyDescent="0.35">
      <c r="A1580" s="63"/>
      <c r="B1580" s="62"/>
    </row>
    <row r="1581" spans="1:2" ht="15" customHeight="1" x14ac:dyDescent="0.35">
      <c r="A1581" s="63"/>
      <c r="B1581" s="62"/>
    </row>
    <row r="1582" spans="1:2" ht="15" customHeight="1" x14ac:dyDescent="0.35">
      <c r="A1582" s="63"/>
      <c r="B1582" s="62"/>
    </row>
    <row r="1583" spans="1:2" ht="15" customHeight="1" x14ac:dyDescent="0.35">
      <c r="A1583" s="63"/>
      <c r="B1583" s="62"/>
    </row>
    <row r="1584" spans="1:2" ht="15" customHeight="1" x14ac:dyDescent="0.35">
      <c r="A1584" s="63"/>
      <c r="B1584" s="62"/>
    </row>
    <row r="1585" spans="1:2" ht="15" customHeight="1" x14ac:dyDescent="0.35">
      <c r="A1585" s="63"/>
      <c r="B1585" s="62"/>
    </row>
    <row r="1586" spans="1:2" ht="15" customHeight="1" x14ac:dyDescent="0.35">
      <c r="A1586" s="63"/>
      <c r="B1586" s="62"/>
    </row>
    <row r="1587" spans="1:2" ht="15" customHeight="1" x14ac:dyDescent="0.35">
      <c r="A1587" s="63"/>
      <c r="B1587" s="62"/>
    </row>
    <row r="1588" spans="1:2" ht="15" customHeight="1" x14ac:dyDescent="0.35">
      <c r="A1588" s="63"/>
      <c r="B1588" s="62"/>
    </row>
    <row r="1589" spans="1:2" ht="15" customHeight="1" x14ac:dyDescent="0.35">
      <c r="A1589" s="63"/>
      <c r="B1589" s="62"/>
    </row>
    <row r="1590" spans="1:2" ht="15" customHeight="1" x14ac:dyDescent="0.35">
      <c r="A1590" s="63"/>
      <c r="B1590" s="62"/>
    </row>
    <row r="1591" spans="1:2" ht="15" customHeight="1" x14ac:dyDescent="0.35">
      <c r="A1591" s="63"/>
      <c r="B1591" s="62"/>
    </row>
    <row r="1592" spans="1:2" ht="15" customHeight="1" x14ac:dyDescent="0.35">
      <c r="A1592" s="63"/>
      <c r="B1592" s="62"/>
    </row>
    <row r="1593" spans="1:2" ht="15" customHeight="1" x14ac:dyDescent="0.35">
      <c r="A1593" s="63"/>
      <c r="B1593" s="62"/>
    </row>
    <row r="1594" spans="1:2" ht="15" customHeight="1" x14ac:dyDescent="0.35">
      <c r="A1594" s="63"/>
      <c r="B1594" s="62"/>
    </row>
    <row r="1595" spans="1:2" ht="15" customHeight="1" x14ac:dyDescent="0.35">
      <c r="A1595" s="63"/>
      <c r="B1595" s="62"/>
    </row>
    <row r="1596" spans="1:2" ht="15" customHeight="1" x14ac:dyDescent="0.35">
      <c r="A1596" s="63"/>
      <c r="B1596" s="62"/>
    </row>
    <row r="1597" spans="1:2" ht="15" customHeight="1" x14ac:dyDescent="0.35">
      <c r="A1597" s="63"/>
      <c r="B1597" s="62"/>
    </row>
    <row r="1598" spans="1:2" ht="15" customHeight="1" x14ac:dyDescent="0.35">
      <c r="A1598" s="63"/>
      <c r="B1598" s="62"/>
    </row>
    <row r="1599" spans="1:2" ht="15" customHeight="1" x14ac:dyDescent="0.35">
      <c r="A1599" s="63"/>
      <c r="B1599" s="62"/>
    </row>
    <row r="1600" spans="1:2" ht="15" customHeight="1" x14ac:dyDescent="0.35">
      <c r="A1600" s="63"/>
      <c r="B1600" s="62"/>
    </row>
    <row r="1601" spans="1:2" ht="15" customHeight="1" x14ac:dyDescent="0.35">
      <c r="A1601" s="63"/>
      <c r="B1601" s="62"/>
    </row>
    <row r="1602" spans="1:2" ht="15" customHeight="1" x14ac:dyDescent="0.35">
      <c r="A1602" s="63"/>
      <c r="B1602" s="62"/>
    </row>
    <row r="1603" spans="1:2" ht="15" customHeight="1" x14ac:dyDescent="0.35">
      <c r="A1603" s="63"/>
      <c r="B1603" s="62"/>
    </row>
    <row r="1604" spans="1:2" ht="15" customHeight="1" x14ac:dyDescent="0.35">
      <c r="A1604" s="63"/>
      <c r="B1604" s="62"/>
    </row>
    <row r="1605" spans="1:2" ht="15" customHeight="1" x14ac:dyDescent="0.35">
      <c r="A1605" s="63"/>
      <c r="B1605" s="62"/>
    </row>
    <row r="1606" spans="1:2" ht="15" customHeight="1" x14ac:dyDescent="0.35">
      <c r="A1606" s="63"/>
      <c r="B1606" s="62"/>
    </row>
    <row r="1607" spans="1:2" ht="15" customHeight="1" x14ac:dyDescent="0.35">
      <c r="A1607" s="63"/>
      <c r="B1607" s="62"/>
    </row>
    <row r="1608" spans="1:2" ht="15" customHeight="1" x14ac:dyDescent="0.35">
      <c r="A1608" s="63"/>
      <c r="B1608" s="62"/>
    </row>
    <row r="1609" spans="1:2" ht="15" customHeight="1" x14ac:dyDescent="0.35">
      <c r="A1609" s="63"/>
      <c r="B1609" s="62"/>
    </row>
    <row r="1610" spans="1:2" ht="15" customHeight="1" x14ac:dyDescent="0.35">
      <c r="A1610" s="63"/>
      <c r="B1610" s="62"/>
    </row>
    <row r="1611" spans="1:2" ht="15" customHeight="1" x14ac:dyDescent="0.35">
      <c r="A1611" s="63"/>
      <c r="B1611" s="62"/>
    </row>
    <row r="1612" spans="1:2" ht="15" customHeight="1" x14ac:dyDescent="0.35">
      <c r="A1612" s="63"/>
      <c r="B1612" s="62"/>
    </row>
    <row r="1613" spans="1:2" ht="15" customHeight="1" x14ac:dyDescent="0.35">
      <c r="A1613" s="63"/>
      <c r="B1613" s="62"/>
    </row>
    <row r="1614" spans="1:2" ht="15" customHeight="1" x14ac:dyDescent="0.35">
      <c r="A1614" s="63"/>
      <c r="B1614" s="62"/>
    </row>
    <row r="1615" spans="1:2" ht="15" customHeight="1" x14ac:dyDescent="0.35">
      <c r="A1615" s="63"/>
      <c r="B1615" s="62"/>
    </row>
    <row r="1616" spans="1:2" ht="15" customHeight="1" x14ac:dyDescent="0.35">
      <c r="A1616" s="63"/>
      <c r="B1616" s="62"/>
    </row>
    <row r="1617" spans="1:2" ht="15" customHeight="1" x14ac:dyDescent="0.35">
      <c r="A1617" s="63"/>
      <c r="B1617" s="62"/>
    </row>
    <row r="1618" spans="1:2" ht="15" customHeight="1" x14ac:dyDescent="0.35">
      <c r="A1618" s="63"/>
      <c r="B1618" s="62"/>
    </row>
    <row r="1619" spans="1:2" ht="15" customHeight="1" x14ac:dyDescent="0.35">
      <c r="A1619" s="63"/>
      <c r="B1619" s="62"/>
    </row>
    <row r="1620" spans="1:2" ht="15" customHeight="1" x14ac:dyDescent="0.35">
      <c r="A1620" s="63"/>
      <c r="B1620" s="62"/>
    </row>
    <row r="1621" spans="1:2" ht="15" customHeight="1" x14ac:dyDescent="0.35">
      <c r="A1621" s="63"/>
      <c r="B1621" s="62"/>
    </row>
    <row r="1622" spans="1:2" ht="15" customHeight="1" x14ac:dyDescent="0.35">
      <c r="A1622" s="63"/>
      <c r="B1622" s="62"/>
    </row>
    <row r="1623" spans="1:2" ht="15" customHeight="1" x14ac:dyDescent="0.35">
      <c r="A1623" s="63"/>
      <c r="B1623" s="62"/>
    </row>
    <row r="1624" spans="1:2" ht="15" customHeight="1" x14ac:dyDescent="0.35">
      <c r="A1624" s="63"/>
      <c r="B1624" s="62"/>
    </row>
    <row r="1625" spans="1:2" ht="15" customHeight="1" x14ac:dyDescent="0.35">
      <c r="A1625" s="63"/>
      <c r="B1625" s="62"/>
    </row>
    <row r="1626" spans="1:2" ht="15" customHeight="1" x14ac:dyDescent="0.35">
      <c r="A1626" s="63"/>
      <c r="B1626" s="62"/>
    </row>
    <row r="1627" spans="1:2" ht="15" customHeight="1" x14ac:dyDescent="0.35">
      <c r="A1627" s="63"/>
      <c r="B1627" s="62"/>
    </row>
    <row r="1628" spans="1:2" ht="15" customHeight="1" x14ac:dyDescent="0.35">
      <c r="A1628" s="63"/>
      <c r="B1628" s="62"/>
    </row>
    <row r="1629" spans="1:2" ht="15" customHeight="1" x14ac:dyDescent="0.35">
      <c r="A1629" s="63"/>
      <c r="B1629" s="62"/>
    </row>
    <row r="1630" spans="1:2" ht="15" customHeight="1" x14ac:dyDescent="0.35">
      <c r="A1630" s="63"/>
      <c r="B1630" s="62"/>
    </row>
    <row r="1631" spans="1:2" ht="15" customHeight="1" x14ac:dyDescent="0.35">
      <c r="A1631" s="63"/>
      <c r="B1631" s="62"/>
    </row>
    <row r="1632" spans="1:2" ht="15" customHeight="1" x14ac:dyDescent="0.35">
      <c r="A1632" s="63"/>
      <c r="B1632" s="62"/>
    </row>
    <row r="1633" spans="1:2" ht="15" customHeight="1" x14ac:dyDescent="0.35">
      <c r="A1633" s="63"/>
      <c r="B1633" s="62"/>
    </row>
    <row r="1634" spans="1:2" ht="15" customHeight="1" x14ac:dyDescent="0.35">
      <c r="A1634" s="63"/>
      <c r="B1634" s="62"/>
    </row>
    <row r="1635" spans="1:2" ht="15" customHeight="1" x14ac:dyDescent="0.35">
      <c r="A1635" s="63"/>
      <c r="B1635" s="62"/>
    </row>
    <row r="1636" spans="1:2" ht="15" customHeight="1" x14ac:dyDescent="0.35">
      <c r="A1636" s="63"/>
      <c r="B1636" s="62"/>
    </row>
    <row r="1637" spans="1:2" ht="15" customHeight="1" x14ac:dyDescent="0.35">
      <c r="A1637" s="63"/>
      <c r="B1637" s="62"/>
    </row>
    <row r="1638" spans="1:2" ht="15" customHeight="1" x14ac:dyDescent="0.35">
      <c r="A1638" s="63"/>
      <c r="B1638" s="62"/>
    </row>
    <row r="1639" spans="1:2" ht="15" customHeight="1" x14ac:dyDescent="0.35">
      <c r="A1639" s="63"/>
      <c r="B1639" s="62"/>
    </row>
    <row r="1640" spans="1:2" ht="15" customHeight="1" x14ac:dyDescent="0.35">
      <c r="A1640" s="63"/>
      <c r="B1640" s="62"/>
    </row>
    <row r="1641" spans="1:2" ht="15" customHeight="1" x14ac:dyDescent="0.35">
      <c r="A1641" s="63"/>
      <c r="B1641" s="62"/>
    </row>
    <row r="1642" spans="1:2" ht="15" customHeight="1" x14ac:dyDescent="0.35">
      <c r="A1642" s="63"/>
      <c r="B1642" s="62"/>
    </row>
    <row r="1643" spans="1:2" ht="15" customHeight="1" x14ac:dyDescent="0.35">
      <c r="A1643" s="63"/>
      <c r="B1643" s="62"/>
    </row>
    <row r="1644" spans="1:2" ht="15" customHeight="1" x14ac:dyDescent="0.35">
      <c r="A1644" s="63"/>
      <c r="B1644" s="62"/>
    </row>
    <row r="1645" spans="1:2" ht="15" customHeight="1" x14ac:dyDescent="0.35">
      <c r="A1645" s="63"/>
      <c r="B1645" s="62"/>
    </row>
    <row r="1646" spans="1:2" ht="15" customHeight="1" x14ac:dyDescent="0.35">
      <c r="A1646" s="63"/>
      <c r="B1646" s="62"/>
    </row>
    <row r="1647" spans="1:2" ht="15" customHeight="1" x14ac:dyDescent="0.35">
      <c r="A1647" s="63"/>
      <c r="B1647" s="62"/>
    </row>
    <row r="1648" spans="1:2" ht="15" customHeight="1" x14ac:dyDescent="0.35">
      <c r="A1648" s="63"/>
      <c r="B1648" s="62"/>
    </row>
    <row r="1649" spans="1:2" ht="15" customHeight="1" x14ac:dyDescent="0.35">
      <c r="A1649" s="63"/>
      <c r="B1649" s="62"/>
    </row>
  </sheetData>
  <sheetProtection sheet="1" objects="1" scenarios="1" selectLockedCells="1" selectUnlockedCells="1"/>
  <phoneticPr fontId="7"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1BC13-68C7-4E43-8FB3-66767BB79389}">
  <dimension ref="A1:AA50"/>
  <sheetViews>
    <sheetView workbookViewId="0">
      <pane xSplit="6" ySplit="2" topLeftCell="G12" activePane="bottomRight" state="frozen"/>
      <selection pane="topRight" activeCell="F31" sqref="F31"/>
      <selection pane="bottomLeft" activeCell="F31" sqref="F31"/>
      <selection pane="bottomRight" activeCell="C12" sqref="C12"/>
    </sheetView>
  </sheetViews>
  <sheetFormatPr defaultColWidth="9" defaultRowHeight="15.5" x14ac:dyDescent="0.35"/>
  <cols>
    <col min="1" max="1" width="4.33203125" style="69" customWidth="1"/>
    <col min="2" max="2" width="12.75" style="38" bestFit="1" customWidth="1"/>
    <col min="3" max="3" width="15.75" style="38" customWidth="1"/>
    <col min="4" max="6" width="17.58203125" style="38" customWidth="1"/>
    <col min="7" max="7" width="22.5" style="38" customWidth="1"/>
    <col min="8" max="8" width="28.08203125" style="38" customWidth="1"/>
    <col min="9" max="9" width="54" style="38" customWidth="1"/>
    <col min="10" max="10" width="40.5" style="38" customWidth="1"/>
    <col min="11" max="11" width="32.75" style="38" customWidth="1"/>
    <col min="12" max="12" width="10.83203125" style="38" hidden="1" customWidth="1"/>
    <col min="13" max="13" width="12.5" style="38" hidden="1" customWidth="1"/>
    <col min="14" max="14" width="10.83203125" style="38" customWidth="1"/>
    <col min="15" max="15" width="13.75" style="38" hidden="1" customWidth="1"/>
    <col min="16" max="16" width="20" style="38" customWidth="1"/>
    <col min="17" max="17" width="7.58203125" style="38" customWidth="1"/>
    <col min="18" max="18" width="21" style="38" customWidth="1"/>
    <col min="19" max="19" width="40.5" style="38" customWidth="1"/>
    <col min="20" max="20" width="22.58203125" style="38" bestFit="1" customWidth="1"/>
    <col min="21" max="21" width="11.75" style="38" bestFit="1" customWidth="1"/>
    <col min="22" max="22" width="7.25" style="38" bestFit="1" customWidth="1"/>
    <col min="23" max="23" width="11.5" style="38" bestFit="1" customWidth="1"/>
    <col min="24" max="24" width="15.08203125" style="38" bestFit="1" customWidth="1"/>
    <col min="25" max="25" width="9.08203125" style="38" bestFit="1" customWidth="1"/>
    <col min="26" max="26" width="7.75" style="38" bestFit="1" customWidth="1"/>
    <col min="27" max="27" width="8.75" style="38" bestFit="1" customWidth="1"/>
    <col min="28" max="16384" width="9" style="38"/>
  </cols>
  <sheetData>
    <row r="1" spans="1:27" ht="45.75" customHeight="1" x14ac:dyDescent="0.35">
      <c r="B1" s="314" t="s">
        <v>412</v>
      </c>
      <c r="C1" s="314"/>
      <c r="D1" s="314"/>
      <c r="E1" s="314"/>
      <c r="F1" s="314"/>
    </row>
    <row r="2" spans="1:27" ht="52" x14ac:dyDescent="0.35">
      <c r="A2" s="111" t="s">
        <v>413</v>
      </c>
      <c r="B2" s="112" t="s">
        <v>414</v>
      </c>
      <c r="C2" s="105" t="s">
        <v>415</v>
      </c>
      <c r="D2" s="113" t="s">
        <v>416</v>
      </c>
      <c r="E2" s="114" t="s">
        <v>417</v>
      </c>
      <c r="F2" s="115" t="s">
        <v>417</v>
      </c>
      <c r="G2" s="112" t="s">
        <v>418</v>
      </c>
      <c r="H2" s="112" t="s">
        <v>419</v>
      </c>
      <c r="I2" s="112" t="s">
        <v>2</v>
      </c>
      <c r="J2" s="112" t="s">
        <v>420</v>
      </c>
      <c r="K2" s="112" t="s">
        <v>421</v>
      </c>
      <c r="L2" s="112" t="s">
        <v>422</v>
      </c>
      <c r="M2" s="112" t="s">
        <v>423</v>
      </c>
      <c r="N2" s="112" t="s">
        <v>424</v>
      </c>
      <c r="O2" s="112" t="s">
        <v>425</v>
      </c>
      <c r="P2" s="112" t="s">
        <v>426</v>
      </c>
      <c r="Q2" s="112" t="s">
        <v>232</v>
      </c>
      <c r="R2" s="112" t="s">
        <v>427</v>
      </c>
      <c r="S2" s="112" t="s">
        <v>428</v>
      </c>
      <c r="T2" s="112" t="s">
        <v>429</v>
      </c>
      <c r="U2" s="112" t="s">
        <v>430</v>
      </c>
      <c r="V2" s="112" t="s">
        <v>431</v>
      </c>
      <c r="W2" s="112" t="s">
        <v>432</v>
      </c>
      <c r="X2" s="112" t="s">
        <v>433</v>
      </c>
      <c r="Y2" s="112" t="s">
        <v>434</v>
      </c>
      <c r="Z2" s="112" t="s">
        <v>435</v>
      </c>
      <c r="AA2" s="112" t="s">
        <v>436</v>
      </c>
    </row>
    <row r="3" spans="1:27" s="70" customFormat="1" ht="26" x14ac:dyDescent="0.35">
      <c r="A3" s="116">
        <v>2</v>
      </c>
      <c r="B3" s="117" t="s">
        <v>216</v>
      </c>
      <c r="C3" s="39" t="s">
        <v>34</v>
      </c>
      <c r="D3" s="40"/>
      <c r="E3" s="39"/>
      <c r="F3" s="40"/>
      <c r="G3" s="40" t="s">
        <v>34</v>
      </c>
      <c r="H3" s="40" t="s">
        <v>34</v>
      </c>
      <c r="I3" s="40" t="s">
        <v>361</v>
      </c>
      <c r="J3" s="40"/>
      <c r="K3" s="40"/>
      <c r="L3" s="40"/>
      <c r="M3" s="40"/>
      <c r="N3" s="40"/>
      <c r="O3" s="40"/>
      <c r="P3" s="40"/>
      <c r="Q3" s="40"/>
      <c r="R3" s="40"/>
      <c r="S3" s="40"/>
      <c r="T3" s="40"/>
      <c r="U3" s="40"/>
      <c r="V3" s="40"/>
      <c r="W3" s="40"/>
      <c r="X3" s="40"/>
      <c r="Y3" s="40"/>
      <c r="Z3" s="40"/>
      <c r="AA3" s="40"/>
    </row>
    <row r="4" spans="1:27" s="70" customFormat="1" ht="26" x14ac:dyDescent="0.35">
      <c r="A4" s="118">
        <v>3</v>
      </c>
      <c r="B4" s="73" t="s">
        <v>437</v>
      </c>
      <c r="C4" s="39" t="s">
        <v>34</v>
      </c>
      <c r="D4" s="71" t="s">
        <v>21</v>
      </c>
      <c r="E4" s="72"/>
      <c r="F4" s="72"/>
      <c r="G4" s="71" t="s">
        <v>170</v>
      </c>
      <c r="H4" s="72" t="s">
        <v>438</v>
      </c>
      <c r="I4" s="72" t="s">
        <v>361</v>
      </c>
      <c r="J4" s="72"/>
      <c r="K4" s="72"/>
      <c r="L4" s="72"/>
      <c r="M4" s="72"/>
      <c r="N4" s="72"/>
      <c r="O4" s="72"/>
      <c r="P4" s="72"/>
      <c r="Q4" s="72"/>
      <c r="R4" s="72"/>
      <c r="S4" s="72"/>
      <c r="T4" s="72"/>
      <c r="U4" s="72"/>
      <c r="V4" s="72"/>
      <c r="W4" s="72"/>
      <c r="X4" s="72"/>
      <c r="Y4" s="72"/>
      <c r="Z4" s="72"/>
      <c r="AA4" s="72"/>
    </row>
    <row r="5" spans="1:27" s="70" customFormat="1" ht="221" x14ac:dyDescent="0.35">
      <c r="A5" s="119" t="s">
        <v>439</v>
      </c>
      <c r="B5" s="41" t="s">
        <v>176</v>
      </c>
      <c r="C5" s="39" t="s">
        <v>34</v>
      </c>
      <c r="D5" s="71" t="s">
        <v>21</v>
      </c>
      <c r="E5" s="41"/>
      <c r="F5" s="41"/>
      <c r="G5" s="57" t="s">
        <v>148</v>
      </c>
      <c r="H5" s="58" t="s">
        <v>440</v>
      </c>
      <c r="I5" s="42" t="s">
        <v>441</v>
      </c>
      <c r="J5" s="42" t="s">
        <v>442</v>
      </c>
      <c r="K5" s="42" t="s">
        <v>443</v>
      </c>
      <c r="L5" s="42"/>
      <c r="M5" s="42"/>
      <c r="N5" s="42" t="s">
        <v>444</v>
      </c>
      <c r="O5" s="42"/>
      <c r="P5" s="42" t="s">
        <v>445</v>
      </c>
      <c r="Q5" s="42" t="s">
        <v>446</v>
      </c>
      <c r="R5" s="42" t="s">
        <v>447</v>
      </c>
      <c r="S5" s="42" t="s">
        <v>448</v>
      </c>
      <c r="T5" s="42"/>
      <c r="U5" s="42"/>
      <c r="V5" s="42"/>
      <c r="W5" s="42"/>
      <c r="X5" s="42"/>
      <c r="Y5" s="42"/>
      <c r="Z5" s="42"/>
      <c r="AA5" s="42"/>
    </row>
    <row r="6" spans="1:27" s="70" customFormat="1" ht="52" x14ac:dyDescent="0.35">
      <c r="A6" s="118" t="s">
        <v>439</v>
      </c>
      <c r="B6" s="41" t="s">
        <v>177</v>
      </c>
      <c r="C6" s="39" t="s">
        <v>34</v>
      </c>
      <c r="D6" s="71" t="s">
        <v>21</v>
      </c>
      <c r="E6" s="41"/>
      <c r="F6" s="41"/>
      <c r="G6" s="57" t="s">
        <v>149</v>
      </c>
      <c r="H6" s="58" t="s">
        <v>449</v>
      </c>
      <c r="I6" s="41" t="s">
        <v>450</v>
      </c>
      <c r="J6" s="41"/>
      <c r="K6" s="41"/>
      <c r="L6" s="41"/>
      <c r="M6" s="41"/>
      <c r="N6" s="41" t="s">
        <v>444</v>
      </c>
      <c r="O6" s="41"/>
      <c r="P6" s="41"/>
      <c r="Q6" s="41" t="s">
        <v>234</v>
      </c>
      <c r="R6" s="41"/>
      <c r="S6" s="41"/>
      <c r="T6" s="41"/>
      <c r="U6" s="41"/>
      <c r="V6" s="41"/>
      <c r="W6" s="41"/>
      <c r="X6" s="41"/>
      <c r="Y6" s="41"/>
      <c r="Z6" s="41"/>
      <c r="AA6" s="41"/>
    </row>
    <row r="7" spans="1:27" s="70" customFormat="1" ht="26" x14ac:dyDescent="0.35">
      <c r="A7" s="116">
        <v>3</v>
      </c>
      <c r="B7" s="74" t="s">
        <v>451</v>
      </c>
      <c r="C7" s="39" t="s">
        <v>34</v>
      </c>
      <c r="D7" s="71" t="s">
        <v>452</v>
      </c>
      <c r="E7" s="72"/>
      <c r="F7" s="72"/>
      <c r="G7" s="72" t="s">
        <v>22</v>
      </c>
      <c r="H7" s="72" t="s">
        <v>22</v>
      </c>
      <c r="I7" s="72" t="s">
        <v>361</v>
      </c>
      <c r="J7" s="72"/>
      <c r="K7" s="72"/>
      <c r="L7" s="72"/>
      <c r="M7" s="72"/>
      <c r="N7" s="72"/>
      <c r="O7" s="72"/>
      <c r="P7" s="72"/>
      <c r="Q7" s="72"/>
      <c r="R7" s="72"/>
      <c r="S7" s="72"/>
      <c r="T7" s="72"/>
      <c r="U7" s="72"/>
      <c r="V7" s="72"/>
      <c r="W7" s="72"/>
      <c r="X7" s="72"/>
      <c r="Y7" s="72"/>
      <c r="Z7" s="72"/>
      <c r="AA7" s="72"/>
    </row>
    <row r="8" spans="1:27" s="70" customFormat="1" ht="182" x14ac:dyDescent="0.3">
      <c r="A8" s="118" t="s">
        <v>439</v>
      </c>
      <c r="B8" s="41" t="s">
        <v>178</v>
      </c>
      <c r="C8" s="39" t="s">
        <v>34</v>
      </c>
      <c r="D8" s="71" t="s">
        <v>452</v>
      </c>
      <c r="E8" s="88"/>
      <c r="F8" s="41"/>
      <c r="G8" s="58" t="s">
        <v>150</v>
      </c>
      <c r="H8" s="58" t="s">
        <v>453</v>
      </c>
      <c r="I8" s="89" t="s">
        <v>454</v>
      </c>
      <c r="J8" s="89" t="s">
        <v>455</v>
      </c>
      <c r="K8" s="89" t="s">
        <v>456</v>
      </c>
      <c r="L8" s="90"/>
      <c r="M8" s="90"/>
      <c r="N8" s="41" t="s">
        <v>444</v>
      </c>
      <c r="O8" s="90"/>
      <c r="P8" s="89" t="s">
        <v>457</v>
      </c>
      <c r="Q8" s="91" t="s">
        <v>446</v>
      </c>
      <c r="R8" s="89" t="s">
        <v>458</v>
      </c>
      <c r="S8" s="41"/>
      <c r="T8" s="41"/>
      <c r="U8" s="41"/>
      <c r="V8" s="41"/>
      <c r="W8" s="41"/>
      <c r="X8" s="41"/>
      <c r="Y8" s="41"/>
      <c r="Z8" s="41"/>
      <c r="AA8" s="41"/>
    </row>
    <row r="9" spans="1:27" s="70" customFormat="1" ht="26" x14ac:dyDescent="0.35">
      <c r="A9" s="118" t="s">
        <v>439</v>
      </c>
      <c r="B9" s="41" t="s">
        <v>179</v>
      </c>
      <c r="C9" s="39" t="s">
        <v>34</v>
      </c>
      <c r="D9" s="71" t="s">
        <v>452</v>
      </c>
      <c r="E9" s="41"/>
      <c r="F9" s="41"/>
      <c r="G9" s="41" t="s">
        <v>151</v>
      </c>
      <c r="H9" s="58" t="s">
        <v>459</v>
      </c>
      <c r="I9" s="41" t="s">
        <v>460</v>
      </c>
      <c r="J9" s="41"/>
      <c r="K9" s="41"/>
      <c r="L9" s="41"/>
      <c r="M9" s="41"/>
      <c r="N9" s="41" t="s">
        <v>444</v>
      </c>
      <c r="O9" s="41"/>
      <c r="P9" s="41"/>
      <c r="Q9" s="41" t="s">
        <v>234</v>
      </c>
      <c r="R9" s="41"/>
      <c r="S9" s="41"/>
      <c r="T9" s="41"/>
      <c r="U9" s="41"/>
      <c r="V9" s="41"/>
      <c r="W9" s="41"/>
      <c r="X9" s="41"/>
      <c r="Y9" s="41"/>
      <c r="Z9" s="41"/>
      <c r="AA9" s="41"/>
    </row>
    <row r="10" spans="1:27" s="70" customFormat="1" ht="26" x14ac:dyDescent="0.35">
      <c r="A10" s="118">
        <v>3</v>
      </c>
      <c r="B10" s="73" t="s">
        <v>461</v>
      </c>
      <c r="C10" s="39" t="s">
        <v>34</v>
      </c>
      <c r="D10" s="71" t="s">
        <v>25</v>
      </c>
      <c r="E10" s="72"/>
      <c r="F10" s="72"/>
      <c r="G10" s="72" t="s">
        <v>25</v>
      </c>
      <c r="H10" s="72" t="s">
        <v>25</v>
      </c>
      <c r="I10" s="72" t="s">
        <v>361</v>
      </c>
      <c r="J10" s="72"/>
      <c r="K10" s="72"/>
      <c r="L10" s="72"/>
      <c r="M10" s="72"/>
      <c r="N10" s="72"/>
      <c r="O10" s="72"/>
      <c r="P10" s="72"/>
      <c r="Q10" s="72"/>
      <c r="R10" s="72"/>
      <c r="S10" s="72"/>
      <c r="T10" s="72"/>
      <c r="U10" s="72"/>
      <c r="V10" s="72"/>
      <c r="W10" s="72"/>
      <c r="X10" s="72"/>
      <c r="Y10" s="72"/>
      <c r="Z10" s="72"/>
      <c r="AA10" s="72"/>
    </row>
    <row r="11" spans="1:27" s="70" customFormat="1" ht="38.5" customHeight="1" x14ac:dyDescent="0.35">
      <c r="A11" s="118">
        <v>4</v>
      </c>
      <c r="B11" s="68" t="s">
        <v>462</v>
      </c>
      <c r="C11" s="39" t="s">
        <v>34</v>
      </c>
      <c r="D11" s="71" t="s">
        <v>25</v>
      </c>
      <c r="E11" s="68" t="s">
        <v>23</v>
      </c>
      <c r="F11" s="68"/>
      <c r="G11" s="68" t="s">
        <v>23</v>
      </c>
      <c r="H11" s="68" t="s">
        <v>23</v>
      </c>
      <c r="I11" s="68" t="s">
        <v>361</v>
      </c>
      <c r="J11" s="68"/>
      <c r="K11" s="68"/>
      <c r="L11" s="68"/>
      <c r="M11" s="68"/>
      <c r="N11" s="68"/>
      <c r="O11" s="68"/>
      <c r="P11" s="68"/>
      <c r="Q11" s="68"/>
      <c r="R11" s="68"/>
      <c r="S11" s="68"/>
      <c r="T11" s="68"/>
      <c r="U11" s="68"/>
      <c r="V11" s="68"/>
      <c r="W11" s="68"/>
      <c r="X11" s="68"/>
      <c r="Y11" s="68"/>
      <c r="Z11" s="68"/>
      <c r="AA11" s="68"/>
    </row>
    <row r="12" spans="1:27" s="70" customFormat="1" ht="156" x14ac:dyDescent="0.3">
      <c r="A12" s="120" t="s">
        <v>439</v>
      </c>
      <c r="B12" s="42" t="s">
        <v>180</v>
      </c>
      <c r="C12" s="39" t="s">
        <v>34</v>
      </c>
      <c r="D12" s="71" t="s">
        <v>25</v>
      </c>
      <c r="E12" s="68" t="s">
        <v>23</v>
      </c>
      <c r="F12" s="88"/>
      <c r="G12" s="42" t="s">
        <v>152</v>
      </c>
      <c r="H12" s="42" t="s">
        <v>463</v>
      </c>
      <c r="I12" s="89" t="s">
        <v>464</v>
      </c>
      <c r="J12" s="91" t="s">
        <v>465</v>
      </c>
      <c r="K12" s="89" t="s">
        <v>466</v>
      </c>
      <c r="L12" s="90"/>
      <c r="M12" s="90"/>
      <c r="N12" s="41" t="s">
        <v>444</v>
      </c>
      <c r="O12" s="90"/>
      <c r="P12" s="41" t="s">
        <v>467</v>
      </c>
      <c r="Q12" s="91" t="s">
        <v>446</v>
      </c>
      <c r="R12" s="41" t="s">
        <v>468</v>
      </c>
      <c r="S12" s="42"/>
      <c r="T12" s="42"/>
      <c r="U12" s="42"/>
      <c r="V12" s="42"/>
      <c r="W12" s="42"/>
      <c r="X12" s="42"/>
      <c r="Y12" s="42"/>
      <c r="Z12" s="42"/>
      <c r="AA12" s="42"/>
    </row>
    <row r="13" spans="1:27" s="70" customFormat="1" ht="26" x14ac:dyDescent="0.35">
      <c r="A13" s="118" t="s">
        <v>439</v>
      </c>
      <c r="B13" s="42" t="s">
        <v>181</v>
      </c>
      <c r="C13" s="39" t="s">
        <v>34</v>
      </c>
      <c r="D13" s="71" t="s">
        <v>25</v>
      </c>
      <c r="E13" s="68" t="s">
        <v>23</v>
      </c>
      <c r="F13" s="42"/>
      <c r="G13" s="42" t="s">
        <v>153</v>
      </c>
      <c r="H13" s="42" t="s">
        <v>469</v>
      </c>
      <c r="I13" s="42" t="s">
        <v>470</v>
      </c>
      <c r="J13" s="42"/>
      <c r="K13" s="42"/>
      <c r="L13" s="42"/>
      <c r="M13" s="42"/>
      <c r="N13" s="41" t="s">
        <v>444</v>
      </c>
      <c r="O13" s="42"/>
      <c r="P13" s="42"/>
      <c r="Q13" s="42" t="s">
        <v>234</v>
      </c>
      <c r="R13" s="42"/>
      <c r="S13" s="42"/>
      <c r="T13" s="42"/>
      <c r="U13" s="42"/>
      <c r="V13" s="42"/>
      <c r="W13" s="42"/>
      <c r="X13" s="42"/>
      <c r="Y13" s="42"/>
      <c r="Z13" s="42"/>
      <c r="AA13" s="42"/>
    </row>
    <row r="14" spans="1:27" s="70" customFormat="1" ht="26" x14ac:dyDescent="0.35">
      <c r="A14" s="118">
        <v>4</v>
      </c>
      <c r="B14" s="68" t="s">
        <v>471</v>
      </c>
      <c r="C14" s="39" t="s">
        <v>34</v>
      </c>
      <c r="D14" s="71" t="s">
        <v>25</v>
      </c>
      <c r="E14" s="68" t="s">
        <v>24</v>
      </c>
      <c r="F14" s="68"/>
      <c r="G14" s="68" t="s">
        <v>24</v>
      </c>
      <c r="H14" s="68" t="s">
        <v>24</v>
      </c>
      <c r="I14" s="68" t="s">
        <v>361</v>
      </c>
      <c r="J14" s="68"/>
      <c r="K14" s="68"/>
      <c r="L14" s="68"/>
      <c r="M14" s="68"/>
      <c r="N14" s="68"/>
      <c r="O14" s="68"/>
      <c r="P14" s="68"/>
      <c r="Q14" s="68"/>
      <c r="R14" s="68"/>
      <c r="S14" s="68"/>
      <c r="T14" s="68"/>
      <c r="U14" s="68"/>
      <c r="V14" s="68"/>
      <c r="W14" s="68"/>
      <c r="X14" s="68"/>
      <c r="Y14" s="68"/>
      <c r="Z14" s="68"/>
      <c r="AA14" s="68"/>
    </row>
    <row r="15" spans="1:27" s="70" customFormat="1" ht="117" x14ac:dyDescent="0.3">
      <c r="A15" s="121" t="s">
        <v>439</v>
      </c>
      <c r="B15" s="42" t="s">
        <v>182</v>
      </c>
      <c r="C15" s="39" t="s">
        <v>34</v>
      </c>
      <c r="D15" s="71" t="s">
        <v>25</v>
      </c>
      <c r="E15" s="68" t="s">
        <v>24</v>
      </c>
      <c r="F15" s="41"/>
      <c r="G15" s="42" t="s">
        <v>154</v>
      </c>
      <c r="H15" s="42" t="s">
        <v>472</v>
      </c>
      <c r="I15" s="89" t="s">
        <v>473</v>
      </c>
      <c r="J15" s="91" t="s">
        <v>465</v>
      </c>
      <c r="K15" s="89" t="s">
        <v>474</v>
      </c>
      <c r="L15" s="90"/>
      <c r="M15" s="90"/>
      <c r="N15" s="41" t="s">
        <v>444</v>
      </c>
      <c r="O15" s="90"/>
      <c r="P15" s="41" t="s">
        <v>475</v>
      </c>
      <c r="Q15" s="91" t="s">
        <v>446</v>
      </c>
      <c r="R15" s="41" t="s">
        <v>468</v>
      </c>
      <c r="S15" s="42"/>
      <c r="T15" s="42"/>
      <c r="U15" s="42"/>
      <c r="V15" s="42"/>
      <c r="W15" s="42"/>
      <c r="X15" s="42"/>
      <c r="Y15" s="42"/>
      <c r="Z15" s="42"/>
      <c r="AA15" s="42"/>
    </row>
    <row r="16" spans="1:27" s="70" customFormat="1" ht="39" x14ac:dyDescent="0.35">
      <c r="A16" s="118" t="s">
        <v>439</v>
      </c>
      <c r="B16" s="42" t="s">
        <v>183</v>
      </c>
      <c r="C16" s="39" t="s">
        <v>34</v>
      </c>
      <c r="D16" s="71" t="s">
        <v>25</v>
      </c>
      <c r="E16" s="68" t="s">
        <v>24</v>
      </c>
      <c r="F16" s="42"/>
      <c r="G16" s="42" t="s">
        <v>155</v>
      </c>
      <c r="H16" s="42" t="s">
        <v>476</v>
      </c>
      <c r="I16" s="41" t="s">
        <v>477</v>
      </c>
      <c r="J16" s="42"/>
      <c r="K16" s="42"/>
      <c r="L16" s="42"/>
      <c r="M16" s="42"/>
      <c r="N16" s="41" t="s">
        <v>444</v>
      </c>
      <c r="O16" s="42"/>
      <c r="P16" s="42"/>
      <c r="Q16" s="42" t="s">
        <v>234</v>
      </c>
      <c r="R16" s="42"/>
      <c r="S16" s="42"/>
      <c r="T16" s="42"/>
      <c r="U16" s="42"/>
      <c r="V16" s="42"/>
      <c r="W16" s="42"/>
      <c r="X16" s="42"/>
      <c r="Y16" s="42"/>
      <c r="Z16" s="42"/>
      <c r="AA16" s="42"/>
    </row>
    <row r="17" spans="1:27" s="70" customFormat="1" ht="26" x14ac:dyDescent="0.35">
      <c r="A17" s="118">
        <v>3</v>
      </c>
      <c r="B17" s="74" t="s">
        <v>478</v>
      </c>
      <c r="C17" s="39" t="s">
        <v>34</v>
      </c>
      <c r="D17" s="71" t="s">
        <v>26</v>
      </c>
      <c r="E17" s="68"/>
      <c r="F17" s="68"/>
      <c r="G17" s="68" t="s">
        <v>26</v>
      </c>
      <c r="H17" s="68" t="s">
        <v>26</v>
      </c>
      <c r="I17" s="68" t="s">
        <v>361</v>
      </c>
      <c r="J17" s="68"/>
      <c r="K17" s="68"/>
      <c r="L17" s="68"/>
      <c r="M17" s="68"/>
      <c r="N17" s="68"/>
      <c r="O17" s="68"/>
      <c r="P17" s="68"/>
      <c r="Q17" s="68"/>
      <c r="R17" s="68"/>
      <c r="S17" s="68"/>
      <c r="T17" s="68"/>
      <c r="U17" s="68"/>
      <c r="V17" s="68"/>
      <c r="W17" s="68"/>
      <c r="X17" s="68"/>
      <c r="Y17" s="68"/>
      <c r="Z17" s="68"/>
      <c r="AA17" s="68"/>
    </row>
    <row r="18" spans="1:27" s="70" customFormat="1" ht="131.5" x14ac:dyDescent="0.3">
      <c r="A18" s="121" t="s">
        <v>439</v>
      </c>
      <c r="B18" s="42" t="s">
        <v>184</v>
      </c>
      <c r="C18" s="39" t="s">
        <v>34</v>
      </c>
      <c r="D18" s="71" t="s">
        <v>26</v>
      </c>
      <c r="E18" s="122"/>
      <c r="F18" s="41"/>
      <c r="G18" s="42" t="s">
        <v>479</v>
      </c>
      <c r="H18" s="42" t="s">
        <v>480</v>
      </c>
      <c r="I18" s="89" t="s">
        <v>481</v>
      </c>
      <c r="J18" s="91" t="s">
        <v>482</v>
      </c>
      <c r="K18" s="89" t="s">
        <v>483</v>
      </c>
      <c r="L18" s="90"/>
      <c r="M18" s="90"/>
      <c r="N18" s="41" t="s">
        <v>444</v>
      </c>
      <c r="O18" s="90"/>
      <c r="P18" s="41" t="s">
        <v>484</v>
      </c>
      <c r="Q18" s="91" t="s">
        <v>446</v>
      </c>
      <c r="R18" s="89" t="s">
        <v>485</v>
      </c>
      <c r="S18" s="89" t="s">
        <v>486</v>
      </c>
      <c r="T18" s="42"/>
      <c r="U18" s="42"/>
      <c r="V18" s="42"/>
      <c r="W18" s="42"/>
      <c r="X18" s="42"/>
      <c r="Y18" s="42"/>
      <c r="Z18" s="42"/>
      <c r="AA18" s="42"/>
    </row>
    <row r="19" spans="1:27" s="70" customFormat="1" ht="39" x14ac:dyDescent="0.35">
      <c r="A19" s="118" t="s">
        <v>439</v>
      </c>
      <c r="B19" s="42" t="s">
        <v>185</v>
      </c>
      <c r="C19" s="39" t="s">
        <v>34</v>
      </c>
      <c r="D19" s="71" t="s">
        <v>26</v>
      </c>
      <c r="E19" s="42"/>
      <c r="F19" s="42"/>
      <c r="G19" s="42" t="s">
        <v>487</v>
      </c>
      <c r="H19" s="42" t="s">
        <v>488</v>
      </c>
      <c r="I19" s="41" t="s">
        <v>489</v>
      </c>
      <c r="J19" s="42"/>
      <c r="K19" s="42"/>
      <c r="L19" s="42"/>
      <c r="M19" s="42"/>
      <c r="N19" s="41" t="s">
        <v>444</v>
      </c>
      <c r="O19" s="42"/>
      <c r="P19" s="42"/>
      <c r="Q19" s="42" t="s">
        <v>234</v>
      </c>
      <c r="R19" s="42"/>
      <c r="S19" s="42"/>
      <c r="T19" s="42"/>
      <c r="U19" s="42"/>
      <c r="V19" s="42"/>
      <c r="W19" s="42"/>
      <c r="X19" s="42"/>
      <c r="Y19" s="42"/>
      <c r="Z19" s="42"/>
      <c r="AA19" s="42"/>
    </row>
    <row r="20" spans="1:27" s="70" customFormat="1" ht="26" x14ac:dyDescent="0.35">
      <c r="A20" s="121">
        <v>3</v>
      </c>
      <c r="B20" s="74" t="s">
        <v>490</v>
      </c>
      <c r="C20" s="39" t="s">
        <v>34</v>
      </c>
      <c r="D20" s="71" t="s">
        <v>29</v>
      </c>
      <c r="E20" s="68"/>
      <c r="F20" s="68"/>
      <c r="G20" s="68" t="s">
        <v>29</v>
      </c>
      <c r="H20" s="68" t="s">
        <v>29</v>
      </c>
      <c r="I20" s="68" t="s">
        <v>361</v>
      </c>
      <c r="J20" s="68"/>
      <c r="K20" s="68"/>
      <c r="L20" s="68"/>
      <c r="M20" s="68"/>
      <c r="N20" s="68"/>
      <c r="O20" s="68"/>
      <c r="P20" s="68"/>
      <c r="Q20" s="68"/>
      <c r="R20" s="68"/>
      <c r="S20" s="68"/>
      <c r="T20" s="68"/>
      <c r="U20" s="68"/>
      <c r="V20" s="68"/>
      <c r="W20" s="68"/>
      <c r="X20" s="68"/>
      <c r="Y20" s="68"/>
      <c r="Z20" s="68"/>
      <c r="AA20" s="68"/>
    </row>
    <row r="21" spans="1:27" s="70" customFormat="1" ht="26" x14ac:dyDescent="0.35">
      <c r="A21" s="118">
        <v>4</v>
      </c>
      <c r="B21" s="68" t="s">
        <v>491</v>
      </c>
      <c r="C21" s="39" t="s">
        <v>34</v>
      </c>
      <c r="D21" s="71" t="s">
        <v>29</v>
      </c>
      <c r="E21" s="68" t="s">
        <v>492</v>
      </c>
      <c r="F21" s="68"/>
      <c r="G21" s="68" t="s">
        <v>492</v>
      </c>
      <c r="H21" s="68" t="s">
        <v>492</v>
      </c>
      <c r="I21" s="68" t="s">
        <v>361</v>
      </c>
      <c r="J21" s="68"/>
      <c r="K21" s="68"/>
      <c r="L21" s="68"/>
      <c r="M21" s="68"/>
      <c r="N21" s="68"/>
      <c r="O21" s="68"/>
      <c r="P21" s="68"/>
      <c r="Q21" s="68"/>
      <c r="R21" s="68"/>
      <c r="S21" s="68"/>
      <c r="T21" s="68"/>
      <c r="U21" s="68"/>
      <c r="V21" s="68"/>
      <c r="W21" s="68"/>
      <c r="X21" s="68"/>
      <c r="Y21" s="68"/>
      <c r="Z21" s="68"/>
      <c r="AA21" s="68"/>
    </row>
    <row r="22" spans="1:27" s="70" customFormat="1" ht="111.75" customHeight="1" x14ac:dyDescent="0.3">
      <c r="A22" s="118" t="s">
        <v>439</v>
      </c>
      <c r="B22" s="42" t="s">
        <v>186</v>
      </c>
      <c r="C22" s="39" t="s">
        <v>34</v>
      </c>
      <c r="D22" s="71" t="s">
        <v>29</v>
      </c>
      <c r="E22" s="68" t="s">
        <v>492</v>
      </c>
      <c r="F22" s="42"/>
      <c r="G22" s="42" t="s">
        <v>493</v>
      </c>
      <c r="H22" s="41" t="s">
        <v>494</v>
      </c>
      <c r="I22" s="89" t="s">
        <v>495</v>
      </c>
      <c r="J22" s="91" t="s">
        <v>496</v>
      </c>
      <c r="K22" s="89" t="s">
        <v>497</v>
      </c>
      <c r="L22" s="90"/>
      <c r="M22" s="90"/>
      <c r="N22" s="41" t="s">
        <v>444</v>
      </c>
      <c r="O22" s="90"/>
      <c r="P22" s="41" t="s">
        <v>498</v>
      </c>
      <c r="Q22" s="91" t="s">
        <v>446</v>
      </c>
      <c r="R22" s="93" t="s">
        <v>499</v>
      </c>
      <c r="S22" s="90"/>
      <c r="T22" s="42"/>
      <c r="U22" s="42"/>
      <c r="V22" s="42"/>
      <c r="W22" s="42"/>
      <c r="X22" s="42"/>
      <c r="Y22" s="42"/>
      <c r="Z22" s="42"/>
      <c r="AA22" s="42"/>
    </row>
    <row r="23" spans="1:27" s="70" customFormat="1" ht="26" x14ac:dyDescent="0.3">
      <c r="A23" s="118" t="s">
        <v>439</v>
      </c>
      <c r="B23" s="42" t="s">
        <v>187</v>
      </c>
      <c r="C23" s="39" t="s">
        <v>34</v>
      </c>
      <c r="D23" s="71" t="s">
        <v>29</v>
      </c>
      <c r="E23" s="68" t="s">
        <v>492</v>
      </c>
      <c r="F23" s="42"/>
      <c r="G23" s="41" t="s">
        <v>500</v>
      </c>
      <c r="H23" s="41" t="s">
        <v>501</v>
      </c>
      <c r="I23" s="108" t="s">
        <v>502</v>
      </c>
      <c r="J23" s="42"/>
      <c r="K23" s="42"/>
      <c r="L23" s="42"/>
      <c r="M23" s="42"/>
      <c r="N23" s="41" t="s">
        <v>444</v>
      </c>
      <c r="O23" s="42"/>
      <c r="P23" s="42"/>
      <c r="Q23" s="42" t="s">
        <v>234</v>
      </c>
      <c r="R23" s="42"/>
      <c r="S23" s="42"/>
      <c r="T23" s="42"/>
      <c r="U23" s="42"/>
      <c r="V23" s="42"/>
      <c r="W23" s="42"/>
      <c r="X23" s="42"/>
      <c r="Y23" s="42"/>
      <c r="Z23" s="42"/>
      <c r="AA23" s="42"/>
    </row>
    <row r="24" spans="1:27" s="70" customFormat="1" ht="26" x14ac:dyDescent="0.35">
      <c r="A24" s="118">
        <v>4</v>
      </c>
      <c r="B24" s="68" t="s">
        <v>503</v>
      </c>
      <c r="C24" s="39" t="s">
        <v>34</v>
      </c>
      <c r="D24" s="71" t="s">
        <v>29</v>
      </c>
      <c r="E24" s="68" t="s">
        <v>28</v>
      </c>
      <c r="F24" s="68"/>
      <c r="G24" s="68" t="s">
        <v>28</v>
      </c>
      <c r="H24" s="68" t="s">
        <v>28</v>
      </c>
      <c r="I24" s="68" t="s">
        <v>361</v>
      </c>
      <c r="J24" s="68"/>
      <c r="K24" s="68"/>
      <c r="L24" s="68"/>
      <c r="M24" s="68"/>
      <c r="N24" s="68"/>
      <c r="O24" s="68"/>
      <c r="P24" s="68"/>
      <c r="Q24" s="68"/>
      <c r="R24" s="68"/>
      <c r="S24" s="68"/>
      <c r="T24" s="68"/>
      <c r="U24" s="68"/>
      <c r="V24" s="68"/>
      <c r="W24" s="68"/>
      <c r="X24" s="68"/>
      <c r="Y24" s="68"/>
      <c r="Z24" s="68"/>
      <c r="AA24" s="68"/>
    </row>
    <row r="25" spans="1:27" s="70" customFormat="1" ht="26" x14ac:dyDescent="0.35">
      <c r="A25" s="121">
        <v>5</v>
      </c>
      <c r="B25" s="43" t="s">
        <v>504</v>
      </c>
      <c r="C25" s="39" t="s">
        <v>34</v>
      </c>
      <c r="D25" s="71" t="s">
        <v>29</v>
      </c>
      <c r="E25" s="68" t="s">
        <v>28</v>
      </c>
      <c r="F25" s="43" t="s">
        <v>171</v>
      </c>
      <c r="G25" s="43" t="s">
        <v>171</v>
      </c>
      <c r="H25" s="43" t="s">
        <v>171</v>
      </c>
      <c r="I25" s="43" t="s">
        <v>361</v>
      </c>
      <c r="J25" s="43"/>
      <c r="K25" s="43"/>
      <c r="L25" s="43"/>
      <c r="M25" s="43"/>
      <c r="N25" s="43"/>
      <c r="O25" s="43"/>
      <c r="P25" s="43"/>
      <c r="Q25" s="43"/>
      <c r="R25" s="43"/>
      <c r="S25" s="43"/>
      <c r="T25" s="43"/>
      <c r="U25" s="43"/>
      <c r="V25" s="43"/>
      <c r="W25" s="43"/>
      <c r="X25" s="43"/>
      <c r="Y25" s="43"/>
      <c r="Z25" s="43"/>
      <c r="AA25" s="43"/>
    </row>
    <row r="26" spans="1:27" s="70" customFormat="1" ht="117" x14ac:dyDescent="0.35">
      <c r="A26" s="118" t="s">
        <v>439</v>
      </c>
      <c r="B26" s="42" t="s">
        <v>188</v>
      </c>
      <c r="C26" s="39" t="s">
        <v>34</v>
      </c>
      <c r="D26" s="71" t="s">
        <v>29</v>
      </c>
      <c r="E26" s="68" t="s">
        <v>28</v>
      </c>
      <c r="F26" s="43" t="s">
        <v>171</v>
      </c>
      <c r="G26" s="42" t="s">
        <v>160</v>
      </c>
      <c r="H26" s="42" t="s">
        <v>505</v>
      </c>
      <c r="I26" s="225" t="s">
        <v>506</v>
      </c>
      <c r="J26" s="42"/>
      <c r="K26" s="42" t="s">
        <v>507</v>
      </c>
      <c r="L26" s="42"/>
      <c r="M26" s="42"/>
      <c r="N26" s="41" t="s">
        <v>444</v>
      </c>
      <c r="O26" s="42"/>
      <c r="P26" s="89" t="s">
        <v>508</v>
      </c>
      <c r="Q26" s="91" t="s">
        <v>446</v>
      </c>
      <c r="R26" s="109" t="s">
        <v>509</v>
      </c>
      <c r="S26" s="42" t="s">
        <v>510</v>
      </c>
      <c r="T26" s="42"/>
      <c r="U26" s="42"/>
      <c r="V26" s="42"/>
      <c r="W26" s="42"/>
      <c r="X26" s="42"/>
      <c r="Y26" s="42"/>
      <c r="Z26" s="42"/>
      <c r="AA26" s="42"/>
    </row>
    <row r="27" spans="1:27" s="70" customFormat="1" ht="26" x14ac:dyDescent="0.35">
      <c r="A27" s="118" t="s">
        <v>439</v>
      </c>
      <c r="B27" s="42" t="s">
        <v>189</v>
      </c>
      <c r="C27" s="39" t="s">
        <v>34</v>
      </c>
      <c r="D27" s="71" t="s">
        <v>29</v>
      </c>
      <c r="E27" s="68" t="s">
        <v>28</v>
      </c>
      <c r="F27" s="43" t="s">
        <v>171</v>
      </c>
      <c r="G27" s="42" t="s">
        <v>161</v>
      </c>
      <c r="H27" s="42" t="s">
        <v>511</v>
      </c>
      <c r="I27" s="107" t="s">
        <v>512</v>
      </c>
      <c r="J27" s="42"/>
      <c r="K27" s="42"/>
      <c r="L27" s="42"/>
      <c r="M27" s="42"/>
      <c r="N27" s="41" t="s">
        <v>444</v>
      </c>
      <c r="O27" s="42"/>
      <c r="P27" s="42"/>
      <c r="Q27" s="42" t="s">
        <v>234</v>
      </c>
      <c r="R27" s="42"/>
      <c r="S27" s="42"/>
      <c r="T27" s="42"/>
      <c r="U27" s="42"/>
      <c r="V27" s="42"/>
      <c r="W27" s="42"/>
      <c r="X27" s="42"/>
      <c r="Y27" s="42"/>
      <c r="Z27" s="42"/>
      <c r="AA27" s="42"/>
    </row>
    <row r="28" spans="1:27" s="70" customFormat="1" ht="26" x14ac:dyDescent="0.35">
      <c r="A28" s="118">
        <v>5</v>
      </c>
      <c r="B28" s="43" t="s">
        <v>513</v>
      </c>
      <c r="C28" s="39" t="s">
        <v>34</v>
      </c>
      <c r="D28" s="71" t="s">
        <v>29</v>
      </c>
      <c r="E28" s="68" t="s">
        <v>28</v>
      </c>
      <c r="F28" s="43" t="s">
        <v>173</v>
      </c>
      <c r="G28" s="43" t="s">
        <v>173</v>
      </c>
      <c r="H28" s="43" t="s">
        <v>173</v>
      </c>
      <c r="I28" s="43" t="s">
        <v>361</v>
      </c>
      <c r="J28" s="43"/>
      <c r="K28" s="43"/>
      <c r="L28" s="43"/>
      <c r="M28" s="43"/>
      <c r="N28" s="43"/>
      <c r="O28" s="43"/>
      <c r="P28" s="43"/>
      <c r="Q28" s="43"/>
      <c r="R28" s="43"/>
      <c r="S28" s="43"/>
      <c r="T28" s="43"/>
      <c r="U28" s="43"/>
      <c r="V28" s="43"/>
      <c r="W28" s="43"/>
      <c r="X28" s="43"/>
      <c r="Y28" s="43"/>
      <c r="Z28" s="43"/>
      <c r="AA28" s="43"/>
    </row>
    <row r="29" spans="1:27" s="70" customFormat="1" ht="91" x14ac:dyDescent="0.3">
      <c r="A29" s="118" t="s">
        <v>439</v>
      </c>
      <c r="B29" s="42" t="s">
        <v>192</v>
      </c>
      <c r="C29" s="39" t="s">
        <v>34</v>
      </c>
      <c r="D29" s="71" t="s">
        <v>29</v>
      </c>
      <c r="E29" s="68" t="s">
        <v>28</v>
      </c>
      <c r="F29" s="43" t="s">
        <v>173</v>
      </c>
      <c r="G29" s="42" t="s">
        <v>514</v>
      </c>
      <c r="H29" s="42" t="s">
        <v>515</v>
      </c>
      <c r="I29" s="89" t="s">
        <v>516</v>
      </c>
      <c r="J29" s="89" t="s">
        <v>517</v>
      </c>
      <c r="K29" s="89" t="s">
        <v>518</v>
      </c>
      <c r="L29" s="90"/>
      <c r="M29" s="90"/>
      <c r="N29" s="41" t="s">
        <v>444</v>
      </c>
      <c r="O29" s="90"/>
      <c r="P29" s="89" t="s">
        <v>519</v>
      </c>
      <c r="Q29" s="91" t="s">
        <v>446</v>
      </c>
      <c r="R29" s="93" t="s">
        <v>520</v>
      </c>
      <c r="S29" s="89" t="s">
        <v>521</v>
      </c>
      <c r="T29" s="42"/>
      <c r="U29" s="42"/>
      <c r="V29" s="42"/>
      <c r="W29" s="42"/>
      <c r="X29" s="42"/>
      <c r="Y29" s="42"/>
      <c r="Z29" s="42"/>
      <c r="AA29" s="42"/>
    </row>
    <row r="30" spans="1:27" s="70" customFormat="1" ht="26" x14ac:dyDescent="0.35">
      <c r="A30" s="118" t="s">
        <v>439</v>
      </c>
      <c r="B30" s="42" t="s">
        <v>193</v>
      </c>
      <c r="C30" s="39" t="s">
        <v>34</v>
      </c>
      <c r="D30" s="71" t="s">
        <v>29</v>
      </c>
      <c r="E30" s="68" t="s">
        <v>28</v>
      </c>
      <c r="F30" s="43" t="s">
        <v>173</v>
      </c>
      <c r="G30" s="42" t="s">
        <v>522</v>
      </c>
      <c r="H30" s="42" t="s">
        <v>523</v>
      </c>
      <c r="I30" s="42" t="s">
        <v>524</v>
      </c>
      <c r="J30" s="42"/>
      <c r="K30" s="42"/>
      <c r="L30" s="42"/>
      <c r="M30" s="42"/>
      <c r="N30" s="41" t="s">
        <v>444</v>
      </c>
      <c r="O30" s="42"/>
      <c r="P30" s="42"/>
      <c r="Q30" s="42" t="s">
        <v>234</v>
      </c>
      <c r="R30" s="42"/>
      <c r="S30" s="42"/>
      <c r="T30" s="42"/>
      <c r="U30" s="42"/>
      <c r="V30" s="42"/>
      <c r="W30" s="42"/>
      <c r="X30" s="42"/>
      <c r="Y30" s="42"/>
      <c r="Z30" s="42"/>
      <c r="AA30" s="42"/>
    </row>
    <row r="31" spans="1:27" s="70" customFormat="1" ht="26" x14ac:dyDescent="0.35">
      <c r="A31" s="118">
        <v>5</v>
      </c>
      <c r="B31" s="43" t="s">
        <v>525</v>
      </c>
      <c r="C31" s="39" t="s">
        <v>34</v>
      </c>
      <c r="D31" s="71" t="s">
        <v>29</v>
      </c>
      <c r="E31" s="68" t="s">
        <v>28</v>
      </c>
      <c r="F31" s="43" t="s">
        <v>172</v>
      </c>
      <c r="G31" s="43" t="s">
        <v>172</v>
      </c>
      <c r="H31" s="43" t="s">
        <v>172</v>
      </c>
      <c r="I31" s="43" t="s">
        <v>361</v>
      </c>
      <c r="J31" s="43"/>
      <c r="K31" s="43"/>
      <c r="L31" s="43"/>
      <c r="M31" s="43"/>
      <c r="N31" s="43"/>
      <c r="O31" s="43"/>
      <c r="P31" s="43"/>
      <c r="Q31" s="43"/>
      <c r="R31" s="43"/>
      <c r="S31" s="43"/>
      <c r="T31" s="43"/>
      <c r="U31" s="43"/>
      <c r="V31" s="43"/>
      <c r="W31" s="43"/>
      <c r="X31" s="43"/>
      <c r="Y31" s="43"/>
      <c r="Z31" s="43"/>
      <c r="AA31" s="43"/>
    </row>
    <row r="32" spans="1:27" s="70" customFormat="1" ht="104" x14ac:dyDescent="0.3">
      <c r="A32" s="121" t="s">
        <v>439</v>
      </c>
      <c r="B32" s="42" t="s">
        <v>190</v>
      </c>
      <c r="C32" s="39" t="s">
        <v>34</v>
      </c>
      <c r="D32" s="71" t="s">
        <v>29</v>
      </c>
      <c r="E32" s="68" t="s">
        <v>28</v>
      </c>
      <c r="F32" s="43" t="s">
        <v>172</v>
      </c>
      <c r="G32" s="41" t="s">
        <v>526</v>
      </c>
      <c r="H32" s="41" t="s">
        <v>527</v>
      </c>
      <c r="I32" s="89" t="s">
        <v>528</v>
      </c>
      <c r="J32" s="89" t="s">
        <v>529</v>
      </c>
      <c r="K32" s="89" t="s">
        <v>530</v>
      </c>
      <c r="L32" s="90"/>
      <c r="M32" s="90"/>
      <c r="N32" s="110" t="s">
        <v>444</v>
      </c>
      <c r="O32" s="90"/>
      <c r="P32" s="89" t="s">
        <v>531</v>
      </c>
      <c r="Q32" s="91" t="s">
        <v>446</v>
      </c>
      <c r="R32" s="93" t="s">
        <v>532</v>
      </c>
      <c r="S32" s="89" t="s">
        <v>533</v>
      </c>
      <c r="T32" s="42"/>
      <c r="U32" s="42"/>
      <c r="V32" s="42"/>
      <c r="W32" s="42"/>
      <c r="X32" s="42"/>
      <c r="Y32" s="42"/>
      <c r="Z32" s="42"/>
      <c r="AA32" s="42"/>
    </row>
    <row r="33" spans="1:27" s="70" customFormat="1" ht="26" x14ac:dyDescent="0.35">
      <c r="A33" s="121" t="s">
        <v>439</v>
      </c>
      <c r="B33" s="42" t="s">
        <v>191</v>
      </c>
      <c r="C33" s="39" t="s">
        <v>34</v>
      </c>
      <c r="D33" s="71" t="s">
        <v>29</v>
      </c>
      <c r="E33" s="68" t="s">
        <v>28</v>
      </c>
      <c r="F33" s="43" t="s">
        <v>172</v>
      </c>
      <c r="G33" s="41" t="s">
        <v>534</v>
      </c>
      <c r="H33" s="41" t="s">
        <v>535</v>
      </c>
      <c r="I33" s="107" t="s">
        <v>536</v>
      </c>
      <c r="J33" s="42"/>
      <c r="K33" s="42"/>
      <c r="L33" s="42"/>
      <c r="M33" s="42"/>
      <c r="N33" s="41" t="s">
        <v>444</v>
      </c>
      <c r="O33" s="42"/>
      <c r="P33" s="42"/>
      <c r="Q33" s="42" t="s">
        <v>234</v>
      </c>
      <c r="R33" s="42"/>
      <c r="S33" s="42"/>
      <c r="T33" s="42"/>
      <c r="U33" s="42"/>
      <c r="V33" s="42"/>
      <c r="W33" s="42"/>
      <c r="X33" s="42"/>
      <c r="Y33" s="42"/>
      <c r="Z33" s="42"/>
      <c r="AA33" s="42"/>
    </row>
    <row r="34" spans="1:27" s="70" customFormat="1" ht="26" x14ac:dyDescent="0.35">
      <c r="A34" s="118">
        <v>3</v>
      </c>
      <c r="B34" s="75" t="s">
        <v>537</v>
      </c>
      <c r="C34" s="39" t="s">
        <v>34</v>
      </c>
      <c r="D34" s="71" t="s">
        <v>32</v>
      </c>
      <c r="E34" s="68"/>
      <c r="F34" s="43"/>
      <c r="G34" s="43" t="s">
        <v>32</v>
      </c>
      <c r="H34" s="43" t="s">
        <v>32</v>
      </c>
      <c r="I34" s="43" t="s">
        <v>361</v>
      </c>
      <c r="J34" s="43"/>
      <c r="K34" s="43"/>
      <c r="L34" s="43"/>
      <c r="M34" s="43"/>
      <c r="N34" s="43"/>
      <c r="O34" s="43"/>
      <c r="P34" s="43"/>
      <c r="Q34" s="43"/>
      <c r="R34" s="43"/>
      <c r="S34" s="43"/>
      <c r="T34" s="43"/>
      <c r="U34" s="43"/>
      <c r="V34" s="43"/>
      <c r="W34" s="43"/>
      <c r="X34" s="43"/>
      <c r="Y34" s="43"/>
      <c r="Z34" s="43"/>
      <c r="AA34" s="43"/>
    </row>
    <row r="35" spans="1:27" s="70" customFormat="1" ht="26" x14ac:dyDescent="0.35">
      <c r="A35" s="118">
        <v>4</v>
      </c>
      <c r="B35" s="68" t="s">
        <v>538</v>
      </c>
      <c r="C35" s="39" t="s">
        <v>34</v>
      </c>
      <c r="D35" s="71" t="s">
        <v>32</v>
      </c>
      <c r="E35" s="68" t="s">
        <v>30</v>
      </c>
      <c r="F35" s="68"/>
      <c r="G35" s="68" t="s">
        <v>30</v>
      </c>
      <c r="H35" s="68" t="s">
        <v>30</v>
      </c>
      <c r="I35" s="68" t="s">
        <v>361</v>
      </c>
      <c r="J35" s="68"/>
      <c r="K35" s="68"/>
      <c r="L35" s="68"/>
      <c r="M35" s="68"/>
      <c r="N35" s="68"/>
      <c r="O35" s="68"/>
      <c r="P35" s="68"/>
      <c r="Q35" s="68"/>
      <c r="R35" s="68"/>
      <c r="S35" s="68"/>
      <c r="T35" s="68"/>
      <c r="U35" s="68"/>
      <c r="V35" s="68"/>
      <c r="W35" s="68"/>
      <c r="X35" s="68"/>
      <c r="Y35" s="68"/>
      <c r="Z35" s="68"/>
      <c r="AA35" s="68"/>
    </row>
    <row r="36" spans="1:27" s="70" customFormat="1" ht="39" x14ac:dyDescent="0.35">
      <c r="A36" s="121">
        <v>5</v>
      </c>
      <c r="B36" s="43" t="s">
        <v>210</v>
      </c>
      <c r="C36" s="39" t="s">
        <v>34</v>
      </c>
      <c r="D36" s="71" t="s">
        <v>32</v>
      </c>
      <c r="E36" s="68" t="s">
        <v>30</v>
      </c>
      <c r="F36" s="43" t="s">
        <v>539</v>
      </c>
      <c r="G36" s="43" t="s">
        <v>540</v>
      </c>
      <c r="H36" s="43" t="s">
        <v>540</v>
      </c>
      <c r="I36" s="43" t="s">
        <v>361</v>
      </c>
      <c r="J36" s="43"/>
      <c r="K36" s="43"/>
      <c r="L36" s="43"/>
      <c r="M36" s="43"/>
      <c r="N36" s="43"/>
      <c r="O36" s="43"/>
      <c r="P36" s="43"/>
      <c r="Q36" s="43"/>
      <c r="R36" s="43"/>
      <c r="S36" s="43"/>
      <c r="T36" s="43"/>
      <c r="U36" s="43"/>
      <c r="V36" s="43"/>
      <c r="W36" s="43"/>
      <c r="X36" s="43"/>
      <c r="Y36" s="43"/>
      <c r="Z36" s="43"/>
      <c r="AA36" s="43"/>
    </row>
    <row r="37" spans="1:27" s="70" customFormat="1" ht="111.75" customHeight="1" x14ac:dyDescent="0.3">
      <c r="A37" s="118" t="s">
        <v>439</v>
      </c>
      <c r="B37" s="43" t="s">
        <v>194</v>
      </c>
      <c r="C37" s="39" t="s">
        <v>34</v>
      </c>
      <c r="D37" s="71" t="s">
        <v>32</v>
      </c>
      <c r="E37" s="68" t="s">
        <v>30</v>
      </c>
      <c r="F37" s="43" t="s">
        <v>539</v>
      </c>
      <c r="G37" s="42" t="s">
        <v>541</v>
      </c>
      <c r="H37" s="41" t="s">
        <v>542</v>
      </c>
      <c r="I37" s="89" t="s">
        <v>543</v>
      </c>
      <c r="J37" s="90"/>
      <c r="K37" s="89" t="s">
        <v>544</v>
      </c>
      <c r="L37" s="90"/>
      <c r="M37" s="90"/>
      <c r="N37" s="110" t="s">
        <v>444</v>
      </c>
      <c r="O37" s="90"/>
      <c r="P37" s="41" t="s">
        <v>545</v>
      </c>
      <c r="Q37" s="91" t="s">
        <v>446</v>
      </c>
      <c r="R37" s="93" t="s">
        <v>546</v>
      </c>
      <c r="S37" s="89" t="s">
        <v>547</v>
      </c>
      <c r="T37" s="42"/>
      <c r="U37" s="42"/>
      <c r="V37" s="42"/>
      <c r="W37" s="42"/>
      <c r="X37" s="42"/>
      <c r="Y37" s="42"/>
      <c r="Z37" s="42"/>
      <c r="AA37" s="42"/>
    </row>
    <row r="38" spans="1:27" s="70" customFormat="1" ht="146" x14ac:dyDescent="0.3">
      <c r="A38" s="118" t="s">
        <v>439</v>
      </c>
      <c r="B38" s="43" t="s">
        <v>196</v>
      </c>
      <c r="C38" s="39" t="s">
        <v>34</v>
      </c>
      <c r="D38" s="71" t="s">
        <v>32</v>
      </c>
      <c r="E38" s="68" t="s">
        <v>30</v>
      </c>
      <c r="F38" s="43" t="s">
        <v>539</v>
      </c>
      <c r="G38" s="42" t="s">
        <v>548</v>
      </c>
      <c r="H38" s="41" t="s">
        <v>549</v>
      </c>
      <c r="I38" s="89" t="s">
        <v>550</v>
      </c>
      <c r="J38" s="42"/>
      <c r="K38" s="225" t="s">
        <v>544</v>
      </c>
      <c r="L38" s="90"/>
      <c r="M38" s="90"/>
      <c r="N38" s="110" t="s">
        <v>444</v>
      </c>
      <c r="O38" s="90"/>
      <c r="P38" s="41" t="s">
        <v>545</v>
      </c>
      <c r="Q38" s="91" t="s">
        <v>446</v>
      </c>
      <c r="R38" s="93" t="s">
        <v>546</v>
      </c>
      <c r="S38" s="89" t="s">
        <v>547</v>
      </c>
      <c r="T38" s="42"/>
      <c r="U38" s="42"/>
      <c r="V38" s="42"/>
      <c r="W38" s="42"/>
      <c r="X38" s="42"/>
      <c r="Y38" s="42"/>
      <c r="Z38" s="42"/>
      <c r="AA38" s="42"/>
    </row>
    <row r="39" spans="1:27" s="70" customFormat="1" ht="26" x14ac:dyDescent="0.35">
      <c r="A39" s="118">
        <v>5</v>
      </c>
      <c r="B39" s="43" t="s">
        <v>211</v>
      </c>
      <c r="C39" s="39" t="s">
        <v>34</v>
      </c>
      <c r="D39" s="71" t="s">
        <v>32</v>
      </c>
      <c r="E39" s="68" t="s">
        <v>30</v>
      </c>
      <c r="F39" s="43" t="s">
        <v>551</v>
      </c>
      <c r="G39" s="43" t="s">
        <v>552</v>
      </c>
      <c r="H39" s="43" t="s">
        <v>552</v>
      </c>
      <c r="I39" s="43" t="s">
        <v>361</v>
      </c>
      <c r="J39" s="43"/>
      <c r="K39" s="43"/>
      <c r="L39" s="43"/>
      <c r="M39" s="43"/>
      <c r="N39" s="43"/>
      <c r="O39" s="43"/>
      <c r="P39" s="43"/>
      <c r="Q39" s="43"/>
      <c r="R39" s="43"/>
      <c r="S39" s="43"/>
      <c r="T39" s="43"/>
      <c r="U39" s="43"/>
      <c r="V39" s="43"/>
      <c r="W39" s="43"/>
      <c r="X39" s="43"/>
      <c r="Y39" s="43"/>
      <c r="Z39" s="43"/>
      <c r="AA39" s="43"/>
    </row>
    <row r="40" spans="1:27" s="70" customFormat="1" ht="40.5" x14ac:dyDescent="0.35">
      <c r="A40" s="121" t="s">
        <v>439</v>
      </c>
      <c r="B40" s="43" t="s">
        <v>195</v>
      </c>
      <c r="C40" s="39" t="s">
        <v>34</v>
      </c>
      <c r="D40" s="71" t="s">
        <v>32</v>
      </c>
      <c r="E40" s="68" t="s">
        <v>30</v>
      </c>
      <c r="F40" s="43" t="s">
        <v>551</v>
      </c>
      <c r="G40" s="42" t="s">
        <v>168</v>
      </c>
      <c r="H40" s="42" t="s">
        <v>553</v>
      </c>
      <c r="I40" s="107" t="s">
        <v>554</v>
      </c>
      <c r="J40" s="42"/>
      <c r="K40" s="42"/>
      <c r="L40" s="42"/>
      <c r="M40" s="42"/>
      <c r="N40" s="41" t="s">
        <v>444</v>
      </c>
      <c r="O40" s="42"/>
      <c r="P40" s="42"/>
      <c r="Q40" s="91" t="s">
        <v>234</v>
      </c>
      <c r="R40" s="42"/>
      <c r="S40" s="42"/>
      <c r="T40" s="42"/>
      <c r="U40" s="42"/>
      <c r="V40" s="42"/>
      <c r="W40" s="42"/>
      <c r="X40" s="42"/>
      <c r="Y40" s="42"/>
      <c r="Z40" s="42"/>
      <c r="AA40" s="42"/>
    </row>
    <row r="41" spans="1:27" s="70" customFormat="1" ht="40.5" x14ac:dyDescent="0.35">
      <c r="A41" s="118" t="s">
        <v>439</v>
      </c>
      <c r="B41" s="43" t="s">
        <v>197</v>
      </c>
      <c r="C41" s="39" t="s">
        <v>34</v>
      </c>
      <c r="D41" s="71" t="s">
        <v>32</v>
      </c>
      <c r="E41" s="68" t="s">
        <v>30</v>
      </c>
      <c r="F41" s="43" t="s">
        <v>551</v>
      </c>
      <c r="G41" s="42" t="s">
        <v>169</v>
      </c>
      <c r="H41" s="42" t="s">
        <v>555</v>
      </c>
      <c r="I41" s="107" t="s">
        <v>556</v>
      </c>
      <c r="J41" s="42"/>
      <c r="K41" s="42"/>
      <c r="L41" s="42"/>
      <c r="M41" s="42"/>
      <c r="N41" s="41" t="s">
        <v>444</v>
      </c>
      <c r="O41" s="42"/>
      <c r="P41" s="42"/>
      <c r="Q41" s="42" t="s">
        <v>234</v>
      </c>
      <c r="R41" s="42"/>
      <c r="S41" s="42"/>
      <c r="T41" s="42"/>
      <c r="U41" s="42"/>
      <c r="V41" s="42"/>
      <c r="W41" s="42"/>
      <c r="X41" s="42"/>
      <c r="Y41" s="42"/>
      <c r="Z41" s="42"/>
      <c r="AA41" s="42"/>
    </row>
    <row r="42" spans="1:27" s="70" customFormat="1" ht="26" x14ac:dyDescent="0.35">
      <c r="A42" s="118">
        <v>4</v>
      </c>
      <c r="B42" s="68" t="s">
        <v>557</v>
      </c>
      <c r="C42" s="39" t="s">
        <v>34</v>
      </c>
      <c r="D42" s="71" t="s">
        <v>32</v>
      </c>
      <c r="E42" s="68" t="s">
        <v>31</v>
      </c>
      <c r="F42" s="68"/>
      <c r="G42" s="68" t="s">
        <v>31</v>
      </c>
      <c r="H42" s="68" t="s">
        <v>31</v>
      </c>
      <c r="I42" s="68" t="s">
        <v>558</v>
      </c>
      <c r="J42" s="68"/>
      <c r="K42" s="68"/>
      <c r="L42" s="68"/>
      <c r="M42" s="68"/>
      <c r="N42" s="68"/>
      <c r="O42" s="68"/>
      <c r="P42" s="68"/>
      <c r="Q42" s="68"/>
      <c r="R42" s="68"/>
      <c r="S42" s="68"/>
      <c r="T42" s="68"/>
      <c r="U42" s="68"/>
      <c r="V42" s="68"/>
      <c r="W42" s="68"/>
      <c r="X42" s="68"/>
      <c r="Y42" s="68"/>
      <c r="Z42" s="68"/>
      <c r="AA42" s="68"/>
    </row>
    <row r="43" spans="1:27" s="70" customFormat="1" ht="52" x14ac:dyDescent="0.35">
      <c r="A43" s="120" t="s">
        <v>439</v>
      </c>
      <c r="B43" s="42" t="s">
        <v>238</v>
      </c>
      <c r="C43" s="39" t="s">
        <v>34</v>
      </c>
      <c r="D43" s="71" t="s">
        <v>32</v>
      </c>
      <c r="E43" s="68" t="s">
        <v>31</v>
      </c>
      <c r="F43" s="42"/>
      <c r="G43" s="42" t="s">
        <v>223</v>
      </c>
      <c r="H43" s="42" t="s">
        <v>559</v>
      </c>
      <c r="I43" s="42" t="s">
        <v>560</v>
      </c>
      <c r="J43" s="42"/>
      <c r="K43" s="41" t="s">
        <v>561</v>
      </c>
      <c r="L43" s="42"/>
      <c r="M43" s="42"/>
      <c r="N43" s="41" t="s">
        <v>444</v>
      </c>
      <c r="O43" s="42"/>
      <c r="P43" s="106">
        <v>2022</v>
      </c>
      <c r="Q43" s="42" t="s">
        <v>234</v>
      </c>
      <c r="R43" s="42"/>
      <c r="S43" s="42"/>
      <c r="T43" s="42"/>
      <c r="U43" s="42"/>
      <c r="V43" s="42"/>
      <c r="W43" s="42"/>
      <c r="X43" s="42"/>
      <c r="Y43" s="42"/>
      <c r="Z43" s="42"/>
      <c r="AA43" s="42"/>
    </row>
    <row r="44" spans="1:27" s="70" customFormat="1" ht="26" x14ac:dyDescent="0.35">
      <c r="A44" s="118">
        <v>3</v>
      </c>
      <c r="B44" s="75" t="s">
        <v>562</v>
      </c>
      <c r="C44" s="39" t="s">
        <v>34</v>
      </c>
      <c r="D44" s="71" t="s">
        <v>33</v>
      </c>
      <c r="E44" s="68"/>
      <c r="F44" s="68"/>
      <c r="G44" s="68" t="s">
        <v>33</v>
      </c>
      <c r="H44" s="68" t="s">
        <v>33</v>
      </c>
      <c r="I44" s="68" t="s">
        <v>558</v>
      </c>
      <c r="J44" s="68"/>
      <c r="K44" s="68"/>
      <c r="L44" s="68"/>
      <c r="M44" s="68"/>
      <c r="N44" s="68"/>
      <c r="O44" s="68"/>
      <c r="P44" s="68"/>
      <c r="Q44" s="68"/>
      <c r="R44" s="68"/>
      <c r="S44" s="68"/>
      <c r="T44" s="68"/>
      <c r="U44" s="68"/>
      <c r="V44" s="68"/>
      <c r="W44" s="68"/>
      <c r="X44" s="68"/>
      <c r="Y44" s="68"/>
      <c r="Z44" s="68"/>
      <c r="AA44" s="68"/>
    </row>
    <row r="45" spans="1:27" s="70" customFormat="1" ht="51" customHeight="1" x14ac:dyDescent="0.35">
      <c r="A45" s="120" t="s">
        <v>439</v>
      </c>
      <c r="B45" s="42" t="s">
        <v>239</v>
      </c>
      <c r="C45" s="39" t="s">
        <v>34</v>
      </c>
      <c r="D45" s="71" t="s">
        <v>33</v>
      </c>
      <c r="E45" s="68"/>
      <c r="F45" s="42"/>
      <c r="G45" s="42" t="s">
        <v>224</v>
      </c>
      <c r="H45" s="42" t="s">
        <v>563</v>
      </c>
      <c r="I45" s="42" t="s">
        <v>563</v>
      </c>
      <c r="J45" s="42"/>
      <c r="K45" s="123" t="s">
        <v>564</v>
      </c>
      <c r="L45" s="42"/>
      <c r="M45" s="42"/>
      <c r="N45" s="41" t="s">
        <v>444</v>
      </c>
      <c r="O45" s="42"/>
      <c r="P45" s="42" t="s">
        <v>565</v>
      </c>
      <c r="Q45" s="42" t="s">
        <v>233</v>
      </c>
      <c r="R45" s="42"/>
      <c r="S45" s="42"/>
      <c r="T45" s="42"/>
      <c r="U45" s="42"/>
      <c r="V45" s="42"/>
      <c r="W45" s="42"/>
      <c r="X45" s="42"/>
      <c r="Y45" s="42"/>
      <c r="Z45" s="42"/>
      <c r="AA45" s="42"/>
    </row>
    <row r="46" spans="1:27" ht="26" x14ac:dyDescent="0.35">
      <c r="A46" s="120" t="s">
        <v>566</v>
      </c>
      <c r="B46" s="208" t="s">
        <v>235</v>
      </c>
      <c r="C46" s="209" t="s">
        <v>567</v>
      </c>
      <c r="D46" s="124"/>
      <c r="E46" s="124"/>
      <c r="F46" s="124"/>
      <c r="G46" s="124" t="s">
        <v>568</v>
      </c>
      <c r="H46" s="92" t="s">
        <v>569</v>
      </c>
      <c r="I46" s="124"/>
      <c r="J46" s="124"/>
      <c r="K46" s="124" t="s">
        <v>570</v>
      </c>
      <c r="L46" s="124"/>
      <c r="M46" s="124"/>
      <c r="N46" s="41" t="s">
        <v>444</v>
      </c>
      <c r="O46" s="124"/>
      <c r="P46" s="124">
        <v>2019</v>
      </c>
      <c r="Q46" s="42" t="s">
        <v>233</v>
      </c>
      <c r="R46" s="124"/>
      <c r="S46" s="124"/>
      <c r="T46" s="124"/>
      <c r="U46" s="124"/>
      <c r="V46" s="124"/>
      <c r="W46" s="124"/>
      <c r="X46" s="124"/>
      <c r="Y46" s="124"/>
      <c r="Z46" s="124"/>
      <c r="AA46" s="124"/>
    </row>
    <row r="47" spans="1:27" ht="26" x14ac:dyDescent="0.35">
      <c r="A47" s="120" t="s">
        <v>566</v>
      </c>
      <c r="B47" s="208" t="s">
        <v>236</v>
      </c>
      <c r="C47" s="209" t="s">
        <v>567</v>
      </c>
      <c r="D47" s="124"/>
      <c r="E47" s="124"/>
      <c r="F47" s="124"/>
      <c r="G47" s="124" t="s">
        <v>221</v>
      </c>
      <c r="H47" s="92" t="s">
        <v>571</v>
      </c>
      <c r="I47" s="124"/>
      <c r="J47" s="124"/>
      <c r="K47" s="124" t="s">
        <v>570</v>
      </c>
      <c r="L47" s="124"/>
      <c r="M47" s="124"/>
      <c r="N47" s="41" t="s">
        <v>444</v>
      </c>
      <c r="O47" s="124"/>
      <c r="P47" s="124">
        <v>2019</v>
      </c>
      <c r="Q47" s="42" t="s">
        <v>233</v>
      </c>
      <c r="R47" s="124"/>
      <c r="S47" s="124"/>
      <c r="T47" s="124"/>
      <c r="U47" s="124"/>
      <c r="V47" s="124"/>
      <c r="W47" s="124"/>
      <c r="X47" s="124"/>
      <c r="Y47" s="124"/>
      <c r="Z47" s="124"/>
      <c r="AA47" s="124"/>
    </row>
    <row r="48" spans="1:27" ht="26" x14ac:dyDescent="0.35">
      <c r="A48" s="120" t="s">
        <v>566</v>
      </c>
      <c r="B48" s="208" t="s">
        <v>237</v>
      </c>
      <c r="C48" s="209" t="s">
        <v>567</v>
      </c>
      <c r="D48" s="124"/>
      <c r="E48" s="124"/>
      <c r="F48" s="124"/>
      <c r="G48" s="124" t="s">
        <v>222</v>
      </c>
      <c r="H48" s="92" t="s">
        <v>572</v>
      </c>
      <c r="I48" s="124"/>
      <c r="J48" s="124"/>
      <c r="K48" s="124" t="s">
        <v>570</v>
      </c>
      <c r="L48" s="124"/>
      <c r="M48" s="124"/>
      <c r="N48" s="41" t="s">
        <v>444</v>
      </c>
      <c r="O48" s="124"/>
      <c r="P48" s="124">
        <v>2019</v>
      </c>
      <c r="Q48" s="124" t="s">
        <v>234</v>
      </c>
      <c r="R48" s="124"/>
      <c r="S48" s="124"/>
      <c r="T48" s="124"/>
      <c r="U48" s="124"/>
      <c r="V48" s="124"/>
      <c r="W48" s="124"/>
      <c r="X48" s="124"/>
      <c r="Y48" s="124"/>
      <c r="Z48" s="124"/>
      <c r="AA48" s="124"/>
    </row>
    <row r="49" spans="1:27" ht="43.5" customHeight="1" x14ac:dyDescent="0.35">
      <c r="A49" s="120" t="s">
        <v>566</v>
      </c>
      <c r="B49" s="208" t="s">
        <v>240</v>
      </c>
      <c r="C49" s="209" t="s">
        <v>567</v>
      </c>
      <c r="D49" s="124"/>
      <c r="E49" s="124"/>
      <c r="F49" s="124"/>
      <c r="G49" s="124" t="s">
        <v>225</v>
      </c>
      <c r="H49" s="92" t="s">
        <v>573</v>
      </c>
      <c r="I49" s="124"/>
      <c r="J49" s="124"/>
      <c r="K49" s="106" t="s">
        <v>574</v>
      </c>
      <c r="L49" s="124"/>
      <c r="M49" s="124"/>
      <c r="N49" s="41" t="s">
        <v>444</v>
      </c>
      <c r="O49" s="124"/>
      <c r="P49" s="124">
        <v>2019</v>
      </c>
      <c r="Q49" s="124" t="s">
        <v>233</v>
      </c>
      <c r="R49" s="124"/>
      <c r="S49" s="124"/>
      <c r="T49" s="124"/>
      <c r="U49" s="124"/>
      <c r="V49" s="124"/>
      <c r="W49" s="124"/>
      <c r="X49" s="124"/>
      <c r="Y49" s="124"/>
      <c r="Z49" s="124"/>
      <c r="AA49" s="124"/>
    </row>
    <row r="50" spans="1:27" ht="49.5" customHeight="1" x14ac:dyDescent="0.35">
      <c r="A50" s="120" t="s">
        <v>566</v>
      </c>
      <c r="B50" s="208" t="s">
        <v>241</v>
      </c>
      <c r="C50" s="209" t="s">
        <v>567</v>
      </c>
      <c r="D50" s="124"/>
      <c r="E50" s="124"/>
      <c r="F50" s="124"/>
      <c r="G50" s="124" t="s">
        <v>226</v>
      </c>
      <c r="H50" s="124" t="s">
        <v>226</v>
      </c>
      <c r="I50" s="124"/>
      <c r="J50" s="124"/>
      <c r="K50" s="106" t="s">
        <v>574</v>
      </c>
      <c r="L50" s="124"/>
      <c r="M50" s="124"/>
      <c r="N50" s="41" t="s">
        <v>444</v>
      </c>
      <c r="O50" s="124"/>
      <c r="P50" s="124">
        <v>2019</v>
      </c>
      <c r="Q50" s="124" t="s">
        <v>233</v>
      </c>
      <c r="R50" s="124"/>
      <c r="S50" s="124"/>
      <c r="T50" s="124"/>
      <c r="U50" s="124"/>
      <c r="V50" s="124"/>
      <c r="W50" s="124"/>
      <c r="X50" s="124"/>
      <c r="Y50" s="124"/>
      <c r="Z50" s="124"/>
      <c r="AA50" s="124"/>
    </row>
  </sheetData>
  <autoFilter ref="A2:I47" xr:uid="{6C31BC13-68C7-4E43-8FB3-66767BB79389}"/>
  <mergeCells count="1">
    <mergeCell ref="B1:F1"/>
  </mergeCells>
  <hyperlinks>
    <hyperlink ref="R22" r:id="rId1" xr:uid="{B208B7C3-9626-4301-B827-6F2C62F06AA2}"/>
    <hyperlink ref="R29" r:id="rId2" xr:uid="{1CF0B462-5F80-453A-BDBC-13D5D7E38199}"/>
    <hyperlink ref="R26" r:id="rId3" xr:uid="{8084CAE1-F7C4-41D4-A87B-E6AAF748716C}"/>
    <hyperlink ref="R32" r:id="rId4" xr:uid="{17DF11FB-2645-45EA-810A-CEF0658D68A2}"/>
    <hyperlink ref="R37" r:id="rId5" location="V5.GL.03" tooltip="https://sites.wustl.edu/acag/datasets/surface-pm2-5/#v5.gl.03" display="https://sites.wustl.edu/acag/datasets/surface-pm2-5/ - V5.GL.03" xr:uid="{CFC90D60-E93D-46C3-9DD9-E89D0D2BF5F9}"/>
    <hyperlink ref="R38" r:id="rId6" location="V5.GL.03" tooltip="https://sites.wustl.edu/acag/datasets/surface-pm2-5/#v5.gl.03" display="https://sites.wustl.edu/acag/datasets/surface-pm2-5/ - V5.GL.03" xr:uid="{3A3AE1FC-8F18-4E6E-AEA6-3DB9E99C7A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2A479-158A-4914-990E-711E839DCF92}">
  <dimension ref="A1:FS55"/>
  <sheetViews>
    <sheetView zoomScaleNormal="100" workbookViewId="0">
      <pane xSplit="7" ySplit="2" topLeftCell="H3" activePane="bottomRight" state="frozen"/>
      <selection pane="topRight" activeCell="B1" sqref="B1"/>
      <selection pane="bottomLeft" activeCell="A4" sqref="A4"/>
      <selection pane="bottomRight" activeCell="B2" sqref="B2:B55"/>
    </sheetView>
  </sheetViews>
  <sheetFormatPr defaultColWidth="9" defaultRowHeight="13" x14ac:dyDescent="0.35"/>
  <cols>
    <col min="1" max="1" width="5.5" style="214" customWidth="1"/>
    <col min="2" max="2" width="11.75" style="63" customWidth="1"/>
    <col min="3" max="3" width="13.75" style="66" customWidth="1"/>
    <col min="4" max="4" width="13.75" style="215" customWidth="1"/>
    <col min="5" max="5" width="13.75" style="223" customWidth="1"/>
    <col min="6" max="6" width="13.75" style="224" customWidth="1"/>
    <col min="7" max="7" width="20.25" style="215" customWidth="1"/>
    <col min="8" max="8" width="28" style="66" customWidth="1"/>
    <col min="9" max="9" width="39.33203125" style="215" customWidth="1"/>
    <col min="10" max="10" width="14.58203125" style="66" customWidth="1"/>
    <col min="11" max="11" width="21.75" style="215" customWidth="1"/>
    <col min="12" max="13" width="11.08203125" style="66" hidden="1" customWidth="1"/>
    <col min="14" max="14" width="10.5" style="66" customWidth="1"/>
    <col min="15" max="15" width="13.25" style="66" hidden="1" customWidth="1"/>
    <col min="16" max="16" width="7.25" style="66" customWidth="1"/>
    <col min="17" max="17" width="12.08203125" style="66" customWidth="1"/>
    <col min="18" max="18" width="25" style="66" customWidth="1"/>
    <col min="19" max="19" width="14" style="66" customWidth="1"/>
    <col min="20" max="20" width="34" style="66" customWidth="1"/>
    <col min="21" max="21" width="16.83203125" style="66" customWidth="1"/>
    <col min="22" max="22" width="20.75" style="66" customWidth="1"/>
    <col min="23" max="23" width="11.08203125" style="66" customWidth="1"/>
    <col min="24" max="24" width="11.58203125" style="66" bestFit="1" customWidth="1"/>
    <col min="25" max="25" width="18.08203125" style="66" customWidth="1"/>
    <col min="26" max="26" width="8.25" style="66" customWidth="1"/>
    <col min="27" max="27" width="15.75" style="66" customWidth="1"/>
    <col min="28" max="29" width="45.75" style="66" customWidth="1"/>
    <col min="30" max="16384" width="9" style="66"/>
  </cols>
  <sheetData>
    <row r="1" spans="1:175" ht="36" customHeight="1" x14ac:dyDescent="0.35">
      <c r="B1" s="314" t="s">
        <v>575</v>
      </c>
      <c r="C1" s="314"/>
      <c r="D1" s="314"/>
      <c r="E1" s="314"/>
      <c r="F1" s="314"/>
    </row>
    <row r="2" spans="1:175" s="214" customFormat="1" ht="36.75" customHeight="1" x14ac:dyDescent="0.35">
      <c r="A2" s="164" t="s">
        <v>413</v>
      </c>
      <c r="B2" s="164" t="s">
        <v>576</v>
      </c>
      <c r="C2" s="164" t="s">
        <v>415</v>
      </c>
      <c r="D2" s="164" t="s">
        <v>416</v>
      </c>
      <c r="E2" s="164" t="s">
        <v>417</v>
      </c>
      <c r="F2" s="164" t="s">
        <v>417</v>
      </c>
      <c r="G2" s="164" t="s">
        <v>219</v>
      </c>
      <c r="H2" s="164" t="s">
        <v>577</v>
      </c>
      <c r="I2" s="164" t="s">
        <v>2</v>
      </c>
      <c r="J2" s="164" t="s">
        <v>420</v>
      </c>
      <c r="K2" s="164" t="s">
        <v>421</v>
      </c>
      <c r="L2" s="165" t="s">
        <v>422</v>
      </c>
      <c r="M2" s="165" t="s">
        <v>423</v>
      </c>
      <c r="N2" s="165" t="s">
        <v>424</v>
      </c>
      <c r="O2" s="165" t="s">
        <v>425</v>
      </c>
      <c r="P2" s="165" t="s">
        <v>426</v>
      </c>
      <c r="Q2" s="164" t="s">
        <v>232</v>
      </c>
      <c r="R2" s="165" t="s">
        <v>427</v>
      </c>
      <c r="S2" s="165" t="s">
        <v>428</v>
      </c>
      <c r="T2" s="165" t="s">
        <v>429</v>
      </c>
      <c r="U2" s="165" t="s">
        <v>430</v>
      </c>
      <c r="V2" s="165" t="s">
        <v>431</v>
      </c>
      <c r="W2" s="165" t="s">
        <v>432</v>
      </c>
      <c r="X2" s="165" t="s">
        <v>433</v>
      </c>
      <c r="Y2" s="165" t="s">
        <v>434</v>
      </c>
      <c r="Z2" s="165" t="s">
        <v>435</v>
      </c>
      <c r="AA2" s="165" t="s">
        <v>436</v>
      </c>
      <c r="AB2" s="166" t="s">
        <v>578</v>
      </c>
      <c r="AC2" s="166" t="s">
        <v>579</v>
      </c>
    </row>
    <row r="3" spans="1:175" s="190" customFormat="1" ht="25.5" customHeight="1" x14ac:dyDescent="0.35">
      <c r="A3" s="167">
        <v>2</v>
      </c>
      <c r="B3" s="168" t="s">
        <v>338</v>
      </c>
      <c r="C3" s="168" t="s">
        <v>49</v>
      </c>
      <c r="D3" s="169"/>
      <c r="E3" s="169"/>
      <c r="F3" s="169"/>
      <c r="G3" s="169" t="s">
        <v>49</v>
      </c>
      <c r="H3" s="170" t="s">
        <v>49</v>
      </c>
      <c r="I3" s="171" t="s">
        <v>361</v>
      </c>
      <c r="J3" s="172"/>
      <c r="K3" s="171" t="s">
        <v>361</v>
      </c>
      <c r="L3" s="172"/>
      <c r="M3" s="172"/>
      <c r="N3" s="172"/>
      <c r="O3" s="172"/>
      <c r="P3" s="172"/>
      <c r="Q3" s="172"/>
      <c r="R3" s="172"/>
      <c r="S3" s="172"/>
      <c r="T3" s="172"/>
      <c r="U3" s="172"/>
      <c r="V3" s="172"/>
      <c r="W3" s="172"/>
      <c r="X3" s="172"/>
      <c r="Y3" s="172"/>
      <c r="Z3" s="172"/>
      <c r="AA3" s="172"/>
      <c r="AB3" s="173"/>
      <c r="AC3" s="173"/>
    </row>
    <row r="4" spans="1:175" s="190" customFormat="1" ht="26" x14ac:dyDescent="0.35">
      <c r="A4" s="193">
        <v>3</v>
      </c>
      <c r="B4" s="174" t="s">
        <v>323</v>
      </c>
      <c r="C4" s="168" t="s">
        <v>49</v>
      </c>
      <c r="D4" s="175" t="s">
        <v>38</v>
      </c>
      <c r="E4" s="176"/>
      <c r="F4" s="176"/>
      <c r="G4" s="176" t="s">
        <v>38</v>
      </c>
      <c r="H4" s="177" t="s">
        <v>38</v>
      </c>
      <c r="I4" s="175" t="s">
        <v>361</v>
      </c>
      <c r="J4" s="174"/>
      <c r="K4" s="175" t="s">
        <v>361</v>
      </c>
      <c r="L4" s="174"/>
      <c r="M4" s="174"/>
      <c r="N4" s="174"/>
      <c r="O4" s="174"/>
      <c r="P4" s="174"/>
      <c r="Q4" s="174"/>
      <c r="R4" s="174"/>
      <c r="S4" s="174"/>
      <c r="T4" s="174"/>
      <c r="U4" s="174"/>
      <c r="V4" s="174"/>
      <c r="W4" s="174"/>
      <c r="X4" s="174"/>
      <c r="Y4" s="174"/>
      <c r="Z4" s="174"/>
      <c r="AA4" s="174"/>
      <c r="AB4" s="173"/>
      <c r="AC4" s="173"/>
    </row>
    <row r="5" spans="1:175" s="190" customFormat="1" ht="26" x14ac:dyDescent="0.35">
      <c r="A5" s="178">
        <v>4</v>
      </c>
      <c r="B5" s="179" t="s">
        <v>320</v>
      </c>
      <c r="C5" s="168" t="s">
        <v>49</v>
      </c>
      <c r="D5" s="175" t="s">
        <v>38</v>
      </c>
      <c r="E5" s="180" t="s">
        <v>35</v>
      </c>
      <c r="F5" s="180"/>
      <c r="G5" s="181" t="s">
        <v>35</v>
      </c>
      <c r="H5" s="179" t="s">
        <v>35</v>
      </c>
      <c r="I5" s="180" t="s">
        <v>361</v>
      </c>
      <c r="J5" s="182"/>
      <c r="K5" s="180" t="s">
        <v>361</v>
      </c>
      <c r="L5" s="182"/>
      <c r="M5" s="182"/>
      <c r="N5" s="182"/>
      <c r="O5" s="182"/>
      <c r="P5" s="182"/>
      <c r="Q5" s="182"/>
      <c r="R5" s="182"/>
      <c r="S5" s="182"/>
      <c r="T5" s="182"/>
      <c r="U5" s="182"/>
      <c r="V5" s="182"/>
      <c r="W5" s="182"/>
      <c r="X5" s="182"/>
      <c r="Y5" s="182"/>
      <c r="Z5" s="182"/>
      <c r="AA5" s="182"/>
      <c r="AB5" s="173"/>
      <c r="AC5" s="173"/>
    </row>
    <row r="6" spans="1:175" s="216" customFormat="1" ht="45.75" customHeight="1" x14ac:dyDescent="0.35">
      <c r="A6" s="193" t="s">
        <v>439</v>
      </c>
      <c r="B6" s="125" t="s">
        <v>291</v>
      </c>
      <c r="C6" s="168" t="s">
        <v>49</v>
      </c>
      <c r="D6" s="175" t="s">
        <v>38</v>
      </c>
      <c r="E6" s="180" t="s">
        <v>35</v>
      </c>
      <c r="F6" s="132"/>
      <c r="G6" s="132" t="s">
        <v>258</v>
      </c>
      <c r="H6" s="125" t="s">
        <v>580</v>
      </c>
      <c r="I6" s="132" t="s">
        <v>581</v>
      </c>
      <c r="J6" s="132" t="s">
        <v>582</v>
      </c>
      <c r="K6" s="132" t="s">
        <v>357</v>
      </c>
      <c r="L6" s="125"/>
      <c r="M6" s="125"/>
      <c r="N6" s="125" t="s">
        <v>444</v>
      </c>
      <c r="O6" s="125"/>
      <c r="P6" s="125">
        <v>2022</v>
      </c>
      <c r="Q6" s="125" t="s">
        <v>583</v>
      </c>
      <c r="R6" s="125"/>
      <c r="S6" s="125"/>
      <c r="T6" s="125"/>
      <c r="U6" s="125">
        <v>2022</v>
      </c>
      <c r="V6" s="125"/>
      <c r="W6" s="125" t="s">
        <v>584</v>
      </c>
      <c r="X6" s="125"/>
      <c r="Y6" s="125"/>
      <c r="Z6" s="125"/>
      <c r="AA6" s="125"/>
      <c r="AB6" s="183"/>
      <c r="AC6" s="183"/>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c r="ED6" s="190"/>
      <c r="EE6" s="190"/>
      <c r="EF6" s="190"/>
      <c r="EG6" s="190"/>
      <c r="EH6" s="190"/>
      <c r="EI6" s="190"/>
      <c r="EJ6" s="190"/>
      <c r="EK6" s="190"/>
      <c r="EL6" s="190"/>
      <c r="EM6" s="190"/>
      <c r="EN6" s="190"/>
      <c r="EO6" s="190"/>
      <c r="EP6" s="190"/>
      <c r="EQ6" s="190"/>
      <c r="ER6" s="190"/>
      <c r="ES6" s="190"/>
      <c r="ET6" s="190"/>
      <c r="EU6" s="190"/>
      <c r="EV6" s="190"/>
      <c r="EW6" s="190"/>
      <c r="EX6" s="190"/>
      <c r="EY6" s="190"/>
      <c r="EZ6" s="190"/>
      <c r="FA6" s="190"/>
      <c r="FB6" s="190"/>
      <c r="FC6" s="190"/>
      <c r="FD6" s="190"/>
      <c r="FE6" s="190"/>
      <c r="FF6" s="190"/>
      <c r="FG6" s="190"/>
      <c r="FH6" s="190"/>
      <c r="FI6" s="190"/>
      <c r="FJ6" s="190"/>
      <c r="FK6" s="190"/>
      <c r="FL6" s="190"/>
      <c r="FM6" s="190"/>
      <c r="FN6" s="190"/>
      <c r="FO6" s="190"/>
      <c r="FP6" s="190"/>
      <c r="FQ6" s="190"/>
      <c r="FR6" s="190"/>
      <c r="FS6" s="190"/>
    </row>
    <row r="7" spans="1:175" s="190" customFormat="1" ht="26" x14ac:dyDescent="0.35">
      <c r="A7" s="167">
        <v>5</v>
      </c>
      <c r="B7" s="184" t="s">
        <v>319</v>
      </c>
      <c r="C7" s="168" t="s">
        <v>49</v>
      </c>
      <c r="D7" s="185" t="s">
        <v>38</v>
      </c>
      <c r="E7" s="186" t="s">
        <v>35</v>
      </c>
      <c r="F7" s="184" t="s">
        <v>286</v>
      </c>
      <c r="G7" s="187" t="s">
        <v>286</v>
      </c>
      <c r="H7" s="188" t="s">
        <v>286</v>
      </c>
      <c r="I7" s="188" t="s">
        <v>361</v>
      </c>
      <c r="J7" s="188"/>
      <c r="K7" s="188" t="s">
        <v>361</v>
      </c>
      <c r="L7" s="189"/>
      <c r="M7" s="189"/>
      <c r="N7" s="189"/>
      <c r="O7" s="189"/>
      <c r="P7" s="125">
        <v>2022</v>
      </c>
      <c r="Q7" s="189"/>
      <c r="R7" s="189"/>
      <c r="S7" s="189"/>
      <c r="T7" s="188"/>
      <c r="U7" s="189"/>
      <c r="V7" s="189"/>
      <c r="W7" s="189"/>
      <c r="X7" s="189"/>
      <c r="Y7" s="189"/>
      <c r="Z7" s="189"/>
      <c r="AA7" s="189"/>
      <c r="AB7" s="183"/>
      <c r="AC7" s="183"/>
    </row>
    <row r="8" spans="1:175" s="217" customFormat="1" ht="36" customHeight="1" x14ac:dyDescent="0.35">
      <c r="A8" s="193" t="s">
        <v>439</v>
      </c>
      <c r="B8" s="191" t="s">
        <v>292</v>
      </c>
      <c r="C8" s="168" t="s">
        <v>49</v>
      </c>
      <c r="D8" s="175" t="s">
        <v>38</v>
      </c>
      <c r="E8" s="180" t="s">
        <v>35</v>
      </c>
      <c r="F8" s="192" t="s">
        <v>286</v>
      </c>
      <c r="G8" s="132" t="s">
        <v>259</v>
      </c>
      <c r="H8" s="125" t="s">
        <v>585</v>
      </c>
      <c r="I8" s="132" t="s">
        <v>586</v>
      </c>
      <c r="J8" s="125"/>
      <c r="K8" s="132" t="s">
        <v>357</v>
      </c>
      <c r="L8" s="125"/>
      <c r="M8" s="125"/>
      <c r="N8" s="125" t="s">
        <v>444</v>
      </c>
      <c r="O8" s="125"/>
      <c r="P8" s="125">
        <v>2022</v>
      </c>
      <c r="Q8" s="125" t="s">
        <v>583</v>
      </c>
      <c r="R8" s="125"/>
      <c r="S8" s="125"/>
      <c r="T8" s="125"/>
      <c r="U8" s="125">
        <v>2022</v>
      </c>
      <c r="V8" s="125"/>
      <c r="W8" s="125"/>
      <c r="X8" s="125"/>
      <c r="Y8" s="125"/>
      <c r="Z8" s="125"/>
      <c r="AA8" s="125"/>
      <c r="AB8" s="183" t="s">
        <v>587</v>
      </c>
      <c r="AC8" s="183"/>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190"/>
      <c r="BQ8" s="190"/>
      <c r="BR8" s="190"/>
      <c r="BS8" s="190"/>
      <c r="BT8" s="190"/>
      <c r="BU8" s="190"/>
      <c r="BV8" s="190"/>
      <c r="BW8" s="190"/>
      <c r="BX8" s="190"/>
      <c r="BY8" s="190"/>
      <c r="BZ8" s="190"/>
      <c r="CA8" s="190"/>
      <c r="CB8" s="190"/>
      <c r="CC8" s="190"/>
      <c r="CD8" s="190"/>
      <c r="CE8" s="190"/>
      <c r="CF8" s="190"/>
      <c r="CG8" s="190"/>
      <c r="CH8" s="190"/>
      <c r="CI8" s="190"/>
      <c r="CJ8" s="190"/>
      <c r="CK8" s="190"/>
      <c r="CL8" s="190"/>
      <c r="CM8" s="190"/>
      <c r="CN8" s="190"/>
      <c r="CO8" s="190"/>
      <c r="CP8" s="190"/>
      <c r="CQ8" s="190"/>
      <c r="CR8" s="190"/>
      <c r="CS8" s="190"/>
      <c r="CT8" s="190"/>
      <c r="CU8" s="190"/>
      <c r="CV8" s="190"/>
      <c r="CW8" s="190"/>
      <c r="CX8" s="190"/>
      <c r="CY8" s="190"/>
      <c r="CZ8" s="190"/>
      <c r="DA8" s="190"/>
      <c r="DB8" s="190"/>
      <c r="DC8" s="190"/>
      <c r="DD8" s="190"/>
      <c r="DE8" s="190"/>
      <c r="DF8" s="190"/>
      <c r="DG8" s="190"/>
      <c r="DH8" s="190"/>
      <c r="DI8" s="190"/>
      <c r="DJ8" s="190"/>
      <c r="DK8" s="190"/>
      <c r="DL8" s="190"/>
      <c r="DM8" s="190"/>
      <c r="DN8" s="190"/>
      <c r="DO8" s="190"/>
      <c r="DP8" s="190"/>
      <c r="DQ8" s="190"/>
      <c r="DR8" s="190"/>
      <c r="DS8" s="190"/>
      <c r="DT8" s="190"/>
      <c r="DU8" s="190"/>
      <c r="DV8" s="190"/>
      <c r="DW8" s="190"/>
      <c r="DX8" s="190"/>
      <c r="DY8" s="190"/>
      <c r="DZ8" s="190"/>
      <c r="EA8" s="190"/>
      <c r="EB8" s="190"/>
      <c r="EC8" s="190"/>
      <c r="ED8" s="190"/>
      <c r="EE8" s="190"/>
      <c r="EF8" s="190"/>
      <c r="EG8" s="190"/>
      <c r="EH8" s="190"/>
      <c r="EI8" s="190"/>
      <c r="EJ8" s="190"/>
      <c r="EK8" s="190"/>
      <c r="EL8" s="190"/>
      <c r="EM8" s="190"/>
      <c r="EN8" s="190"/>
      <c r="EO8" s="190"/>
      <c r="EP8" s="190"/>
      <c r="EQ8" s="190"/>
      <c r="ER8" s="190"/>
      <c r="ES8" s="190"/>
      <c r="ET8" s="190"/>
      <c r="EU8" s="190"/>
      <c r="EV8" s="190"/>
      <c r="EW8" s="190"/>
      <c r="EX8" s="190"/>
      <c r="EY8" s="190"/>
      <c r="EZ8" s="190"/>
      <c r="FA8" s="190"/>
      <c r="FB8" s="190"/>
      <c r="FC8" s="190"/>
      <c r="FD8" s="190"/>
      <c r="FE8" s="190"/>
      <c r="FF8" s="190"/>
      <c r="FG8" s="190"/>
      <c r="FH8" s="190"/>
      <c r="FI8" s="190"/>
      <c r="FJ8" s="190"/>
      <c r="FK8" s="190"/>
      <c r="FL8" s="190"/>
      <c r="FM8" s="190"/>
      <c r="FN8" s="190"/>
      <c r="FO8" s="190"/>
      <c r="FP8" s="190"/>
      <c r="FQ8" s="190"/>
      <c r="FR8" s="190"/>
      <c r="FS8" s="190"/>
    </row>
    <row r="9" spans="1:175" s="217" customFormat="1" ht="34.5" customHeight="1" x14ac:dyDescent="0.35">
      <c r="A9" s="193" t="s">
        <v>439</v>
      </c>
      <c r="B9" s="191" t="s">
        <v>294</v>
      </c>
      <c r="C9" s="168" t="s">
        <v>49</v>
      </c>
      <c r="D9" s="175" t="s">
        <v>38</v>
      </c>
      <c r="E9" s="180" t="s">
        <v>35</v>
      </c>
      <c r="F9" s="192" t="s">
        <v>286</v>
      </c>
      <c r="G9" s="132" t="s">
        <v>261</v>
      </c>
      <c r="H9" s="132" t="s">
        <v>588</v>
      </c>
      <c r="I9" s="132" t="s">
        <v>589</v>
      </c>
      <c r="J9" s="125"/>
      <c r="K9" s="132" t="s">
        <v>357</v>
      </c>
      <c r="L9" s="125"/>
      <c r="M9" s="125"/>
      <c r="N9" s="125" t="s">
        <v>444</v>
      </c>
      <c r="O9" s="125"/>
      <c r="P9" s="125">
        <v>2022</v>
      </c>
      <c r="Q9" s="125" t="s">
        <v>583</v>
      </c>
      <c r="R9" s="125"/>
      <c r="S9" s="125"/>
      <c r="T9" s="125"/>
      <c r="U9" s="125"/>
      <c r="V9" s="125"/>
      <c r="W9" s="125"/>
      <c r="X9" s="125"/>
      <c r="Y9" s="125"/>
      <c r="Z9" s="125"/>
      <c r="AA9" s="125"/>
      <c r="AB9" s="183"/>
      <c r="AC9" s="183"/>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c r="FB9" s="190"/>
      <c r="FC9" s="190"/>
      <c r="FD9" s="190"/>
      <c r="FE9" s="190"/>
      <c r="FF9" s="190"/>
      <c r="FG9" s="190"/>
      <c r="FH9" s="190"/>
      <c r="FI9" s="190"/>
      <c r="FJ9" s="190"/>
      <c r="FK9" s="190"/>
      <c r="FL9" s="190"/>
      <c r="FM9" s="190"/>
      <c r="FN9" s="190"/>
      <c r="FO9" s="190"/>
      <c r="FP9" s="190"/>
      <c r="FQ9" s="190"/>
      <c r="FR9" s="190"/>
      <c r="FS9" s="190"/>
    </row>
    <row r="10" spans="1:175" s="217" customFormat="1" ht="35.25" customHeight="1" x14ac:dyDescent="0.35">
      <c r="A10" s="193" t="s">
        <v>566</v>
      </c>
      <c r="B10" s="191" t="s">
        <v>293</v>
      </c>
      <c r="C10" s="168" t="s">
        <v>49</v>
      </c>
      <c r="D10" s="175" t="s">
        <v>38</v>
      </c>
      <c r="E10" s="180" t="s">
        <v>590</v>
      </c>
      <c r="F10" s="192" t="s">
        <v>286</v>
      </c>
      <c r="G10" s="132" t="s">
        <v>260</v>
      </c>
      <c r="H10" s="132" t="s">
        <v>591</v>
      </c>
      <c r="I10" s="132" t="s">
        <v>591</v>
      </c>
      <c r="J10" s="125"/>
      <c r="K10" s="132" t="s">
        <v>357</v>
      </c>
      <c r="L10" s="125"/>
      <c r="M10" s="125"/>
      <c r="N10" s="125" t="s">
        <v>444</v>
      </c>
      <c r="O10" s="125"/>
      <c r="P10" s="125">
        <v>2022</v>
      </c>
      <c r="Q10" s="125" t="s">
        <v>583</v>
      </c>
      <c r="R10" s="125"/>
      <c r="S10" s="125"/>
      <c r="T10" s="125"/>
      <c r="U10" s="125"/>
      <c r="V10" s="125"/>
      <c r="W10" s="125"/>
      <c r="X10" s="125"/>
      <c r="Y10" s="125"/>
      <c r="Z10" s="125"/>
      <c r="AA10" s="125"/>
      <c r="AB10" s="183"/>
      <c r="AC10" s="183"/>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c r="BT10" s="190"/>
      <c r="BU10" s="190"/>
      <c r="BV10" s="190"/>
      <c r="BW10" s="190"/>
      <c r="BX10" s="190"/>
      <c r="BY10" s="190"/>
      <c r="BZ10" s="190"/>
      <c r="CA10" s="190"/>
      <c r="CB10" s="190"/>
      <c r="CC10" s="190"/>
      <c r="CD10" s="190"/>
      <c r="CE10" s="190"/>
      <c r="CF10" s="190"/>
      <c r="CG10" s="190"/>
      <c r="CH10" s="190"/>
      <c r="CI10" s="190"/>
      <c r="CJ10" s="190"/>
      <c r="CK10" s="190"/>
      <c r="CL10" s="190"/>
      <c r="CM10" s="190"/>
      <c r="CN10" s="190"/>
      <c r="CO10" s="190"/>
      <c r="CP10" s="190"/>
      <c r="CQ10" s="190"/>
      <c r="CR10" s="190"/>
      <c r="CS10" s="190"/>
      <c r="CT10" s="190"/>
      <c r="CU10" s="190"/>
      <c r="CV10" s="190"/>
      <c r="CW10" s="190"/>
      <c r="CX10" s="190"/>
      <c r="CY10" s="190"/>
      <c r="CZ10" s="190"/>
      <c r="DA10" s="190"/>
      <c r="DB10" s="190"/>
      <c r="DC10" s="190"/>
      <c r="DD10" s="190"/>
      <c r="DE10" s="190"/>
      <c r="DF10" s="190"/>
      <c r="DG10" s="190"/>
      <c r="DH10" s="190"/>
      <c r="DI10" s="190"/>
      <c r="DJ10" s="190"/>
      <c r="DK10" s="190"/>
      <c r="DL10" s="190"/>
      <c r="DM10" s="190"/>
      <c r="DN10" s="190"/>
      <c r="DO10" s="190"/>
      <c r="DP10" s="190"/>
      <c r="DQ10" s="190"/>
      <c r="DR10" s="190"/>
      <c r="DS10" s="190"/>
      <c r="DT10" s="190"/>
      <c r="DU10" s="190"/>
      <c r="DV10" s="190"/>
      <c r="DW10" s="190"/>
      <c r="DX10" s="190"/>
      <c r="DY10" s="190"/>
      <c r="DZ10" s="190"/>
      <c r="EA10" s="190"/>
      <c r="EB10" s="190"/>
      <c r="EC10" s="190"/>
      <c r="ED10" s="190"/>
      <c r="EE10" s="190"/>
      <c r="EF10" s="190"/>
      <c r="EG10" s="190"/>
      <c r="EH10" s="190"/>
      <c r="EI10" s="190"/>
      <c r="EJ10" s="190"/>
      <c r="EK10" s="190"/>
      <c r="EL10" s="190"/>
      <c r="EM10" s="190"/>
      <c r="EN10" s="190"/>
      <c r="EO10" s="190"/>
      <c r="EP10" s="190"/>
      <c r="EQ10" s="190"/>
      <c r="ER10" s="190"/>
      <c r="ES10" s="190"/>
      <c r="ET10" s="190"/>
      <c r="EU10" s="190"/>
      <c r="EV10" s="190"/>
      <c r="EW10" s="190"/>
      <c r="EX10" s="190"/>
      <c r="EY10" s="190"/>
      <c r="EZ10" s="190"/>
      <c r="FA10" s="190"/>
      <c r="FB10" s="190"/>
      <c r="FC10" s="190"/>
      <c r="FD10" s="190"/>
      <c r="FE10" s="190"/>
      <c r="FF10" s="190"/>
      <c r="FG10" s="190"/>
      <c r="FH10" s="190"/>
      <c r="FI10" s="190"/>
      <c r="FJ10" s="190"/>
      <c r="FK10" s="190"/>
      <c r="FL10" s="190"/>
      <c r="FM10" s="190"/>
      <c r="FN10" s="190"/>
      <c r="FO10" s="190"/>
      <c r="FP10" s="190"/>
      <c r="FQ10" s="190"/>
      <c r="FR10" s="190"/>
      <c r="FS10" s="190"/>
    </row>
    <row r="11" spans="1:175" s="217" customFormat="1" ht="31.5" customHeight="1" x14ac:dyDescent="0.35">
      <c r="A11" s="193" t="s">
        <v>439</v>
      </c>
      <c r="B11" s="191" t="s">
        <v>295</v>
      </c>
      <c r="C11" s="168" t="s">
        <v>49</v>
      </c>
      <c r="D11" s="175" t="s">
        <v>38</v>
      </c>
      <c r="E11" s="180" t="s">
        <v>35</v>
      </c>
      <c r="F11" s="192" t="s">
        <v>286</v>
      </c>
      <c r="G11" s="132" t="s">
        <v>592</v>
      </c>
      <c r="H11" s="132" t="s">
        <v>593</v>
      </c>
      <c r="I11" s="132" t="s">
        <v>594</v>
      </c>
      <c r="J11" s="125"/>
      <c r="K11" s="132" t="s">
        <v>357</v>
      </c>
      <c r="L11" s="125"/>
      <c r="M11" s="125"/>
      <c r="N11" s="125" t="s">
        <v>444</v>
      </c>
      <c r="O11" s="125"/>
      <c r="P11" s="125">
        <v>2022</v>
      </c>
      <c r="Q11" s="125" t="s">
        <v>583</v>
      </c>
      <c r="R11" s="125"/>
      <c r="S11" s="125"/>
      <c r="T11" s="125"/>
      <c r="U11" s="125"/>
      <c r="V11" s="125"/>
      <c r="W11" s="125"/>
      <c r="X11" s="125"/>
      <c r="Y11" s="125"/>
      <c r="Z11" s="125"/>
      <c r="AA11" s="125"/>
      <c r="AB11" s="183"/>
      <c r="AC11" s="183"/>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c r="CA11" s="190"/>
      <c r="CB11" s="190"/>
      <c r="CC11" s="190"/>
      <c r="CD11" s="190"/>
      <c r="CE11" s="190"/>
      <c r="CF11" s="190"/>
      <c r="CG11" s="190"/>
      <c r="CH11" s="190"/>
      <c r="CI11" s="190"/>
      <c r="CJ11" s="190"/>
      <c r="CK11" s="190"/>
      <c r="CL11" s="190"/>
      <c r="CM11" s="190"/>
      <c r="CN11" s="190"/>
      <c r="CO11" s="190"/>
      <c r="CP11" s="190"/>
      <c r="CQ11" s="190"/>
      <c r="CR11" s="190"/>
      <c r="CS11" s="190"/>
      <c r="CT11" s="190"/>
      <c r="CU11" s="190"/>
      <c r="CV11" s="190"/>
      <c r="CW11" s="190"/>
      <c r="CX11" s="190"/>
      <c r="CY11" s="190"/>
      <c r="CZ11" s="190"/>
      <c r="DA11" s="190"/>
      <c r="DB11" s="190"/>
      <c r="DC11" s="190"/>
      <c r="DD11" s="190"/>
      <c r="DE11" s="190"/>
      <c r="DF11" s="190"/>
      <c r="DG11" s="190"/>
      <c r="DH11" s="190"/>
      <c r="DI11" s="190"/>
      <c r="DJ11" s="190"/>
      <c r="DK11" s="190"/>
      <c r="DL11" s="190"/>
      <c r="DM11" s="190"/>
      <c r="DN11" s="190"/>
      <c r="DO11" s="190"/>
      <c r="DP11" s="190"/>
      <c r="DQ11" s="190"/>
      <c r="DR11" s="190"/>
      <c r="DS11" s="190"/>
      <c r="DT11" s="190"/>
      <c r="DU11" s="190"/>
      <c r="DV11" s="190"/>
      <c r="DW11" s="190"/>
      <c r="DX11" s="190"/>
      <c r="DY11" s="190"/>
      <c r="DZ11" s="190"/>
      <c r="EA11" s="190"/>
      <c r="EB11" s="190"/>
      <c r="EC11" s="190"/>
      <c r="ED11" s="190"/>
      <c r="EE11" s="190"/>
      <c r="EF11" s="190"/>
      <c r="EG11" s="190"/>
      <c r="EH11" s="190"/>
      <c r="EI11" s="190"/>
      <c r="EJ11" s="190"/>
      <c r="EK11" s="190"/>
      <c r="EL11" s="190"/>
      <c r="EM11" s="190"/>
      <c r="EN11" s="190"/>
      <c r="EO11" s="190"/>
      <c r="EP11" s="190"/>
      <c r="EQ11" s="190"/>
      <c r="ER11" s="190"/>
      <c r="ES11" s="190"/>
      <c r="ET11" s="190"/>
      <c r="EU11" s="190"/>
      <c r="EV11" s="190"/>
      <c r="EW11" s="190"/>
      <c r="EX11" s="190"/>
      <c r="EY11" s="190"/>
      <c r="EZ11" s="190"/>
      <c r="FA11" s="190"/>
      <c r="FB11" s="190"/>
      <c r="FC11" s="190"/>
      <c r="FD11" s="190"/>
      <c r="FE11" s="190"/>
      <c r="FF11" s="190"/>
      <c r="FG11" s="190"/>
      <c r="FH11" s="190"/>
      <c r="FI11" s="190"/>
      <c r="FJ11" s="190"/>
      <c r="FK11" s="190"/>
      <c r="FL11" s="190"/>
      <c r="FM11" s="190"/>
      <c r="FN11" s="190"/>
      <c r="FO11" s="190"/>
      <c r="FP11" s="190"/>
      <c r="FQ11" s="190"/>
      <c r="FR11" s="190"/>
      <c r="FS11" s="190"/>
    </row>
    <row r="12" spans="1:175" s="190" customFormat="1" ht="26" x14ac:dyDescent="0.35">
      <c r="A12" s="167">
        <v>4</v>
      </c>
      <c r="B12" s="186" t="s">
        <v>321</v>
      </c>
      <c r="C12" s="168" t="s">
        <v>49</v>
      </c>
      <c r="D12" s="175" t="s">
        <v>38</v>
      </c>
      <c r="E12" s="180" t="s">
        <v>595</v>
      </c>
      <c r="F12" s="180"/>
      <c r="G12" s="181" t="s">
        <v>36</v>
      </c>
      <c r="H12" s="179" t="s">
        <v>595</v>
      </c>
      <c r="I12" s="180" t="s">
        <v>361</v>
      </c>
      <c r="J12" s="182"/>
      <c r="K12" s="180" t="s">
        <v>361</v>
      </c>
      <c r="L12" s="182"/>
      <c r="M12" s="182"/>
      <c r="N12" s="182"/>
      <c r="O12" s="182"/>
      <c r="P12" s="182"/>
      <c r="Q12" s="182"/>
      <c r="R12" s="182"/>
      <c r="S12" s="182"/>
      <c r="T12" s="182"/>
      <c r="U12" s="182"/>
      <c r="V12" s="182"/>
      <c r="W12" s="182"/>
      <c r="X12" s="182"/>
      <c r="Y12" s="182"/>
      <c r="Z12" s="182"/>
      <c r="AA12" s="182"/>
      <c r="AB12" s="173"/>
      <c r="AC12" s="173"/>
    </row>
    <row r="13" spans="1:175" s="218" customFormat="1" ht="104" x14ac:dyDescent="0.35">
      <c r="A13" s="193" t="s">
        <v>439</v>
      </c>
      <c r="B13" s="125" t="s">
        <v>355</v>
      </c>
      <c r="C13" s="168" t="s">
        <v>49</v>
      </c>
      <c r="D13" s="175" t="s">
        <v>38</v>
      </c>
      <c r="E13" s="180" t="s">
        <v>595</v>
      </c>
      <c r="F13" s="132"/>
      <c r="G13" s="132" t="s">
        <v>263</v>
      </c>
      <c r="H13" s="125" t="s">
        <v>596</v>
      </c>
      <c r="I13" s="132" t="s">
        <v>597</v>
      </c>
      <c r="J13" s="125"/>
      <c r="K13" s="132" t="s">
        <v>561</v>
      </c>
      <c r="L13" s="125"/>
      <c r="M13" s="125"/>
      <c r="N13" s="125" t="s">
        <v>444</v>
      </c>
      <c r="O13" s="125"/>
      <c r="P13" s="125">
        <v>2022</v>
      </c>
      <c r="Q13" s="125" t="s">
        <v>583</v>
      </c>
      <c r="R13" s="125"/>
      <c r="S13" s="125"/>
      <c r="T13" s="125"/>
      <c r="U13" s="125"/>
      <c r="V13" s="125"/>
      <c r="W13" s="125"/>
      <c r="X13" s="125"/>
      <c r="Y13" s="125"/>
      <c r="Z13" s="125"/>
      <c r="AA13" s="125"/>
      <c r="AB13" s="183" t="s">
        <v>598</v>
      </c>
      <c r="AC13" s="183"/>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c r="BV13" s="190"/>
      <c r="BW13" s="190"/>
      <c r="BX13" s="190"/>
      <c r="BY13" s="190"/>
      <c r="BZ13" s="190"/>
      <c r="CA13" s="190"/>
      <c r="CB13" s="190"/>
      <c r="CC13" s="190"/>
      <c r="CD13" s="190"/>
      <c r="CE13" s="190"/>
      <c r="CF13" s="190"/>
      <c r="CG13" s="190"/>
      <c r="CH13" s="190"/>
      <c r="CI13" s="190"/>
      <c r="CJ13" s="190"/>
      <c r="CK13" s="190"/>
      <c r="CL13" s="190"/>
      <c r="CM13" s="190"/>
      <c r="CN13" s="190"/>
      <c r="CO13" s="190"/>
      <c r="CP13" s="190"/>
      <c r="CQ13" s="190"/>
      <c r="CR13" s="190"/>
      <c r="CS13" s="190"/>
      <c r="CT13" s="190"/>
      <c r="CU13" s="190"/>
      <c r="CV13" s="190"/>
      <c r="CW13" s="190"/>
      <c r="CX13" s="190"/>
      <c r="CY13" s="190"/>
      <c r="CZ13" s="190"/>
      <c r="DA13" s="190"/>
      <c r="DB13" s="190"/>
      <c r="DC13" s="190"/>
      <c r="DD13" s="190"/>
      <c r="DE13" s="190"/>
      <c r="DF13" s="190"/>
      <c r="DG13" s="190"/>
      <c r="DH13" s="190"/>
      <c r="DI13" s="190"/>
      <c r="DJ13" s="190"/>
      <c r="DK13" s="190"/>
      <c r="DL13" s="190"/>
      <c r="DM13" s="190"/>
      <c r="DN13" s="190"/>
      <c r="DO13" s="190"/>
      <c r="DP13" s="190"/>
      <c r="DQ13" s="190"/>
      <c r="DR13" s="190"/>
      <c r="DS13" s="190"/>
      <c r="DT13" s="190"/>
      <c r="DU13" s="190"/>
      <c r="DV13" s="190"/>
      <c r="DW13" s="190"/>
      <c r="DX13" s="190"/>
      <c r="DY13" s="190"/>
      <c r="DZ13" s="190"/>
      <c r="EA13" s="190"/>
      <c r="EB13" s="190"/>
      <c r="EC13" s="190"/>
      <c r="ED13" s="190"/>
      <c r="EE13" s="190"/>
      <c r="EF13" s="190"/>
      <c r="EG13" s="190"/>
      <c r="EH13" s="190"/>
      <c r="EI13" s="190"/>
      <c r="EJ13" s="190"/>
      <c r="EK13" s="190"/>
      <c r="EL13" s="190"/>
      <c r="EM13" s="190"/>
      <c r="EN13" s="190"/>
      <c r="EO13" s="190"/>
      <c r="EP13" s="190"/>
      <c r="EQ13" s="190"/>
      <c r="ER13" s="190"/>
      <c r="ES13" s="190"/>
      <c r="ET13" s="190"/>
      <c r="EU13" s="190"/>
      <c r="EV13" s="190"/>
      <c r="EW13" s="190"/>
      <c r="EX13" s="190"/>
      <c r="EY13" s="190"/>
      <c r="EZ13" s="190"/>
      <c r="FA13" s="190"/>
      <c r="FB13" s="190"/>
      <c r="FC13" s="190"/>
      <c r="FD13" s="190"/>
      <c r="FE13" s="190"/>
      <c r="FF13" s="190"/>
      <c r="FG13" s="190"/>
      <c r="FH13" s="190"/>
      <c r="FI13" s="190"/>
      <c r="FJ13" s="190"/>
      <c r="FK13" s="190"/>
      <c r="FL13" s="190"/>
      <c r="FM13" s="190"/>
      <c r="FN13" s="190"/>
      <c r="FO13" s="190"/>
      <c r="FP13" s="190"/>
      <c r="FQ13" s="190"/>
      <c r="FR13" s="190"/>
      <c r="FS13" s="190"/>
    </row>
    <row r="14" spans="1:175" s="218" customFormat="1" ht="26" x14ac:dyDescent="0.35">
      <c r="A14" s="193" t="s">
        <v>439</v>
      </c>
      <c r="B14" s="125" t="s">
        <v>297</v>
      </c>
      <c r="C14" s="168" t="s">
        <v>49</v>
      </c>
      <c r="D14" s="175" t="s">
        <v>38</v>
      </c>
      <c r="E14" s="180" t="s">
        <v>595</v>
      </c>
      <c r="F14" s="132"/>
      <c r="G14" s="132" t="s">
        <v>264</v>
      </c>
      <c r="H14" s="125" t="s">
        <v>599</v>
      </c>
      <c r="I14" s="132" t="s">
        <v>600</v>
      </c>
      <c r="J14" s="125"/>
      <c r="K14" s="132" t="s">
        <v>357</v>
      </c>
      <c r="L14" s="125"/>
      <c r="M14" s="125"/>
      <c r="N14" s="125" t="s">
        <v>444</v>
      </c>
      <c r="O14" s="125"/>
      <c r="P14" s="125">
        <v>2022</v>
      </c>
      <c r="Q14" s="125" t="s">
        <v>583</v>
      </c>
      <c r="R14" s="125"/>
      <c r="S14" s="125"/>
      <c r="T14" s="125"/>
      <c r="U14" s="125"/>
      <c r="V14" s="125"/>
      <c r="W14" s="125"/>
      <c r="X14" s="125"/>
      <c r="Y14" s="125"/>
      <c r="Z14" s="125"/>
      <c r="AA14" s="125"/>
      <c r="AB14" s="183" t="s">
        <v>601</v>
      </c>
      <c r="AC14" s="183"/>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0"/>
      <c r="BT14" s="190"/>
      <c r="BU14" s="190"/>
      <c r="BV14" s="190"/>
      <c r="BW14" s="190"/>
      <c r="BX14" s="190"/>
      <c r="BY14" s="190"/>
      <c r="BZ14" s="190"/>
      <c r="CA14" s="190"/>
      <c r="CB14" s="190"/>
      <c r="CC14" s="190"/>
      <c r="CD14" s="190"/>
      <c r="CE14" s="190"/>
      <c r="CF14" s="190"/>
      <c r="CG14" s="190"/>
      <c r="CH14" s="190"/>
      <c r="CI14" s="190"/>
      <c r="CJ14" s="190"/>
      <c r="CK14" s="190"/>
      <c r="CL14" s="190"/>
      <c r="CM14" s="190"/>
      <c r="CN14" s="190"/>
      <c r="CO14" s="190"/>
      <c r="CP14" s="190"/>
      <c r="CQ14" s="190"/>
      <c r="CR14" s="190"/>
      <c r="CS14" s="190"/>
      <c r="CT14" s="190"/>
      <c r="CU14" s="190"/>
      <c r="CV14" s="190"/>
      <c r="CW14" s="190"/>
      <c r="CX14" s="190"/>
      <c r="CY14" s="190"/>
      <c r="CZ14" s="190"/>
      <c r="DA14" s="190"/>
      <c r="DB14" s="190"/>
      <c r="DC14" s="190"/>
      <c r="DD14" s="190"/>
      <c r="DE14" s="190"/>
      <c r="DF14" s="190"/>
      <c r="DG14" s="190"/>
      <c r="DH14" s="190"/>
      <c r="DI14" s="190"/>
      <c r="DJ14" s="190"/>
      <c r="DK14" s="190"/>
      <c r="DL14" s="190"/>
      <c r="DM14" s="190"/>
      <c r="DN14" s="190"/>
      <c r="DO14" s="190"/>
      <c r="DP14" s="190"/>
      <c r="DQ14" s="190"/>
      <c r="DR14" s="190"/>
      <c r="DS14" s="190"/>
      <c r="DT14" s="190"/>
      <c r="DU14" s="190"/>
      <c r="DV14" s="190"/>
      <c r="DW14" s="190"/>
      <c r="DX14" s="190"/>
      <c r="DY14" s="190"/>
      <c r="DZ14" s="190"/>
      <c r="EA14" s="190"/>
      <c r="EB14" s="190"/>
      <c r="EC14" s="190"/>
      <c r="ED14" s="190"/>
      <c r="EE14" s="190"/>
      <c r="EF14" s="190"/>
      <c r="EG14" s="190"/>
      <c r="EH14" s="190"/>
      <c r="EI14" s="190"/>
      <c r="EJ14" s="190"/>
      <c r="EK14" s="190"/>
      <c r="EL14" s="190"/>
      <c r="EM14" s="190"/>
      <c r="EN14" s="190"/>
      <c r="EO14" s="190"/>
      <c r="EP14" s="190"/>
      <c r="EQ14" s="190"/>
      <c r="ER14" s="190"/>
      <c r="ES14" s="190"/>
      <c r="ET14" s="190"/>
      <c r="EU14" s="190"/>
      <c r="EV14" s="190"/>
      <c r="EW14" s="190"/>
      <c r="EX14" s="190"/>
      <c r="EY14" s="190"/>
      <c r="EZ14" s="190"/>
      <c r="FA14" s="190"/>
      <c r="FB14" s="190"/>
      <c r="FC14" s="190"/>
      <c r="FD14" s="190"/>
      <c r="FE14" s="190"/>
      <c r="FF14" s="190"/>
      <c r="FG14" s="190"/>
      <c r="FH14" s="190"/>
      <c r="FI14" s="190"/>
      <c r="FJ14" s="190"/>
      <c r="FK14" s="190"/>
      <c r="FL14" s="190"/>
      <c r="FM14" s="190"/>
      <c r="FN14" s="190"/>
      <c r="FO14" s="190"/>
      <c r="FP14" s="190"/>
      <c r="FQ14" s="190"/>
      <c r="FR14" s="190"/>
      <c r="FS14" s="190"/>
    </row>
    <row r="15" spans="1:175" s="190" customFormat="1" ht="26" x14ac:dyDescent="0.35">
      <c r="A15" s="193">
        <v>4</v>
      </c>
      <c r="B15" s="186" t="s">
        <v>322</v>
      </c>
      <c r="C15" s="168" t="s">
        <v>49</v>
      </c>
      <c r="D15" s="185" t="s">
        <v>38</v>
      </c>
      <c r="E15" s="186" t="s">
        <v>37</v>
      </c>
      <c r="F15" s="186"/>
      <c r="G15" s="181" t="s">
        <v>37</v>
      </c>
      <c r="H15" s="180" t="s">
        <v>37</v>
      </c>
      <c r="I15" s="180" t="s">
        <v>361</v>
      </c>
      <c r="J15" s="180"/>
      <c r="K15" s="180" t="s">
        <v>361</v>
      </c>
      <c r="L15" s="179"/>
      <c r="M15" s="179"/>
      <c r="N15" s="179"/>
      <c r="O15" s="179"/>
      <c r="P15" s="179"/>
      <c r="Q15" s="179"/>
      <c r="R15" s="179"/>
      <c r="S15" s="179"/>
      <c r="T15" s="180"/>
      <c r="U15" s="179"/>
      <c r="V15" s="179"/>
      <c r="W15" s="179"/>
      <c r="X15" s="179"/>
      <c r="Y15" s="179"/>
      <c r="Z15" s="179"/>
      <c r="AA15" s="179"/>
      <c r="AB15" s="183"/>
      <c r="AC15" s="183"/>
    </row>
    <row r="16" spans="1:175" s="219" customFormat="1" ht="26" x14ac:dyDescent="0.35">
      <c r="A16" s="193" t="s">
        <v>439</v>
      </c>
      <c r="B16" s="191" t="s">
        <v>298</v>
      </c>
      <c r="C16" s="168" t="s">
        <v>49</v>
      </c>
      <c r="D16" s="175" t="s">
        <v>38</v>
      </c>
      <c r="E16" s="180" t="s">
        <v>37</v>
      </c>
      <c r="F16" s="132"/>
      <c r="G16" s="132" t="s">
        <v>265</v>
      </c>
      <c r="H16" s="132" t="s">
        <v>602</v>
      </c>
      <c r="I16" s="132" t="s">
        <v>603</v>
      </c>
      <c r="J16" s="125"/>
      <c r="K16" s="132" t="s">
        <v>561</v>
      </c>
      <c r="L16" s="125"/>
      <c r="M16" s="125"/>
      <c r="N16" s="125" t="s">
        <v>444</v>
      </c>
      <c r="O16" s="125"/>
      <c r="P16" s="125">
        <v>2022</v>
      </c>
      <c r="Q16" s="125" t="s">
        <v>583</v>
      </c>
      <c r="R16" s="125"/>
      <c r="S16" s="125"/>
      <c r="T16" s="125"/>
      <c r="U16" s="125"/>
      <c r="V16" s="125"/>
      <c r="W16" s="125"/>
      <c r="X16" s="125"/>
      <c r="Y16" s="125"/>
      <c r="Z16" s="125"/>
      <c r="AA16" s="125"/>
      <c r="AB16" s="183" t="s">
        <v>604</v>
      </c>
      <c r="AC16" s="183"/>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c r="BW16" s="190"/>
      <c r="BX16" s="190"/>
      <c r="BY16" s="190"/>
      <c r="BZ16" s="190"/>
      <c r="CA16" s="190"/>
      <c r="CB16" s="190"/>
      <c r="CC16" s="190"/>
      <c r="CD16" s="190"/>
      <c r="CE16" s="190"/>
      <c r="CF16" s="190"/>
      <c r="CG16" s="190"/>
      <c r="CH16" s="190"/>
      <c r="CI16" s="190"/>
      <c r="CJ16" s="190"/>
      <c r="CK16" s="190"/>
      <c r="CL16" s="190"/>
      <c r="CM16" s="190"/>
      <c r="CN16" s="190"/>
      <c r="CO16" s="190"/>
      <c r="CP16" s="190"/>
      <c r="CQ16" s="190"/>
      <c r="CR16" s="190"/>
      <c r="CS16" s="190"/>
      <c r="CT16" s="190"/>
      <c r="CU16" s="190"/>
      <c r="CV16" s="190"/>
      <c r="CW16" s="190"/>
      <c r="CX16" s="190"/>
      <c r="CY16" s="190"/>
      <c r="CZ16" s="190"/>
      <c r="DA16" s="190"/>
      <c r="DB16" s="190"/>
      <c r="DC16" s="190"/>
      <c r="DD16" s="190"/>
      <c r="DE16" s="190"/>
      <c r="DF16" s="190"/>
      <c r="DG16" s="190"/>
      <c r="DH16" s="190"/>
      <c r="DI16" s="190"/>
      <c r="DJ16" s="190"/>
      <c r="DK16" s="190"/>
      <c r="DL16" s="190"/>
      <c r="DM16" s="190"/>
      <c r="DN16" s="190"/>
      <c r="DO16" s="190"/>
      <c r="DP16" s="190"/>
      <c r="DQ16" s="190"/>
      <c r="DR16" s="190"/>
      <c r="DS16" s="190"/>
      <c r="DT16" s="190"/>
      <c r="DU16" s="190"/>
      <c r="DV16" s="190"/>
      <c r="DW16" s="190"/>
      <c r="DX16" s="190"/>
      <c r="DY16" s="190"/>
      <c r="DZ16" s="190"/>
      <c r="EA16" s="190"/>
      <c r="EB16" s="190"/>
      <c r="EC16" s="190"/>
      <c r="ED16" s="190"/>
      <c r="EE16" s="190"/>
      <c r="EF16" s="190"/>
      <c r="EG16" s="190"/>
      <c r="EH16" s="190"/>
      <c r="EI16" s="190"/>
      <c r="EJ16" s="190"/>
      <c r="EK16" s="190"/>
      <c r="EL16" s="190"/>
      <c r="EM16" s="190"/>
      <c r="EN16" s="190"/>
      <c r="EO16" s="190"/>
      <c r="EP16" s="190"/>
      <c r="EQ16" s="190"/>
      <c r="ER16" s="190"/>
      <c r="ES16" s="190"/>
      <c r="ET16" s="190"/>
      <c r="EU16" s="190"/>
      <c r="EV16" s="190"/>
      <c r="EW16" s="190"/>
      <c r="EX16" s="190"/>
      <c r="EY16" s="190"/>
      <c r="EZ16" s="190"/>
      <c r="FA16" s="190"/>
      <c r="FB16" s="190"/>
      <c r="FC16" s="190"/>
      <c r="FD16" s="190"/>
      <c r="FE16" s="190"/>
      <c r="FF16" s="190"/>
      <c r="FG16" s="190"/>
      <c r="FH16" s="190"/>
      <c r="FI16" s="190"/>
      <c r="FJ16" s="190"/>
      <c r="FK16" s="190"/>
      <c r="FL16" s="190"/>
      <c r="FM16" s="190"/>
      <c r="FN16" s="190"/>
      <c r="FO16" s="190"/>
      <c r="FP16" s="190"/>
      <c r="FQ16" s="190"/>
      <c r="FR16" s="190"/>
      <c r="FS16" s="190"/>
    </row>
    <row r="17" spans="1:175" s="219" customFormat="1" ht="39" x14ac:dyDescent="0.35">
      <c r="A17" s="193" t="s">
        <v>439</v>
      </c>
      <c r="B17" s="191" t="s">
        <v>299</v>
      </c>
      <c r="C17" s="168" t="s">
        <v>49</v>
      </c>
      <c r="D17" s="175" t="s">
        <v>38</v>
      </c>
      <c r="E17" s="180" t="s">
        <v>37</v>
      </c>
      <c r="F17" s="132"/>
      <c r="G17" s="132" t="s">
        <v>266</v>
      </c>
      <c r="H17" s="125" t="s">
        <v>605</v>
      </c>
      <c r="I17" s="132" t="s">
        <v>606</v>
      </c>
      <c r="J17" s="125"/>
      <c r="K17" s="132" t="s">
        <v>561</v>
      </c>
      <c r="L17" s="125"/>
      <c r="M17" s="125"/>
      <c r="N17" s="125" t="s">
        <v>444</v>
      </c>
      <c r="O17" s="125"/>
      <c r="P17" s="125">
        <v>2022</v>
      </c>
      <c r="Q17" s="125" t="s">
        <v>583</v>
      </c>
      <c r="R17" s="194" t="s">
        <v>607</v>
      </c>
      <c r="S17" s="125"/>
      <c r="T17" s="125"/>
      <c r="U17" s="125"/>
      <c r="V17" s="125"/>
      <c r="W17" s="125"/>
      <c r="X17" s="125"/>
      <c r="Y17" s="125"/>
      <c r="Z17" s="125"/>
      <c r="AA17" s="125"/>
      <c r="AB17" s="195" t="s">
        <v>607</v>
      </c>
      <c r="AC17" s="183" t="s">
        <v>608</v>
      </c>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0"/>
      <c r="DO17" s="190"/>
      <c r="DP17" s="190"/>
      <c r="DQ17" s="190"/>
      <c r="DR17" s="190"/>
      <c r="DS17" s="190"/>
      <c r="DT17" s="190"/>
      <c r="DU17" s="190"/>
      <c r="DV17" s="190"/>
      <c r="DW17" s="190"/>
      <c r="DX17" s="190"/>
      <c r="DY17" s="190"/>
      <c r="DZ17" s="190"/>
      <c r="EA17" s="190"/>
      <c r="EB17" s="190"/>
      <c r="EC17" s="190"/>
      <c r="ED17" s="190"/>
      <c r="EE17" s="190"/>
      <c r="EF17" s="190"/>
      <c r="EG17" s="190"/>
      <c r="EH17" s="190"/>
      <c r="EI17" s="190"/>
      <c r="EJ17" s="190"/>
      <c r="EK17" s="190"/>
      <c r="EL17" s="190"/>
      <c r="EM17" s="190"/>
      <c r="EN17" s="190"/>
      <c r="EO17" s="190"/>
      <c r="EP17" s="190"/>
      <c r="EQ17" s="190"/>
      <c r="ER17" s="190"/>
      <c r="ES17" s="190"/>
      <c r="ET17" s="190"/>
      <c r="EU17" s="190"/>
      <c r="EV17" s="190"/>
      <c r="EW17" s="190"/>
      <c r="EX17" s="190"/>
      <c r="EY17" s="190"/>
      <c r="EZ17" s="190"/>
      <c r="FA17" s="190"/>
      <c r="FB17" s="190"/>
      <c r="FC17" s="190"/>
      <c r="FD17" s="190"/>
      <c r="FE17" s="190"/>
      <c r="FF17" s="190"/>
      <c r="FG17" s="190"/>
      <c r="FH17" s="190"/>
      <c r="FI17" s="190"/>
      <c r="FJ17" s="190"/>
      <c r="FK17" s="190"/>
      <c r="FL17" s="190"/>
      <c r="FM17" s="190"/>
      <c r="FN17" s="190"/>
      <c r="FO17" s="190"/>
      <c r="FP17" s="190"/>
      <c r="FQ17" s="190"/>
      <c r="FR17" s="190"/>
      <c r="FS17" s="190"/>
    </row>
    <row r="18" spans="1:175" s="190" customFormat="1" x14ac:dyDescent="0.35">
      <c r="A18" s="193">
        <v>3</v>
      </c>
      <c r="B18" s="196" t="s">
        <v>327</v>
      </c>
      <c r="C18" s="168" t="s">
        <v>49</v>
      </c>
      <c r="D18" s="185" t="s">
        <v>39</v>
      </c>
      <c r="E18" s="185"/>
      <c r="F18" s="185"/>
      <c r="G18" s="176" t="s">
        <v>39</v>
      </c>
      <c r="H18" s="175" t="s">
        <v>39</v>
      </c>
      <c r="I18" s="175" t="s">
        <v>361</v>
      </c>
      <c r="J18" s="175"/>
      <c r="K18" s="175" t="s">
        <v>361</v>
      </c>
      <c r="L18" s="177"/>
      <c r="M18" s="177"/>
      <c r="N18" s="177"/>
      <c r="O18" s="177"/>
      <c r="P18" s="177"/>
      <c r="Q18" s="177"/>
      <c r="R18" s="177"/>
      <c r="S18" s="177"/>
      <c r="T18" s="175"/>
      <c r="U18" s="177"/>
      <c r="V18" s="177"/>
      <c r="W18" s="177"/>
      <c r="X18" s="177"/>
      <c r="Y18" s="177"/>
      <c r="Z18" s="177"/>
      <c r="AA18" s="177"/>
      <c r="AB18" s="183"/>
      <c r="AC18" s="183"/>
    </row>
    <row r="19" spans="1:175" s="190" customFormat="1" ht="26" x14ac:dyDescent="0.35">
      <c r="A19" s="193">
        <v>4</v>
      </c>
      <c r="B19" s="179" t="s">
        <v>324</v>
      </c>
      <c r="C19" s="168" t="s">
        <v>49</v>
      </c>
      <c r="D19" s="175" t="s">
        <v>39</v>
      </c>
      <c r="E19" s="180" t="s">
        <v>287</v>
      </c>
      <c r="F19" s="180"/>
      <c r="G19" s="181" t="s">
        <v>287</v>
      </c>
      <c r="H19" s="179" t="s">
        <v>287</v>
      </c>
      <c r="I19" s="180" t="s">
        <v>361</v>
      </c>
      <c r="J19" s="182"/>
      <c r="K19" s="180" t="s">
        <v>361</v>
      </c>
      <c r="L19" s="182"/>
      <c r="M19" s="182"/>
      <c r="N19" s="182"/>
      <c r="O19" s="182"/>
      <c r="P19" s="182"/>
      <c r="Q19" s="182"/>
      <c r="R19" s="182"/>
      <c r="S19" s="182"/>
      <c r="T19" s="182"/>
      <c r="U19" s="182"/>
      <c r="V19" s="182"/>
      <c r="W19" s="182"/>
      <c r="X19" s="182"/>
      <c r="Y19" s="182"/>
      <c r="Z19" s="182"/>
      <c r="AA19" s="182"/>
      <c r="AB19" s="173"/>
      <c r="AC19" s="173"/>
    </row>
    <row r="20" spans="1:175" s="190" customFormat="1" ht="26" x14ac:dyDescent="0.35">
      <c r="A20" s="193" t="s">
        <v>439</v>
      </c>
      <c r="B20" s="191" t="s">
        <v>305</v>
      </c>
      <c r="C20" s="168" t="s">
        <v>49</v>
      </c>
      <c r="D20" s="185" t="s">
        <v>39</v>
      </c>
      <c r="E20" s="186" t="s">
        <v>287</v>
      </c>
      <c r="F20" s="132"/>
      <c r="G20" s="132" t="s">
        <v>272</v>
      </c>
      <c r="H20" s="132" t="s">
        <v>609</v>
      </c>
      <c r="I20" s="132" t="s">
        <v>610</v>
      </c>
      <c r="J20" s="132"/>
      <c r="K20" s="132" t="s">
        <v>360</v>
      </c>
      <c r="L20" s="125"/>
      <c r="M20" s="125"/>
      <c r="N20" s="125" t="s">
        <v>444</v>
      </c>
      <c r="O20" s="125"/>
      <c r="P20" s="125">
        <v>2019</v>
      </c>
      <c r="Q20" s="125" t="s">
        <v>583</v>
      </c>
      <c r="R20" s="125"/>
      <c r="S20" s="125"/>
      <c r="T20" s="132"/>
      <c r="U20" s="125"/>
      <c r="V20" s="125"/>
      <c r="W20" s="125"/>
      <c r="X20" s="125"/>
      <c r="Y20" s="125"/>
      <c r="Z20" s="125"/>
      <c r="AA20" s="125"/>
      <c r="AB20" s="183"/>
      <c r="AC20" s="183"/>
    </row>
    <row r="21" spans="1:175" s="220" customFormat="1" ht="39" x14ac:dyDescent="0.35">
      <c r="A21" s="193" t="s">
        <v>439</v>
      </c>
      <c r="B21" s="191" t="s">
        <v>306</v>
      </c>
      <c r="C21" s="168" t="s">
        <v>49</v>
      </c>
      <c r="D21" s="175" t="s">
        <v>39</v>
      </c>
      <c r="E21" s="180" t="s">
        <v>287</v>
      </c>
      <c r="F21" s="132"/>
      <c r="G21" s="132" t="s">
        <v>273</v>
      </c>
      <c r="H21" s="132" t="s">
        <v>611</v>
      </c>
      <c r="I21" s="132" t="s">
        <v>612</v>
      </c>
      <c r="J21" s="125"/>
      <c r="K21" s="132" t="s">
        <v>360</v>
      </c>
      <c r="L21" s="125"/>
      <c r="M21" s="125"/>
      <c r="N21" s="125" t="s">
        <v>444</v>
      </c>
      <c r="O21" s="125"/>
      <c r="P21" s="125">
        <v>2019</v>
      </c>
      <c r="Q21" s="125" t="s">
        <v>583</v>
      </c>
      <c r="R21" s="125"/>
      <c r="S21" s="125"/>
      <c r="T21" s="125"/>
      <c r="U21" s="125"/>
      <c r="V21" s="125"/>
      <c r="W21" s="125"/>
      <c r="X21" s="125"/>
      <c r="Y21" s="125"/>
      <c r="Z21" s="125"/>
      <c r="AA21" s="125"/>
      <c r="AB21" s="183"/>
      <c r="AC21" s="183"/>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190"/>
      <c r="CN21" s="190"/>
      <c r="CO21" s="190"/>
      <c r="CP21" s="190"/>
      <c r="CQ21" s="190"/>
      <c r="CR21" s="190"/>
      <c r="CS21" s="190"/>
      <c r="CT21" s="190"/>
      <c r="CU21" s="190"/>
      <c r="CV21" s="190"/>
      <c r="CW21" s="190"/>
      <c r="CX21" s="190"/>
      <c r="CY21" s="190"/>
      <c r="CZ21" s="190"/>
      <c r="DA21" s="190"/>
      <c r="DB21" s="190"/>
      <c r="DC21" s="190"/>
      <c r="DD21" s="190"/>
      <c r="DE21" s="190"/>
      <c r="DF21" s="190"/>
      <c r="DG21" s="190"/>
      <c r="DH21" s="190"/>
      <c r="DI21" s="190"/>
      <c r="DJ21" s="190"/>
      <c r="DK21" s="190"/>
      <c r="DL21" s="190"/>
      <c r="DM21" s="190"/>
      <c r="DN21" s="190"/>
      <c r="DO21" s="190"/>
      <c r="DP21" s="190"/>
      <c r="DQ21" s="190"/>
      <c r="DR21" s="190"/>
      <c r="DS21" s="190"/>
      <c r="DT21" s="190"/>
      <c r="DU21" s="190"/>
      <c r="DV21" s="190"/>
      <c r="DW21" s="190"/>
      <c r="DX21" s="190"/>
      <c r="DY21" s="190"/>
      <c r="DZ21" s="190"/>
      <c r="EA21" s="190"/>
      <c r="EB21" s="190"/>
      <c r="EC21" s="190"/>
      <c r="ED21" s="190"/>
      <c r="EE21" s="190"/>
      <c r="EF21" s="190"/>
      <c r="EG21" s="190"/>
      <c r="EH21" s="190"/>
      <c r="EI21" s="190"/>
      <c r="EJ21" s="190"/>
      <c r="EK21" s="190"/>
      <c r="EL21" s="190"/>
      <c r="EM21" s="190"/>
      <c r="EN21" s="190"/>
      <c r="EO21" s="190"/>
      <c r="EP21" s="190"/>
      <c r="EQ21" s="190"/>
      <c r="ER21" s="190"/>
      <c r="ES21" s="190"/>
      <c r="ET21" s="190"/>
      <c r="EU21" s="190"/>
      <c r="EV21" s="190"/>
      <c r="EW21" s="190"/>
      <c r="EX21" s="190"/>
      <c r="EY21" s="190"/>
      <c r="EZ21" s="190"/>
      <c r="FA21" s="190"/>
      <c r="FB21" s="190"/>
      <c r="FC21" s="190"/>
      <c r="FD21" s="190"/>
      <c r="FE21" s="190"/>
      <c r="FF21" s="190"/>
      <c r="FG21" s="190"/>
      <c r="FH21" s="190"/>
      <c r="FI21" s="190"/>
      <c r="FJ21" s="190"/>
      <c r="FK21" s="190"/>
      <c r="FL21" s="190"/>
      <c r="FM21" s="190"/>
      <c r="FN21" s="190"/>
      <c r="FO21" s="190"/>
      <c r="FP21" s="190"/>
      <c r="FQ21" s="190"/>
      <c r="FR21" s="190"/>
      <c r="FS21" s="190"/>
    </row>
    <row r="22" spans="1:175" s="220" customFormat="1" x14ac:dyDescent="0.35">
      <c r="A22" s="193">
        <v>4</v>
      </c>
      <c r="B22" s="186" t="s">
        <v>325</v>
      </c>
      <c r="C22" s="168" t="s">
        <v>49</v>
      </c>
      <c r="D22" s="175" t="s">
        <v>39</v>
      </c>
      <c r="E22" s="180" t="s">
        <v>613</v>
      </c>
      <c r="F22" s="180"/>
      <c r="G22" s="181" t="s">
        <v>288</v>
      </c>
      <c r="H22" s="180" t="s">
        <v>613</v>
      </c>
      <c r="I22" s="180" t="s">
        <v>361</v>
      </c>
      <c r="J22" s="179"/>
      <c r="K22" s="180" t="s">
        <v>361</v>
      </c>
      <c r="L22" s="179"/>
      <c r="M22" s="179"/>
      <c r="N22" s="179"/>
      <c r="O22" s="179"/>
      <c r="P22" s="179"/>
      <c r="Q22" s="179"/>
      <c r="R22" s="179"/>
      <c r="S22" s="179"/>
      <c r="T22" s="179"/>
      <c r="U22" s="179"/>
      <c r="V22" s="179"/>
      <c r="W22" s="179"/>
      <c r="X22" s="179"/>
      <c r="Y22" s="179"/>
      <c r="Z22" s="179"/>
      <c r="AA22" s="179"/>
      <c r="AB22" s="183"/>
      <c r="AC22" s="183"/>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190"/>
      <c r="CN22" s="190"/>
      <c r="CO22" s="190"/>
      <c r="CP22" s="190"/>
      <c r="CQ22" s="190"/>
      <c r="CR22" s="190"/>
      <c r="CS22" s="190"/>
      <c r="CT22" s="190"/>
      <c r="CU22" s="190"/>
      <c r="CV22" s="190"/>
      <c r="CW22" s="190"/>
      <c r="CX22" s="190"/>
      <c r="CY22" s="190"/>
      <c r="CZ22" s="190"/>
      <c r="DA22" s="190"/>
      <c r="DB22" s="190"/>
      <c r="DC22" s="190"/>
      <c r="DD22" s="190"/>
      <c r="DE22" s="190"/>
      <c r="DF22" s="190"/>
      <c r="DG22" s="190"/>
      <c r="DH22" s="190"/>
      <c r="DI22" s="190"/>
      <c r="DJ22" s="190"/>
      <c r="DK22" s="190"/>
      <c r="DL22" s="190"/>
      <c r="DM22" s="190"/>
      <c r="DN22" s="190"/>
      <c r="DO22" s="190"/>
      <c r="DP22" s="190"/>
      <c r="DQ22" s="190"/>
      <c r="DR22" s="190"/>
      <c r="DS22" s="190"/>
      <c r="DT22" s="190"/>
      <c r="DU22" s="190"/>
      <c r="DV22" s="190"/>
      <c r="DW22" s="190"/>
      <c r="DX22" s="190"/>
      <c r="DY22" s="190"/>
      <c r="DZ22" s="190"/>
      <c r="EA22" s="190"/>
      <c r="EB22" s="190"/>
      <c r="EC22" s="190"/>
      <c r="ED22" s="190"/>
      <c r="EE22" s="190"/>
      <c r="EF22" s="190"/>
      <c r="EG22" s="190"/>
      <c r="EH22" s="190"/>
      <c r="EI22" s="190"/>
      <c r="EJ22" s="190"/>
      <c r="EK22" s="190"/>
      <c r="EL22" s="190"/>
      <c r="EM22" s="190"/>
      <c r="EN22" s="190"/>
      <c r="EO22" s="190"/>
      <c r="EP22" s="190"/>
      <c r="EQ22" s="190"/>
      <c r="ER22" s="190"/>
      <c r="ES22" s="190"/>
      <c r="ET22" s="190"/>
      <c r="EU22" s="190"/>
      <c r="EV22" s="190"/>
      <c r="EW22" s="190"/>
      <c r="EX22" s="190"/>
      <c r="EY22" s="190"/>
      <c r="EZ22" s="190"/>
      <c r="FA22" s="190"/>
      <c r="FB22" s="190"/>
      <c r="FC22" s="190"/>
      <c r="FD22" s="190"/>
      <c r="FE22" s="190"/>
      <c r="FF22" s="190"/>
      <c r="FG22" s="190"/>
      <c r="FH22" s="190"/>
      <c r="FI22" s="190"/>
      <c r="FJ22" s="190"/>
      <c r="FK22" s="190"/>
      <c r="FL22" s="190"/>
      <c r="FM22" s="190"/>
      <c r="FN22" s="190"/>
      <c r="FO22" s="190"/>
      <c r="FP22" s="190"/>
      <c r="FQ22" s="190"/>
      <c r="FR22" s="190"/>
      <c r="FS22" s="190"/>
    </row>
    <row r="23" spans="1:175" s="220" customFormat="1" ht="52" x14ac:dyDescent="0.35">
      <c r="A23" s="193" t="s">
        <v>439</v>
      </c>
      <c r="B23" s="191" t="s">
        <v>300</v>
      </c>
      <c r="C23" s="168" t="s">
        <v>49</v>
      </c>
      <c r="D23" s="175" t="s">
        <v>39</v>
      </c>
      <c r="E23" s="180" t="s">
        <v>613</v>
      </c>
      <c r="F23" s="132"/>
      <c r="G23" s="132" t="s">
        <v>267</v>
      </c>
      <c r="H23" s="125" t="s">
        <v>614</v>
      </c>
      <c r="I23" s="132" t="s">
        <v>615</v>
      </c>
      <c r="J23" s="125"/>
      <c r="K23" s="132" t="s">
        <v>359</v>
      </c>
      <c r="L23" s="125"/>
      <c r="M23" s="125"/>
      <c r="N23" s="125" t="s">
        <v>444</v>
      </c>
      <c r="O23" s="125"/>
      <c r="P23" s="125">
        <v>2020</v>
      </c>
      <c r="Q23" s="125" t="s">
        <v>583</v>
      </c>
      <c r="R23" s="194" t="s">
        <v>616</v>
      </c>
      <c r="S23" s="125"/>
      <c r="T23" s="125"/>
      <c r="U23" s="125"/>
      <c r="V23" s="125"/>
      <c r="W23" s="125"/>
      <c r="X23" s="125"/>
      <c r="Y23" s="125"/>
      <c r="Z23" s="125"/>
      <c r="AA23" s="125"/>
      <c r="AB23" s="183"/>
      <c r="AC23" s="183"/>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c r="BP23" s="190"/>
      <c r="BQ23" s="190"/>
      <c r="BR23" s="190"/>
      <c r="BS23" s="190"/>
      <c r="BT23" s="190"/>
      <c r="BU23" s="190"/>
      <c r="BV23" s="190"/>
      <c r="BW23" s="190"/>
      <c r="BX23" s="190"/>
      <c r="BY23" s="190"/>
      <c r="BZ23" s="190"/>
      <c r="CA23" s="190"/>
      <c r="CB23" s="190"/>
      <c r="CC23" s="190"/>
      <c r="CD23" s="190"/>
      <c r="CE23" s="190"/>
      <c r="CF23" s="190"/>
      <c r="CG23" s="190"/>
      <c r="CH23" s="190"/>
      <c r="CI23" s="190"/>
      <c r="CJ23" s="190"/>
      <c r="CK23" s="190"/>
      <c r="CL23" s="190"/>
      <c r="CM23" s="190"/>
      <c r="CN23" s="190"/>
      <c r="CO23" s="190"/>
      <c r="CP23" s="190"/>
      <c r="CQ23" s="190"/>
      <c r="CR23" s="190"/>
      <c r="CS23" s="190"/>
      <c r="CT23" s="190"/>
      <c r="CU23" s="190"/>
      <c r="CV23" s="190"/>
      <c r="CW23" s="190"/>
      <c r="CX23" s="190"/>
      <c r="CY23" s="190"/>
      <c r="CZ23" s="190"/>
      <c r="DA23" s="190"/>
      <c r="DB23" s="190"/>
      <c r="DC23" s="190"/>
      <c r="DD23" s="190"/>
      <c r="DE23" s="190"/>
      <c r="DF23" s="190"/>
      <c r="DG23" s="190"/>
      <c r="DH23" s="190"/>
      <c r="DI23" s="190"/>
      <c r="DJ23" s="190"/>
      <c r="DK23" s="190"/>
      <c r="DL23" s="190"/>
      <c r="DM23" s="190"/>
      <c r="DN23" s="190"/>
      <c r="DO23" s="190"/>
      <c r="DP23" s="190"/>
      <c r="DQ23" s="190"/>
      <c r="DR23" s="190"/>
      <c r="DS23" s="190"/>
      <c r="DT23" s="190"/>
      <c r="DU23" s="190"/>
      <c r="DV23" s="190"/>
      <c r="DW23" s="190"/>
      <c r="DX23" s="190"/>
      <c r="DY23" s="190"/>
      <c r="DZ23" s="190"/>
      <c r="EA23" s="190"/>
      <c r="EB23" s="190"/>
      <c r="EC23" s="190"/>
      <c r="ED23" s="190"/>
      <c r="EE23" s="190"/>
      <c r="EF23" s="190"/>
      <c r="EG23" s="190"/>
      <c r="EH23" s="190"/>
      <c r="EI23" s="190"/>
      <c r="EJ23" s="190"/>
      <c r="EK23" s="190"/>
      <c r="EL23" s="190"/>
      <c r="EM23" s="190"/>
      <c r="EN23" s="190"/>
      <c r="EO23" s="190"/>
      <c r="EP23" s="190"/>
      <c r="EQ23" s="190"/>
      <c r="ER23" s="190"/>
      <c r="ES23" s="190"/>
      <c r="ET23" s="190"/>
      <c r="EU23" s="190"/>
      <c r="EV23" s="190"/>
      <c r="EW23" s="190"/>
      <c r="EX23" s="190"/>
      <c r="EY23" s="190"/>
      <c r="EZ23" s="190"/>
      <c r="FA23" s="190"/>
      <c r="FB23" s="190"/>
      <c r="FC23" s="190"/>
      <c r="FD23" s="190"/>
      <c r="FE23" s="190"/>
      <c r="FF23" s="190"/>
      <c r="FG23" s="190"/>
      <c r="FH23" s="190"/>
      <c r="FI23" s="190"/>
      <c r="FJ23" s="190"/>
      <c r="FK23" s="190"/>
      <c r="FL23" s="190"/>
      <c r="FM23" s="190"/>
      <c r="FN23" s="190"/>
      <c r="FO23" s="190"/>
      <c r="FP23" s="190"/>
      <c r="FQ23" s="190"/>
      <c r="FR23" s="190"/>
      <c r="FS23" s="190"/>
    </row>
    <row r="24" spans="1:175" s="220" customFormat="1" ht="52" x14ac:dyDescent="0.35">
      <c r="A24" s="193" t="s">
        <v>566</v>
      </c>
      <c r="B24" s="191" t="s">
        <v>301</v>
      </c>
      <c r="C24" s="168" t="s">
        <v>49</v>
      </c>
      <c r="D24" s="175" t="s">
        <v>39</v>
      </c>
      <c r="E24" s="180" t="s">
        <v>613</v>
      </c>
      <c r="F24" s="132"/>
      <c r="G24" s="132" t="s">
        <v>268</v>
      </c>
      <c r="H24" s="125" t="s">
        <v>617</v>
      </c>
      <c r="I24" s="132" t="s">
        <v>618</v>
      </c>
      <c r="J24" s="125"/>
      <c r="K24" s="132" t="s">
        <v>359</v>
      </c>
      <c r="L24" s="125"/>
      <c r="M24" s="125"/>
      <c r="N24" s="125" t="s">
        <v>444</v>
      </c>
      <c r="O24" s="125"/>
      <c r="P24" s="125">
        <v>2020</v>
      </c>
      <c r="Q24" s="125" t="s">
        <v>583</v>
      </c>
      <c r="R24" s="194" t="s">
        <v>616</v>
      </c>
      <c r="S24" s="125"/>
      <c r="T24" s="125"/>
      <c r="U24" s="125"/>
      <c r="V24" s="125"/>
      <c r="W24" s="125"/>
      <c r="X24" s="125"/>
      <c r="Y24" s="125"/>
      <c r="Z24" s="125"/>
      <c r="AA24" s="125"/>
      <c r="AB24" s="183"/>
      <c r="AC24" s="183"/>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c r="BP24" s="190"/>
      <c r="BQ24" s="190"/>
      <c r="BR24" s="190"/>
      <c r="BS24" s="190"/>
      <c r="BT24" s="190"/>
      <c r="BU24" s="190"/>
      <c r="BV24" s="190"/>
      <c r="BW24" s="190"/>
      <c r="BX24" s="190"/>
      <c r="BY24" s="190"/>
      <c r="BZ24" s="190"/>
      <c r="CA24" s="190"/>
      <c r="CB24" s="190"/>
      <c r="CC24" s="190"/>
      <c r="CD24" s="190"/>
      <c r="CE24" s="190"/>
      <c r="CF24" s="190"/>
      <c r="CG24" s="190"/>
      <c r="CH24" s="190"/>
      <c r="CI24" s="190"/>
      <c r="CJ24" s="190"/>
      <c r="CK24" s="190"/>
      <c r="CL24" s="190"/>
      <c r="CM24" s="190"/>
      <c r="CN24" s="190"/>
      <c r="CO24" s="190"/>
      <c r="CP24" s="190"/>
      <c r="CQ24" s="190"/>
      <c r="CR24" s="190"/>
      <c r="CS24" s="190"/>
      <c r="CT24" s="190"/>
      <c r="CU24" s="190"/>
      <c r="CV24" s="190"/>
      <c r="CW24" s="190"/>
      <c r="CX24" s="190"/>
      <c r="CY24" s="190"/>
      <c r="CZ24" s="190"/>
      <c r="DA24" s="190"/>
      <c r="DB24" s="190"/>
      <c r="DC24" s="190"/>
      <c r="DD24" s="190"/>
      <c r="DE24" s="190"/>
      <c r="DF24" s="190"/>
      <c r="DG24" s="190"/>
      <c r="DH24" s="190"/>
      <c r="DI24" s="190"/>
      <c r="DJ24" s="190"/>
      <c r="DK24" s="190"/>
      <c r="DL24" s="190"/>
      <c r="DM24" s="190"/>
      <c r="DN24" s="190"/>
      <c r="DO24" s="190"/>
      <c r="DP24" s="190"/>
      <c r="DQ24" s="190"/>
      <c r="DR24" s="190"/>
      <c r="DS24" s="190"/>
      <c r="DT24" s="190"/>
      <c r="DU24" s="190"/>
      <c r="DV24" s="190"/>
      <c r="DW24" s="190"/>
      <c r="DX24" s="190"/>
      <c r="DY24" s="190"/>
      <c r="DZ24" s="190"/>
      <c r="EA24" s="190"/>
      <c r="EB24" s="190"/>
      <c r="EC24" s="190"/>
      <c r="ED24" s="190"/>
      <c r="EE24" s="190"/>
      <c r="EF24" s="190"/>
      <c r="EG24" s="190"/>
      <c r="EH24" s="190"/>
      <c r="EI24" s="190"/>
      <c r="EJ24" s="190"/>
      <c r="EK24" s="190"/>
      <c r="EL24" s="190"/>
      <c r="EM24" s="190"/>
      <c r="EN24" s="190"/>
      <c r="EO24" s="190"/>
      <c r="EP24" s="190"/>
      <c r="EQ24" s="190"/>
      <c r="ER24" s="190"/>
      <c r="ES24" s="190"/>
      <c r="ET24" s="190"/>
      <c r="EU24" s="190"/>
      <c r="EV24" s="190"/>
      <c r="EW24" s="190"/>
      <c r="EX24" s="190"/>
      <c r="EY24" s="190"/>
      <c r="EZ24" s="190"/>
      <c r="FA24" s="190"/>
      <c r="FB24" s="190"/>
      <c r="FC24" s="190"/>
      <c r="FD24" s="190"/>
      <c r="FE24" s="190"/>
      <c r="FF24" s="190"/>
      <c r="FG24" s="190"/>
      <c r="FH24" s="190"/>
      <c r="FI24" s="190"/>
      <c r="FJ24" s="190"/>
      <c r="FK24" s="190"/>
      <c r="FL24" s="190"/>
      <c r="FM24" s="190"/>
      <c r="FN24" s="190"/>
      <c r="FO24" s="190"/>
      <c r="FP24" s="190"/>
      <c r="FQ24" s="190"/>
      <c r="FR24" s="190"/>
      <c r="FS24" s="190"/>
    </row>
    <row r="25" spans="1:175" s="190" customFormat="1" x14ac:dyDescent="0.35">
      <c r="A25" s="193">
        <v>4</v>
      </c>
      <c r="B25" s="186" t="s">
        <v>326</v>
      </c>
      <c r="C25" s="168" t="s">
        <v>49</v>
      </c>
      <c r="D25" s="185" t="s">
        <v>39</v>
      </c>
      <c r="E25" s="186" t="s">
        <v>619</v>
      </c>
      <c r="F25" s="186"/>
      <c r="G25" s="181" t="s">
        <v>289</v>
      </c>
      <c r="H25" s="180" t="s">
        <v>619</v>
      </c>
      <c r="I25" s="180" t="s">
        <v>361</v>
      </c>
      <c r="J25" s="180"/>
      <c r="K25" s="180" t="s">
        <v>361</v>
      </c>
      <c r="L25" s="179"/>
      <c r="M25" s="179"/>
      <c r="N25" s="179"/>
      <c r="O25" s="179"/>
      <c r="P25" s="179"/>
      <c r="Q25" s="179"/>
      <c r="R25" s="179"/>
      <c r="S25" s="179"/>
      <c r="T25" s="180"/>
      <c r="U25" s="179"/>
      <c r="V25" s="179"/>
      <c r="W25" s="179"/>
      <c r="X25" s="179"/>
      <c r="Y25" s="179"/>
      <c r="Z25" s="179"/>
      <c r="AA25" s="179"/>
      <c r="AB25" s="183"/>
      <c r="AC25" s="183"/>
    </row>
    <row r="26" spans="1:175" s="220" customFormat="1" ht="65" x14ac:dyDescent="0.35">
      <c r="A26" s="193" t="s">
        <v>439</v>
      </c>
      <c r="B26" s="125" t="s">
        <v>345</v>
      </c>
      <c r="C26" s="168" t="s">
        <v>49</v>
      </c>
      <c r="D26" s="175" t="s">
        <v>39</v>
      </c>
      <c r="E26" s="180" t="s">
        <v>619</v>
      </c>
      <c r="F26" s="132"/>
      <c r="G26" s="132" t="s">
        <v>339</v>
      </c>
      <c r="H26" s="125" t="s">
        <v>620</v>
      </c>
      <c r="I26" s="132" t="s">
        <v>621</v>
      </c>
      <c r="J26" s="125"/>
      <c r="K26" s="132" t="s">
        <v>359</v>
      </c>
      <c r="L26" s="125"/>
      <c r="M26" s="125"/>
      <c r="N26" s="125" t="s">
        <v>444</v>
      </c>
      <c r="O26" s="125"/>
      <c r="P26" s="125">
        <v>2020</v>
      </c>
      <c r="Q26" s="125" t="s">
        <v>583</v>
      </c>
      <c r="R26" s="194" t="s">
        <v>616</v>
      </c>
      <c r="S26" s="125"/>
      <c r="T26" s="125"/>
      <c r="U26" s="125"/>
      <c r="V26" s="125"/>
      <c r="W26" s="125"/>
      <c r="X26" s="125"/>
      <c r="Y26" s="125"/>
      <c r="Z26" s="125"/>
      <c r="AA26" s="125"/>
      <c r="AB26" s="183"/>
      <c r="AC26" s="183"/>
      <c r="AD26" s="190"/>
      <c r="AE26" s="190"/>
      <c r="AF26" s="190"/>
      <c r="AG26" s="190"/>
      <c r="AH26" s="190"/>
      <c r="AI26" s="190"/>
      <c r="AJ26" s="190"/>
      <c r="AK26" s="190"/>
      <c r="AL26" s="190"/>
      <c r="AM26" s="190"/>
      <c r="AN26" s="190"/>
      <c r="AO26" s="190"/>
      <c r="AP26" s="190"/>
      <c r="AQ26" s="190"/>
      <c r="AR26" s="190"/>
      <c r="AS26" s="190"/>
      <c r="AT26" s="190"/>
      <c r="AU26" s="190"/>
      <c r="AV26" s="190"/>
      <c r="AW26" s="190"/>
      <c r="AX26" s="190"/>
      <c r="AY26" s="190"/>
      <c r="AZ26" s="190"/>
      <c r="BA26" s="190"/>
      <c r="BB26" s="190"/>
      <c r="BC26" s="190"/>
      <c r="BD26" s="190"/>
      <c r="BE26" s="190"/>
      <c r="BF26" s="190"/>
      <c r="BG26" s="190"/>
      <c r="BH26" s="190"/>
      <c r="BI26" s="190"/>
      <c r="BJ26" s="190"/>
      <c r="BK26" s="190"/>
      <c r="BL26" s="190"/>
      <c r="BM26" s="190"/>
      <c r="BN26" s="190"/>
      <c r="BO26" s="190"/>
      <c r="BP26" s="190"/>
      <c r="BQ26" s="190"/>
      <c r="BR26" s="190"/>
      <c r="BS26" s="190"/>
      <c r="BT26" s="190"/>
      <c r="BU26" s="190"/>
      <c r="BV26" s="190"/>
      <c r="BW26" s="190"/>
      <c r="BX26" s="190"/>
      <c r="BY26" s="190"/>
      <c r="BZ26" s="190"/>
      <c r="CA26" s="190"/>
      <c r="CB26" s="190"/>
      <c r="CC26" s="190"/>
      <c r="CD26" s="190"/>
      <c r="CE26" s="190"/>
      <c r="CF26" s="190"/>
      <c r="CG26" s="190"/>
      <c r="CH26" s="190"/>
      <c r="CI26" s="190"/>
      <c r="CJ26" s="190"/>
      <c r="CK26" s="190"/>
      <c r="CL26" s="190"/>
      <c r="CM26" s="190"/>
      <c r="CN26" s="190"/>
      <c r="CO26" s="190"/>
      <c r="CP26" s="190"/>
      <c r="CQ26" s="190"/>
      <c r="CR26" s="190"/>
      <c r="CS26" s="190"/>
      <c r="CT26" s="190"/>
      <c r="CU26" s="190"/>
      <c r="CV26" s="190"/>
      <c r="CW26" s="190"/>
      <c r="CX26" s="190"/>
      <c r="CY26" s="190"/>
      <c r="CZ26" s="190"/>
      <c r="DA26" s="190"/>
      <c r="DB26" s="190"/>
      <c r="DC26" s="190"/>
      <c r="DD26" s="190"/>
      <c r="DE26" s="190"/>
      <c r="DF26" s="190"/>
      <c r="DG26" s="190"/>
      <c r="DH26" s="190"/>
      <c r="DI26" s="190"/>
      <c r="DJ26" s="190"/>
      <c r="DK26" s="190"/>
      <c r="DL26" s="190"/>
      <c r="DM26" s="190"/>
      <c r="DN26" s="190"/>
      <c r="DO26" s="190"/>
      <c r="DP26" s="190"/>
      <c r="DQ26" s="190"/>
      <c r="DR26" s="190"/>
      <c r="DS26" s="190"/>
      <c r="DT26" s="190"/>
      <c r="DU26" s="190"/>
      <c r="DV26" s="190"/>
      <c r="DW26" s="190"/>
      <c r="DX26" s="190"/>
      <c r="DY26" s="190"/>
      <c r="DZ26" s="190"/>
      <c r="EA26" s="190"/>
      <c r="EB26" s="190"/>
      <c r="EC26" s="190"/>
      <c r="ED26" s="190"/>
      <c r="EE26" s="190"/>
      <c r="EF26" s="190"/>
      <c r="EG26" s="190"/>
      <c r="EH26" s="190"/>
      <c r="EI26" s="190"/>
      <c r="EJ26" s="190"/>
      <c r="EK26" s="190"/>
      <c r="EL26" s="190"/>
      <c r="EM26" s="190"/>
      <c r="EN26" s="190"/>
      <c r="EO26" s="190"/>
      <c r="EP26" s="190"/>
      <c r="EQ26" s="190"/>
      <c r="ER26" s="190"/>
      <c r="ES26" s="190"/>
      <c r="ET26" s="190"/>
      <c r="EU26" s="190"/>
      <c r="EV26" s="190"/>
      <c r="EW26" s="190"/>
      <c r="EX26" s="190"/>
      <c r="EY26" s="190"/>
      <c r="EZ26" s="190"/>
      <c r="FA26" s="190"/>
      <c r="FB26" s="190"/>
      <c r="FC26" s="190"/>
      <c r="FD26" s="190"/>
      <c r="FE26" s="190"/>
      <c r="FF26" s="190"/>
      <c r="FG26" s="190"/>
      <c r="FH26" s="190"/>
      <c r="FI26" s="190"/>
      <c r="FJ26" s="190"/>
      <c r="FK26" s="190"/>
      <c r="FL26" s="190"/>
      <c r="FM26" s="190"/>
      <c r="FN26" s="190"/>
      <c r="FO26" s="190"/>
      <c r="FP26" s="190"/>
      <c r="FQ26" s="190"/>
      <c r="FR26" s="190"/>
      <c r="FS26" s="190"/>
    </row>
    <row r="27" spans="1:175" s="220" customFormat="1" ht="26" x14ac:dyDescent="0.35">
      <c r="A27" s="193" t="s">
        <v>439</v>
      </c>
      <c r="B27" s="197" t="s">
        <v>302</v>
      </c>
      <c r="C27" s="168" t="s">
        <v>49</v>
      </c>
      <c r="D27" s="175" t="s">
        <v>39</v>
      </c>
      <c r="E27" s="180" t="s">
        <v>619</v>
      </c>
      <c r="F27" s="198"/>
      <c r="G27" s="198" t="s">
        <v>622</v>
      </c>
      <c r="H27" s="199" t="s">
        <v>623</v>
      </c>
      <c r="I27" s="198" t="s">
        <v>624</v>
      </c>
      <c r="J27" s="198"/>
      <c r="K27" s="198" t="s">
        <v>625</v>
      </c>
      <c r="L27" s="199"/>
      <c r="M27" s="199"/>
      <c r="N27" s="199" t="s">
        <v>444</v>
      </c>
      <c r="O27" s="199"/>
      <c r="P27" s="125">
        <v>2020</v>
      </c>
      <c r="Q27" s="199"/>
      <c r="R27" s="200"/>
      <c r="S27" s="199"/>
      <c r="T27" s="199"/>
      <c r="U27" s="199"/>
      <c r="V27" s="199"/>
      <c r="W27" s="199"/>
      <c r="X27" s="199"/>
      <c r="Y27" s="199"/>
      <c r="Z27" s="199"/>
      <c r="AA27" s="199"/>
      <c r="AB27" s="183"/>
      <c r="AC27" s="183"/>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90"/>
      <c r="BA27" s="190"/>
      <c r="BB27" s="190"/>
      <c r="BC27" s="190"/>
      <c r="BD27" s="190"/>
      <c r="BE27" s="190"/>
      <c r="BF27" s="190"/>
      <c r="BG27" s="190"/>
      <c r="BH27" s="190"/>
      <c r="BI27" s="190"/>
      <c r="BJ27" s="190"/>
      <c r="BK27" s="190"/>
      <c r="BL27" s="190"/>
      <c r="BM27" s="190"/>
      <c r="BN27" s="190"/>
      <c r="BO27" s="190"/>
      <c r="BP27" s="190"/>
      <c r="BQ27" s="190"/>
      <c r="BR27" s="190"/>
      <c r="BS27" s="190"/>
      <c r="BT27" s="190"/>
      <c r="BU27" s="190"/>
      <c r="BV27" s="190"/>
      <c r="BW27" s="190"/>
      <c r="BX27" s="190"/>
      <c r="BY27" s="190"/>
      <c r="BZ27" s="190"/>
      <c r="CA27" s="190"/>
      <c r="CB27" s="190"/>
      <c r="CC27" s="190"/>
      <c r="CD27" s="190"/>
      <c r="CE27" s="190"/>
      <c r="CF27" s="190"/>
      <c r="CG27" s="190"/>
      <c r="CH27" s="190"/>
      <c r="CI27" s="190"/>
      <c r="CJ27" s="190"/>
      <c r="CK27" s="190"/>
      <c r="CL27" s="190"/>
      <c r="CM27" s="190"/>
      <c r="CN27" s="190"/>
      <c r="CO27" s="190"/>
      <c r="CP27" s="190"/>
      <c r="CQ27" s="190"/>
      <c r="CR27" s="190"/>
      <c r="CS27" s="190"/>
      <c r="CT27" s="190"/>
      <c r="CU27" s="190"/>
      <c r="CV27" s="190"/>
      <c r="CW27" s="190"/>
      <c r="CX27" s="190"/>
      <c r="CY27" s="190"/>
      <c r="CZ27" s="190"/>
      <c r="DA27" s="190"/>
      <c r="DB27" s="190"/>
      <c r="DC27" s="190"/>
      <c r="DD27" s="190"/>
      <c r="DE27" s="190"/>
      <c r="DF27" s="190"/>
      <c r="DG27" s="190"/>
      <c r="DH27" s="190"/>
      <c r="DI27" s="190"/>
      <c r="DJ27" s="190"/>
      <c r="DK27" s="190"/>
      <c r="DL27" s="190"/>
      <c r="DM27" s="190"/>
      <c r="DN27" s="190"/>
      <c r="DO27" s="190"/>
      <c r="DP27" s="190"/>
      <c r="DQ27" s="190"/>
      <c r="DR27" s="190"/>
      <c r="DS27" s="190"/>
      <c r="DT27" s="190"/>
      <c r="DU27" s="190"/>
      <c r="DV27" s="190"/>
      <c r="DW27" s="190"/>
      <c r="DX27" s="190"/>
      <c r="DY27" s="190"/>
      <c r="DZ27" s="190"/>
      <c r="EA27" s="190"/>
      <c r="EB27" s="190"/>
      <c r="EC27" s="190"/>
      <c r="ED27" s="190"/>
      <c r="EE27" s="190"/>
      <c r="EF27" s="190"/>
      <c r="EG27" s="190"/>
      <c r="EH27" s="190"/>
      <c r="EI27" s="190"/>
      <c r="EJ27" s="190"/>
      <c r="EK27" s="190"/>
      <c r="EL27" s="190"/>
      <c r="EM27" s="190"/>
      <c r="EN27" s="190"/>
      <c r="EO27" s="190"/>
      <c r="EP27" s="190"/>
      <c r="EQ27" s="190"/>
      <c r="ER27" s="190"/>
      <c r="ES27" s="190"/>
      <c r="ET27" s="190"/>
      <c r="EU27" s="190"/>
      <c r="EV27" s="190"/>
      <c r="EW27" s="190"/>
      <c r="EX27" s="190"/>
      <c r="EY27" s="190"/>
      <c r="EZ27" s="190"/>
      <c r="FA27" s="190"/>
      <c r="FB27" s="190"/>
      <c r="FC27" s="190"/>
      <c r="FD27" s="190"/>
      <c r="FE27" s="190"/>
      <c r="FF27" s="190"/>
      <c r="FG27" s="190"/>
      <c r="FH27" s="190"/>
      <c r="FI27" s="190"/>
      <c r="FJ27" s="190"/>
      <c r="FK27" s="190"/>
      <c r="FL27" s="190"/>
      <c r="FM27" s="190"/>
      <c r="FN27" s="190"/>
      <c r="FO27" s="190"/>
      <c r="FP27" s="190"/>
      <c r="FQ27" s="190"/>
      <c r="FR27" s="190"/>
      <c r="FS27" s="190"/>
    </row>
    <row r="28" spans="1:175" s="220" customFormat="1" ht="65" x14ac:dyDescent="0.35">
      <c r="A28" s="193" t="s">
        <v>439</v>
      </c>
      <c r="B28" s="125" t="s">
        <v>346</v>
      </c>
      <c r="C28" s="168" t="s">
        <v>49</v>
      </c>
      <c r="D28" s="175" t="s">
        <v>39</v>
      </c>
      <c r="E28" s="180" t="s">
        <v>619</v>
      </c>
      <c r="F28" s="132"/>
      <c r="G28" s="132" t="s">
        <v>340</v>
      </c>
      <c r="H28" s="125" t="s">
        <v>626</v>
      </c>
      <c r="I28" s="132" t="s">
        <v>621</v>
      </c>
      <c r="J28" s="125"/>
      <c r="K28" s="132" t="s">
        <v>359</v>
      </c>
      <c r="L28" s="125"/>
      <c r="M28" s="125"/>
      <c r="N28" s="125" t="s">
        <v>444</v>
      </c>
      <c r="O28" s="125"/>
      <c r="P28" s="125">
        <v>2020</v>
      </c>
      <c r="Q28" s="125" t="s">
        <v>583</v>
      </c>
      <c r="R28" s="194" t="s">
        <v>616</v>
      </c>
      <c r="S28" s="125"/>
      <c r="T28" s="125"/>
      <c r="U28" s="125"/>
      <c r="V28" s="125"/>
      <c r="W28" s="125"/>
      <c r="X28" s="125"/>
      <c r="Y28" s="125"/>
      <c r="Z28" s="125"/>
      <c r="AA28" s="125"/>
      <c r="AB28" s="183" t="s">
        <v>627</v>
      </c>
      <c r="AC28" s="183"/>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0"/>
      <c r="BW28" s="190"/>
      <c r="BX28" s="190"/>
      <c r="BY28" s="190"/>
      <c r="BZ28" s="190"/>
      <c r="CA28" s="190"/>
      <c r="CB28" s="190"/>
      <c r="CC28" s="190"/>
      <c r="CD28" s="190"/>
      <c r="CE28" s="190"/>
      <c r="CF28" s="190"/>
      <c r="CG28" s="190"/>
      <c r="CH28" s="190"/>
      <c r="CI28" s="190"/>
      <c r="CJ28" s="190"/>
      <c r="CK28" s="190"/>
      <c r="CL28" s="190"/>
      <c r="CM28" s="190"/>
      <c r="CN28" s="190"/>
      <c r="CO28" s="190"/>
      <c r="CP28" s="190"/>
      <c r="CQ28" s="190"/>
      <c r="CR28" s="190"/>
      <c r="CS28" s="190"/>
      <c r="CT28" s="190"/>
      <c r="CU28" s="190"/>
      <c r="CV28" s="190"/>
      <c r="CW28" s="190"/>
      <c r="CX28" s="190"/>
      <c r="CY28" s="190"/>
      <c r="CZ28" s="190"/>
      <c r="DA28" s="190"/>
      <c r="DB28" s="190"/>
      <c r="DC28" s="190"/>
      <c r="DD28" s="190"/>
      <c r="DE28" s="190"/>
      <c r="DF28" s="190"/>
      <c r="DG28" s="190"/>
      <c r="DH28" s="190"/>
      <c r="DI28" s="190"/>
      <c r="DJ28" s="190"/>
      <c r="DK28" s="190"/>
      <c r="DL28" s="190"/>
      <c r="DM28" s="190"/>
      <c r="DN28" s="190"/>
      <c r="DO28" s="190"/>
      <c r="DP28" s="190"/>
      <c r="DQ28" s="190"/>
      <c r="DR28" s="190"/>
      <c r="DS28" s="190"/>
      <c r="DT28" s="190"/>
      <c r="DU28" s="190"/>
      <c r="DV28" s="190"/>
      <c r="DW28" s="190"/>
      <c r="DX28" s="190"/>
      <c r="DY28" s="190"/>
      <c r="DZ28" s="190"/>
      <c r="EA28" s="190"/>
      <c r="EB28" s="190"/>
      <c r="EC28" s="190"/>
      <c r="ED28" s="190"/>
      <c r="EE28" s="190"/>
      <c r="EF28" s="190"/>
      <c r="EG28" s="190"/>
      <c r="EH28" s="190"/>
      <c r="EI28" s="190"/>
      <c r="EJ28" s="190"/>
      <c r="EK28" s="190"/>
      <c r="EL28" s="190"/>
      <c r="EM28" s="190"/>
      <c r="EN28" s="190"/>
      <c r="EO28" s="190"/>
      <c r="EP28" s="190"/>
      <c r="EQ28" s="190"/>
      <c r="ER28" s="190"/>
      <c r="ES28" s="190"/>
      <c r="ET28" s="190"/>
      <c r="EU28" s="190"/>
      <c r="EV28" s="190"/>
      <c r="EW28" s="190"/>
      <c r="EX28" s="190"/>
      <c r="EY28" s="190"/>
      <c r="EZ28" s="190"/>
      <c r="FA28" s="190"/>
      <c r="FB28" s="190"/>
      <c r="FC28" s="190"/>
      <c r="FD28" s="190"/>
      <c r="FE28" s="190"/>
      <c r="FF28" s="190"/>
      <c r="FG28" s="190"/>
      <c r="FH28" s="190"/>
      <c r="FI28" s="190"/>
      <c r="FJ28" s="190"/>
      <c r="FK28" s="190"/>
      <c r="FL28" s="190"/>
      <c r="FM28" s="190"/>
      <c r="FN28" s="190"/>
      <c r="FO28" s="190"/>
      <c r="FP28" s="190"/>
      <c r="FQ28" s="190"/>
      <c r="FR28" s="190"/>
      <c r="FS28" s="190"/>
    </row>
    <row r="29" spans="1:175" s="220" customFormat="1" ht="26" x14ac:dyDescent="0.35">
      <c r="A29" s="193" t="s">
        <v>439</v>
      </c>
      <c r="B29" s="125" t="s">
        <v>303</v>
      </c>
      <c r="C29" s="168" t="s">
        <v>49</v>
      </c>
      <c r="D29" s="175" t="s">
        <v>39</v>
      </c>
      <c r="E29" s="180" t="s">
        <v>619</v>
      </c>
      <c r="F29" s="198"/>
      <c r="G29" s="198" t="s">
        <v>628</v>
      </c>
      <c r="H29" s="199" t="s">
        <v>628</v>
      </c>
      <c r="I29" s="198" t="s">
        <v>629</v>
      </c>
      <c r="J29" s="198"/>
      <c r="K29" s="198" t="s">
        <v>625</v>
      </c>
      <c r="L29" s="199"/>
      <c r="M29" s="199"/>
      <c r="N29" s="199" t="s">
        <v>444</v>
      </c>
      <c r="O29" s="199"/>
      <c r="P29" s="199">
        <v>2020</v>
      </c>
      <c r="Q29" s="199"/>
      <c r="R29" s="200"/>
      <c r="S29" s="199"/>
      <c r="T29" s="199"/>
      <c r="U29" s="199"/>
      <c r="V29" s="199"/>
      <c r="W29" s="199"/>
      <c r="X29" s="199"/>
      <c r="Y29" s="199"/>
      <c r="Z29" s="199"/>
      <c r="AA29" s="199"/>
      <c r="AB29" s="183" t="s">
        <v>627</v>
      </c>
      <c r="AC29" s="183"/>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0"/>
      <c r="BO29" s="190"/>
      <c r="BP29" s="190"/>
      <c r="BQ29" s="190"/>
      <c r="BR29" s="190"/>
      <c r="BS29" s="190"/>
      <c r="BT29" s="190"/>
      <c r="BU29" s="190"/>
      <c r="BV29" s="190"/>
      <c r="BW29" s="190"/>
      <c r="BX29" s="190"/>
      <c r="BY29" s="190"/>
      <c r="BZ29" s="190"/>
      <c r="CA29" s="190"/>
      <c r="CB29" s="190"/>
      <c r="CC29" s="190"/>
      <c r="CD29" s="190"/>
      <c r="CE29" s="190"/>
      <c r="CF29" s="190"/>
      <c r="CG29" s="190"/>
      <c r="CH29" s="190"/>
      <c r="CI29" s="190"/>
      <c r="CJ29" s="190"/>
      <c r="CK29" s="190"/>
      <c r="CL29" s="190"/>
      <c r="CM29" s="190"/>
      <c r="CN29" s="190"/>
      <c r="CO29" s="190"/>
      <c r="CP29" s="190"/>
      <c r="CQ29" s="190"/>
      <c r="CR29" s="190"/>
      <c r="CS29" s="190"/>
      <c r="CT29" s="190"/>
      <c r="CU29" s="190"/>
      <c r="CV29" s="190"/>
      <c r="CW29" s="190"/>
      <c r="CX29" s="190"/>
      <c r="CY29" s="190"/>
      <c r="CZ29" s="190"/>
      <c r="DA29" s="190"/>
      <c r="DB29" s="190"/>
      <c r="DC29" s="190"/>
      <c r="DD29" s="190"/>
      <c r="DE29" s="190"/>
      <c r="DF29" s="190"/>
      <c r="DG29" s="190"/>
      <c r="DH29" s="190"/>
      <c r="DI29" s="190"/>
      <c r="DJ29" s="190"/>
      <c r="DK29" s="190"/>
      <c r="DL29" s="190"/>
      <c r="DM29" s="190"/>
      <c r="DN29" s="190"/>
      <c r="DO29" s="190"/>
      <c r="DP29" s="190"/>
      <c r="DQ29" s="190"/>
      <c r="DR29" s="190"/>
      <c r="DS29" s="190"/>
      <c r="DT29" s="190"/>
      <c r="DU29" s="190"/>
      <c r="DV29" s="190"/>
      <c r="DW29" s="190"/>
      <c r="DX29" s="190"/>
      <c r="DY29" s="190"/>
      <c r="DZ29" s="190"/>
      <c r="EA29" s="190"/>
      <c r="EB29" s="190"/>
      <c r="EC29" s="190"/>
      <c r="ED29" s="190"/>
      <c r="EE29" s="190"/>
      <c r="EF29" s="190"/>
      <c r="EG29" s="190"/>
      <c r="EH29" s="190"/>
      <c r="EI29" s="190"/>
      <c r="EJ29" s="190"/>
      <c r="EK29" s="190"/>
      <c r="EL29" s="190"/>
      <c r="EM29" s="190"/>
      <c r="EN29" s="190"/>
      <c r="EO29" s="190"/>
      <c r="EP29" s="190"/>
      <c r="EQ29" s="190"/>
      <c r="ER29" s="190"/>
      <c r="ES29" s="190"/>
      <c r="ET29" s="190"/>
      <c r="EU29" s="190"/>
      <c r="EV29" s="190"/>
      <c r="EW29" s="190"/>
      <c r="EX29" s="190"/>
      <c r="EY29" s="190"/>
      <c r="EZ29" s="190"/>
      <c r="FA29" s="190"/>
      <c r="FB29" s="190"/>
      <c r="FC29" s="190"/>
      <c r="FD29" s="190"/>
      <c r="FE29" s="190"/>
      <c r="FF29" s="190"/>
      <c r="FG29" s="190"/>
      <c r="FH29" s="190"/>
      <c r="FI29" s="190"/>
      <c r="FJ29" s="190"/>
      <c r="FK29" s="190"/>
      <c r="FL29" s="190"/>
      <c r="FM29" s="190"/>
      <c r="FN29" s="190"/>
      <c r="FO29" s="190"/>
      <c r="FP29" s="190"/>
      <c r="FQ29" s="190"/>
      <c r="FR29" s="190"/>
      <c r="FS29" s="190"/>
    </row>
    <row r="30" spans="1:175" s="220" customFormat="1" ht="65" x14ac:dyDescent="0.35">
      <c r="A30" s="193" t="s">
        <v>439</v>
      </c>
      <c r="B30" s="125" t="s">
        <v>347</v>
      </c>
      <c r="C30" s="168" t="s">
        <v>49</v>
      </c>
      <c r="D30" s="175" t="s">
        <v>39</v>
      </c>
      <c r="E30" s="180" t="s">
        <v>619</v>
      </c>
      <c r="F30" s="132"/>
      <c r="G30" s="132" t="s">
        <v>341</v>
      </c>
      <c r="H30" s="125" t="s">
        <v>630</v>
      </c>
      <c r="I30" s="132" t="s">
        <v>621</v>
      </c>
      <c r="J30" s="125"/>
      <c r="K30" s="132" t="s">
        <v>359</v>
      </c>
      <c r="L30" s="125"/>
      <c r="M30" s="125"/>
      <c r="N30" s="125" t="s">
        <v>444</v>
      </c>
      <c r="O30" s="125"/>
      <c r="P30" s="125">
        <v>2020</v>
      </c>
      <c r="Q30" s="125" t="s">
        <v>583</v>
      </c>
      <c r="R30" s="194" t="s">
        <v>616</v>
      </c>
      <c r="S30" s="125"/>
      <c r="T30" s="125"/>
      <c r="U30" s="125"/>
      <c r="V30" s="125"/>
      <c r="W30" s="125"/>
      <c r="X30" s="125"/>
      <c r="Y30" s="125"/>
      <c r="Z30" s="125"/>
      <c r="AA30" s="125"/>
      <c r="AB30" s="183"/>
      <c r="AC30" s="183"/>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90"/>
      <c r="BU30" s="190"/>
      <c r="BV30" s="190"/>
      <c r="BW30" s="190"/>
      <c r="BX30" s="190"/>
      <c r="BY30" s="190"/>
      <c r="BZ30" s="190"/>
      <c r="CA30" s="190"/>
      <c r="CB30" s="190"/>
      <c r="CC30" s="190"/>
      <c r="CD30" s="190"/>
      <c r="CE30" s="190"/>
      <c r="CF30" s="190"/>
      <c r="CG30" s="190"/>
      <c r="CH30" s="190"/>
      <c r="CI30" s="190"/>
      <c r="CJ30" s="190"/>
      <c r="CK30" s="190"/>
      <c r="CL30" s="190"/>
      <c r="CM30" s="190"/>
      <c r="CN30" s="190"/>
      <c r="CO30" s="190"/>
      <c r="CP30" s="190"/>
      <c r="CQ30" s="190"/>
      <c r="CR30" s="190"/>
      <c r="CS30" s="190"/>
      <c r="CT30" s="190"/>
      <c r="CU30" s="190"/>
      <c r="CV30" s="190"/>
      <c r="CW30" s="190"/>
      <c r="CX30" s="190"/>
      <c r="CY30" s="190"/>
      <c r="CZ30" s="190"/>
      <c r="DA30" s="190"/>
      <c r="DB30" s="190"/>
      <c r="DC30" s="190"/>
      <c r="DD30" s="190"/>
      <c r="DE30" s="190"/>
      <c r="DF30" s="190"/>
      <c r="DG30" s="190"/>
      <c r="DH30" s="190"/>
      <c r="DI30" s="190"/>
      <c r="DJ30" s="190"/>
      <c r="DK30" s="190"/>
      <c r="DL30" s="190"/>
      <c r="DM30" s="190"/>
      <c r="DN30" s="190"/>
      <c r="DO30" s="190"/>
      <c r="DP30" s="190"/>
      <c r="DQ30" s="190"/>
      <c r="DR30" s="190"/>
      <c r="DS30" s="190"/>
      <c r="DT30" s="190"/>
      <c r="DU30" s="190"/>
      <c r="DV30" s="190"/>
      <c r="DW30" s="190"/>
      <c r="DX30" s="190"/>
      <c r="DY30" s="190"/>
      <c r="DZ30" s="190"/>
      <c r="EA30" s="190"/>
      <c r="EB30" s="190"/>
      <c r="EC30" s="190"/>
      <c r="ED30" s="190"/>
      <c r="EE30" s="190"/>
      <c r="EF30" s="190"/>
      <c r="EG30" s="190"/>
      <c r="EH30" s="190"/>
      <c r="EI30" s="190"/>
      <c r="EJ30" s="190"/>
      <c r="EK30" s="190"/>
      <c r="EL30" s="190"/>
      <c r="EM30" s="190"/>
      <c r="EN30" s="190"/>
      <c r="EO30" s="190"/>
      <c r="EP30" s="190"/>
      <c r="EQ30" s="190"/>
      <c r="ER30" s="190"/>
      <c r="ES30" s="190"/>
      <c r="ET30" s="190"/>
      <c r="EU30" s="190"/>
      <c r="EV30" s="190"/>
      <c r="EW30" s="190"/>
      <c r="EX30" s="190"/>
      <c r="EY30" s="190"/>
      <c r="EZ30" s="190"/>
      <c r="FA30" s="190"/>
      <c r="FB30" s="190"/>
      <c r="FC30" s="190"/>
      <c r="FD30" s="190"/>
      <c r="FE30" s="190"/>
      <c r="FF30" s="190"/>
      <c r="FG30" s="190"/>
      <c r="FH30" s="190"/>
      <c r="FI30" s="190"/>
      <c r="FJ30" s="190"/>
      <c r="FK30" s="190"/>
      <c r="FL30" s="190"/>
      <c r="FM30" s="190"/>
      <c r="FN30" s="190"/>
      <c r="FO30" s="190"/>
      <c r="FP30" s="190"/>
      <c r="FQ30" s="190"/>
      <c r="FR30" s="190"/>
      <c r="FS30" s="190"/>
    </row>
    <row r="31" spans="1:175" s="220" customFormat="1" ht="26" x14ac:dyDescent="0.35">
      <c r="A31" s="193" t="s">
        <v>439</v>
      </c>
      <c r="B31" s="125" t="s">
        <v>304</v>
      </c>
      <c r="C31" s="168" t="s">
        <v>49</v>
      </c>
      <c r="D31" s="175" t="s">
        <v>39</v>
      </c>
      <c r="E31" s="180" t="s">
        <v>619</v>
      </c>
      <c r="F31" s="198"/>
      <c r="G31" s="198" t="s">
        <v>631</v>
      </c>
      <c r="H31" s="199" t="s">
        <v>631</v>
      </c>
      <c r="I31" s="198" t="s">
        <v>632</v>
      </c>
      <c r="J31" s="198"/>
      <c r="K31" s="198" t="s">
        <v>625</v>
      </c>
      <c r="L31" s="199"/>
      <c r="M31" s="199"/>
      <c r="N31" s="199" t="s">
        <v>444</v>
      </c>
      <c r="O31" s="199"/>
      <c r="P31" s="199">
        <v>2020</v>
      </c>
      <c r="Q31" s="125" t="s">
        <v>583</v>
      </c>
      <c r="R31" s="200"/>
      <c r="S31" s="199"/>
      <c r="T31" s="199"/>
      <c r="U31" s="199"/>
      <c r="V31" s="199"/>
      <c r="W31" s="199"/>
      <c r="X31" s="199"/>
      <c r="Y31" s="199"/>
      <c r="Z31" s="199"/>
      <c r="AA31" s="199"/>
      <c r="AB31" s="183"/>
      <c r="AC31" s="183"/>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c r="BR31" s="190"/>
      <c r="BS31" s="190"/>
      <c r="BT31" s="190"/>
      <c r="BU31" s="190"/>
      <c r="BV31" s="190"/>
      <c r="BW31" s="190"/>
      <c r="BX31" s="190"/>
      <c r="BY31" s="190"/>
      <c r="BZ31" s="190"/>
      <c r="CA31" s="190"/>
      <c r="CB31" s="190"/>
      <c r="CC31" s="190"/>
      <c r="CD31" s="190"/>
      <c r="CE31" s="190"/>
      <c r="CF31" s="190"/>
      <c r="CG31" s="190"/>
      <c r="CH31" s="190"/>
      <c r="CI31" s="190"/>
      <c r="CJ31" s="190"/>
      <c r="CK31" s="190"/>
      <c r="CL31" s="190"/>
      <c r="CM31" s="190"/>
      <c r="CN31" s="190"/>
      <c r="CO31" s="190"/>
      <c r="CP31" s="190"/>
      <c r="CQ31" s="190"/>
      <c r="CR31" s="190"/>
      <c r="CS31" s="190"/>
      <c r="CT31" s="190"/>
      <c r="CU31" s="190"/>
      <c r="CV31" s="190"/>
      <c r="CW31" s="190"/>
      <c r="CX31" s="190"/>
      <c r="CY31" s="190"/>
      <c r="CZ31" s="190"/>
      <c r="DA31" s="190"/>
      <c r="DB31" s="190"/>
      <c r="DC31" s="190"/>
      <c r="DD31" s="190"/>
      <c r="DE31" s="190"/>
      <c r="DF31" s="190"/>
      <c r="DG31" s="190"/>
      <c r="DH31" s="190"/>
      <c r="DI31" s="190"/>
      <c r="DJ31" s="190"/>
      <c r="DK31" s="190"/>
      <c r="DL31" s="190"/>
      <c r="DM31" s="190"/>
      <c r="DN31" s="190"/>
      <c r="DO31" s="190"/>
      <c r="DP31" s="190"/>
      <c r="DQ31" s="190"/>
      <c r="DR31" s="190"/>
      <c r="DS31" s="190"/>
      <c r="DT31" s="190"/>
      <c r="DU31" s="190"/>
      <c r="DV31" s="190"/>
      <c r="DW31" s="190"/>
      <c r="DX31" s="190"/>
      <c r="DY31" s="190"/>
      <c r="DZ31" s="190"/>
      <c r="EA31" s="190"/>
      <c r="EB31" s="190"/>
      <c r="EC31" s="190"/>
      <c r="ED31" s="190"/>
      <c r="EE31" s="190"/>
      <c r="EF31" s="190"/>
      <c r="EG31" s="190"/>
      <c r="EH31" s="190"/>
      <c r="EI31" s="190"/>
      <c r="EJ31" s="190"/>
      <c r="EK31" s="190"/>
      <c r="EL31" s="190"/>
      <c r="EM31" s="190"/>
      <c r="EN31" s="190"/>
      <c r="EO31" s="190"/>
      <c r="EP31" s="190"/>
      <c r="EQ31" s="190"/>
      <c r="ER31" s="190"/>
      <c r="ES31" s="190"/>
      <c r="ET31" s="190"/>
      <c r="EU31" s="190"/>
      <c r="EV31" s="190"/>
      <c r="EW31" s="190"/>
      <c r="EX31" s="190"/>
      <c r="EY31" s="190"/>
      <c r="EZ31" s="190"/>
      <c r="FA31" s="190"/>
      <c r="FB31" s="190"/>
      <c r="FC31" s="190"/>
      <c r="FD31" s="190"/>
      <c r="FE31" s="190"/>
      <c r="FF31" s="190"/>
      <c r="FG31" s="190"/>
      <c r="FH31" s="190"/>
      <c r="FI31" s="190"/>
      <c r="FJ31" s="190"/>
      <c r="FK31" s="190"/>
      <c r="FL31" s="190"/>
      <c r="FM31" s="190"/>
      <c r="FN31" s="190"/>
      <c r="FO31" s="190"/>
      <c r="FP31" s="190"/>
      <c r="FQ31" s="190"/>
      <c r="FR31" s="190"/>
      <c r="FS31" s="190"/>
    </row>
    <row r="32" spans="1:175" s="190" customFormat="1" ht="39" x14ac:dyDescent="0.35">
      <c r="A32" s="193">
        <v>3</v>
      </c>
      <c r="B32" s="196" t="s">
        <v>332</v>
      </c>
      <c r="C32" s="168" t="s">
        <v>49</v>
      </c>
      <c r="D32" s="185" t="s">
        <v>633</v>
      </c>
      <c r="E32" s="185"/>
      <c r="F32" s="185"/>
      <c r="G32" s="176" t="s">
        <v>43</v>
      </c>
      <c r="H32" s="175" t="s">
        <v>43</v>
      </c>
      <c r="I32" s="175" t="s">
        <v>361</v>
      </c>
      <c r="J32" s="175"/>
      <c r="K32" s="175" t="s">
        <v>361</v>
      </c>
      <c r="L32" s="177"/>
      <c r="M32" s="177"/>
      <c r="N32" s="177"/>
      <c r="O32" s="177"/>
      <c r="P32" s="177"/>
      <c r="Q32" s="177"/>
      <c r="R32" s="177"/>
      <c r="S32" s="177"/>
      <c r="T32" s="175"/>
      <c r="U32" s="177"/>
      <c r="V32" s="177"/>
      <c r="W32" s="177"/>
      <c r="X32" s="177"/>
      <c r="Y32" s="177"/>
      <c r="Z32" s="177"/>
      <c r="AA32" s="177"/>
      <c r="AB32" s="183"/>
      <c r="AC32" s="183"/>
    </row>
    <row r="33" spans="1:175" s="190" customFormat="1" ht="39" x14ac:dyDescent="0.35">
      <c r="A33" s="193">
        <v>4</v>
      </c>
      <c r="B33" s="201" t="s">
        <v>328</v>
      </c>
      <c r="C33" s="168" t="s">
        <v>49</v>
      </c>
      <c r="D33" s="185" t="s">
        <v>633</v>
      </c>
      <c r="E33" s="186" t="s">
        <v>40</v>
      </c>
      <c r="F33" s="186"/>
      <c r="G33" s="181" t="s">
        <v>40</v>
      </c>
      <c r="H33" s="180" t="s">
        <v>40</v>
      </c>
      <c r="I33" s="180" t="s">
        <v>361</v>
      </c>
      <c r="J33" s="180"/>
      <c r="K33" s="180" t="s">
        <v>361</v>
      </c>
      <c r="L33" s="179"/>
      <c r="M33" s="179"/>
      <c r="N33" s="179"/>
      <c r="O33" s="179"/>
      <c r="P33" s="179"/>
      <c r="Q33" s="179"/>
      <c r="R33" s="179"/>
      <c r="S33" s="179"/>
      <c r="T33" s="180"/>
      <c r="U33" s="179"/>
      <c r="V33" s="179"/>
      <c r="W33" s="179"/>
      <c r="X33" s="179"/>
      <c r="Y33" s="179"/>
      <c r="Z33" s="179"/>
      <c r="AA33" s="179"/>
      <c r="AB33" s="183"/>
      <c r="AC33" s="183"/>
    </row>
    <row r="34" spans="1:175" s="221" customFormat="1" ht="49.5" customHeight="1" x14ac:dyDescent="0.35">
      <c r="A34" s="193" t="s">
        <v>439</v>
      </c>
      <c r="B34" s="191" t="s">
        <v>307</v>
      </c>
      <c r="C34" s="168" t="s">
        <v>49</v>
      </c>
      <c r="D34" s="175" t="s">
        <v>633</v>
      </c>
      <c r="E34" s="180" t="s">
        <v>40</v>
      </c>
      <c r="F34" s="132"/>
      <c r="G34" s="132" t="s">
        <v>634</v>
      </c>
      <c r="H34" s="132" t="s">
        <v>635</v>
      </c>
      <c r="I34" s="132" t="s">
        <v>636</v>
      </c>
      <c r="J34" s="125"/>
      <c r="K34" s="132" t="s">
        <v>561</v>
      </c>
      <c r="L34" s="125"/>
      <c r="M34" s="125"/>
      <c r="N34" s="125" t="s">
        <v>444</v>
      </c>
      <c r="O34" s="125"/>
      <c r="P34" s="125">
        <v>2022</v>
      </c>
      <c r="Q34" s="125" t="s">
        <v>583</v>
      </c>
      <c r="R34" s="125"/>
      <c r="S34" s="125"/>
      <c r="T34" s="125"/>
      <c r="U34" s="125"/>
      <c r="V34" s="125"/>
      <c r="W34" s="125"/>
      <c r="X34" s="125"/>
      <c r="Y34" s="125"/>
      <c r="Z34" s="125"/>
      <c r="AA34" s="125"/>
      <c r="AB34" s="183"/>
      <c r="AC34" s="183"/>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0"/>
      <c r="BQ34" s="190"/>
      <c r="BR34" s="190"/>
      <c r="BS34" s="190"/>
      <c r="BT34" s="190"/>
      <c r="BU34" s="190"/>
      <c r="BV34" s="190"/>
      <c r="BW34" s="190"/>
      <c r="BX34" s="190"/>
      <c r="BY34" s="190"/>
      <c r="BZ34" s="190"/>
      <c r="CA34" s="190"/>
      <c r="CB34" s="190"/>
      <c r="CC34" s="190"/>
      <c r="CD34" s="190"/>
      <c r="CE34" s="190"/>
      <c r="CF34" s="190"/>
      <c r="CG34" s="190"/>
      <c r="CH34" s="190"/>
      <c r="CI34" s="190"/>
      <c r="CJ34" s="190"/>
      <c r="CK34" s="190"/>
      <c r="CL34" s="190"/>
      <c r="CM34" s="190"/>
      <c r="CN34" s="190"/>
      <c r="CO34" s="190"/>
      <c r="CP34" s="190"/>
      <c r="CQ34" s="190"/>
      <c r="CR34" s="190"/>
      <c r="CS34" s="190"/>
      <c r="CT34" s="190"/>
      <c r="CU34" s="190"/>
      <c r="CV34" s="190"/>
      <c r="CW34" s="190"/>
      <c r="CX34" s="190"/>
      <c r="CY34" s="190"/>
      <c r="CZ34" s="190"/>
      <c r="DA34" s="190"/>
      <c r="DB34" s="190"/>
      <c r="DC34" s="190"/>
      <c r="DD34" s="190"/>
      <c r="DE34" s="190"/>
      <c r="DF34" s="190"/>
      <c r="DG34" s="190"/>
      <c r="DH34" s="190"/>
      <c r="DI34" s="190"/>
      <c r="DJ34" s="190"/>
      <c r="DK34" s="190"/>
      <c r="DL34" s="190"/>
      <c r="DM34" s="190"/>
      <c r="DN34" s="190"/>
      <c r="DO34" s="190"/>
      <c r="DP34" s="190"/>
      <c r="DQ34" s="190"/>
      <c r="DR34" s="190"/>
      <c r="DS34" s="190"/>
      <c r="DT34" s="190"/>
      <c r="DU34" s="190"/>
      <c r="DV34" s="190"/>
      <c r="DW34" s="190"/>
      <c r="DX34" s="190"/>
      <c r="DY34" s="190"/>
      <c r="DZ34" s="190"/>
      <c r="EA34" s="190"/>
      <c r="EB34" s="190"/>
      <c r="EC34" s="190"/>
      <c r="ED34" s="190"/>
      <c r="EE34" s="190"/>
      <c r="EF34" s="190"/>
      <c r="EG34" s="190"/>
      <c r="EH34" s="190"/>
      <c r="EI34" s="190"/>
      <c r="EJ34" s="190"/>
      <c r="EK34" s="190"/>
      <c r="EL34" s="190"/>
      <c r="EM34" s="190"/>
      <c r="EN34" s="190"/>
      <c r="EO34" s="190"/>
      <c r="EP34" s="190"/>
      <c r="EQ34" s="190"/>
      <c r="ER34" s="190"/>
      <c r="ES34" s="190"/>
      <c r="ET34" s="190"/>
      <c r="EU34" s="190"/>
      <c r="EV34" s="190"/>
      <c r="EW34" s="190"/>
      <c r="EX34" s="190"/>
      <c r="EY34" s="190"/>
      <c r="EZ34" s="190"/>
      <c r="FA34" s="190"/>
      <c r="FB34" s="190"/>
      <c r="FC34" s="190"/>
      <c r="FD34" s="190"/>
      <c r="FE34" s="190"/>
      <c r="FF34" s="190"/>
      <c r="FG34" s="190"/>
      <c r="FH34" s="190"/>
      <c r="FI34" s="190"/>
      <c r="FJ34" s="190"/>
      <c r="FK34" s="190"/>
      <c r="FL34" s="190"/>
      <c r="FM34" s="190"/>
      <c r="FN34" s="190"/>
      <c r="FO34" s="190"/>
      <c r="FP34" s="190"/>
      <c r="FQ34" s="190"/>
      <c r="FR34" s="190"/>
      <c r="FS34" s="190"/>
    </row>
    <row r="35" spans="1:175" s="221" customFormat="1" ht="60.75" customHeight="1" x14ac:dyDescent="0.35">
      <c r="A35" s="193" t="s">
        <v>439</v>
      </c>
      <c r="B35" s="191" t="s">
        <v>308</v>
      </c>
      <c r="C35" s="168" t="s">
        <v>49</v>
      </c>
      <c r="D35" s="175" t="s">
        <v>633</v>
      </c>
      <c r="E35" s="180" t="s">
        <v>40</v>
      </c>
      <c r="F35" s="132"/>
      <c r="G35" s="132" t="s">
        <v>275</v>
      </c>
      <c r="H35" s="125" t="s">
        <v>637</v>
      </c>
      <c r="I35" s="132" t="s">
        <v>638</v>
      </c>
      <c r="J35" s="125"/>
      <c r="K35" s="132" t="s">
        <v>362</v>
      </c>
      <c r="L35" s="125"/>
      <c r="M35" s="125"/>
      <c r="N35" s="125" t="s">
        <v>444</v>
      </c>
      <c r="O35" s="125"/>
      <c r="P35" s="125">
        <v>2020</v>
      </c>
      <c r="Q35" s="125" t="s">
        <v>583</v>
      </c>
      <c r="R35" s="125"/>
      <c r="S35" s="125"/>
      <c r="T35" s="125"/>
      <c r="U35" s="125"/>
      <c r="V35" s="125"/>
      <c r="W35" s="125"/>
      <c r="X35" s="125"/>
      <c r="Y35" s="125"/>
      <c r="Z35" s="125"/>
      <c r="AA35" s="125"/>
      <c r="AB35" s="183"/>
      <c r="AC35" s="183"/>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0"/>
      <c r="BR35" s="190"/>
      <c r="BS35" s="190"/>
      <c r="BT35" s="190"/>
      <c r="BU35" s="190"/>
      <c r="BV35" s="190"/>
      <c r="BW35" s="190"/>
      <c r="BX35" s="190"/>
      <c r="BY35" s="190"/>
      <c r="BZ35" s="190"/>
      <c r="CA35" s="190"/>
      <c r="CB35" s="190"/>
      <c r="CC35" s="190"/>
      <c r="CD35" s="190"/>
      <c r="CE35" s="190"/>
      <c r="CF35" s="190"/>
      <c r="CG35" s="190"/>
      <c r="CH35" s="190"/>
      <c r="CI35" s="190"/>
      <c r="CJ35" s="190"/>
      <c r="CK35" s="190"/>
      <c r="CL35" s="190"/>
      <c r="CM35" s="190"/>
      <c r="CN35" s="190"/>
      <c r="CO35" s="190"/>
      <c r="CP35" s="190"/>
      <c r="CQ35" s="190"/>
      <c r="CR35" s="190"/>
      <c r="CS35" s="190"/>
      <c r="CT35" s="190"/>
      <c r="CU35" s="190"/>
      <c r="CV35" s="190"/>
      <c r="CW35" s="190"/>
      <c r="CX35" s="190"/>
      <c r="CY35" s="190"/>
      <c r="CZ35" s="190"/>
      <c r="DA35" s="190"/>
      <c r="DB35" s="190"/>
      <c r="DC35" s="190"/>
      <c r="DD35" s="190"/>
      <c r="DE35" s="190"/>
      <c r="DF35" s="190"/>
      <c r="DG35" s="190"/>
      <c r="DH35" s="190"/>
      <c r="DI35" s="190"/>
      <c r="DJ35" s="190"/>
      <c r="DK35" s="190"/>
      <c r="DL35" s="190"/>
      <c r="DM35" s="190"/>
      <c r="DN35" s="190"/>
      <c r="DO35" s="190"/>
      <c r="DP35" s="190"/>
      <c r="DQ35" s="190"/>
      <c r="DR35" s="190"/>
      <c r="DS35" s="190"/>
      <c r="DT35" s="190"/>
      <c r="DU35" s="190"/>
      <c r="DV35" s="190"/>
      <c r="DW35" s="190"/>
      <c r="DX35" s="190"/>
      <c r="DY35" s="190"/>
      <c r="DZ35" s="190"/>
      <c r="EA35" s="190"/>
      <c r="EB35" s="190"/>
      <c r="EC35" s="190"/>
      <c r="ED35" s="190"/>
      <c r="EE35" s="190"/>
      <c r="EF35" s="190"/>
      <c r="EG35" s="190"/>
      <c r="EH35" s="190"/>
      <c r="EI35" s="190"/>
      <c r="EJ35" s="190"/>
      <c r="EK35" s="190"/>
      <c r="EL35" s="190"/>
      <c r="EM35" s="190"/>
      <c r="EN35" s="190"/>
      <c r="EO35" s="190"/>
      <c r="EP35" s="190"/>
      <c r="EQ35" s="190"/>
      <c r="ER35" s="190"/>
      <c r="ES35" s="190"/>
      <c r="ET35" s="190"/>
      <c r="EU35" s="190"/>
      <c r="EV35" s="190"/>
      <c r="EW35" s="190"/>
      <c r="EX35" s="190"/>
      <c r="EY35" s="190"/>
      <c r="EZ35" s="190"/>
      <c r="FA35" s="190"/>
      <c r="FB35" s="190"/>
      <c r="FC35" s="190"/>
      <c r="FD35" s="190"/>
      <c r="FE35" s="190"/>
      <c r="FF35" s="190"/>
      <c r="FG35" s="190"/>
      <c r="FH35" s="190"/>
      <c r="FI35" s="190"/>
      <c r="FJ35" s="190"/>
      <c r="FK35" s="190"/>
      <c r="FL35" s="190"/>
      <c r="FM35" s="190"/>
      <c r="FN35" s="190"/>
      <c r="FO35" s="190"/>
      <c r="FP35" s="190"/>
      <c r="FQ35" s="190"/>
      <c r="FR35" s="190"/>
      <c r="FS35" s="190"/>
    </row>
    <row r="36" spans="1:175" s="190" customFormat="1" ht="39" x14ac:dyDescent="0.35">
      <c r="A36" s="193">
        <v>4</v>
      </c>
      <c r="B36" s="186" t="s">
        <v>329</v>
      </c>
      <c r="C36" s="168" t="s">
        <v>49</v>
      </c>
      <c r="D36" s="185" t="s">
        <v>633</v>
      </c>
      <c r="E36" s="186" t="s">
        <v>41</v>
      </c>
      <c r="F36" s="186"/>
      <c r="G36" s="181" t="s">
        <v>41</v>
      </c>
      <c r="H36" s="180" t="s">
        <v>41</v>
      </c>
      <c r="I36" s="180" t="s">
        <v>361</v>
      </c>
      <c r="J36" s="180"/>
      <c r="K36" s="180" t="s">
        <v>361</v>
      </c>
      <c r="L36" s="179"/>
      <c r="M36" s="179"/>
      <c r="N36" s="179"/>
      <c r="O36" s="179"/>
      <c r="P36" s="179"/>
      <c r="Q36" s="179"/>
      <c r="R36" s="179"/>
      <c r="S36" s="179"/>
      <c r="T36" s="180"/>
      <c r="U36" s="179"/>
      <c r="V36" s="179"/>
      <c r="W36" s="179"/>
      <c r="X36" s="179"/>
      <c r="Y36" s="179"/>
      <c r="Z36" s="179"/>
      <c r="AA36" s="179"/>
      <c r="AB36" s="183"/>
      <c r="AC36" s="183"/>
    </row>
    <row r="37" spans="1:175" s="221" customFormat="1" ht="74.25" customHeight="1" x14ac:dyDescent="0.35">
      <c r="A37" s="193" t="s">
        <v>439</v>
      </c>
      <c r="B37" s="191" t="s">
        <v>313</v>
      </c>
      <c r="C37" s="168" t="s">
        <v>49</v>
      </c>
      <c r="D37" s="175" t="s">
        <v>633</v>
      </c>
      <c r="E37" s="180" t="s">
        <v>41</v>
      </c>
      <c r="F37" s="132"/>
      <c r="G37" s="132" t="s">
        <v>280</v>
      </c>
      <c r="H37" s="132" t="s">
        <v>639</v>
      </c>
      <c r="I37" s="132" t="s">
        <v>640</v>
      </c>
      <c r="J37" s="125"/>
      <c r="K37" s="132" t="s">
        <v>561</v>
      </c>
      <c r="L37" s="125"/>
      <c r="M37" s="125"/>
      <c r="N37" s="125" t="s">
        <v>444</v>
      </c>
      <c r="O37" s="125"/>
      <c r="P37" s="125">
        <v>2022</v>
      </c>
      <c r="Q37" s="125" t="s">
        <v>583</v>
      </c>
      <c r="R37" s="125"/>
      <c r="S37" s="125"/>
      <c r="T37" s="125"/>
      <c r="U37" s="125"/>
      <c r="V37" s="125"/>
      <c r="W37" s="125"/>
      <c r="X37" s="125"/>
      <c r="Y37" s="125"/>
      <c r="Z37" s="125"/>
      <c r="AA37" s="125"/>
      <c r="AB37" s="183"/>
      <c r="AC37" s="183"/>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0"/>
      <c r="BQ37" s="190"/>
      <c r="BR37" s="190"/>
      <c r="BS37" s="190"/>
      <c r="BT37" s="190"/>
      <c r="BU37" s="190"/>
      <c r="BV37" s="190"/>
      <c r="BW37" s="190"/>
      <c r="BX37" s="190"/>
      <c r="BY37" s="190"/>
      <c r="BZ37" s="190"/>
      <c r="CA37" s="190"/>
      <c r="CB37" s="190"/>
      <c r="CC37" s="190"/>
      <c r="CD37" s="190"/>
      <c r="CE37" s="190"/>
      <c r="CF37" s="190"/>
      <c r="CG37" s="190"/>
      <c r="CH37" s="190"/>
      <c r="CI37" s="190"/>
      <c r="CJ37" s="190"/>
      <c r="CK37" s="190"/>
      <c r="CL37" s="190"/>
      <c r="CM37" s="190"/>
      <c r="CN37" s="190"/>
      <c r="CO37" s="190"/>
      <c r="CP37" s="190"/>
      <c r="CQ37" s="190"/>
      <c r="CR37" s="190"/>
      <c r="CS37" s="190"/>
      <c r="CT37" s="190"/>
      <c r="CU37" s="190"/>
      <c r="CV37" s="190"/>
      <c r="CW37" s="190"/>
      <c r="CX37" s="190"/>
      <c r="CY37" s="190"/>
      <c r="CZ37" s="190"/>
      <c r="DA37" s="190"/>
      <c r="DB37" s="190"/>
      <c r="DC37" s="190"/>
      <c r="DD37" s="190"/>
      <c r="DE37" s="190"/>
      <c r="DF37" s="190"/>
      <c r="DG37" s="190"/>
      <c r="DH37" s="190"/>
      <c r="DI37" s="190"/>
      <c r="DJ37" s="190"/>
      <c r="DK37" s="190"/>
      <c r="DL37" s="190"/>
      <c r="DM37" s="190"/>
      <c r="DN37" s="190"/>
      <c r="DO37" s="190"/>
      <c r="DP37" s="190"/>
      <c r="DQ37" s="190"/>
      <c r="DR37" s="190"/>
      <c r="DS37" s="190"/>
      <c r="DT37" s="190"/>
      <c r="DU37" s="190"/>
      <c r="DV37" s="190"/>
      <c r="DW37" s="190"/>
      <c r="DX37" s="190"/>
      <c r="DY37" s="190"/>
      <c r="DZ37" s="190"/>
      <c r="EA37" s="190"/>
      <c r="EB37" s="190"/>
      <c r="EC37" s="190"/>
      <c r="ED37" s="190"/>
      <c r="EE37" s="190"/>
      <c r="EF37" s="190"/>
      <c r="EG37" s="190"/>
      <c r="EH37" s="190"/>
      <c r="EI37" s="190"/>
      <c r="EJ37" s="190"/>
      <c r="EK37" s="190"/>
      <c r="EL37" s="190"/>
      <c r="EM37" s="190"/>
      <c r="EN37" s="190"/>
      <c r="EO37" s="190"/>
      <c r="EP37" s="190"/>
      <c r="EQ37" s="190"/>
      <c r="ER37" s="190"/>
      <c r="ES37" s="190"/>
      <c r="ET37" s="190"/>
      <c r="EU37" s="190"/>
      <c r="EV37" s="190"/>
      <c r="EW37" s="190"/>
      <c r="EX37" s="190"/>
      <c r="EY37" s="190"/>
      <c r="EZ37" s="190"/>
      <c r="FA37" s="190"/>
      <c r="FB37" s="190"/>
      <c r="FC37" s="190"/>
      <c r="FD37" s="190"/>
      <c r="FE37" s="190"/>
      <c r="FF37" s="190"/>
      <c r="FG37" s="190"/>
      <c r="FH37" s="190"/>
      <c r="FI37" s="190"/>
      <c r="FJ37" s="190"/>
      <c r="FK37" s="190"/>
      <c r="FL37" s="190"/>
      <c r="FM37" s="190"/>
      <c r="FN37" s="190"/>
      <c r="FO37" s="190"/>
      <c r="FP37" s="190"/>
      <c r="FQ37" s="190"/>
      <c r="FR37" s="190"/>
      <c r="FS37" s="190"/>
    </row>
    <row r="38" spans="1:175" s="221" customFormat="1" ht="91" x14ac:dyDescent="0.35">
      <c r="A38" s="193" t="s">
        <v>439</v>
      </c>
      <c r="B38" s="191" t="s">
        <v>312</v>
      </c>
      <c r="C38" s="168" t="s">
        <v>49</v>
      </c>
      <c r="D38" s="175" t="s">
        <v>633</v>
      </c>
      <c r="E38" s="180" t="s">
        <v>41</v>
      </c>
      <c r="F38" s="132"/>
      <c r="G38" s="132" t="s">
        <v>279</v>
      </c>
      <c r="H38" s="125" t="s">
        <v>641</v>
      </c>
      <c r="I38" s="132" t="s">
        <v>642</v>
      </c>
      <c r="J38" s="125"/>
      <c r="K38" s="132" t="s">
        <v>561</v>
      </c>
      <c r="L38" s="125"/>
      <c r="M38" s="125"/>
      <c r="N38" s="125" t="s">
        <v>444</v>
      </c>
      <c r="O38" s="125"/>
      <c r="P38" s="125">
        <v>2022</v>
      </c>
      <c r="Q38" s="125" t="s">
        <v>583</v>
      </c>
      <c r="R38" s="125"/>
      <c r="S38" s="125"/>
      <c r="T38" s="125"/>
      <c r="U38" s="125"/>
      <c r="V38" s="125"/>
      <c r="W38" s="125"/>
      <c r="X38" s="125"/>
      <c r="Y38" s="125"/>
      <c r="Z38" s="125"/>
      <c r="AA38" s="125"/>
      <c r="AB38" s="183"/>
      <c r="AC38" s="183"/>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c r="BT38" s="190"/>
      <c r="BU38" s="190"/>
      <c r="BV38" s="190"/>
      <c r="BW38" s="190"/>
      <c r="BX38" s="190"/>
      <c r="BY38" s="190"/>
      <c r="BZ38" s="190"/>
      <c r="CA38" s="190"/>
      <c r="CB38" s="190"/>
      <c r="CC38" s="190"/>
      <c r="CD38" s="190"/>
      <c r="CE38" s="190"/>
      <c r="CF38" s="190"/>
      <c r="CG38" s="190"/>
      <c r="CH38" s="190"/>
      <c r="CI38" s="190"/>
      <c r="CJ38" s="190"/>
      <c r="CK38" s="190"/>
      <c r="CL38" s="190"/>
      <c r="CM38" s="190"/>
      <c r="CN38" s="190"/>
      <c r="CO38" s="190"/>
      <c r="CP38" s="190"/>
      <c r="CQ38" s="190"/>
      <c r="CR38" s="190"/>
      <c r="CS38" s="190"/>
      <c r="CT38" s="190"/>
      <c r="CU38" s="190"/>
      <c r="CV38" s="190"/>
      <c r="CW38" s="190"/>
      <c r="CX38" s="190"/>
      <c r="CY38" s="190"/>
      <c r="CZ38" s="190"/>
      <c r="DA38" s="190"/>
      <c r="DB38" s="190"/>
      <c r="DC38" s="190"/>
      <c r="DD38" s="190"/>
      <c r="DE38" s="190"/>
      <c r="DF38" s="190"/>
      <c r="DG38" s="190"/>
      <c r="DH38" s="190"/>
      <c r="DI38" s="190"/>
      <c r="DJ38" s="190"/>
      <c r="DK38" s="190"/>
      <c r="DL38" s="190"/>
      <c r="DM38" s="190"/>
      <c r="DN38" s="190"/>
      <c r="DO38" s="190"/>
      <c r="DP38" s="190"/>
      <c r="DQ38" s="190"/>
      <c r="DR38" s="190"/>
      <c r="DS38" s="190"/>
      <c r="DT38" s="190"/>
      <c r="DU38" s="190"/>
      <c r="DV38" s="190"/>
      <c r="DW38" s="190"/>
      <c r="DX38" s="190"/>
      <c r="DY38" s="190"/>
      <c r="DZ38" s="190"/>
      <c r="EA38" s="190"/>
      <c r="EB38" s="190"/>
      <c r="EC38" s="190"/>
      <c r="ED38" s="190"/>
      <c r="EE38" s="190"/>
      <c r="EF38" s="190"/>
      <c r="EG38" s="190"/>
      <c r="EH38" s="190"/>
      <c r="EI38" s="190"/>
      <c r="EJ38" s="190"/>
      <c r="EK38" s="190"/>
      <c r="EL38" s="190"/>
      <c r="EM38" s="190"/>
      <c r="EN38" s="190"/>
      <c r="EO38" s="190"/>
      <c r="EP38" s="190"/>
      <c r="EQ38" s="190"/>
      <c r="ER38" s="190"/>
      <c r="ES38" s="190"/>
      <c r="ET38" s="190"/>
      <c r="EU38" s="190"/>
      <c r="EV38" s="190"/>
      <c r="EW38" s="190"/>
      <c r="EX38" s="190"/>
      <c r="EY38" s="190"/>
      <c r="EZ38" s="190"/>
      <c r="FA38" s="190"/>
      <c r="FB38" s="190"/>
      <c r="FC38" s="190"/>
      <c r="FD38" s="190"/>
      <c r="FE38" s="190"/>
      <c r="FF38" s="190"/>
      <c r="FG38" s="190"/>
      <c r="FH38" s="190"/>
      <c r="FI38" s="190"/>
      <c r="FJ38" s="190"/>
      <c r="FK38" s="190"/>
      <c r="FL38" s="190"/>
      <c r="FM38" s="190"/>
      <c r="FN38" s="190"/>
      <c r="FO38" s="190"/>
      <c r="FP38" s="190"/>
      <c r="FQ38" s="190"/>
      <c r="FR38" s="190"/>
      <c r="FS38" s="190"/>
    </row>
    <row r="39" spans="1:175" s="221" customFormat="1" ht="48" customHeight="1" x14ac:dyDescent="0.35">
      <c r="A39" s="193" t="s">
        <v>439</v>
      </c>
      <c r="B39" s="191" t="s">
        <v>314</v>
      </c>
      <c r="C39" s="168" t="s">
        <v>49</v>
      </c>
      <c r="D39" s="175" t="s">
        <v>633</v>
      </c>
      <c r="E39" s="180" t="s">
        <v>41</v>
      </c>
      <c r="F39" s="132"/>
      <c r="G39" s="132" t="s">
        <v>281</v>
      </c>
      <c r="H39" s="132" t="s">
        <v>643</v>
      </c>
      <c r="I39" s="132" t="s">
        <v>644</v>
      </c>
      <c r="J39" s="125"/>
      <c r="K39" s="132" t="s">
        <v>561</v>
      </c>
      <c r="L39" s="125"/>
      <c r="M39" s="125"/>
      <c r="N39" s="125" t="s">
        <v>444</v>
      </c>
      <c r="O39" s="125"/>
      <c r="P39" s="125">
        <v>2022</v>
      </c>
      <c r="Q39" s="125" t="s">
        <v>583</v>
      </c>
      <c r="R39" s="125"/>
      <c r="S39" s="125"/>
      <c r="T39" s="125"/>
      <c r="U39" s="125"/>
      <c r="V39" s="125"/>
      <c r="W39" s="125"/>
      <c r="X39" s="125"/>
      <c r="Y39" s="125"/>
      <c r="Z39" s="125"/>
      <c r="AA39" s="125"/>
      <c r="AB39" s="183"/>
      <c r="AC39" s="183"/>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0"/>
      <c r="BW39" s="190"/>
      <c r="BX39" s="190"/>
      <c r="BY39" s="190"/>
      <c r="BZ39" s="190"/>
      <c r="CA39" s="190"/>
      <c r="CB39" s="190"/>
      <c r="CC39" s="190"/>
      <c r="CD39" s="190"/>
      <c r="CE39" s="190"/>
      <c r="CF39" s="190"/>
      <c r="CG39" s="190"/>
      <c r="CH39" s="190"/>
      <c r="CI39" s="190"/>
      <c r="CJ39" s="190"/>
      <c r="CK39" s="190"/>
      <c r="CL39" s="190"/>
      <c r="CM39" s="190"/>
      <c r="CN39" s="190"/>
      <c r="CO39" s="190"/>
      <c r="CP39" s="190"/>
      <c r="CQ39" s="190"/>
      <c r="CR39" s="190"/>
      <c r="CS39" s="190"/>
      <c r="CT39" s="190"/>
      <c r="CU39" s="190"/>
      <c r="CV39" s="190"/>
      <c r="CW39" s="190"/>
      <c r="CX39" s="190"/>
      <c r="CY39" s="190"/>
      <c r="CZ39" s="190"/>
      <c r="DA39" s="190"/>
      <c r="DB39" s="190"/>
      <c r="DC39" s="190"/>
      <c r="DD39" s="190"/>
      <c r="DE39" s="190"/>
      <c r="DF39" s="190"/>
      <c r="DG39" s="190"/>
      <c r="DH39" s="190"/>
      <c r="DI39" s="190"/>
      <c r="DJ39" s="190"/>
      <c r="DK39" s="190"/>
      <c r="DL39" s="190"/>
      <c r="DM39" s="190"/>
      <c r="DN39" s="190"/>
      <c r="DO39" s="190"/>
      <c r="DP39" s="190"/>
      <c r="DQ39" s="190"/>
      <c r="DR39" s="190"/>
      <c r="DS39" s="190"/>
      <c r="DT39" s="190"/>
      <c r="DU39" s="190"/>
      <c r="DV39" s="190"/>
      <c r="DW39" s="190"/>
      <c r="DX39" s="190"/>
      <c r="DY39" s="190"/>
      <c r="DZ39" s="190"/>
      <c r="EA39" s="190"/>
      <c r="EB39" s="190"/>
      <c r="EC39" s="190"/>
      <c r="ED39" s="190"/>
      <c r="EE39" s="190"/>
      <c r="EF39" s="190"/>
      <c r="EG39" s="190"/>
      <c r="EH39" s="190"/>
      <c r="EI39" s="190"/>
      <c r="EJ39" s="190"/>
      <c r="EK39" s="190"/>
      <c r="EL39" s="190"/>
      <c r="EM39" s="190"/>
      <c r="EN39" s="190"/>
      <c r="EO39" s="190"/>
      <c r="EP39" s="190"/>
      <c r="EQ39" s="190"/>
      <c r="ER39" s="190"/>
      <c r="ES39" s="190"/>
      <c r="ET39" s="190"/>
      <c r="EU39" s="190"/>
      <c r="EV39" s="190"/>
      <c r="EW39" s="190"/>
      <c r="EX39" s="190"/>
      <c r="EY39" s="190"/>
      <c r="EZ39" s="190"/>
      <c r="FA39" s="190"/>
      <c r="FB39" s="190"/>
      <c r="FC39" s="190"/>
      <c r="FD39" s="190"/>
      <c r="FE39" s="190"/>
      <c r="FF39" s="190"/>
      <c r="FG39" s="190"/>
      <c r="FH39" s="190"/>
      <c r="FI39" s="190"/>
      <c r="FJ39" s="190"/>
      <c r="FK39" s="190"/>
      <c r="FL39" s="190"/>
      <c r="FM39" s="190"/>
      <c r="FN39" s="190"/>
      <c r="FO39" s="190"/>
      <c r="FP39" s="190"/>
      <c r="FQ39" s="190"/>
      <c r="FR39" s="190"/>
      <c r="FS39" s="190"/>
    </row>
    <row r="40" spans="1:175" s="190" customFormat="1" ht="39" x14ac:dyDescent="0.35">
      <c r="A40" s="193">
        <v>4</v>
      </c>
      <c r="B40" s="186" t="s">
        <v>331</v>
      </c>
      <c r="C40" s="168" t="s">
        <v>49</v>
      </c>
      <c r="D40" s="185" t="s">
        <v>633</v>
      </c>
      <c r="E40" s="186" t="s">
        <v>42</v>
      </c>
      <c r="F40" s="186"/>
      <c r="G40" s="181" t="s">
        <v>42</v>
      </c>
      <c r="H40" s="180" t="s">
        <v>42</v>
      </c>
      <c r="I40" s="180" t="s">
        <v>361</v>
      </c>
      <c r="J40" s="180"/>
      <c r="K40" s="180" t="s">
        <v>361</v>
      </c>
      <c r="L40" s="179"/>
      <c r="M40" s="179"/>
      <c r="N40" s="179"/>
      <c r="O40" s="179"/>
      <c r="P40" s="179"/>
      <c r="Q40" s="179"/>
      <c r="R40" s="179"/>
      <c r="S40" s="179"/>
      <c r="T40" s="180"/>
      <c r="U40" s="179"/>
      <c r="V40" s="179"/>
      <c r="W40" s="179"/>
      <c r="X40" s="179"/>
      <c r="Y40" s="179"/>
      <c r="Z40" s="179"/>
      <c r="AA40" s="179"/>
      <c r="AB40" s="183"/>
      <c r="AC40" s="183"/>
    </row>
    <row r="41" spans="1:175" s="221" customFormat="1" ht="39" x14ac:dyDescent="0.35">
      <c r="A41" s="193" t="s">
        <v>439</v>
      </c>
      <c r="B41" s="125" t="s">
        <v>309</v>
      </c>
      <c r="C41" s="168" t="s">
        <v>49</v>
      </c>
      <c r="D41" s="175" t="s">
        <v>633</v>
      </c>
      <c r="E41" s="180" t="s">
        <v>42</v>
      </c>
      <c r="F41" s="132"/>
      <c r="G41" s="132" t="s">
        <v>645</v>
      </c>
      <c r="H41" s="132" t="s">
        <v>646</v>
      </c>
      <c r="I41" s="132" t="s">
        <v>646</v>
      </c>
      <c r="J41" s="125"/>
      <c r="K41" s="132" t="s">
        <v>360</v>
      </c>
      <c r="L41" s="125"/>
      <c r="M41" s="125"/>
      <c r="N41" s="125" t="s">
        <v>444</v>
      </c>
      <c r="O41" s="125"/>
      <c r="P41" s="125">
        <v>2020</v>
      </c>
      <c r="Q41" s="125" t="s">
        <v>583</v>
      </c>
      <c r="R41" s="125"/>
      <c r="S41" s="125"/>
      <c r="T41" s="125"/>
      <c r="U41" s="125"/>
      <c r="V41" s="125"/>
      <c r="W41" s="125"/>
      <c r="X41" s="125"/>
      <c r="Y41" s="125"/>
      <c r="Z41" s="125"/>
      <c r="AA41" s="125"/>
      <c r="AB41" s="183"/>
      <c r="AC41" s="183"/>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190"/>
      <c r="CF41" s="190"/>
      <c r="CG41" s="190"/>
      <c r="CH41" s="190"/>
      <c r="CI41" s="190"/>
      <c r="CJ41" s="190"/>
      <c r="CK41" s="190"/>
      <c r="CL41" s="190"/>
      <c r="CM41" s="190"/>
      <c r="CN41" s="190"/>
      <c r="CO41" s="190"/>
      <c r="CP41" s="190"/>
      <c r="CQ41" s="190"/>
      <c r="CR41" s="190"/>
      <c r="CS41" s="190"/>
      <c r="CT41" s="190"/>
      <c r="CU41" s="190"/>
      <c r="CV41" s="190"/>
      <c r="CW41" s="190"/>
      <c r="CX41" s="190"/>
      <c r="CY41" s="190"/>
      <c r="CZ41" s="190"/>
      <c r="DA41" s="190"/>
      <c r="DB41" s="190"/>
      <c r="DC41" s="190"/>
      <c r="DD41" s="190"/>
      <c r="DE41" s="190"/>
      <c r="DF41" s="190"/>
      <c r="DG41" s="190"/>
      <c r="DH41" s="190"/>
      <c r="DI41" s="190"/>
      <c r="DJ41" s="190"/>
      <c r="DK41" s="190"/>
      <c r="DL41" s="190"/>
      <c r="DM41" s="190"/>
      <c r="DN41" s="190"/>
      <c r="DO41" s="190"/>
      <c r="DP41" s="190"/>
      <c r="DQ41" s="190"/>
      <c r="DR41" s="190"/>
      <c r="DS41" s="190"/>
      <c r="DT41" s="190"/>
      <c r="DU41" s="190"/>
      <c r="DV41" s="190"/>
      <c r="DW41" s="190"/>
      <c r="DX41" s="190"/>
      <c r="DY41" s="190"/>
      <c r="DZ41" s="190"/>
      <c r="EA41" s="190"/>
      <c r="EB41" s="190"/>
      <c r="EC41" s="190"/>
      <c r="ED41" s="190"/>
      <c r="EE41" s="190"/>
      <c r="EF41" s="190"/>
      <c r="EG41" s="190"/>
      <c r="EH41" s="190"/>
      <c r="EI41" s="190"/>
      <c r="EJ41" s="190"/>
      <c r="EK41" s="190"/>
      <c r="EL41" s="190"/>
      <c r="EM41" s="190"/>
      <c r="EN41" s="190"/>
      <c r="EO41" s="190"/>
      <c r="EP41" s="190"/>
      <c r="EQ41" s="190"/>
      <c r="ER41" s="190"/>
      <c r="ES41" s="190"/>
      <c r="ET41" s="190"/>
      <c r="EU41" s="190"/>
      <c r="EV41" s="190"/>
      <c r="EW41" s="190"/>
      <c r="EX41" s="190"/>
      <c r="EY41" s="190"/>
      <c r="EZ41" s="190"/>
      <c r="FA41" s="190"/>
      <c r="FB41" s="190"/>
      <c r="FC41" s="190"/>
      <c r="FD41" s="190"/>
      <c r="FE41" s="190"/>
      <c r="FF41" s="190"/>
      <c r="FG41" s="190"/>
      <c r="FH41" s="190"/>
      <c r="FI41" s="190"/>
      <c r="FJ41" s="190"/>
      <c r="FK41" s="190"/>
      <c r="FL41" s="190"/>
      <c r="FM41" s="190"/>
      <c r="FN41" s="190"/>
      <c r="FO41" s="190"/>
      <c r="FP41" s="190"/>
      <c r="FQ41" s="190"/>
      <c r="FR41" s="190"/>
      <c r="FS41" s="190"/>
    </row>
    <row r="42" spans="1:175" s="190" customFormat="1" ht="39" x14ac:dyDescent="0.35">
      <c r="A42" s="202">
        <v>5</v>
      </c>
      <c r="B42" s="184" t="s">
        <v>330</v>
      </c>
      <c r="C42" s="168" t="s">
        <v>49</v>
      </c>
      <c r="D42" s="185" t="s">
        <v>633</v>
      </c>
      <c r="E42" s="186" t="s">
        <v>42</v>
      </c>
      <c r="F42" s="192" t="s">
        <v>647</v>
      </c>
      <c r="G42" s="203" t="s">
        <v>290</v>
      </c>
      <c r="H42" s="192" t="s">
        <v>647</v>
      </c>
      <c r="I42" s="192" t="s">
        <v>361</v>
      </c>
      <c r="J42" s="128"/>
      <c r="K42" s="128" t="s">
        <v>361</v>
      </c>
      <c r="L42" s="126"/>
      <c r="M42" s="126"/>
      <c r="N42" s="126"/>
      <c r="O42" s="126"/>
      <c r="P42" s="126"/>
      <c r="Q42" s="126"/>
      <c r="R42" s="127"/>
      <c r="S42" s="126"/>
      <c r="T42" s="128"/>
      <c r="U42" s="126"/>
      <c r="V42" s="127"/>
      <c r="W42" s="127"/>
      <c r="X42" s="127"/>
      <c r="Y42" s="127"/>
      <c r="Z42" s="127"/>
      <c r="AA42" s="127"/>
      <c r="AB42" s="204"/>
      <c r="AC42" s="204"/>
    </row>
    <row r="43" spans="1:175" s="217" customFormat="1" ht="39" x14ac:dyDescent="0.35">
      <c r="A43" s="193" t="s">
        <v>439</v>
      </c>
      <c r="B43" s="125" t="s">
        <v>311</v>
      </c>
      <c r="C43" s="168" t="s">
        <v>49</v>
      </c>
      <c r="D43" s="175" t="s">
        <v>633</v>
      </c>
      <c r="E43" s="180" t="s">
        <v>42</v>
      </c>
      <c r="F43" s="192" t="s">
        <v>647</v>
      </c>
      <c r="G43" s="132" t="s">
        <v>648</v>
      </c>
      <c r="H43" s="125" t="s">
        <v>648</v>
      </c>
      <c r="I43" s="132" t="s">
        <v>649</v>
      </c>
      <c r="J43" s="125"/>
      <c r="K43" s="132" t="s">
        <v>360</v>
      </c>
      <c r="L43" s="125"/>
      <c r="M43" s="125"/>
      <c r="N43" s="125" t="s">
        <v>444</v>
      </c>
      <c r="O43" s="125"/>
      <c r="P43" s="125">
        <v>2020</v>
      </c>
      <c r="Q43" s="125" t="s">
        <v>233</v>
      </c>
      <c r="R43" s="125"/>
      <c r="S43" s="125"/>
      <c r="T43" s="125"/>
      <c r="U43" s="125"/>
      <c r="V43" s="125"/>
      <c r="W43" s="125"/>
      <c r="X43" s="125"/>
      <c r="Y43" s="125"/>
      <c r="Z43" s="125"/>
      <c r="AA43" s="125"/>
      <c r="AB43" s="183"/>
      <c r="AC43" s="183"/>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190"/>
      <c r="BQ43" s="190"/>
      <c r="BR43" s="190"/>
      <c r="BS43" s="190"/>
      <c r="BT43" s="190"/>
      <c r="BU43" s="190"/>
      <c r="BV43" s="190"/>
      <c r="BW43" s="190"/>
      <c r="BX43" s="190"/>
      <c r="BY43" s="190"/>
      <c r="BZ43" s="190"/>
      <c r="CA43" s="190"/>
      <c r="CB43" s="190"/>
      <c r="CC43" s="190"/>
      <c r="CD43" s="190"/>
      <c r="CE43" s="190"/>
      <c r="CF43" s="190"/>
      <c r="CG43" s="190"/>
      <c r="CH43" s="190"/>
      <c r="CI43" s="190"/>
      <c r="CJ43" s="190"/>
      <c r="CK43" s="190"/>
      <c r="CL43" s="190"/>
      <c r="CM43" s="190"/>
      <c r="CN43" s="190"/>
      <c r="CO43" s="190"/>
      <c r="CP43" s="190"/>
      <c r="CQ43" s="190"/>
      <c r="CR43" s="190"/>
      <c r="CS43" s="190"/>
      <c r="CT43" s="190"/>
      <c r="CU43" s="190"/>
      <c r="CV43" s="190"/>
      <c r="CW43" s="190"/>
      <c r="CX43" s="190"/>
      <c r="CY43" s="190"/>
      <c r="CZ43" s="190"/>
      <c r="DA43" s="190"/>
      <c r="DB43" s="190"/>
      <c r="DC43" s="190"/>
      <c r="DD43" s="190"/>
      <c r="DE43" s="190"/>
      <c r="DF43" s="190"/>
      <c r="DG43" s="190"/>
      <c r="DH43" s="190"/>
      <c r="DI43" s="190"/>
      <c r="DJ43" s="190"/>
      <c r="DK43" s="190"/>
      <c r="DL43" s="190"/>
      <c r="DM43" s="190"/>
      <c r="DN43" s="190"/>
      <c r="DO43" s="190"/>
      <c r="DP43" s="190"/>
      <c r="DQ43" s="190"/>
      <c r="DR43" s="190"/>
      <c r="DS43" s="190"/>
      <c r="DT43" s="190"/>
      <c r="DU43" s="190"/>
      <c r="DV43" s="190"/>
      <c r="DW43" s="190"/>
      <c r="DX43" s="190"/>
      <c r="DY43" s="190"/>
      <c r="DZ43" s="190"/>
      <c r="EA43" s="190"/>
      <c r="EB43" s="190"/>
      <c r="EC43" s="190"/>
      <c r="ED43" s="190"/>
      <c r="EE43" s="190"/>
      <c r="EF43" s="190"/>
      <c r="EG43" s="190"/>
      <c r="EH43" s="190"/>
      <c r="EI43" s="190"/>
      <c r="EJ43" s="190"/>
      <c r="EK43" s="190"/>
      <c r="EL43" s="190"/>
      <c r="EM43" s="190"/>
      <c r="EN43" s="190"/>
      <c r="EO43" s="190"/>
      <c r="EP43" s="190"/>
      <c r="EQ43" s="190"/>
      <c r="ER43" s="190"/>
      <c r="ES43" s="190"/>
      <c r="ET43" s="190"/>
      <c r="EU43" s="190"/>
      <c r="EV43" s="190"/>
      <c r="EW43" s="190"/>
      <c r="EX43" s="190"/>
      <c r="EY43" s="190"/>
      <c r="EZ43" s="190"/>
      <c r="FA43" s="190"/>
      <c r="FB43" s="190"/>
      <c r="FC43" s="190"/>
      <c r="FD43" s="190"/>
      <c r="FE43" s="190"/>
      <c r="FF43" s="190"/>
      <c r="FG43" s="190"/>
      <c r="FH43" s="190"/>
      <c r="FI43" s="190"/>
      <c r="FJ43" s="190"/>
      <c r="FK43" s="190"/>
      <c r="FL43" s="190"/>
      <c r="FM43" s="190"/>
      <c r="FN43" s="190"/>
      <c r="FO43" s="190"/>
      <c r="FP43" s="190"/>
      <c r="FQ43" s="190"/>
      <c r="FR43" s="190"/>
      <c r="FS43" s="190"/>
    </row>
    <row r="44" spans="1:175" s="217" customFormat="1" ht="39" x14ac:dyDescent="0.35">
      <c r="A44" s="193" t="s">
        <v>439</v>
      </c>
      <c r="B44" s="125" t="s">
        <v>310</v>
      </c>
      <c r="C44" s="168" t="s">
        <v>49</v>
      </c>
      <c r="D44" s="175" t="s">
        <v>633</v>
      </c>
      <c r="E44" s="180" t="s">
        <v>42</v>
      </c>
      <c r="F44" s="192" t="s">
        <v>647</v>
      </c>
      <c r="G44" s="132" t="s">
        <v>650</v>
      </c>
      <c r="H44" s="125" t="s">
        <v>650</v>
      </c>
      <c r="I44" s="132" t="s">
        <v>651</v>
      </c>
      <c r="J44" s="125"/>
      <c r="K44" s="132" t="s">
        <v>360</v>
      </c>
      <c r="L44" s="125"/>
      <c r="M44" s="125"/>
      <c r="N44" s="125" t="s">
        <v>444</v>
      </c>
      <c r="O44" s="125"/>
      <c r="P44" s="125">
        <v>2020</v>
      </c>
      <c r="Q44" s="125" t="s">
        <v>233</v>
      </c>
      <c r="R44" s="125"/>
      <c r="S44" s="125"/>
      <c r="T44" s="125"/>
      <c r="U44" s="125"/>
      <c r="V44" s="125"/>
      <c r="W44" s="125"/>
      <c r="X44" s="125"/>
      <c r="Y44" s="125"/>
      <c r="Z44" s="125"/>
      <c r="AA44" s="125"/>
      <c r="AB44" s="183"/>
      <c r="AC44" s="183"/>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0"/>
      <c r="BT44" s="190"/>
      <c r="BU44" s="190"/>
      <c r="BV44" s="190"/>
      <c r="BW44" s="190"/>
      <c r="BX44" s="190"/>
      <c r="BY44" s="190"/>
      <c r="BZ44" s="190"/>
      <c r="CA44" s="190"/>
      <c r="CB44" s="190"/>
      <c r="CC44" s="190"/>
      <c r="CD44" s="190"/>
      <c r="CE44" s="190"/>
      <c r="CF44" s="190"/>
      <c r="CG44" s="190"/>
      <c r="CH44" s="190"/>
      <c r="CI44" s="190"/>
      <c r="CJ44" s="190"/>
      <c r="CK44" s="190"/>
      <c r="CL44" s="190"/>
      <c r="CM44" s="190"/>
      <c r="CN44" s="190"/>
      <c r="CO44" s="190"/>
      <c r="CP44" s="190"/>
      <c r="CQ44" s="190"/>
      <c r="CR44" s="190"/>
      <c r="CS44" s="190"/>
      <c r="CT44" s="190"/>
      <c r="CU44" s="190"/>
      <c r="CV44" s="190"/>
      <c r="CW44" s="190"/>
      <c r="CX44" s="190"/>
      <c r="CY44" s="190"/>
      <c r="CZ44" s="190"/>
      <c r="DA44" s="190"/>
      <c r="DB44" s="190"/>
      <c r="DC44" s="190"/>
      <c r="DD44" s="190"/>
      <c r="DE44" s="190"/>
      <c r="DF44" s="190"/>
      <c r="DG44" s="190"/>
      <c r="DH44" s="190"/>
      <c r="DI44" s="190"/>
      <c r="DJ44" s="190"/>
      <c r="DK44" s="190"/>
      <c r="DL44" s="190"/>
      <c r="DM44" s="190"/>
      <c r="DN44" s="190"/>
      <c r="DO44" s="190"/>
      <c r="DP44" s="190"/>
      <c r="DQ44" s="190"/>
      <c r="DR44" s="190"/>
      <c r="DS44" s="190"/>
      <c r="DT44" s="190"/>
      <c r="DU44" s="190"/>
      <c r="DV44" s="190"/>
      <c r="DW44" s="190"/>
      <c r="DX44" s="190"/>
      <c r="DY44" s="190"/>
      <c r="DZ44" s="190"/>
      <c r="EA44" s="190"/>
      <c r="EB44" s="190"/>
      <c r="EC44" s="190"/>
      <c r="ED44" s="190"/>
      <c r="EE44" s="190"/>
      <c r="EF44" s="190"/>
      <c r="EG44" s="190"/>
      <c r="EH44" s="190"/>
      <c r="EI44" s="190"/>
      <c r="EJ44" s="190"/>
      <c r="EK44" s="190"/>
      <c r="EL44" s="190"/>
      <c r="EM44" s="190"/>
      <c r="EN44" s="190"/>
      <c r="EO44" s="190"/>
      <c r="EP44" s="190"/>
      <c r="EQ44" s="190"/>
      <c r="ER44" s="190"/>
      <c r="ES44" s="190"/>
      <c r="ET44" s="190"/>
      <c r="EU44" s="190"/>
      <c r="EV44" s="190"/>
      <c r="EW44" s="190"/>
      <c r="EX44" s="190"/>
      <c r="EY44" s="190"/>
      <c r="EZ44" s="190"/>
      <c r="FA44" s="190"/>
      <c r="FB44" s="190"/>
      <c r="FC44" s="190"/>
      <c r="FD44" s="190"/>
      <c r="FE44" s="190"/>
      <c r="FF44" s="190"/>
      <c r="FG44" s="190"/>
      <c r="FH44" s="190"/>
      <c r="FI44" s="190"/>
      <c r="FJ44" s="190"/>
      <c r="FK44" s="190"/>
      <c r="FL44" s="190"/>
      <c r="FM44" s="190"/>
      <c r="FN44" s="190"/>
      <c r="FO44" s="190"/>
      <c r="FP44" s="190"/>
      <c r="FQ44" s="190"/>
      <c r="FR44" s="190"/>
      <c r="FS44" s="190"/>
    </row>
    <row r="45" spans="1:175" s="190" customFormat="1" ht="26" x14ac:dyDescent="0.35">
      <c r="A45" s="193">
        <v>3</v>
      </c>
      <c r="B45" s="196" t="s">
        <v>336</v>
      </c>
      <c r="C45" s="168" t="s">
        <v>49</v>
      </c>
      <c r="D45" s="185" t="s">
        <v>47</v>
      </c>
      <c r="E45" s="185"/>
      <c r="F45" s="185"/>
      <c r="G45" s="176" t="s">
        <v>47</v>
      </c>
      <c r="H45" s="175" t="s">
        <v>47</v>
      </c>
      <c r="I45" s="175" t="s">
        <v>361</v>
      </c>
      <c r="J45" s="175"/>
      <c r="K45" s="175" t="s">
        <v>361</v>
      </c>
      <c r="L45" s="177"/>
      <c r="M45" s="177"/>
      <c r="N45" s="177"/>
      <c r="O45" s="177"/>
      <c r="P45" s="177"/>
      <c r="Q45" s="177"/>
      <c r="R45" s="177"/>
      <c r="S45" s="177"/>
      <c r="T45" s="175"/>
      <c r="U45" s="177"/>
      <c r="V45" s="177"/>
      <c r="W45" s="177"/>
      <c r="X45" s="177"/>
      <c r="Y45" s="177"/>
      <c r="Z45" s="177"/>
      <c r="AA45" s="177"/>
      <c r="AB45" s="183"/>
      <c r="AC45" s="183"/>
    </row>
    <row r="46" spans="1:175" s="190" customFormat="1" ht="26" x14ac:dyDescent="0.35">
      <c r="A46" s="193">
        <v>4</v>
      </c>
      <c r="B46" s="186" t="s">
        <v>333</v>
      </c>
      <c r="C46" s="168" t="s">
        <v>49</v>
      </c>
      <c r="D46" s="185" t="s">
        <v>47</v>
      </c>
      <c r="E46" s="205" t="s">
        <v>44</v>
      </c>
      <c r="F46" s="205"/>
      <c r="G46" s="181" t="s">
        <v>44</v>
      </c>
      <c r="H46" s="180" t="s">
        <v>44</v>
      </c>
      <c r="I46" s="180" t="s">
        <v>361</v>
      </c>
      <c r="J46" s="131"/>
      <c r="K46" s="131" t="s">
        <v>361</v>
      </c>
      <c r="L46" s="129"/>
      <c r="M46" s="129"/>
      <c r="N46" s="129"/>
      <c r="O46" s="129"/>
      <c r="P46" s="129"/>
      <c r="Q46" s="129"/>
      <c r="R46" s="130"/>
      <c r="S46" s="129"/>
      <c r="T46" s="131"/>
      <c r="U46" s="129"/>
      <c r="V46" s="130"/>
      <c r="W46" s="130"/>
      <c r="X46" s="130"/>
      <c r="Y46" s="130"/>
      <c r="Z46" s="130"/>
      <c r="AA46" s="130"/>
      <c r="AB46" s="204"/>
      <c r="AC46" s="204"/>
    </row>
    <row r="47" spans="1:175" s="221" customFormat="1" ht="26" x14ac:dyDescent="0.35">
      <c r="A47" s="193" t="s">
        <v>439</v>
      </c>
      <c r="B47" s="125" t="s">
        <v>315</v>
      </c>
      <c r="C47" s="168" t="s">
        <v>49</v>
      </c>
      <c r="D47" s="175" t="s">
        <v>47</v>
      </c>
      <c r="E47" s="180" t="s">
        <v>44</v>
      </c>
      <c r="F47" s="132"/>
      <c r="G47" s="132" t="s">
        <v>282</v>
      </c>
      <c r="H47" s="125" t="s">
        <v>652</v>
      </c>
      <c r="I47" s="132" t="s">
        <v>653</v>
      </c>
      <c r="J47" s="125"/>
      <c r="K47" s="132" t="s">
        <v>654</v>
      </c>
      <c r="L47" s="125"/>
      <c r="M47" s="125"/>
      <c r="N47" s="125" t="s">
        <v>444</v>
      </c>
      <c r="O47" s="125"/>
      <c r="P47" s="125">
        <v>2020</v>
      </c>
      <c r="Q47" s="125" t="s">
        <v>583</v>
      </c>
      <c r="R47" s="125"/>
      <c r="S47" s="125"/>
      <c r="T47" s="125"/>
      <c r="U47" s="125"/>
      <c r="V47" s="125"/>
      <c r="W47" s="125"/>
      <c r="X47" s="125"/>
      <c r="Y47" s="125"/>
      <c r="Z47" s="125"/>
      <c r="AA47" s="125"/>
      <c r="AB47" s="183"/>
      <c r="AC47" s="183"/>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0"/>
      <c r="BQ47" s="190"/>
      <c r="BR47" s="190"/>
      <c r="BS47" s="190"/>
      <c r="BT47" s="190"/>
      <c r="BU47" s="190"/>
      <c r="BV47" s="190"/>
      <c r="BW47" s="190"/>
      <c r="BX47" s="190"/>
      <c r="BY47" s="190"/>
      <c r="BZ47" s="190"/>
      <c r="CA47" s="190"/>
      <c r="CB47" s="190"/>
      <c r="CC47" s="190"/>
      <c r="CD47" s="190"/>
      <c r="CE47" s="190"/>
      <c r="CF47" s="190"/>
      <c r="CG47" s="190"/>
      <c r="CH47" s="190"/>
      <c r="CI47" s="190"/>
      <c r="CJ47" s="190"/>
      <c r="CK47" s="190"/>
      <c r="CL47" s="190"/>
      <c r="CM47" s="190"/>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c r="DJ47" s="190"/>
      <c r="DK47" s="190"/>
      <c r="DL47" s="190"/>
      <c r="DM47" s="190"/>
      <c r="DN47" s="190"/>
      <c r="DO47" s="190"/>
      <c r="DP47" s="190"/>
      <c r="DQ47" s="190"/>
      <c r="DR47" s="190"/>
      <c r="DS47" s="190"/>
      <c r="DT47" s="190"/>
      <c r="DU47" s="190"/>
      <c r="DV47" s="190"/>
      <c r="DW47" s="190"/>
      <c r="DX47" s="190"/>
      <c r="DY47" s="190"/>
      <c r="DZ47" s="190"/>
      <c r="EA47" s="190"/>
      <c r="EB47" s="190"/>
      <c r="EC47" s="190"/>
      <c r="ED47" s="190"/>
      <c r="EE47" s="190"/>
      <c r="EF47" s="190"/>
      <c r="EG47" s="190"/>
      <c r="EH47" s="190"/>
      <c r="EI47" s="190"/>
      <c r="EJ47" s="190"/>
      <c r="EK47" s="190"/>
      <c r="EL47" s="190"/>
      <c r="EM47" s="190"/>
      <c r="EN47" s="190"/>
      <c r="EO47" s="190"/>
      <c r="EP47" s="190"/>
      <c r="EQ47" s="190"/>
      <c r="ER47" s="190"/>
      <c r="ES47" s="190"/>
      <c r="ET47" s="190"/>
      <c r="EU47" s="190"/>
      <c r="EV47" s="190"/>
      <c r="EW47" s="190"/>
      <c r="EX47" s="190"/>
      <c r="EY47" s="190"/>
      <c r="EZ47" s="190"/>
      <c r="FA47" s="190"/>
      <c r="FB47" s="190"/>
      <c r="FC47" s="190"/>
      <c r="FD47" s="190"/>
      <c r="FE47" s="190"/>
      <c r="FF47" s="190"/>
      <c r="FG47" s="190"/>
      <c r="FH47" s="190"/>
      <c r="FI47" s="190"/>
      <c r="FJ47" s="190"/>
      <c r="FK47" s="190"/>
      <c r="FL47" s="190"/>
      <c r="FM47" s="190"/>
      <c r="FN47" s="190"/>
      <c r="FO47" s="190"/>
      <c r="FP47" s="190"/>
      <c r="FQ47" s="190"/>
      <c r="FR47" s="190"/>
      <c r="FS47" s="190"/>
    </row>
    <row r="48" spans="1:175" s="222" customFormat="1" ht="33" customHeight="1" x14ac:dyDescent="0.35">
      <c r="A48" s="193" t="s">
        <v>439</v>
      </c>
      <c r="B48" s="125" t="s">
        <v>349</v>
      </c>
      <c r="C48" s="168" t="s">
        <v>49</v>
      </c>
      <c r="D48" s="175" t="s">
        <v>47</v>
      </c>
      <c r="E48" s="180" t="s">
        <v>44</v>
      </c>
      <c r="F48" s="132"/>
      <c r="G48" s="132" t="s">
        <v>283</v>
      </c>
      <c r="H48" s="132" t="s">
        <v>655</v>
      </c>
      <c r="I48" s="132" t="s">
        <v>655</v>
      </c>
      <c r="J48" s="125"/>
      <c r="K48" s="125" t="s">
        <v>656</v>
      </c>
      <c r="L48" s="125"/>
      <c r="M48" s="125"/>
      <c r="N48" s="125" t="s">
        <v>444</v>
      </c>
      <c r="O48" s="125"/>
      <c r="P48" s="125">
        <v>2019</v>
      </c>
      <c r="Q48" s="125" t="s">
        <v>583</v>
      </c>
      <c r="R48" s="125"/>
      <c r="S48" s="125"/>
      <c r="T48" s="125"/>
      <c r="U48" s="125"/>
      <c r="V48" s="125"/>
      <c r="W48" s="125"/>
      <c r="X48" s="125"/>
      <c r="Y48" s="125"/>
      <c r="Z48" s="125"/>
      <c r="AA48" s="125"/>
      <c r="AB48" s="183"/>
      <c r="AC48" s="183"/>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0"/>
      <c r="BY48" s="190"/>
      <c r="BZ48" s="190"/>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c r="DJ48" s="190"/>
      <c r="DK48" s="190"/>
      <c r="DL48" s="190"/>
      <c r="DM48" s="190"/>
      <c r="DN48" s="190"/>
      <c r="DO48" s="190"/>
      <c r="DP48" s="190"/>
      <c r="DQ48" s="190"/>
      <c r="DR48" s="190"/>
      <c r="DS48" s="190"/>
      <c r="DT48" s="190"/>
      <c r="DU48" s="190"/>
      <c r="DV48" s="190"/>
      <c r="DW48" s="190"/>
      <c r="DX48" s="190"/>
      <c r="DY48" s="190"/>
      <c r="DZ48" s="190"/>
      <c r="EA48" s="190"/>
      <c r="EB48" s="190"/>
      <c r="EC48" s="190"/>
      <c r="ED48" s="190"/>
      <c r="EE48" s="190"/>
      <c r="EF48" s="190"/>
      <c r="EG48" s="190"/>
      <c r="EH48" s="190"/>
      <c r="EI48" s="190"/>
      <c r="EJ48" s="190"/>
      <c r="EK48" s="190"/>
      <c r="EL48" s="190"/>
      <c r="EM48" s="190"/>
      <c r="EN48" s="190"/>
      <c r="EO48" s="190"/>
      <c r="EP48" s="190"/>
      <c r="EQ48" s="190"/>
      <c r="ER48" s="190"/>
      <c r="ES48" s="190"/>
      <c r="ET48" s="190"/>
      <c r="EU48" s="190"/>
      <c r="EV48" s="190"/>
      <c r="EW48" s="190"/>
      <c r="EX48" s="190"/>
      <c r="EY48" s="190"/>
      <c r="EZ48" s="190"/>
      <c r="FA48" s="190"/>
      <c r="FB48" s="190"/>
      <c r="FC48" s="190"/>
      <c r="FD48" s="190"/>
      <c r="FE48" s="190"/>
      <c r="FF48" s="190"/>
      <c r="FG48" s="190"/>
      <c r="FH48" s="190"/>
      <c r="FI48" s="190"/>
      <c r="FJ48" s="190"/>
      <c r="FK48" s="190"/>
      <c r="FL48" s="190"/>
      <c r="FM48" s="190"/>
      <c r="FN48" s="190"/>
      <c r="FO48" s="190"/>
      <c r="FP48" s="190"/>
      <c r="FQ48" s="190"/>
      <c r="FR48" s="190"/>
      <c r="FS48" s="190"/>
    </row>
    <row r="49" spans="1:175" s="221" customFormat="1" ht="34.5" customHeight="1" x14ac:dyDescent="0.35">
      <c r="A49" s="193" t="s">
        <v>439</v>
      </c>
      <c r="B49" s="191" t="s">
        <v>334</v>
      </c>
      <c r="C49" s="168" t="s">
        <v>49</v>
      </c>
      <c r="D49" s="175" t="s">
        <v>47</v>
      </c>
      <c r="E49" s="132"/>
      <c r="F49" s="132"/>
      <c r="G49" s="132" t="s">
        <v>45</v>
      </c>
      <c r="H49" s="132" t="s">
        <v>657</v>
      </c>
      <c r="I49" s="132" t="s">
        <v>658</v>
      </c>
      <c r="J49" s="125"/>
      <c r="K49" s="132" t="s">
        <v>659</v>
      </c>
      <c r="L49" s="125"/>
      <c r="M49" s="125"/>
      <c r="N49" s="125" t="s">
        <v>444</v>
      </c>
      <c r="O49" s="125"/>
      <c r="P49" s="125">
        <v>2021</v>
      </c>
      <c r="Q49" s="125" t="s">
        <v>583</v>
      </c>
      <c r="R49" s="125"/>
      <c r="S49" s="125"/>
      <c r="T49" s="125"/>
      <c r="U49" s="125"/>
      <c r="V49" s="125"/>
      <c r="W49" s="125"/>
      <c r="X49" s="125"/>
      <c r="Y49" s="125"/>
      <c r="Z49" s="125"/>
      <c r="AA49" s="125"/>
      <c r="AB49" s="183"/>
      <c r="AC49" s="183"/>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0"/>
      <c r="BY49" s="190"/>
      <c r="BZ49" s="190"/>
      <c r="CA49" s="190"/>
      <c r="CB49" s="190"/>
      <c r="CC49" s="190"/>
      <c r="CD49" s="190"/>
      <c r="CE49" s="190"/>
      <c r="CF49" s="190"/>
      <c r="CG49" s="190"/>
      <c r="CH49" s="190"/>
      <c r="CI49" s="190"/>
      <c r="CJ49" s="190"/>
      <c r="CK49" s="190"/>
      <c r="CL49" s="190"/>
      <c r="CM49" s="190"/>
      <c r="CN49" s="190"/>
      <c r="CO49" s="190"/>
      <c r="CP49" s="190"/>
      <c r="CQ49" s="190"/>
      <c r="CR49" s="190"/>
      <c r="CS49" s="190"/>
      <c r="CT49" s="190"/>
      <c r="CU49" s="190"/>
      <c r="CV49" s="190"/>
      <c r="CW49" s="190"/>
      <c r="CX49" s="190"/>
      <c r="CY49" s="190"/>
      <c r="CZ49" s="190"/>
      <c r="DA49" s="190"/>
      <c r="DB49" s="190"/>
      <c r="DC49" s="190"/>
      <c r="DD49" s="190"/>
      <c r="DE49" s="190"/>
      <c r="DF49" s="190"/>
      <c r="DG49" s="190"/>
      <c r="DH49" s="190"/>
      <c r="DI49" s="190"/>
      <c r="DJ49" s="190"/>
      <c r="DK49" s="190"/>
      <c r="DL49" s="190"/>
      <c r="DM49" s="190"/>
      <c r="DN49" s="190"/>
      <c r="DO49" s="190"/>
      <c r="DP49" s="190"/>
      <c r="DQ49" s="190"/>
      <c r="DR49" s="190"/>
      <c r="DS49" s="190"/>
      <c r="DT49" s="190"/>
      <c r="DU49" s="190"/>
      <c r="DV49" s="190"/>
      <c r="DW49" s="190"/>
      <c r="DX49" s="190"/>
      <c r="DY49" s="190"/>
      <c r="DZ49" s="190"/>
      <c r="EA49" s="190"/>
      <c r="EB49" s="190"/>
      <c r="EC49" s="190"/>
      <c r="ED49" s="190"/>
      <c r="EE49" s="190"/>
      <c r="EF49" s="190"/>
      <c r="EG49" s="190"/>
      <c r="EH49" s="190"/>
      <c r="EI49" s="190"/>
      <c r="EJ49" s="190"/>
      <c r="EK49" s="190"/>
      <c r="EL49" s="190"/>
      <c r="EM49" s="190"/>
      <c r="EN49" s="190"/>
      <c r="EO49" s="190"/>
      <c r="EP49" s="190"/>
      <c r="EQ49" s="190"/>
      <c r="ER49" s="190"/>
      <c r="ES49" s="190"/>
      <c r="ET49" s="190"/>
      <c r="EU49" s="190"/>
      <c r="EV49" s="190"/>
      <c r="EW49" s="190"/>
      <c r="EX49" s="190"/>
      <c r="EY49" s="190"/>
      <c r="EZ49" s="190"/>
      <c r="FA49" s="190"/>
      <c r="FB49" s="190"/>
      <c r="FC49" s="190"/>
      <c r="FD49" s="190"/>
      <c r="FE49" s="190"/>
      <c r="FF49" s="190"/>
      <c r="FG49" s="190"/>
      <c r="FH49" s="190"/>
      <c r="FI49" s="190"/>
      <c r="FJ49" s="190"/>
      <c r="FK49" s="190"/>
      <c r="FL49" s="190"/>
      <c r="FM49" s="190"/>
      <c r="FN49" s="190"/>
      <c r="FO49" s="190"/>
      <c r="FP49" s="190"/>
      <c r="FQ49" s="190"/>
      <c r="FR49" s="190"/>
      <c r="FS49" s="190"/>
    </row>
    <row r="50" spans="1:175" s="221" customFormat="1" ht="47.25" customHeight="1" x14ac:dyDescent="0.35">
      <c r="A50" s="193" t="s">
        <v>439</v>
      </c>
      <c r="B50" s="191" t="s">
        <v>335</v>
      </c>
      <c r="C50" s="168" t="s">
        <v>49</v>
      </c>
      <c r="D50" s="175" t="s">
        <v>47</v>
      </c>
      <c r="E50" s="132"/>
      <c r="F50" s="132"/>
      <c r="G50" s="132" t="s">
        <v>46</v>
      </c>
      <c r="H50" s="132" t="s">
        <v>660</v>
      </c>
      <c r="I50" s="132" t="s">
        <v>661</v>
      </c>
      <c r="J50" s="125"/>
      <c r="K50" s="132" t="s">
        <v>364</v>
      </c>
      <c r="L50" s="125"/>
      <c r="M50" s="125"/>
      <c r="N50" s="125" t="s">
        <v>444</v>
      </c>
      <c r="O50" s="125"/>
      <c r="P50" s="125">
        <v>2023</v>
      </c>
      <c r="Q50" s="125" t="s">
        <v>583</v>
      </c>
      <c r="R50" s="125"/>
      <c r="S50" s="125"/>
      <c r="T50" s="125"/>
      <c r="U50" s="125"/>
      <c r="V50" s="125"/>
      <c r="W50" s="125"/>
      <c r="X50" s="125"/>
      <c r="Y50" s="125"/>
      <c r="Z50" s="125"/>
      <c r="AA50" s="125"/>
      <c r="AB50" s="183"/>
      <c r="AC50" s="183"/>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0"/>
      <c r="BY50" s="190"/>
      <c r="BZ50" s="190"/>
      <c r="CA50" s="190"/>
      <c r="CB50" s="190"/>
      <c r="CC50" s="190"/>
      <c r="CD50" s="190"/>
      <c r="CE50" s="190"/>
      <c r="CF50" s="190"/>
      <c r="CG50" s="190"/>
      <c r="CH50" s="190"/>
      <c r="CI50" s="190"/>
      <c r="CJ50" s="190"/>
      <c r="CK50" s="190"/>
      <c r="CL50" s="190"/>
      <c r="CM50" s="190"/>
      <c r="CN50" s="190"/>
      <c r="CO50" s="190"/>
      <c r="CP50" s="190"/>
      <c r="CQ50" s="190"/>
      <c r="CR50" s="190"/>
      <c r="CS50" s="190"/>
      <c r="CT50" s="190"/>
      <c r="CU50" s="190"/>
      <c r="CV50" s="190"/>
      <c r="CW50" s="190"/>
      <c r="CX50" s="190"/>
      <c r="CY50" s="190"/>
      <c r="CZ50" s="190"/>
      <c r="DA50" s="190"/>
      <c r="DB50" s="190"/>
      <c r="DC50" s="190"/>
      <c r="DD50" s="190"/>
      <c r="DE50" s="190"/>
      <c r="DF50" s="190"/>
      <c r="DG50" s="190"/>
      <c r="DH50" s="190"/>
      <c r="DI50" s="190"/>
      <c r="DJ50" s="190"/>
      <c r="DK50" s="190"/>
      <c r="DL50" s="190"/>
      <c r="DM50" s="190"/>
      <c r="DN50" s="190"/>
      <c r="DO50" s="190"/>
      <c r="DP50" s="190"/>
      <c r="DQ50" s="190"/>
      <c r="DR50" s="190"/>
      <c r="DS50" s="190"/>
      <c r="DT50" s="190"/>
      <c r="DU50" s="190"/>
      <c r="DV50" s="190"/>
      <c r="DW50" s="190"/>
      <c r="DX50" s="190"/>
      <c r="DY50" s="190"/>
      <c r="DZ50" s="190"/>
      <c r="EA50" s="190"/>
      <c r="EB50" s="190"/>
      <c r="EC50" s="190"/>
      <c r="ED50" s="190"/>
      <c r="EE50" s="190"/>
      <c r="EF50" s="190"/>
      <c r="EG50" s="190"/>
      <c r="EH50" s="190"/>
      <c r="EI50" s="190"/>
      <c r="EJ50" s="190"/>
      <c r="EK50" s="190"/>
      <c r="EL50" s="190"/>
      <c r="EM50" s="190"/>
      <c r="EN50" s="190"/>
      <c r="EO50" s="190"/>
      <c r="EP50" s="190"/>
      <c r="EQ50" s="190"/>
      <c r="ER50" s="190"/>
      <c r="ES50" s="190"/>
      <c r="ET50" s="190"/>
      <c r="EU50" s="190"/>
      <c r="EV50" s="190"/>
      <c r="EW50" s="190"/>
      <c r="EX50" s="190"/>
      <c r="EY50" s="190"/>
      <c r="EZ50" s="190"/>
      <c r="FA50" s="190"/>
      <c r="FB50" s="190"/>
      <c r="FC50" s="190"/>
      <c r="FD50" s="190"/>
      <c r="FE50" s="190"/>
      <c r="FF50" s="190"/>
      <c r="FG50" s="190"/>
      <c r="FH50" s="190"/>
      <c r="FI50" s="190"/>
      <c r="FJ50" s="190"/>
      <c r="FK50" s="190"/>
      <c r="FL50" s="190"/>
      <c r="FM50" s="190"/>
      <c r="FN50" s="190"/>
      <c r="FO50" s="190"/>
      <c r="FP50" s="190"/>
      <c r="FQ50" s="190"/>
      <c r="FR50" s="190"/>
      <c r="FS50" s="190"/>
    </row>
    <row r="51" spans="1:175" s="190" customFormat="1" x14ac:dyDescent="0.35">
      <c r="A51" s="193">
        <v>3</v>
      </c>
      <c r="B51" s="196" t="s">
        <v>337</v>
      </c>
      <c r="C51" s="168" t="s">
        <v>49</v>
      </c>
      <c r="D51" s="175" t="s">
        <v>48</v>
      </c>
      <c r="E51" s="175"/>
      <c r="F51" s="176"/>
      <c r="G51" s="175" t="s">
        <v>48</v>
      </c>
      <c r="H51" s="177" t="s">
        <v>48</v>
      </c>
      <c r="I51" s="175" t="s">
        <v>361</v>
      </c>
      <c r="J51" s="174"/>
      <c r="K51" s="175" t="s">
        <v>361</v>
      </c>
      <c r="L51" s="174"/>
      <c r="M51" s="174"/>
      <c r="N51" s="174"/>
      <c r="O51" s="174"/>
      <c r="P51" s="174"/>
      <c r="Q51" s="174"/>
      <c r="R51" s="174"/>
      <c r="S51" s="174"/>
      <c r="T51" s="174"/>
      <c r="U51" s="174"/>
      <c r="V51" s="174"/>
      <c r="W51" s="174"/>
      <c r="X51" s="174"/>
      <c r="Y51" s="174"/>
      <c r="Z51" s="174"/>
      <c r="AA51" s="174"/>
      <c r="AB51" s="173"/>
      <c r="AC51" s="173"/>
    </row>
    <row r="52" spans="1:175" s="221" customFormat="1" ht="26" x14ac:dyDescent="0.35">
      <c r="A52" s="193" t="s">
        <v>439</v>
      </c>
      <c r="B52" s="191" t="s">
        <v>317</v>
      </c>
      <c r="C52" s="168" t="s">
        <v>49</v>
      </c>
      <c r="D52" s="175" t="s">
        <v>48</v>
      </c>
      <c r="E52" s="180"/>
      <c r="F52" s="132"/>
      <c r="G52" s="132" t="s">
        <v>662</v>
      </c>
      <c r="H52" s="132" t="s">
        <v>663</v>
      </c>
      <c r="I52" s="132" t="s">
        <v>664</v>
      </c>
      <c r="J52" s="125"/>
      <c r="K52" s="132" t="s">
        <v>561</v>
      </c>
      <c r="L52" s="125"/>
      <c r="M52" s="125"/>
      <c r="N52" s="125" t="s">
        <v>444</v>
      </c>
      <c r="O52" s="125"/>
      <c r="P52" s="125">
        <v>2022</v>
      </c>
      <c r="Q52" s="125" t="s">
        <v>583</v>
      </c>
      <c r="R52" s="125"/>
      <c r="S52" s="125"/>
      <c r="T52" s="125"/>
      <c r="U52" s="125"/>
      <c r="V52" s="125"/>
      <c r="W52" s="125"/>
      <c r="X52" s="125"/>
      <c r="Y52" s="125"/>
      <c r="Z52" s="125"/>
      <c r="AA52" s="125"/>
      <c r="AB52" s="183"/>
      <c r="AC52" s="183"/>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90"/>
      <c r="CD52" s="190"/>
      <c r="CE52" s="190"/>
      <c r="CF52" s="190"/>
      <c r="CG52" s="190"/>
      <c r="CH52" s="190"/>
      <c r="CI52" s="190"/>
      <c r="CJ52" s="190"/>
      <c r="CK52" s="190"/>
      <c r="CL52" s="190"/>
      <c r="CM52" s="190"/>
      <c r="CN52" s="190"/>
      <c r="CO52" s="190"/>
      <c r="CP52" s="190"/>
      <c r="CQ52" s="190"/>
      <c r="CR52" s="190"/>
      <c r="CS52" s="190"/>
      <c r="CT52" s="190"/>
      <c r="CU52" s="190"/>
      <c r="CV52" s="190"/>
      <c r="CW52" s="190"/>
      <c r="CX52" s="190"/>
      <c r="CY52" s="190"/>
      <c r="CZ52" s="190"/>
      <c r="DA52" s="190"/>
      <c r="DB52" s="190"/>
      <c r="DC52" s="190"/>
      <c r="DD52" s="190"/>
      <c r="DE52" s="190"/>
      <c r="DF52" s="190"/>
      <c r="DG52" s="190"/>
      <c r="DH52" s="190"/>
      <c r="DI52" s="190"/>
      <c r="DJ52" s="190"/>
      <c r="DK52" s="190"/>
      <c r="DL52" s="190"/>
      <c r="DM52" s="190"/>
      <c r="DN52" s="190"/>
      <c r="DO52" s="190"/>
      <c r="DP52" s="190"/>
      <c r="DQ52" s="190"/>
      <c r="DR52" s="190"/>
      <c r="DS52" s="190"/>
      <c r="DT52" s="190"/>
      <c r="DU52" s="190"/>
      <c r="DV52" s="190"/>
      <c r="DW52" s="190"/>
      <c r="DX52" s="190"/>
      <c r="DY52" s="190"/>
      <c r="DZ52" s="190"/>
      <c r="EA52" s="190"/>
      <c r="EB52" s="190"/>
      <c r="EC52" s="190"/>
      <c r="ED52" s="190"/>
      <c r="EE52" s="190"/>
      <c r="EF52" s="190"/>
      <c r="EG52" s="190"/>
      <c r="EH52" s="190"/>
      <c r="EI52" s="190"/>
      <c r="EJ52" s="190"/>
      <c r="EK52" s="190"/>
      <c r="EL52" s="190"/>
      <c r="EM52" s="190"/>
      <c r="EN52" s="190"/>
      <c r="EO52" s="190"/>
      <c r="EP52" s="190"/>
      <c r="EQ52" s="190"/>
      <c r="ER52" s="190"/>
      <c r="ES52" s="190"/>
      <c r="ET52" s="190"/>
      <c r="EU52" s="190"/>
      <c r="EV52" s="190"/>
      <c r="EW52" s="190"/>
      <c r="EX52" s="190"/>
      <c r="EY52" s="190"/>
      <c r="EZ52" s="190"/>
      <c r="FA52" s="190"/>
      <c r="FB52" s="190"/>
      <c r="FC52" s="190"/>
      <c r="FD52" s="190"/>
      <c r="FE52" s="190"/>
      <c r="FF52" s="190"/>
      <c r="FG52" s="190"/>
      <c r="FH52" s="190"/>
      <c r="FI52" s="190"/>
      <c r="FJ52" s="190"/>
      <c r="FK52" s="190"/>
      <c r="FL52" s="190"/>
      <c r="FM52" s="190"/>
      <c r="FN52" s="190"/>
      <c r="FO52" s="190"/>
      <c r="FP52" s="190"/>
      <c r="FQ52" s="190"/>
      <c r="FR52" s="190"/>
      <c r="FS52" s="190"/>
    </row>
    <row r="53" spans="1:175" s="221" customFormat="1" ht="39" x14ac:dyDescent="0.35">
      <c r="A53" s="193" t="s">
        <v>439</v>
      </c>
      <c r="B53" s="191" t="s">
        <v>318</v>
      </c>
      <c r="C53" s="168" t="s">
        <v>49</v>
      </c>
      <c r="D53" s="175" t="s">
        <v>48</v>
      </c>
      <c r="E53" s="180"/>
      <c r="F53" s="132"/>
      <c r="G53" s="132" t="s">
        <v>285</v>
      </c>
      <c r="H53" s="132" t="s">
        <v>665</v>
      </c>
      <c r="I53" s="132" t="s">
        <v>666</v>
      </c>
      <c r="J53" s="125"/>
      <c r="K53" s="132" t="s">
        <v>561</v>
      </c>
      <c r="L53" s="125"/>
      <c r="M53" s="125"/>
      <c r="N53" s="125" t="s">
        <v>444</v>
      </c>
      <c r="O53" s="125"/>
      <c r="P53" s="125">
        <v>2022</v>
      </c>
      <c r="Q53" s="125" t="s">
        <v>583</v>
      </c>
      <c r="R53" s="125"/>
      <c r="S53" s="125"/>
      <c r="T53" s="125"/>
      <c r="U53" s="125"/>
      <c r="V53" s="125"/>
      <c r="W53" s="125"/>
      <c r="X53" s="125"/>
      <c r="Y53" s="125"/>
      <c r="Z53" s="125"/>
      <c r="AA53" s="125"/>
      <c r="AB53" s="183"/>
      <c r="AC53" s="183"/>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0"/>
      <c r="BR53" s="190"/>
      <c r="BS53" s="190"/>
      <c r="BT53" s="190"/>
      <c r="BU53" s="190"/>
      <c r="BV53" s="190"/>
      <c r="BW53" s="190"/>
      <c r="BX53" s="190"/>
      <c r="BY53" s="190"/>
      <c r="BZ53" s="190"/>
      <c r="CA53" s="190"/>
      <c r="CB53" s="190"/>
      <c r="CC53" s="190"/>
      <c r="CD53" s="190"/>
      <c r="CE53" s="190"/>
      <c r="CF53" s="190"/>
      <c r="CG53" s="190"/>
      <c r="CH53" s="190"/>
      <c r="CI53" s="190"/>
      <c r="CJ53" s="190"/>
      <c r="CK53" s="190"/>
      <c r="CL53" s="190"/>
      <c r="CM53" s="190"/>
      <c r="CN53" s="190"/>
      <c r="CO53" s="190"/>
      <c r="CP53" s="190"/>
      <c r="CQ53" s="190"/>
      <c r="CR53" s="190"/>
      <c r="CS53" s="190"/>
      <c r="CT53" s="190"/>
      <c r="CU53" s="190"/>
      <c r="CV53" s="190"/>
      <c r="CW53" s="190"/>
      <c r="CX53" s="190"/>
      <c r="CY53" s="190"/>
      <c r="CZ53" s="190"/>
      <c r="DA53" s="190"/>
      <c r="DB53" s="190"/>
      <c r="DC53" s="190"/>
      <c r="DD53" s="190"/>
      <c r="DE53" s="190"/>
      <c r="DF53" s="190"/>
      <c r="DG53" s="190"/>
      <c r="DH53" s="190"/>
      <c r="DI53" s="190"/>
      <c r="DJ53" s="190"/>
      <c r="DK53" s="190"/>
      <c r="DL53" s="190"/>
      <c r="DM53" s="190"/>
      <c r="DN53" s="190"/>
      <c r="DO53" s="190"/>
      <c r="DP53" s="190"/>
      <c r="DQ53" s="190"/>
      <c r="DR53" s="190"/>
      <c r="DS53" s="190"/>
      <c r="DT53" s="190"/>
      <c r="DU53" s="190"/>
      <c r="DV53" s="190"/>
      <c r="DW53" s="190"/>
      <c r="DX53" s="190"/>
      <c r="DY53" s="190"/>
      <c r="DZ53" s="190"/>
      <c r="EA53" s="190"/>
      <c r="EB53" s="190"/>
      <c r="EC53" s="190"/>
      <c r="ED53" s="190"/>
      <c r="EE53" s="190"/>
      <c r="EF53" s="190"/>
      <c r="EG53" s="190"/>
      <c r="EH53" s="190"/>
      <c r="EI53" s="190"/>
      <c r="EJ53" s="190"/>
      <c r="EK53" s="190"/>
      <c r="EL53" s="190"/>
      <c r="EM53" s="190"/>
      <c r="EN53" s="190"/>
      <c r="EO53" s="190"/>
      <c r="EP53" s="190"/>
      <c r="EQ53" s="190"/>
      <c r="ER53" s="190"/>
      <c r="ES53" s="190"/>
      <c r="ET53" s="190"/>
      <c r="EU53" s="190"/>
      <c r="EV53" s="190"/>
      <c r="EW53" s="190"/>
      <c r="EX53" s="190"/>
      <c r="EY53" s="190"/>
      <c r="EZ53" s="190"/>
      <c r="FA53" s="190"/>
      <c r="FB53" s="190"/>
      <c r="FC53" s="190"/>
      <c r="FD53" s="190"/>
      <c r="FE53" s="190"/>
      <c r="FF53" s="190"/>
      <c r="FG53" s="190"/>
      <c r="FH53" s="190"/>
      <c r="FI53" s="190"/>
      <c r="FJ53" s="190"/>
      <c r="FK53" s="190"/>
      <c r="FL53" s="190"/>
      <c r="FM53" s="190"/>
      <c r="FN53" s="190"/>
      <c r="FO53" s="190"/>
      <c r="FP53" s="190"/>
      <c r="FQ53" s="190"/>
      <c r="FR53" s="190"/>
      <c r="FS53" s="190"/>
    </row>
    <row r="54" spans="1:175" s="221" customFormat="1" ht="36" customHeight="1" x14ac:dyDescent="0.35">
      <c r="A54" s="193" t="s">
        <v>566</v>
      </c>
      <c r="B54" s="191" t="s">
        <v>236</v>
      </c>
      <c r="C54" s="206" t="s">
        <v>567</v>
      </c>
      <c r="D54" s="132"/>
      <c r="E54" s="132"/>
      <c r="F54" s="132"/>
      <c r="G54" s="132" t="s">
        <v>221</v>
      </c>
      <c r="H54" s="132" t="s">
        <v>571</v>
      </c>
      <c r="I54" s="132"/>
      <c r="J54" s="125"/>
      <c r="K54" s="132" t="s">
        <v>570</v>
      </c>
      <c r="L54" s="125"/>
      <c r="M54" s="125"/>
      <c r="N54" s="125" t="s">
        <v>444</v>
      </c>
      <c r="O54" s="125"/>
      <c r="P54" s="125">
        <v>2019</v>
      </c>
      <c r="Q54" s="125" t="s">
        <v>233</v>
      </c>
      <c r="R54" s="125"/>
      <c r="S54" s="125"/>
      <c r="T54" s="125"/>
      <c r="U54" s="125"/>
      <c r="V54" s="125"/>
      <c r="W54" s="125"/>
      <c r="X54" s="125"/>
      <c r="Y54" s="125"/>
      <c r="Z54" s="125"/>
      <c r="AA54" s="125"/>
      <c r="AB54" s="183"/>
      <c r="AC54" s="183"/>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0"/>
      <c r="BR54" s="190"/>
      <c r="BS54" s="190"/>
      <c r="BT54" s="190"/>
      <c r="BU54" s="190"/>
      <c r="BV54" s="190"/>
      <c r="BW54" s="190"/>
      <c r="BX54" s="190"/>
      <c r="BY54" s="190"/>
      <c r="BZ54" s="190"/>
      <c r="CA54" s="190"/>
      <c r="CB54" s="190"/>
      <c r="CC54" s="190"/>
      <c r="CD54" s="190"/>
      <c r="CE54" s="190"/>
      <c r="CF54" s="190"/>
      <c r="CG54" s="190"/>
      <c r="CH54" s="190"/>
      <c r="CI54" s="190"/>
      <c r="CJ54" s="190"/>
      <c r="CK54" s="190"/>
      <c r="CL54" s="190"/>
      <c r="CM54" s="190"/>
      <c r="CN54" s="190"/>
      <c r="CO54" s="190"/>
      <c r="CP54" s="190"/>
      <c r="CQ54" s="190"/>
      <c r="CR54" s="190"/>
      <c r="CS54" s="190"/>
      <c r="CT54" s="190"/>
      <c r="CU54" s="190"/>
      <c r="CV54" s="190"/>
      <c r="CW54" s="190"/>
      <c r="CX54" s="190"/>
      <c r="CY54" s="190"/>
      <c r="CZ54" s="190"/>
      <c r="DA54" s="190"/>
      <c r="DB54" s="190"/>
      <c r="DC54" s="190"/>
      <c r="DD54" s="190"/>
      <c r="DE54" s="190"/>
      <c r="DF54" s="190"/>
      <c r="DG54" s="190"/>
      <c r="DH54" s="190"/>
      <c r="DI54" s="190"/>
      <c r="DJ54" s="190"/>
      <c r="DK54" s="190"/>
      <c r="DL54" s="190"/>
      <c r="DM54" s="190"/>
      <c r="DN54" s="190"/>
      <c r="DO54" s="190"/>
      <c r="DP54" s="190"/>
      <c r="DQ54" s="190"/>
      <c r="DR54" s="190"/>
      <c r="DS54" s="190"/>
      <c r="DT54" s="190"/>
      <c r="DU54" s="190"/>
      <c r="DV54" s="190"/>
      <c r="DW54" s="190"/>
      <c r="DX54" s="190"/>
      <c r="DY54" s="190"/>
      <c r="DZ54" s="190"/>
      <c r="EA54" s="190"/>
      <c r="EB54" s="190"/>
      <c r="EC54" s="190"/>
      <c r="ED54" s="190"/>
      <c r="EE54" s="190"/>
      <c r="EF54" s="190"/>
      <c r="EG54" s="190"/>
      <c r="EH54" s="190"/>
      <c r="EI54" s="190"/>
      <c r="EJ54" s="190"/>
      <c r="EK54" s="190"/>
      <c r="EL54" s="190"/>
      <c r="EM54" s="190"/>
      <c r="EN54" s="190"/>
      <c r="EO54" s="190"/>
      <c r="EP54" s="190"/>
      <c r="EQ54" s="190"/>
      <c r="ER54" s="190"/>
      <c r="ES54" s="190"/>
      <c r="ET54" s="190"/>
      <c r="EU54" s="190"/>
      <c r="EV54" s="190"/>
      <c r="EW54" s="190"/>
      <c r="EX54" s="190"/>
      <c r="EY54" s="190"/>
      <c r="EZ54" s="190"/>
      <c r="FA54" s="190"/>
      <c r="FB54" s="190"/>
      <c r="FC54" s="190"/>
      <c r="FD54" s="190"/>
      <c r="FE54" s="190"/>
      <c r="FF54" s="190"/>
      <c r="FG54" s="190"/>
      <c r="FH54" s="190"/>
      <c r="FI54" s="190"/>
      <c r="FJ54" s="190"/>
      <c r="FK54" s="190"/>
      <c r="FL54" s="190"/>
      <c r="FM54" s="190"/>
      <c r="FN54" s="190"/>
      <c r="FO54" s="190"/>
      <c r="FP54" s="190"/>
      <c r="FQ54" s="190"/>
      <c r="FR54" s="190"/>
      <c r="FS54" s="190"/>
    </row>
    <row r="55" spans="1:175" s="221" customFormat="1" ht="26" x14ac:dyDescent="0.35">
      <c r="A55" s="193" t="s">
        <v>566</v>
      </c>
      <c r="B55" s="191" t="s">
        <v>235</v>
      </c>
      <c r="C55" s="206" t="s">
        <v>567</v>
      </c>
      <c r="D55" s="132"/>
      <c r="E55" s="132"/>
      <c r="F55" s="132"/>
      <c r="G55" s="132" t="s">
        <v>568</v>
      </c>
      <c r="H55" s="132" t="s">
        <v>569</v>
      </c>
      <c r="I55" s="132"/>
      <c r="J55" s="125"/>
      <c r="K55" s="132" t="s">
        <v>570</v>
      </c>
      <c r="L55" s="125"/>
      <c r="M55" s="125"/>
      <c r="N55" s="125" t="s">
        <v>444</v>
      </c>
      <c r="O55" s="125"/>
      <c r="P55" s="125">
        <v>2019</v>
      </c>
      <c r="Q55" s="125" t="s">
        <v>233</v>
      </c>
      <c r="R55" s="125"/>
      <c r="S55" s="125"/>
      <c r="T55" s="125"/>
      <c r="U55" s="125"/>
      <c r="V55" s="125"/>
      <c r="W55" s="125"/>
      <c r="X55" s="125"/>
      <c r="Y55" s="125"/>
      <c r="Z55" s="125"/>
      <c r="AA55" s="125"/>
      <c r="AB55" s="183"/>
      <c r="AC55" s="183"/>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c r="BQ55" s="190"/>
      <c r="BR55" s="190"/>
      <c r="BS55" s="190"/>
      <c r="BT55" s="190"/>
      <c r="BU55" s="190"/>
      <c r="BV55" s="190"/>
      <c r="BW55" s="190"/>
      <c r="BX55" s="190"/>
      <c r="BY55" s="190"/>
      <c r="BZ55" s="190"/>
      <c r="CA55" s="190"/>
      <c r="CB55" s="190"/>
      <c r="CC55" s="190"/>
      <c r="CD55" s="190"/>
      <c r="CE55" s="190"/>
      <c r="CF55" s="190"/>
      <c r="CG55" s="190"/>
      <c r="CH55" s="190"/>
      <c r="CI55" s="190"/>
      <c r="CJ55" s="190"/>
      <c r="CK55" s="190"/>
      <c r="CL55" s="190"/>
      <c r="CM55" s="190"/>
      <c r="CN55" s="190"/>
      <c r="CO55" s="190"/>
      <c r="CP55" s="190"/>
      <c r="CQ55" s="190"/>
      <c r="CR55" s="190"/>
      <c r="CS55" s="190"/>
      <c r="CT55" s="190"/>
      <c r="CU55" s="190"/>
      <c r="CV55" s="190"/>
      <c r="CW55" s="190"/>
      <c r="CX55" s="190"/>
      <c r="CY55" s="190"/>
      <c r="CZ55" s="190"/>
      <c r="DA55" s="190"/>
      <c r="DB55" s="190"/>
      <c r="DC55" s="190"/>
      <c r="DD55" s="190"/>
      <c r="DE55" s="190"/>
      <c r="DF55" s="190"/>
      <c r="DG55" s="190"/>
      <c r="DH55" s="190"/>
      <c r="DI55" s="190"/>
      <c r="DJ55" s="190"/>
      <c r="DK55" s="190"/>
      <c r="DL55" s="190"/>
      <c r="DM55" s="190"/>
      <c r="DN55" s="190"/>
      <c r="DO55" s="190"/>
      <c r="DP55" s="190"/>
      <c r="DQ55" s="190"/>
      <c r="DR55" s="190"/>
      <c r="DS55" s="190"/>
      <c r="DT55" s="190"/>
      <c r="DU55" s="190"/>
      <c r="DV55" s="190"/>
      <c r="DW55" s="190"/>
      <c r="DX55" s="190"/>
      <c r="DY55" s="190"/>
      <c r="DZ55" s="190"/>
      <c r="EA55" s="190"/>
      <c r="EB55" s="190"/>
      <c r="EC55" s="190"/>
      <c r="ED55" s="190"/>
      <c r="EE55" s="190"/>
      <c r="EF55" s="190"/>
      <c r="EG55" s="190"/>
      <c r="EH55" s="190"/>
      <c r="EI55" s="190"/>
      <c r="EJ55" s="190"/>
      <c r="EK55" s="190"/>
      <c r="EL55" s="190"/>
      <c r="EM55" s="190"/>
      <c r="EN55" s="190"/>
      <c r="EO55" s="190"/>
      <c r="EP55" s="190"/>
      <c r="EQ55" s="190"/>
      <c r="ER55" s="190"/>
      <c r="ES55" s="190"/>
      <c r="ET55" s="190"/>
      <c r="EU55" s="190"/>
      <c r="EV55" s="190"/>
      <c r="EW55" s="190"/>
      <c r="EX55" s="190"/>
      <c r="EY55" s="190"/>
      <c r="EZ55" s="190"/>
      <c r="FA55" s="190"/>
      <c r="FB55" s="190"/>
      <c r="FC55" s="190"/>
      <c r="FD55" s="190"/>
      <c r="FE55" s="190"/>
      <c r="FF55" s="190"/>
      <c r="FG55" s="190"/>
      <c r="FH55" s="190"/>
      <c r="FI55" s="190"/>
      <c r="FJ55" s="190"/>
      <c r="FK55" s="190"/>
      <c r="FL55" s="190"/>
      <c r="FM55" s="190"/>
      <c r="FN55" s="190"/>
      <c r="FO55" s="190"/>
      <c r="FP55" s="190"/>
      <c r="FQ55" s="190"/>
      <c r="FR55" s="190"/>
      <c r="FS55" s="190"/>
    </row>
  </sheetData>
  <autoFilter ref="A2:FS55" xr:uid="{4942A479-158A-4914-990E-711E839DCF92}"/>
  <mergeCells count="1">
    <mergeCell ref="B1:F1"/>
  </mergeCells>
  <hyperlinks>
    <hyperlink ref="R17" r:id="rId1" xr:uid="{C4820273-DF9B-4BFA-8D13-E4CB275B3704}"/>
    <hyperlink ref="AB17" r:id="rId2" xr:uid="{6D93329A-49DE-4883-899D-68BE514ACF5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D48"/>
  <sheetViews>
    <sheetView workbookViewId="0">
      <selection activeCell="K34" sqref="K34"/>
    </sheetView>
  </sheetViews>
  <sheetFormatPr defaultRowHeight="15.5" x14ac:dyDescent="0.35"/>
  <cols>
    <col min="1" max="1" width="21.25" customWidth="1"/>
    <col min="2" max="2" width="7.5" customWidth="1"/>
    <col min="3" max="3" width="20.25" bestFit="1" customWidth="1"/>
    <col min="4" max="4" width="21.5" bestFit="1" customWidth="1"/>
  </cols>
  <sheetData>
    <row r="1" spans="1:4" x14ac:dyDescent="0.35">
      <c r="A1" s="76" t="s">
        <v>444</v>
      </c>
      <c r="B1" s="76" t="s">
        <v>667</v>
      </c>
      <c r="C1" s="76" t="s">
        <v>668</v>
      </c>
      <c r="D1" s="76" t="s">
        <v>669</v>
      </c>
    </row>
    <row r="2" spans="1:4" x14ac:dyDescent="0.35">
      <c r="A2" s="4" t="s">
        <v>107</v>
      </c>
      <c r="B2" s="4" t="s">
        <v>108</v>
      </c>
      <c r="C2" s="4" t="s">
        <v>670</v>
      </c>
      <c r="D2" s="4" t="s">
        <v>671</v>
      </c>
    </row>
    <row r="3" spans="1:4" x14ac:dyDescent="0.35">
      <c r="A3" s="4" t="s">
        <v>89</v>
      </c>
      <c r="B3" s="4" t="s">
        <v>90</v>
      </c>
      <c r="C3" s="4" t="s">
        <v>670</v>
      </c>
      <c r="D3" s="4" t="s">
        <v>671</v>
      </c>
    </row>
    <row r="4" spans="1:4" x14ac:dyDescent="0.35">
      <c r="A4" s="4" t="s">
        <v>79</v>
      </c>
      <c r="B4" s="4" t="s">
        <v>80</v>
      </c>
      <c r="C4" s="4" t="s">
        <v>670</v>
      </c>
      <c r="D4" s="4" t="s">
        <v>671</v>
      </c>
    </row>
    <row r="5" spans="1:4" x14ac:dyDescent="0.35">
      <c r="A5" s="4" t="s">
        <v>131</v>
      </c>
      <c r="B5" s="4" t="s">
        <v>132</v>
      </c>
      <c r="C5" s="4" t="s">
        <v>670</v>
      </c>
      <c r="D5" s="4" t="s">
        <v>671</v>
      </c>
    </row>
    <row r="6" spans="1:4" x14ac:dyDescent="0.35">
      <c r="A6" s="4" t="s">
        <v>93</v>
      </c>
      <c r="B6" s="4" t="s">
        <v>94</v>
      </c>
      <c r="C6" s="4" t="s">
        <v>670</v>
      </c>
      <c r="D6" s="4" t="s">
        <v>671</v>
      </c>
    </row>
    <row r="7" spans="1:4" x14ac:dyDescent="0.35">
      <c r="A7" s="4" t="s">
        <v>129</v>
      </c>
      <c r="B7" s="4" t="s">
        <v>130</v>
      </c>
      <c r="C7" s="4" t="s">
        <v>670</v>
      </c>
      <c r="D7" s="4" t="s">
        <v>671</v>
      </c>
    </row>
    <row r="8" spans="1:4" x14ac:dyDescent="0.35">
      <c r="A8" s="4" t="s">
        <v>65</v>
      </c>
      <c r="B8" s="4" t="s">
        <v>66</v>
      </c>
      <c r="C8" s="4" t="s">
        <v>670</v>
      </c>
      <c r="D8" s="4" t="s">
        <v>671</v>
      </c>
    </row>
    <row r="9" spans="1:4" x14ac:dyDescent="0.35">
      <c r="A9" s="4" t="s">
        <v>143</v>
      </c>
      <c r="B9" s="4" t="s">
        <v>144</v>
      </c>
      <c r="C9" s="4" t="s">
        <v>670</v>
      </c>
      <c r="D9" s="4" t="s">
        <v>671</v>
      </c>
    </row>
    <row r="10" spans="1:4" x14ac:dyDescent="0.35">
      <c r="A10" s="4" t="s">
        <v>99</v>
      </c>
      <c r="B10" s="4" t="s">
        <v>100</v>
      </c>
      <c r="C10" s="4" t="s">
        <v>670</v>
      </c>
      <c r="D10" s="4" t="s">
        <v>671</v>
      </c>
    </row>
    <row r="11" spans="1:4" x14ac:dyDescent="0.35">
      <c r="A11" s="4" t="s">
        <v>101</v>
      </c>
      <c r="B11" s="4" t="s">
        <v>102</v>
      </c>
      <c r="C11" s="4" t="s">
        <v>670</v>
      </c>
      <c r="D11" s="4" t="s">
        <v>671</v>
      </c>
    </row>
    <row r="12" spans="1:4" x14ac:dyDescent="0.35">
      <c r="A12" s="4" t="s">
        <v>69</v>
      </c>
      <c r="B12" s="4" t="s">
        <v>70</v>
      </c>
      <c r="C12" s="4" t="s">
        <v>670</v>
      </c>
      <c r="D12" s="4" t="s">
        <v>671</v>
      </c>
    </row>
    <row r="13" spans="1:4" x14ac:dyDescent="0.35">
      <c r="A13" s="4" t="s">
        <v>103</v>
      </c>
      <c r="B13" s="4" t="s">
        <v>104</v>
      </c>
      <c r="C13" s="4" t="s">
        <v>670</v>
      </c>
      <c r="D13" s="4" t="s">
        <v>671</v>
      </c>
    </row>
    <row r="14" spans="1:4" x14ac:dyDescent="0.35">
      <c r="A14" s="4" t="s">
        <v>133</v>
      </c>
      <c r="B14" s="4" t="s">
        <v>134</v>
      </c>
      <c r="C14" s="4" t="s">
        <v>670</v>
      </c>
      <c r="D14" s="4" t="s">
        <v>671</v>
      </c>
    </row>
    <row r="15" spans="1:4" x14ac:dyDescent="0.35">
      <c r="A15" s="4" t="s">
        <v>63</v>
      </c>
      <c r="B15" s="4" t="s">
        <v>64</v>
      </c>
      <c r="C15" s="4" t="s">
        <v>670</v>
      </c>
      <c r="D15" s="4" t="s">
        <v>671</v>
      </c>
    </row>
    <row r="16" spans="1:4" x14ac:dyDescent="0.35">
      <c r="A16" s="4" t="s">
        <v>87</v>
      </c>
      <c r="B16" s="4" t="s">
        <v>88</v>
      </c>
      <c r="C16" s="4" t="s">
        <v>670</v>
      </c>
      <c r="D16" s="4" t="s">
        <v>671</v>
      </c>
    </row>
    <row r="17" spans="1:4" x14ac:dyDescent="0.35">
      <c r="A17" s="4" t="s">
        <v>95</v>
      </c>
      <c r="B17" s="4" t="s">
        <v>96</v>
      </c>
      <c r="C17" s="4" t="s">
        <v>670</v>
      </c>
      <c r="D17" s="4" t="s">
        <v>671</v>
      </c>
    </row>
    <row r="18" spans="1:4" x14ac:dyDescent="0.35">
      <c r="A18" s="4" t="s">
        <v>97</v>
      </c>
      <c r="B18" s="4" t="s">
        <v>98</v>
      </c>
      <c r="C18" s="4" t="s">
        <v>670</v>
      </c>
      <c r="D18" s="4" t="s">
        <v>671</v>
      </c>
    </row>
    <row r="19" spans="1:4" x14ac:dyDescent="0.35">
      <c r="A19" s="4" t="s">
        <v>121</v>
      </c>
      <c r="B19" s="4" t="s">
        <v>122</v>
      </c>
      <c r="C19" s="4" t="s">
        <v>672</v>
      </c>
      <c r="D19" s="4" t="s">
        <v>673</v>
      </c>
    </row>
    <row r="20" spans="1:4" x14ac:dyDescent="0.35">
      <c r="A20" s="4" t="s">
        <v>123</v>
      </c>
      <c r="B20" s="4" t="s">
        <v>124</v>
      </c>
      <c r="C20" s="4" t="s">
        <v>672</v>
      </c>
      <c r="D20" s="4" t="s">
        <v>673</v>
      </c>
    </row>
    <row r="21" spans="1:4" x14ac:dyDescent="0.35">
      <c r="A21" s="4" t="s">
        <v>81</v>
      </c>
      <c r="B21" s="4" t="s">
        <v>82</v>
      </c>
      <c r="C21" s="4" t="s">
        <v>672</v>
      </c>
      <c r="D21" s="4" t="s">
        <v>673</v>
      </c>
    </row>
    <row r="22" spans="1:4" x14ac:dyDescent="0.35">
      <c r="A22" s="4" t="s">
        <v>109</v>
      </c>
      <c r="B22" s="4" t="s">
        <v>110</v>
      </c>
      <c r="C22" s="4" t="s">
        <v>672</v>
      </c>
      <c r="D22" s="4" t="s">
        <v>673</v>
      </c>
    </row>
    <row r="23" spans="1:4" x14ac:dyDescent="0.35">
      <c r="A23" s="4" t="s">
        <v>77</v>
      </c>
      <c r="B23" s="4" t="s">
        <v>78</v>
      </c>
      <c r="C23" s="4" t="s">
        <v>672</v>
      </c>
      <c r="D23" s="4" t="s">
        <v>673</v>
      </c>
    </row>
    <row r="24" spans="1:4" x14ac:dyDescent="0.35">
      <c r="A24" s="4" t="s">
        <v>137</v>
      </c>
      <c r="B24" s="4" t="s">
        <v>138</v>
      </c>
      <c r="C24" s="4" t="s">
        <v>670</v>
      </c>
      <c r="D24" s="4" t="s">
        <v>671</v>
      </c>
    </row>
    <row r="25" spans="1:4" x14ac:dyDescent="0.35">
      <c r="A25" s="4" t="s">
        <v>145</v>
      </c>
      <c r="B25" s="4" t="s">
        <v>146</v>
      </c>
      <c r="C25" s="4" t="s">
        <v>670</v>
      </c>
      <c r="D25" s="4" t="s">
        <v>671</v>
      </c>
    </row>
    <row r="26" spans="1:4" x14ac:dyDescent="0.35">
      <c r="A26" s="4" t="s">
        <v>125</v>
      </c>
      <c r="B26" s="4" t="s">
        <v>126</v>
      </c>
      <c r="C26" s="4" t="s">
        <v>670</v>
      </c>
      <c r="D26" s="4" t="s">
        <v>671</v>
      </c>
    </row>
    <row r="27" spans="1:4" x14ac:dyDescent="0.35">
      <c r="A27" s="4" t="s">
        <v>135</v>
      </c>
      <c r="B27" s="4" t="s">
        <v>136</v>
      </c>
      <c r="C27" s="4" t="s">
        <v>672</v>
      </c>
      <c r="D27" s="4" t="s">
        <v>673</v>
      </c>
    </row>
    <row r="28" spans="1:4" x14ac:dyDescent="0.35">
      <c r="A28" s="4" t="s">
        <v>139</v>
      </c>
      <c r="B28" s="4" t="s">
        <v>140</v>
      </c>
      <c r="C28" s="4" t="s">
        <v>672</v>
      </c>
      <c r="D28" s="4" t="s">
        <v>673</v>
      </c>
    </row>
    <row r="29" spans="1:4" x14ac:dyDescent="0.35">
      <c r="A29" s="4" t="s">
        <v>61</v>
      </c>
      <c r="B29" s="4" t="s">
        <v>62</v>
      </c>
      <c r="C29" s="4" t="s">
        <v>672</v>
      </c>
      <c r="D29" s="4" t="s">
        <v>673</v>
      </c>
    </row>
    <row r="30" spans="1:4" x14ac:dyDescent="0.35">
      <c r="A30" s="4" t="s">
        <v>115</v>
      </c>
      <c r="B30" s="4" t="s">
        <v>116</v>
      </c>
      <c r="C30" s="4" t="s">
        <v>672</v>
      </c>
      <c r="D30" s="4" t="s">
        <v>673</v>
      </c>
    </row>
    <row r="31" spans="1:4" x14ac:dyDescent="0.35">
      <c r="A31" s="4" t="s">
        <v>53</v>
      </c>
      <c r="B31" s="4" t="s">
        <v>54</v>
      </c>
      <c r="C31" s="4" t="s">
        <v>672</v>
      </c>
      <c r="D31" s="4" t="s">
        <v>673</v>
      </c>
    </row>
    <row r="32" spans="1:4" x14ac:dyDescent="0.35">
      <c r="A32" s="4" t="s">
        <v>91</v>
      </c>
      <c r="B32" s="4" t="s">
        <v>92</v>
      </c>
      <c r="C32" s="4" t="s">
        <v>672</v>
      </c>
      <c r="D32" s="4" t="s">
        <v>673</v>
      </c>
    </row>
    <row r="33" spans="1:4" x14ac:dyDescent="0.35">
      <c r="A33" s="4" t="s">
        <v>113</v>
      </c>
      <c r="B33" s="4" t="s">
        <v>114</v>
      </c>
      <c r="C33" s="4" t="s">
        <v>672</v>
      </c>
      <c r="D33" s="4" t="s">
        <v>673</v>
      </c>
    </row>
    <row r="34" spans="1:4" x14ac:dyDescent="0.35">
      <c r="A34" s="4" t="s">
        <v>117</v>
      </c>
      <c r="B34" s="4" t="s">
        <v>118</v>
      </c>
      <c r="C34" s="4" t="s">
        <v>672</v>
      </c>
      <c r="D34" s="4" t="s">
        <v>673</v>
      </c>
    </row>
    <row r="35" spans="1:4" x14ac:dyDescent="0.35">
      <c r="A35" s="4" t="s">
        <v>71</v>
      </c>
      <c r="B35" s="4" t="s">
        <v>72</v>
      </c>
      <c r="C35" s="4" t="s">
        <v>672</v>
      </c>
      <c r="D35" s="4" t="s">
        <v>673</v>
      </c>
    </row>
    <row r="36" spans="1:4" x14ac:dyDescent="0.35">
      <c r="A36" s="4" t="s">
        <v>75</v>
      </c>
      <c r="B36" s="4" t="s">
        <v>76</v>
      </c>
      <c r="C36" s="4" t="s">
        <v>672</v>
      </c>
      <c r="D36" s="4" t="s">
        <v>673</v>
      </c>
    </row>
    <row r="37" spans="1:4" x14ac:dyDescent="0.35">
      <c r="A37" s="4" t="s">
        <v>55</v>
      </c>
      <c r="B37" s="4" t="s">
        <v>56</v>
      </c>
      <c r="C37" s="4" t="s">
        <v>672</v>
      </c>
      <c r="D37" s="4" t="s">
        <v>673</v>
      </c>
    </row>
    <row r="38" spans="1:4" x14ac:dyDescent="0.35">
      <c r="A38" s="4" t="s">
        <v>73</v>
      </c>
      <c r="B38" s="4" t="s">
        <v>74</v>
      </c>
      <c r="C38" s="4" t="s">
        <v>672</v>
      </c>
      <c r="D38" s="4" t="s">
        <v>673</v>
      </c>
    </row>
    <row r="39" spans="1:4" x14ac:dyDescent="0.35">
      <c r="A39" s="4" t="s">
        <v>141</v>
      </c>
      <c r="B39" s="4" t="s">
        <v>142</v>
      </c>
      <c r="C39" s="4" t="s">
        <v>672</v>
      </c>
      <c r="D39" s="4" t="s">
        <v>673</v>
      </c>
    </row>
    <row r="40" spans="1:4" x14ac:dyDescent="0.35">
      <c r="A40" s="4" t="s">
        <v>57</v>
      </c>
      <c r="B40" s="4" t="s">
        <v>58</v>
      </c>
      <c r="C40" s="4" t="s">
        <v>672</v>
      </c>
      <c r="D40" s="4" t="s">
        <v>673</v>
      </c>
    </row>
    <row r="41" spans="1:4" x14ac:dyDescent="0.35">
      <c r="A41" s="4" t="s">
        <v>59</v>
      </c>
      <c r="B41" s="4" t="s">
        <v>60</v>
      </c>
      <c r="C41" s="4" t="s">
        <v>672</v>
      </c>
      <c r="D41" s="4" t="s">
        <v>673</v>
      </c>
    </row>
    <row r="42" spans="1:4" x14ac:dyDescent="0.35">
      <c r="A42" s="4" t="s">
        <v>127</v>
      </c>
      <c r="B42" s="4" t="s">
        <v>128</v>
      </c>
      <c r="C42" s="4" t="s">
        <v>672</v>
      </c>
      <c r="D42" s="4" t="s">
        <v>673</v>
      </c>
    </row>
    <row r="43" spans="1:4" x14ac:dyDescent="0.35">
      <c r="A43" s="4" t="s">
        <v>85</v>
      </c>
      <c r="B43" s="4" t="s">
        <v>86</v>
      </c>
      <c r="C43" s="4" t="s">
        <v>672</v>
      </c>
      <c r="D43" s="4" t="s">
        <v>673</v>
      </c>
    </row>
    <row r="44" spans="1:4" x14ac:dyDescent="0.35">
      <c r="A44" s="4" t="s">
        <v>67</v>
      </c>
      <c r="B44" s="4" t="s">
        <v>68</v>
      </c>
      <c r="C44" s="4" t="s">
        <v>672</v>
      </c>
      <c r="D44" s="4" t="s">
        <v>673</v>
      </c>
    </row>
    <row r="45" spans="1:4" x14ac:dyDescent="0.35">
      <c r="A45" s="4" t="s">
        <v>105</v>
      </c>
      <c r="B45" s="4" t="s">
        <v>106</v>
      </c>
      <c r="C45" s="4" t="s">
        <v>672</v>
      </c>
      <c r="D45" s="4" t="s">
        <v>673</v>
      </c>
    </row>
    <row r="46" spans="1:4" x14ac:dyDescent="0.35">
      <c r="A46" s="4" t="s">
        <v>83</v>
      </c>
      <c r="B46" s="4" t="s">
        <v>84</v>
      </c>
      <c r="C46" s="4" t="s">
        <v>672</v>
      </c>
      <c r="D46" s="4" t="s">
        <v>673</v>
      </c>
    </row>
    <row r="47" spans="1:4" x14ac:dyDescent="0.35">
      <c r="A47" s="4" t="s">
        <v>119</v>
      </c>
      <c r="B47" s="4" t="s">
        <v>120</v>
      </c>
      <c r="C47" s="4" t="s">
        <v>672</v>
      </c>
      <c r="D47" s="4" t="s">
        <v>673</v>
      </c>
    </row>
    <row r="48" spans="1:4" x14ac:dyDescent="0.35">
      <c r="A48" s="4" t="s">
        <v>111</v>
      </c>
      <c r="B48" s="4" t="s">
        <v>112</v>
      </c>
      <c r="C48" s="4" t="s">
        <v>672</v>
      </c>
      <c r="D48" s="4" t="s">
        <v>673</v>
      </c>
    </row>
  </sheetData>
  <sheetProtection sheet="1" objects="1" scenarios="1"/>
  <dataValidations count="1">
    <dataValidation type="list" allowBlank="1" showInputMessage="1" showErrorMessage="1" sqref="C2:C48" xr:uid="{00000000-0002-0000-0300-000000000000}">
      <formula1>"Western and Rift Valley, Eastern and Northern Kenya"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9EBA7-CF42-4137-A597-88A474171B43}">
  <sheetPr>
    <tabColor rgb="FF5D2884"/>
  </sheetPr>
  <dimension ref="A1:AG49"/>
  <sheetViews>
    <sheetView showGridLines="0" zoomScale="80" zoomScaleNormal="80" workbookViewId="0">
      <pane xSplit="2" ySplit="1" topLeftCell="C2" activePane="bottomRight" state="frozen"/>
      <selection pane="topRight" activeCell="C1" sqref="C1"/>
      <selection pane="bottomLeft" activeCell="A3" sqref="A3"/>
      <selection pane="bottomRight" activeCell="B3" sqref="B3"/>
    </sheetView>
  </sheetViews>
  <sheetFormatPr defaultRowHeight="15.5" x14ac:dyDescent="0.35"/>
  <cols>
    <col min="1" max="1" width="17.75" bestFit="1" customWidth="1"/>
    <col min="2" max="2" width="17.08203125" customWidth="1"/>
    <col min="3" max="31" width="8" customWidth="1"/>
    <col min="33" max="33" width="6.83203125" customWidth="1"/>
  </cols>
  <sheetData>
    <row r="1" spans="1:33" ht="96.75" customHeight="1" x14ac:dyDescent="0.35">
      <c r="A1" s="307" t="s">
        <v>19</v>
      </c>
      <c r="B1" s="307" t="s">
        <v>20</v>
      </c>
      <c r="C1" s="306" t="s">
        <v>21</v>
      </c>
      <c r="D1" s="21" t="s">
        <v>22</v>
      </c>
      <c r="E1" s="20" t="s">
        <v>23</v>
      </c>
      <c r="F1" s="20" t="s">
        <v>24</v>
      </c>
      <c r="G1" s="21" t="s">
        <v>25</v>
      </c>
      <c r="H1" s="21" t="s">
        <v>26</v>
      </c>
      <c r="I1" s="20" t="s">
        <v>27</v>
      </c>
      <c r="J1" s="20" t="s">
        <v>28</v>
      </c>
      <c r="K1" s="21" t="s">
        <v>29</v>
      </c>
      <c r="L1" s="20" t="s">
        <v>30</v>
      </c>
      <c r="M1" s="20" t="s">
        <v>31</v>
      </c>
      <c r="N1" s="21" t="s">
        <v>32</v>
      </c>
      <c r="O1" s="21" t="s">
        <v>33</v>
      </c>
      <c r="P1" s="22" t="s">
        <v>34</v>
      </c>
      <c r="Q1" s="26" t="s">
        <v>35</v>
      </c>
      <c r="R1" s="26" t="s">
        <v>36</v>
      </c>
      <c r="S1" s="26" t="s">
        <v>37</v>
      </c>
      <c r="T1" s="27" t="s">
        <v>38</v>
      </c>
      <c r="U1" s="27" t="s">
        <v>39</v>
      </c>
      <c r="V1" s="26" t="s">
        <v>40</v>
      </c>
      <c r="W1" s="26" t="s">
        <v>41</v>
      </c>
      <c r="X1" s="26" t="s">
        <v>42</v>
      </c>
      <c r="Y1" s="27" t="s">
        <v>43</v>
      </c>
      <c r="Z1" s="26" t="s">
        <v>44</v>
      </c>
      <c r="AA1" s="26" t="s">
        <v>45</v>
      </c>
      <c r="AB1" s="26" t="s">
        <v>46</v>
      </c>
      <c r="AC1" s="27" t="s">
        <v>47</v>
      </c>
      <c r="AD1" s="27" t="s">
        <v>48</v>
      </c>
      <c r="AE1" s="28" t="s">
        <v>49</v>
      </c>
      <c r="AF1" s="29" t="s">
        <v>50</v>
      </c>
      <c r="AG1" s="31" t="s">
        <v>51</v>
      </c>
    </row>
    <row r="2" spans="1:33" x14ac:dyDescent="0.35">
      <c r="A2" s="307"/>
      <c r="B2" s="307"/>
      <c r="C2" s="308" t="s">
        <v>52</v>
      </c>
      <c r="D2" s="36" t="s">
        <v>52</v>
      </c>
      <c r="E2" s="36" t="s">
        <v>52</v>
      </c>
      <c r="F2" s="36" t="s">
        <v>52</v>
      </c>
      <c r="G2" s="36" t="s">
        <v>52</v>
      </c>
      <c r="H2" s="36" t="s">
        <v>52</v>
      </c>
      <c r="I2" s="36" t="s">
        <v>52</v>
      </c>
      <c r="J2" s="36" t="s">
        <v>52</v>
      </c>
      <c r="K2" s="36" t="s">
        <v>52</v>
      </c>
      <c r="L2" s="36" t="s">
        <v>52</v>
      </c>
      <c r="M2" s="36" t="s">
        <v>52</v>
      </c>
      <c r="N2" s="36" t="s">
        <v>52</v>
      </c>
      <c r="O2" s="36" t="s">
        <v>52</v>
      </c>
      <c r="P2" s="36" t="s">
        <v>52</v>
      </c>
      <c r="Q2" s="36" t="s">
        <v>52</v>
      </c>
      <c r="R2" s="36" t="s">
        <v>52</v>
      </c>
      <c r="S2" s="36" t="s">
        <v>52</v>
      </c>
      <c r="T2" s="36" t="s">
        <v>52</v>
      </c>
      <c r="U2" s="36" t="s">
        <v>52</v>
      </c>
      <c r="V2" s="36" t="s">
        <v>52</v>
      </c>
      <c r="W2" s="36" t="s">
        <v>52</v>
      </c>
      <c r="X2" s="36" t="s">
        <v>52</v>
      </c>
      <c r="Y2" s="36" t="s">
        <v>52</v>
      </c>
      <c r="Z2" s="36" t="s">
        <v>52</v>
      </c>
      <c r="AA2" s="36" t="s">
        <v>52</v>
      </c>
      <c r="AB2" s="36" t="s">
        <v>52</v>
      </c>
      <c r="AC2" s="36" t="s">
        <v>52</v>
      </c>
      <c r="AD2" s="36" t="s">
        <v>52</v>
      </c>
      <c r="AE2" s="33" t="s">
        <v>52</v>
      </c>
      <c r="AF2" s="33" t="s">
        <v>52</v>
      </c>
      <c r="AG2" s="31"/>
    </row>
    <row r="3" spans="1:33" x14ac:dyDescent="0.35">
      <c r="A3" s="149" t="s">
        <v>53</v>
      </c>
      <c r="B3" s="149" t="s">
        <v>54</v>
      </c>
      <c r="C3" s="305">
        <f>Pillar1!Y3</f>
        <v>7.6</v>
      </c>
      <c r="D3" s="35">
        <f>Pillar1!Z3</f>
        <v>0.2</v>
      </c>
      <c r="E3" s="34">
        <f>Pillar1!AA3</f>
        <v>4.5999999999999996</v>
      </c>
      <c r="F3" s="34">
        <f>Pillar1!AB3</f>
        <v>3</v>
      </c>
      <c r="G3" s="35">
        <f>Pillar1!AC3</f>
        <v>3.8</v>
      </c>
      <c r="H3" s="35">
        <f>Pillar1!AD3</f>
        <v>3.8</v>
      </c>
      <c r="I3" s="34">
        <f>Pillar1!AE3</f>
        <v>3.2</v>
      </c>
      <c r="J3" s="34">
        <f>Pillar1!AI3</f>
        <v>3.6</v>
      </c>
      <c r="K3" s="35">
        <f>Pillar1!AJ3</f>
        <v>3.4</v>
      </c>
      <c r="L3" s="34">
        <f>Pillar1!AM3</f>
        <v>8.6999999999999993</v>
      </c>
      <c r="M3" s="34">
        <f>Pillar1!AN3</f>
        <v>9.6999999999999993</v>
      </c>
      <c r="N3" s="35">
        <f>Pillar1!AO3</f>
        <v>9.3000000000000007</v>
      </c>
      <c r="O3" s="35">
        <f>Pillar1!AP3</f>
        <v>8</v>
      </c>
      <c r="P3" s="16">
        <f>Pillar1!AQ3</f>
        <v>6</v>
      </c>
      <c r="Q3" s="23">
        <f>Pillar2!AF3</f>
        <v>7.6</v>
      </c>
      <c r="R3" s="19">
        <f>Pillar2!AG3</f>
        <v>4.9000000000000004</v>
      </c>
      <c r="S3" s="18">
        <f>Pillar2!AH3</f>
        <v>4</v>
      </c>
      <c r="T3" s="24">
        <f>Pillar2!AI3</f>
        <v>5.5</v>
      </c>
      <c r="U3" s="24">
        <f>Pillar2!AM3</f>
        <v>3.3</v>
      </c>
      <c r="V3" s="18">
        <f>Pillar2!AN3</f>
        <v>10</v>
      </c>
      <c r="W3" s="18">
        <f>Pillar2!AO3</f>
        <v>8.3000000000000007</v>
      </c>
      <c r="X3" s="18">
        <f>Pillar2!AQ3</f>
        <v>4</v>
      </c>
      <c r="Y3" s="24">
        <f>Pillar2!AR3</f>
        <v>7.4</v>
      </c>
      <c r="Z3" s="18">
        <f>Pillar2!AS3</f>
        <v>7.9</v>
      </c>
      <c r="AA3" s="18">
        <f>Pillar2!AT3</f>
        <v>6.8</v>
      </c>
      <c r="AB3" s="18">
        <f>Pillar2!AU3</f>
        <v>7.5</v>
      </c>
      <c r="AC3" s="24">
        <f>Pillar2!AV3</f>
        <v>7.4</v>
      </c>
      <c r="AD3" s="24">
        <f>Pillar2!AW3</f>
        <v>7.5</v>
      </c>
      <c r="AE3" s="25">
        <f>Pillar2!AX3</f>
        <v>6.2</v>
      </c>
      <c r="AF3" s="30">
        <f t="shared" ref="AF3:AF49" si="0">ROUND((10-GEOMEAN(((10-P3)/10*9+1),((10-AE3)/10*9+1)))/9*10,1)</f>
        <v>6.1</v>
      </c>
      <c r="AG3" s="32">
        <f t="shared" ref="AG3:AG49" si="1">_xlfn.RANK.EQ(AF3,AF$3:AF$49)</f>
        <v>17</v>
      </c>
    </row>
    <row r="4" spans="1:33" x14ac:dyDescent="0.35">
      <c r="A4" s="149" t="s">
        <v>55</v>
      </c>
      <c r="B4" s="149" t="s">
        <v>56</v>
      </c>
      <c r="C4" s="305">
        <f>Pillar1!Y4</f>
        <v>0.6</v>
      </c>
      <c r="D4" s="35">
        <f>Pillar1!Z4</f>
        <v>6.8</v>
      </c>
      <c r="E4" s="34">
        <f>Pillar1!AA4</f>
        <v>9.3000000000000007</v>
      </c>
      <c r="F4" s="34">
        <f>Pillar1!AB4</f>
        <v>0</v>
      </c>
      <c r="G4" s="35">
        <f>Pillar1!AC4</f>
        <v>6.6</v>
      </c>
      <c r="H4" s="35">
        <f>Pillar1!AD4</f>
        <v>0</v>
      </c>
      <c r="I4" s="34">
        <f>Pillar1!AE4</f>
        <v>0</v>
      </c>
      <c r="J4" s="34">
        <f>Pillar1!AI4</f>
        <v>2.7</v>
      </c>
      <c r="K4" s="35">
        <f>Pillar1!AJ4</f>
        <v>1.4</v>
      </c>
      <c r="L4" s="34">
        <f>Pillar1!AM4</f>
        <v>9.3000000000000007</v>
      </c>
      <c r="M4" s="34">
        <f>Pillar1!AN4</f>
        <v>9.5</v>
      </c>
      <c r="N4" s="35">
        <f>Pillar1!AO4</f>
        <v>9.4</v>
      </c>
      <c r="O4" s="35">
        <f>Pillar1!AP4</f>
        <v>0</v>
      </c>
      <c r="P4" s="16">
        <f>Pillar1!AQ4</f>
        <v>4.8</v>
      </c>
      <c r="Q4" s="19">
        <f>Pillar2!AF4</f>
        <v>5.0999999999999996</v>
      </c>
      <c r="R4" s="6">
        <f>Pillar2!AG4</f>
        <v>9.1999999999999993</v>
      </c>
      <c r="S4" s="6">
        <f>Pillar2!AH4</f>
        <v>4.9000000000000004</v>
      </c>
      <c r="T4" s="7">
        <f>Pillar2!AI4</f>
        <v>6.4</v>
      </c>
      <c r="U4" s="7">
        <f>Pillar2!AM4</f>
        <v>1.6</v>
      </c>
      <c r="V4" s="6">
        <f>Pillar2!AN4</f>
        <v>3.5</v>
      </c>
      <c r="W4" s="6">
        <f>Pillar2!AO4</f>
        <v>4.2</v>
      </c>
      <c r="X4" s="6">
        <f>Pillar2!AQ4</f>
        <v>5</v>
      </c>
      <c r="Y4" s="7">
        <f>Pillar2!AR4</f>
        <v>4.2</v>
      </c>
      <c r="Z4" s="6">
        <f>Pillar2!AS4</f>
        <v>9.1</v>
      </c>
      <c r="AA4" s="6">
        <f>Pillar2!AT4</f>
        <v>6.7</v>
      </c>
      <c r="AB4" s="6">
        <f>Pillar2!AU4</f>
        <v>0.1</v>
      </c>
      <c r="AC4" s="7">
        <f>Pillar2!AV4</f>
        <v>5.3</v>
      </c>
      <c r="AD4" s="7">
        <f>Pillar2!AW4</f>
        <v>4.2</v>
      </c>
      <c r="AE4" s="5">
        <f>Pillar2!AX4</f>
        <v>4.3</v>
      </c>
      <c r="AF4" s="30">
        <f t="shared" si="0"/>
        <v>4.5999999999999996</v>
      </c>
      <c r="AG4" s="32">
        <f t="shared" si="1"/>
        <v>36</v>
      </c>
    </row>
    <row r="5" spans="1:33" x14ac:dyDescent="0.35">
      <c r="A5" s="149" t="s">
        <v>57</v>
      </c>
      <c r="B5" s="149" t="s">
        <v>58</v>
      </c>
      <c r="C5" s="305">
        <f>Pillar1!Y5</f>
        <v>0</v>
      </c>
      <c r="D5" s="35">
        <f>Pillar1!Z5</f>
        <v>3.2</v>
      </c>
      <c r="E5" s="34">
        <f>Pillar1!AA5</f>
        <v>2.4</v>
      </c>
      <c r="F5" s="34">
        <f>Pillar1!AB5</f>
        <v>0</v>
      </c>
      <c r="G5" s="35">
        <f>Pillar1!AC5</f>
        <v>1.3</v>
      </c>
      <c r="H5" s="35">
        <f>Pillar1!AD5</f>
        <v>3.9</v>
      </c>
      <c r="I5" s="34">
        <f>Pillar1!AE5</f>
        <v>9.9</v>
      </c>
      <c r="J5" s="34">
        <f>Pillar1!AI5</f>
        <v>7.8</v>
      </c>
      <c r="K5" s="35">
        <f>Pillar1!AJ5</f>
        <v>9.1</v>
      </c>
      <c r="L5" s="34">
        <f>Pillar1!AM5</f>
        <v>9.9</v>
      </c>
      <c r="M5" s="34">
        <f>Pillar1!AN5</f>
        <v>9.1999999999999993</v>
      </c>
      <c r="N5" s="35">
        <f>Pillar1!AO5</f>
        <v>9.6</v>
      </c>
      <c r="O5" s="35">
        <f>Pillar1!AP5</f>
        <v>2</v>
      </c>
      <c r="P5" s="16">
        <f>Pillar1!AQ5</f>
        <v>5.5</v>
      </c>
      <c r="Q5" s="17">
        <f>Pillar2!AF5</f>
        <v>7</v>
      </c>
      <c r="R5" s="6">
        <f>Pillar2!AG5</f>
        <v>5.5</v>
      </c>
      <c r="S5" s="6">
        <f>Pillar2!AH5</f>
        <v>4.2</v>
      </c>
      <c r="T5" s="7">
        <f>Pillar2!AI5</f>
        <v>5.6</v>
      </c>
      <c r="U5" s="7">
        <f>Pillar2!AM5</f>
        <v>2.7</v>
      </c>
      <c r="V5" s="6">
        <f>Pillar2!AN5</f>
        <v>6.8</v>
      </c>
      <c r="W5" s="6">
        <f>Pillar2!AO5</f>
        <v>5.2</v>
      </c>
      <c r="X5" s="6">
        <f>Pillar2!AQ5</f>
        <v>4.8</v>
      </c>
      <c r="Y5" s="7">
        <f>Pillar2!AR5</f>
        <v>5.6</v>
      </c>
      <c r="Z5" s="6">
        <f>Pillar2!AS5</f>
        <v>8</v>
      </c>
      <c r="AA5" s="6">
        <f>Pillar2!AT5</f>
        <v>6.2</v>
      </c>
      <c r="AB5" s="6">
        <f>Pillar2!AU5</f>
        <v>0.1</v>
      </c>
      <c r="AC5" s="7">
        <f>Pillar2!AV5</f>
        <v>4.8</v>
      </c>
      <c r="AD5" s="7">
        <f>Pillar2!AW5</f>
        <v>6.8</v>
      </c>
      <c r="AE5" s="5">
        <f>Pillar2!AX5</f>
        <v>5.0999999999999996</v>
      </c>
      <c r="AF5" s="30">
        <f t="shared" si="0"/>
        <v>5.3</v>
      </c>
      <c r="AG5" s="32">
        <f t="shared" si="1"/>
        <v>26</v>
      </c>
    </row>
    <row r="6" spans="1:33" x14ac:dyDescent="0.35">
      <c r="A6" s="149" t="s">
        <v>59</v>
      </c>
      <c r="B6" s="149" t="s">
        <v>60</v>
      </c>
      <c r="C6" s="305">
        <f>Pillar1!Y6</f>
        <v>0</v>
      </c>
      <c r="D6" s="35">
        <f>Pillar1!Z6</f>
        <v>0</v>
      </c>
      <c r="E6" s="34">
        <f>Pillar1!AA6</f>
        <v>0</v>
      </c>
      <c r="F6" s="34">
        <f>Pillar1!AB6</f>
        <v>0</v>
      </c>
      <c r="G6" s="35">
        <f>Pillar1!AC6</f>
        <v>0</v>
      </c>
      <c r="H6" s="35">
        <f>Pillar1!AD6</f>
        <v>6.1</v>
      </c>
      <c r="I6" s="34">
        <f>Pillar1!AE6</f>
        <v>9</v>
      </c>
      <c r="J6" s="34">
        <f>Pillar1!AI6</f>
        <v>9</v>
      </c>
      <c r="K6" s="35">
        <f>Pillar1!AJ6</f>
        <v>9</v>
      </c>
      <c r="L6" s="34">
        <f>Pillar1!AM6</f>
        <v>9.1999999999999993</v>
      </c>
      <c r="M6" s="34">
        <f>Pillar1!AN6</f>
        <v>9.3000000000000007</v>
      </c>
      <c r="N6" s="35">
        <f>Pillar1!AO6</f>
        <v>9.3000000000000007</v>
      </c>
      <c r="O6" s="35">
        <f>Pillar1!AP6</f>
        <v>1.6</v>
      </c>
      <c r="P6" s="16">
        <f>Pillar1!AQ6</f>
        <v>5.2</v>
      </c>
      <c r="Q6" s="17">
        <f>Pillar2!AF6</f>
        <v>8</v>
      </c>
      <c r="R6" s="6">
        <f>Pillar2!AG6</f>
        <v>4.7</v>
      </c>
      <c r="S6" s="6">
        <f>Pillar2!AH6</f>
        <v>4.5999999999999996</v>
      </c>
      <c r="T6" s="7">
        <f>Pillar2!AI6</f>
        <v>5.8</v>
      </c>
      <c r="U6" s="7">
        <f>Pillar2!AM6</f>
        <v>3</v>
      </c>
      <c r="V6" s="6">
        <f>Pillar2!AN6</f>
        <v>5.2</v>
      </c>
      <c r="W6" s="6">
        <f>Pillar2!AO6</f>
        <v>5.5</v>
      </c>
      <c r="X6" s="6">
        <f>Pillar2!AQ6</f>
        <v>5.2</v>
      </c>
      <c r="Y6" s="7">
        <f>Pillar2!AR6</f>
        <v>5.3</v>
      </c>
      <c r="Z6" s="6">
        <f>Pillar2!AS6</f>
        <v>9.6</v>
      </c>
      <c r="AA6" s="6">
        <f>Pillar2!AT6</f>
        <v>7.5</v>
      </c>
      <c r="AB6" s="6">
        <f>Pillar2!AU6</f>
        <v>0.1</v>
      </c>
      <c r="AC6" s="7">
        <f>Pillar2!AV6</f>
        <v>5.7</v>
      </c>
      <c r="AD6" s="7">
        <f>Pillar2!AW6</f>
        <v>6.1</v>
      </c>
      <c r="AE6" s="5">
        <f>Pillar2!AX6</f>
        <v>5.2</v>
      </c>
      <c r="AF6" s="30">
        <f t="shared" si="0"/>
        <v>5.2</v>
      </c>
      <c r="AG6" s="32">
        <f t="shared" si="1"/>
        <v>28</v>
      </c>
    </row>
    <row r="7" spans="1:33" x14ac:dyDescent="0.35">
      <c r="A7" s="149" t="s">
        <v>61</v>
      </c>
      <c r="B7" s="149" t="s">
        <v>62</v>
      </c>
      <c r="C7" s="305">
        <f>Pillar1!Y7</f>
        <v>2.6</v>
      </c>
      <c r="D7" s="35">
        <f>Pillar1!Z7</f>
        <v>0</v>
      </c>
      <c r="E7" s="34">
        <f>Pillar1!AA7</f>
        <v>5.8</v>
      </c>
      <c r="F7" s="34">
        <f>Pillar1!AB7</f>
        <v>3.3</v>
      </c>
      <c r="G7" s="35">
        <f>Pillar1!AC7</f>
        <v>4.7</v>
      </c>
      <c r="H7" s="35">
        <f>Pillar1!AD7</f>
        <v>0</v>
      </c>
      <c r="I7" s="34">
        <f>Pillar1!AE7</f>
        <v>3.2</v>
      </c>
      <c r="J7" s="34">
        <f>Pillar1!AI7</f>
        <v>2.1</v>
      </c>
      <c r="K7" s="35">
        <f>Pillar1!AJ7</f>
        <v>2.7</v>
      </c>
      <c r="L7" s="34">
        <f>Pillar1!AM7</f>
        <v>8.9</v>
      </c>
      <c r="M7" s="34">
        <f>Pillar1!AN7</f>
        <v>9.6</v>
      </c>
      <c r="N7" s="35">
        <f>Pillar1!AO7</f>
        <v>9.3000000000000007</v>
      </c>
      <c r="O7" s="35">
        <f>Pillar1!AP7</f>
        <v>7.2</v>
      </c>
      <c r="P7" s="16">
        <f>Pillar1!AQ7</f>
        <v>4.8</v>
      </c>
      <c r="Q7" s="17">
        <f>Pillar2!AF7</f>
        <v>7.6</v>
      </c>
      <c r="R7" s="6">
        <f>Pillar2!AG7</f>
        <v>7.2</v>
      </c>
      <c r="S7" s="6">
        <f>Pillar2!AH7</f>
        <v>1.2</v>
      </c>
      <c r="T7" s="7">
        <f>Pillar2!AI7</f>
        <v>5.3</v>
      </c>
      <c r="U7" s="7">
        <f>Pillar2!AM7</f>
        <v>1.7</v>
      </c>
      <c r="V7" s="6">
        <f>Pillar2!AN7</f>
        <v>3.4</v>
      </c>
      <c r="W7" s="6">
        <f>Pillar2!AO7</f>
        <v>6.5</v>
      </c>
      <c r="X7" s="6">
        <f>Pillar2!AQ7</f>
        <v>2.2000000000000002</v>
      </c>
      <c r="Y7" s="7">
        <f>Pillar2!AR7</f>
        <v>4</v>
      </c>
      <c r="Z7" s="6">
        <f>Pillar2!AS7</f>
        <v>8.1</v>
      </c>
      <c r="AA7" s="6">
        <f>Pillar2!AT7</f>
        <v>6.7</v>
      </c>
      <c r="AB7" s="6">
        <f>Pillar2!AU7</f>
        <v>0.1</v>
      </c>
      <c r="AC7" s="7">
        <f>Pillar2!AV7</f>
        <v>5</v>
      </c>
      <c r="AD7" s="7">
        <f>Pillar2!AW7</f>
        <v>4.5999999999999996</v>
      </c>
      <c r="AE7" s="5">
        <f>Pillar2!AX7</f>
        <v>4.0999999999999996</v>
      </c>
      <c r="AF7" s="30">
        <f t="shared" si="0"/>
        <v>4.5</v>
      </c>
      <c r="AG7" s="32">
        <f t="shared" si="1"/>
        <v>39</v>
      </c>
    </row>
    <row r="8" spans="1:33" x14ac:dyDescent="0.35">
      <c r="A8" s="149" t="s">
        <v>63</v>
      </c>
      <c r="B8" s="149" t="s">
        <v>64</v>
      </c>
      <c r="C8" s="305">
        <f>Pillar1!Y8</f>
        <v>3.8</v>
      </c>
      <c r="D8" s="35">
        <f>Pillar1!Z8</f>
        <v>8.9</v>
      </c>
      <c r="E8" s="34">
        <f>Pillar1!AA8</f>
        <v>8.8000000000000007</v>
      </c>
      <c r="F8" s="34">
        <f>Pillar1!AB8</f>
        <v>2.6</v>
      </c>
      <c r="G8" s="35">
        <f>Pillar1!AC8</f>
        <v>6.7</v>
      </c>
      <c r="H8" s="35">
        <f>Pillar1!AD8</f>
        <v>2.5</v>
      </c>
      <c r="I8" s="34">
        <f>Pillar1!AE8</f>
        <v>5.9</v>
      </c>
      <c r="J8" s="34">
        <f>Pillar1!AI8</f>
        <v>4.0999999999999996</v>
      </c>
      <c r="K8" s="35">
        <f>Pillar1!AJ8</f>
        <v>5.0999999999999996</v>
      </c>
      <c r="L8" s="34">
        <f>Pillar1!AM8</f>
        <v>5</v>
      </c>
      <c r="M8" s="34">
        <f>Pillar1!AN8</f>
        <v>8.5</v>
      </c>
      <c r="N8" s="35">
        <f>Pillar1!AO8</f>
        <v>7.1</v>
      </c>
      <c r="O8" s="35">
        <f>Pillar1!AP8</f>
        <v>1.6</v>
      </c>
      <c r="P8" s="16">
        <f>Pillar1!AQ8</f>
        <v>5.7</v>
      </c>
      <c r="Q8" s="17">
        <f>Pillar2!AF8</f>
        <v>5.6</v>
      </c>
      <c r="R8" s="6">
        <f>Pillar2!AG8</f>
        <v>8</v>
      </c>
      <c r="S8" s="6">
        <f>Pillar2!AH8</f>
        <v>4.2</v>
      </c>
      <c r="T8" s="7">
        <f>Pillar2!AI8</f>
        <v>5.9</v>
      </c>
      <c r="U8" s="7">
        <f>Pillar2!AM8</f>
        <v>2.1</v>
      </c>
      <c r="V8" s="6">
        <f>Pillar2!AN8</f>
        <v>5.0999999999999996</v>
      </c>
      <c r="W8" s="6">
        <f>Pillar2!AO8</f>
        <v>5.0999999999999996</v>
      </c>
      <c r="X8" s="6">
        <f>Pillar2!AQ8</f>
        <v>2.4</v>
      </c>
      <c r="Y8" s="7">
        <f>Pillar2!AR8</f>
        <v>4.2</v>
      </c>
      <c r="Z8" s="6">
        <f>Pillar2!AS8</f>
        <v>5.9</v>
      </c>
      <c r="AA8" s="6">
        <f>Pillar2!AT8</f>
        <v>3.3</v>
      </c>
      <c r="AB8" s="6">
        <f>Pillar2!AU8</f>
        <v>2.5</v>
      </c>
      <c r="AC8" s="7">
        <f>Pillar2!AV8</f>
        <v>3.9</v>
      </c>
      <c r="AD8" s="7">
        <f>Pillar2!AW8</f>
        <v>2.6</v>
      </c>
      <c r="AE8" s="5">
        <f>Pillar2!AX8</f>
        <v>3.7</v>
      </c>
      <c r="AF8" s="30">
        <f t="shared" si="0"/>
        <v>4.8</v>
      </c>
      <c r="AG8" s="32">
        <f t="shared" si="1"/>
        <v>33</v>
      </c>
    </row>
    <row r="9" spans="1:33" x14ac:dyDescent="0.35">
      <c r="A9" s="149" t="s">
        <v>65</v>
      </c>
      <c r="B9" s="149" t="s">
        <v>66</v>
      </c>
      <c r="C9" s="305">
        <f>Pillar1!Y9</f>
        <v>9.6</v>
      </c>
      <c r="D9" s="35">
        <f>Pillar1!Z9</f>
        <v>9.4</v>
      </c>
      <c r="E9" s="34">
        <f>Pillar1!AA9</f>
        <v>6.9</v>
      </c>
      <c r="F9" s="34">
        <f>Pillar1!AB9</f>
        <v>9.6999999999999993</v>
      </c>
      <c r="G9" s="35">
        <f>Pillar1!AC9</f>
        <v>8.6999999999999993</v>
      </c>
      <c r="H9" s="35">
        <f>Pillar1!AD9</f>
        <v>6</v>
      </c>
      <c r="I9" s="34">
        <f>Pillar1!AE9</f>
        <v>7.8</v>
      </c>
      <c r="J9" s="34">
        <f>Pillar1!AI9</f>
        <v>8.1999999999999993</v>
      </c>
      <c r="K9" s="35">
        <f>Pillar1!AJ9</f>
        <v>8</v>
      </c>
      <c r="L9" s="34">
        <f>Pillar1!AM9</f>
        <v>6.7</v>
      </c>
      <c r="M9" s="34">
        <f>Pillar1!AN9</f>
        <v>9.6</v>
      </c>
      <c r="N9" s="35">
        <f>Pillar1!AO9</f>
        <v>8.5</v>
      </c>
      <c r="O9" s="35">
        <f>Pillar1!AP9</f>
        <v>10</v>
      </c>
      <c r="P9" s="16">
        <f>Pillar1!AQ9</f>
        <v>8.9</v>
      </c>
      <c r="Q9" s="17">
        <f>Pillar2!AF9</f>
        <v>9</v>
      </c>
      <c r="R9" s="6">
        <f>Pillar2!AG9</f>
        <v>4.9000000000000004</v>
      </c>
      <c r="S9" s="6">
        <f>Pillar2!AH9</f>
        <v>9.6</v>
      </c>
      <c r="T9" s="7">
        <f>Pillar2!AI9</f>
        <v>7.8</v>
      </c>
      <c r="U9" s="7">
        <f>Pillar2!AM9</f>
        <v>8.1</v>
      </c>
      <c r="V9" s="6">
        <f>Pillar2!AN9</f>
        <v>3.1</v>
      </c>
      <c r="W9" s="6">
        <f>Pillar2!AO9</f>
        <v>7.4</v>
      </c>
      <c r="X9" s="6">
        <f>Pillar2!AQ9</f>
        <v>8.5</v>
      </c>
      <c r="Y9" s="7">
        <f>Pillar2!AR9</f>
        <v>6.3</v>
      </c>
      <c r="Z9" s="6">
        <f>Pillar2!AS9</f>
        <v>10</v>
      </c>
      <c r="AA9" s="6">
        <f>Pillar2!AT9</f>
        <v>9.6999999999999993</v>
      </c>
      <c r="AB9" s="6">
        <f>Pillar2!AU9</f>
        <v>10</v>
      </c>
      <c r="AC9" s="7">
        <f>Pillar2!AV9</f>
        <v>9.9</v>
      </c>
      <c r="AD9" s="7">
        <f>Pillar2!AW9</f>
        <v>6.2</v>
      </c>
      <c r="AE9" s="5">
        <f>Pillar2!AX9</f>
        <v>7.7</v>
      </c>
      <c r="AF9" s="30">
        <f t="shared" si="0"/>
        <v>8.4</v>
      </c>
      <c r="AG9" s="32">
        <f t="shared" si="1"/>
        <v>3</v>
      </c>
    </row>
    <row r="10" spans="1:33" x14ac:dyDescent="0.35">
      <c r="A10" s="149" t="s">
        <v>67</v>
      </c>
      <c r="B10" s="149" t="s">
        <v>68</v>
      </c>
      <c r="C10" s="305">
        <f>Pillar1!Y10</f>
        <v>4.7</v>
      </c>
      <c r="D10" s="35">
        <f>Pillar1!Z10</f>
        <v>1.5</v>
      </c>
      <c r="E10" s="34">
        <f>Pillar1!AA10</f>
        <v>8.1</v>
      </c>
      <c r="F10" s="34">
        <f>Pillar1!AB10</f>
        <v>0</v>
      </c>
      <c r="G10" s="35">
        <f>Pillar1!AC10</f>
        <v>5.3</v>
      </c>
      <c r="H10" s="35">
        <f>Pillar1!AD10</f>
        <v>8.9</v>
      </c>
      <c r="I10" s="34">
        <f>Pillar1!AE10</f>
        <v>9.5</v>
      </c>
      <c r="J10" s="34">
        <f>Pillar1!AI10</f>
        <v>9.3000000000000007</v>
      </c>
      <c r="K10" s="35">
        <f>Pillar1!AJ10</f>
        <v>9.4</v>
      </c>
      <c r="L10" s="34">
        <f>Pillar1!AM10</f>
        <v>9.6</v>
      </c>
      <c r="M10" s="34">
        <f>Pillar1!AN10</f>
        <v>9.5</v>
      </c>
      <c r="N10" s="35">
        <f>Pillar1!AO10</f>
        <v>9.6</v>
      </c>
      <c r="O10" s="35">
        <f>Pillar1!AP10</f>
        <v>2</v>
      </c>
      <c r="P10" s="16">
        <f>Pillar1!AQ10</f>
        <v>7</v>
      </c>
      <c r="Q10" s="17">
        <f>Pillar2!AF10</f>
        <v>9.8000000000000007</v>
      </c>
      <c r="R10" s="6">
        <f>Pillar2!AG10</f>
        <v>4.3</v>
      </c>
      <c r="S10" s="6">
        <f>Pillar2!AH10</f>
        <v>3.8</v>
      </c>
      <c r="T10" s="7">
        <f>Pillar2!AI10</f>
        <v>6</v>
      </c>
      <c r="U10" s="7">
        <f>Pillar2!AM10</f>
        <v>1.9</v>
      </c>
      <c r="V10" s="6">
        <f>Pillar2!AN10</f>
        <v>6.2</v>
      </c>
      <c r="W10" s="6">
        <f>Pillar2!AO10</f>
        <v>6.8</v>
      </c>
      <c r="X10" s="6">
        <f>Pillar2!AQ10</f>
        <v>8.8000000000000007</v>
      </c>
      <c r="Y10" s="7">
        <f>Pillar2!AR10</f>
        <v>7.3</v>
      </c>
      <c r="Z10" s="6">
        <f>Pillar2!AS10</f>
        <v>7.7</v>
      </c>
      <c r="AA10" s="6">
        <f>Pillar2!AT10</f>
        <v>5.8</v>
      </c>
      <c r="AB10" s="6">
        <f>Pillar2!AU10</f>
        <v>0.1</v>
      </c>
      <c r="AC10" s="7">
        <f>Pillar2!AV10</f>
        <v>4.5</v>
      </c>
      <c r="AD10" s="7">
        <f>Pillar2!AW10</f>
        <v>7</v>
      </c>
      <c r="AE10" s="5">
        <f>Pillar2!AX10</f>
        <v>5.3</v>
      </c>
      <c r="AF10" s="30">
        <f t="shared" si="0"/>
        <v>6.2</v>
      </c>
      <c r="AG10" s="32">
        <f t="shared" si="1"/>
        <v>13</v>
      </c>
    </row>
    <row r="11" spans="1:33" x14ac:dyDescent="0.35">
      <c r="A11" s="149" t="s">
        <v>69</v>
      </c>
      <c r="B11" s="149" t="s">
        <v>70</v>
      </c>
      <c r="C11" s="305">
        <f>Pillar1!Y11</f>
        <v>10</v>
      </c>
      <c r="D11" s="35">
        <f>Pillar1!Z11</f>
        <v>4</v>
      </c>
      <c r="E11" s="34">
        <f>Pillar1!AA11</f>
        <v>1.6</v>
      </c>
      <c r="F11" s="34">
        <f>Pillar1!AB11</f>
        <v>5.5</v>
      </c>
      <c r="G11" s="35">
        <f>Pillar1!AC11</f>
        <v>3.8</v>
      </c>
      <c r="H11" s="35">
        <f>Pillar1!AD11</f>
        <v>4.5999999999999996</v>
      </c>
      <c r="I11" s="34">
        <f>Pillar1!AE11</f>
        <v>6.1</v>
      </c>
      <c r="J11" s="34">
        <f>Pillar1!AI11</f>
        <v>6.9</v>
      </c>
      <c r="K11" s="35">
        <f>Pillar1!AJ11</f>
        <v>6.5</v>
      </c>
      <c r="L11" s="34">
        <f>Pillar1!AM11</f>
        <v>5.5</v>
      </c>
      <c r="M11" s="34">
        <f>Pillar1!AN11</f>
        <v>8.6999999999999993</v>
      </c>
      <c r="N11" s="35">
        <f>Pillar1!AO11</f>
        <v>7.4</v>
      </c>
      <c r="O11" s="35">
        <f>Pillar1!AP11</f>
        <v>9.6</v>
      </c>
      <c r="P11" s="16">
        <f>Pillar1!AQ11</f>
        <v>7.4</v>
      </c>
      <c r="Q11" s="17">
        <f>Pillar2!AF11</f>
        <v>7.2</v>
      </c>
      <c r="R11" s="6">
        <f>Pillar2!AG11</f>
        <v>7.8</v>
      </c>
      <c r="S11" s="6">
        <f>Pillar2!AH11</f>
        <v>6.9</v>
      </c>
      <c r="T11" s="7">
        <f>Pillar2!AI11</f>
        <v>7.3</v>
      </c>
      <c r="U11" s="7">
        <f>Pillar2!AM11</f>
        <v>8.1</v>
      </c>
      <c r="V11" s="6">
        <f>Pillar2!AN11</f>
        <v>4.8</v>
      </c>
      <c r="W11" s="6">
        <f>Pillar2!AO11</f>
        <v>6.2</v>
      </c>
      <c r="X11" s="6">
        <f>Pillar2!AQ11</f>
        <v>3.8</v>
      </c>
      <c r="Y11" s="7">
        <f>Pillar2!AR11</f>
        <v>4.9000000000000004</v>
      </c>
      <c r="Z11" s="6">
        <f>Pillar2!AS11</f>
        <v>8</v>
      </c>
      <c r="AA11" s="6">
        <f>Pillar2!AT11</f>
        <v>8.3000000000000007</v>
      </c>
      <c r="AB11" s="6">
        <f>Pillar2!AU11</f>
        <v>7.5</v>
      </c>
      <c r="AC11" s="7">
        <f>Pillar2!AV11</f>
        <v>7.9</v>
      </c>
      <c r="AD11" s="7">
        <f>Pillar2!AW11</f>
        <v>7.1</v>
      </c>
      <c r="AE11" s="5">
        <f>Pillar2!AX11</f>
        <v>7.1</v>
      </c>
      <c r="AF11" s="30">
        <f t="shared" si="0"/>
        <v>7.3</v>
      </c>
      <c r="AG11" s="32">
        <f t="shared" si="1"/>
        <v>8</v>
      </c>
    </row>
    <row r="12" spans="1:33" x14ac:dyDescent="0.35">
      <c r="A12" s="149" t="s">
        <v>71</v>
      </c>
      <c r="B12" s="149" t="s">
        <v>72</v>
      </c>
      <c r="C12" s="305">
        <f>Pillar1!Y12</f>
        <v>8.6</v>
      </c>
      <c r="D12" s="35">
        <f>Pillar1!Z12</f>
        <v>9</v>
      </c>
      <c r="E12" s="34">
        <f>Pillar1!AA12</f>
        <v>9.1999999999999993</v>
      </c>
      <c r="F12" s="34">
        <f>Pillar1!AB12</f>
        <v>0</v>
      </c>
      <c r="G12" s="35">
        <f>Pillar1!AC12</f>
        <v>6.5</v>
      </c>
      <c r="H12" s="35">
        <f>Pillar1!AD12</f>
        <v>3.8</v>
      </c>
      <c r="I12" s="34">
        <f>Pillar1!AE12</f>
        <v>5.9</v>
      </c>
      <c r="J12" s="34">
        <f>Pillar1!AI12</f>
        <v>3.6</v>
      </c>
      <c r="K12" s="35">
        <f>Pillar1!AJ12</f>
        <v>4.9000000000000004</v>
      </c>
      <c r="L12" s="34">
        <f>Pillar1!AM12</f>
        <v>7.9</v>
      </c>
      <c r="M12" s="34">
        <f>Pillar1!AN12</f>
        <v>4.5</v>
      </c>
      <c r="N12" s="35">
        <f>Pillar1!AO12</f>
        <v>6.5</v>
      </c>
      <c r="O12" s="35">
        <f>Pillar1!AP12</f>
        <v>2</v>
      </c>
      <c r="P12" s="16">
        <f>Pillar1!AQ12</f>
        <v>6.5</v>
      </c>
      <c r="Q12" s="17">
        <f>Pillar2!AF12</f>
        <v>7.7</v>
      </c>
      <c r="R12" s="6">
        <f>Pillar2!AG12</f>
        <v>5.4</v>
      </c>
      <c r="S12" s="6">
        <f>Pillar2!AH12</f>
        <v>3.8</v>
      </c>
      <c r="T12" s="7">
        <f>Pillar2!AI12</f>
        <v>5.6</v>
      </c>
      <c r="U12" s="7">
        <f>Pillar2!AM12</f>
        <v>5.2</v>
      </c>
      <c r="V12" s="6">
        <f>Pillar2!AN12</f>
        <v>3.8</v>
      </c>
      <c r="W12" s="6">
        <f>Pillar2!AO12</f>
        <v>6</v>
      </c>
      <c r="X12" s="6">
        <f>Pillar2!AQ12</f>
        <v>4.3</v>
      </c>
      <c r="Y12" s="7">
        <f>Pillar2!AR12</f>
        <v>4.7</v>
      </c>
      <c r="Z12" s="6">
        <f>Pillar2!AS12</f>
        <v>5.8</v>
      </c>
      <c r="AA12" s="6">
        <f>Pillar2!AT12</f>
        <v>3.7</v>
      </c>
      <c r="AB12" s="6">
        <f>Pillar2!AU12</f>
        <v>3.8</v>
      </c>
      <c r="AC12" s="7">
        <f>Pillar2!AV12</f>
        <v>4.4000000000000004</v>
      </c>
      <c r="AD12" s="7">
        <f>Pillar2!AW12</f>
        <v>5.2</v>
      </c>
      <c r="AE12" s="5">
        <f>Pillar2!AX12</f>
        <v>5</v>
      </c>
      <c r="AF12" s="30">
        <f t="shared" si="0"/>
        <v>5.8</v>
      </c>
      <c r="AG12" s="32">
        <f t="shared" si="1"/>
        <v>22</v>
      </c>
    </row>
    <row r="13" spans="1:33" x14ac:dyDescent="0.35">
      <c r="A13" s="149" t="s">
        <v>73</v>
      </c>
      <c r="B13" s="149" t="s">
        <v>74</v>
      </c>
      <c r="C13" s="305">
        <f>Pillar1!Y13</f>
        <v>2.5</v>
      </c>
      <c r="D13" s="35">
        <f>Pillar1!Z13</f>
        <v>2.9</v>
      </c>
      <c r="E13" s="34">
        <f>Pillar1!AA13</f>
        <v>6.6</v>
      </c>
      <c r="F13" s="34">
        <f>Pillar1!AB13</f>
        <v>0</v>
      </c>
      <c r="G13" s="35">
        <f>Pillar1!AC13</f>
        <v>4</v>
      </c>
      <c r="H13" s="35">
        <f>Pillar1!AD13</f>
        <v>5.8</v>
      </c>
      <c r="I13" s="34">
        <f>Pillar1!AE13</f>
        <v>9.4</v>
      </c>
      <c r="J13" s="34">
        <f>Pillar1!AI13</f>
        <v>9</v>
      </c>
      <c r="K13" s="35">
        <f>Pillar1!AJ13</f>
        <v>9.1999999999999993</v>
      </c>
      <c r="L13" s="34">
        <f>Pillar1!AM13</f>
        <v>10</v>
      </c>
      <c r="M13" s="34">
        <f>Pillar1!AN13</f>
        <v>9.1</v>
      </c>
      <c r="N13" s="35">
        <f>Pillar1!AO13</f>
        <v>9.6</v>
      </c>
      <c r="O13" s="35">
        <f>Pillar1!AP13</f>
        <v>3.2</v>
      </c>
      <c r="P13" s="16">
        <f>Pillar1!AQ13</f>
        <v>6.3</v>
      </c>
      <c r="Q13" s="17">
        <f>Pillar2!AF13</f>
        <v>6.2</v>
      </c>
      <c r="R13" s="6">
        <f>Pillar2!AG13</f>
        <v>5.2</v>
      </c>
      <c r="S13" s="6">
        <f>Pillar2!AH13</f>
        <v>3.1</v>
      </c>
      <c r="T13" s="7">
        <f>Pillar2!AI13</f>
        <v>4.8</v>
      </c>
      <c r="U13" s="7">
        <f>Pillar2!AM13</f>
        <v>2</v>
      </c>
      <c r="V13" s="6">
        <f>Pillar2!AN13</f>
        <v>2.9</v>
      </c>
      <c r="W13" s="6">
        <f>Pillar2!AO13</f>
        <v>6</v>
      </c>
      <c r="X13" s="6">
        <f>Pillar2!AQ13</f>
        <v>5.2</v>
      </c>
      <c r="Y13" s="7">
        <f>Pillar2!AR13</f>
        <v>4.7</v>
      </c>
      <c r="Z13" s="6">
        <f>Pillar2!AS13</f>
        <v>7.7</v>
      </c>
      <c r="AA13" s="6">
        <f>Pillar2!AT13</f>
        <v>5.8</v>
      </c>
      <c r="AB13" s="6">
        <f>Pillar2!AU13</f>
        <v>0.1</v>
      </c>
      <c r="AC13" s="7">
        <f>Pillar2!AV13</f>
        <v>4.5</v>
      </c>
      <c r="AD13" s="7">
        <f>Pillar2!AW13</f>
        <v>5.2</v>
      </c>
      <c r="AE13" s="5">
        <f>Pillar2!AX13</f>
        <v>4.2</v>
      </c>
      <c r="AF13" s="30">
        <f t="shared" si="0"/>
        <v>5.3</v>
      </c>
      <c r="AG13" s="32">
        <f t="shared" si="1"/>
        <v>26</v>
      </c>
    </row>
    <row r="14" spans="1:33" x14ac:dyDescent="0.35">
      <c r="A14" s="149" t="s">
        <v>75</v>
      </c>
      <c r="B14" s="149" t="s">
        <v>76</v>
      </c>
      <c r="C14" s="305">
        <f>Pillar1!Y14</f>
        <v>0</v>
      </c>
      <c r="D14" s="35">
        <f>Pillar1!Z14</f>
        <v>5.9</v>
      </c>
      <c r="E14" s="34">
        <f>Pillar1!AA14</f>
        <v>9.3000000000000007</v>
      </c>
      <c r="F14" s="34">
        <f>Pillar1!AB14</f>
        <v>0</v>
      </c>
      <c r="G14" s="35">
        <f>Pillar1!AC14</f>
        <v>6.6</v>
      </c>
      <c r="H14" s="35">
        <f>Pillar1!AD14</f>
        <v>4</v>
      </c>
      <c r="I14" s="34">
        <f>Pillar1!AE14</f>
        <v>0</v>
      </c>
      <c r="J14" s="34">
        <f>Pillar1!AI14</f>
        <v>5.5</v>
      </c>
      <c r="K14" s="35">
        <f>Pillar1!AJ14</f>
        <v>3.2</v>
      </c>
      <c r="L14" s="34">
        <f>Pillar1!AM14</f>
        <v>9.4</v>
      </c>
      <c r="M14" s="34">
        <f>Pillar1!AN14</f>
        <v>9</v>
      </c>
      <c r="N14" s="35">
        <f>Pillar1!AO14</f>
        <v>9.1999999999999993</v>
      </c>
      <c r="O14" s="35">
        <f>Pillar1!AP14</f>
        <v>0.8</v>
      </c>
      <c r="P14" s="16">
        <f>Pillar1!AQ14</f>
        <v>5.0999999999999996</v>
      </c>
      <c r="Q14" s="17">
        <f>Pillar2!AF14</f>
        <v>6</v>
      </c>
      <c r="R14" s="6">
        <f>Pillar2!AG14</f>
        <v>7.6</v>
      </c>
      <c r="S14" s="6">
        <f>Pillar2!AH14</f>
        <v>5.0999999999999996</v>
      </c>
      <c r="T14" s="7">
        <f>Pillar2!AI14</f>
        <v>6.2</v>
      </c>
      <c r="U14" s="7">
        <f>Pillar2!AM14</f>
        <v>1.2</v>
      </c>
      <c r="V14" s="6">
        <f>Pillar2!AN14</f>
        <v>4.4000000000000004</v>
      </c>
      <c r="W14" s="6">
        <f>Pillar2!AO14</f>
        <v>5.8</v>
      </c>
      <c r="X14" s="6">
        <f>Pillar2!AQ14</f>
        <v>4.3</v>
      </c>
      <c r="Y14" s="7">
        <f>Pillar2!AR14</f>
        <v>4.8</v>
      </c>
      <c r="Z14" s="6">
        <f>Pillar2!AS14</f>
        <v>5.9</v>
      </c>
      <c r="AA14" s="6">
        <f>Pillar2!AT14</f>
        <v>4.8</v>
      </c>
      <c r="AB14" s="6">
        <f>Pillar2!AU14</f>
        <v>0.1</v>
      </c>
      <c r="AC14" s="7">
        <f>Pillar2!AV14</f>
        <v>3.6</v>
      </c>
      <c r="AD14" s="7">
        <f>Pillar2!AW14</f>
        <v>6.3</v>
      </c>
      <c r="AE14" s="5">
        <f>Pillar2!AX14</f>
        <v>4.4000000000000004</v>
      </c>
      <c r="AF14" s="30">
        <f t="shared" si="0"/>
        <v>4.8</v>
      </c>
      <c r="AG14" s="32">
        <f t="shared" si="1"/>
        <v>33</v>
      </c>
    </row>
    <row r="15" spans="1:33" x14ac:dyDescent="0.35">
      <c r="A15" s="149" t="s">
        <v>77</v>
      </c>
      <c r="B15" s="149" t="s">
        <v>78</v>
      </c>
      <c r="C15" s="305">
        <f>Pillar1!Y15</f>
        <v>2.8</v>
      </c>
      <c r="D15" s="35">
        <f>Pillar1!Z15</f>
        <v>9.4</v>
      </c>
      <c r="E15" s="34">
        <f>Pillar1!AA15</f>
        <v>9.8000000000000007</v>
      </c>
      <c r="F15" s="34">
        <f>Pillar1!AB15</f>
        <v>0</v>
      </c>
      <c r="G15" s="35">
        <f>Pillar1!AC15</f>
        <v>7.3</v>
      </c>
      <c r="H15" s="35">
        <f>Pillar1!AD15</f>
        <v>1.7</v>
      </c>
      <c r="I15" s="34">
        <f>Pillar1!AE15</f>
        <v>3</v>
      </c>
      <c r="J15" s="34">
        <f>Pillar1!AI15</f>
        <v>3.8</v>
      </c>
      <c r="K15" s="35">
        <f>Pillar1!AJ15</f>
        <v>3.4</v>
      </c>
      <c r="L15" s="34">
        <f>Pillar1!AM15</f>
        <v>9.1999999999999993</v>
      </c>
      <c r="M15" s="34">
        <f>Pillar1!AN15</f>
        <v>3.8</v>
      </c>
      <c r="N15" s="35">
        <f>Pillar1!AO15</f>
        <v>7.4</v>
      </c>
      <c r="O15" s="35">
        <f>Pillar1!AP15</f>
        <v>3.2</v>
      </c>
      <c r="P15" s="16">
        <f>Pillar1!AQ15</f>
        <v>5.8</v>
      </c>
      <c r="Q15" s="17">
        <f>Pillar2!AF15</f>
        <v>6.1</v>
      </c>
      <c r="R15" s="6">
        <f>Pillar2!AG15</f>
        <v>5.2</v>
      </c>
      <c r="S15" s="6">
        <f>Pillar2!AH15</f>
        <v>1.6</v>
      </c>
      <c r="T15" s="7">
        <f>Pillar2!AI15</f>
        <v>4.3</v>
      </c>
      <c r="U15" s="7">
        <f>Pillar2!AM15</f>
        <v>2.6</v>
      </c>
      <c r="V15" s="6">
        <f>Pillar2!AN15</f>
        <v>0.7</v>
      </c>
      <c r="W15" s="6">
        <f>Pillar2!AO15</f>
        <v>3.9</v>
      </c>
      <c r="X15" s="6">
        <f>Pillar2!AQ15</f>
        <v>1.4</v>
      </c>
      <c r="Y15" s="7">
        <f>Pillar2!AR15</f>
        <v>2</v>
      </c>
      <c r="Z15" s="6">
        <f>Pillar2!AS15</f>
        <v>2.7</v>
      </c>
      <c r="AA15" s="6">
        <f>Pillar2!AT15</f>
        <v>2</v>
      </c>
      <c r="AB15" s="6">
        <f>Pillar2!AU15</f>
        <v>0.1</v>
      </c>
      <c r="AC15" s="7">
        <f>Pillar2!AV15</f>
        <v>1.6</v>
      </c>
      <c r="AD15" s="7">
        <f>Pillar2!AW15</f>
        <v>2.4</v>
      </c>
      <c r="AE15" s="5">
        <f>Pillar2!AX15</f>
        <v>2.6</v>
      </c>
      <c r="AF15" s="30">
        <f t="shared" si="0"/>
        <v>4.4000000000000004</v>
      </c>
      <c r="AG15" s="32">
        <f t="shared" si="1"/>
        <v>41</v>
      </c>
    </row>
    <row r="16" spans="1:33" x14ac:dyDescent="0.35">
      <c r="A16" s="149" t="s">
        <v>79</v>
      </c>
      <c r="B16" s="149" t="s">
        <v>80</v>
      </c>
      <c r="C16" s="305">
        <f>Pillar1!Y16</f>
        <v>6.9</v>
      </c>
      <c r="D16" s="35">
        <f>Pillar1!Z16</f>
        <v>9.6</v>
      </c>
      <c r="E16" s="34">
        <f>Pillar1!AA16</f>
        <v>1.9</v>
      </c>
      <c r="F16" s="34">
        <f>Pillar1!AB16</f>
        <v>8.9</v>
      </c>
      <c r="G16" s="35">
        <f>Pillar1!AC16</f>
        <v>6.6</v>
      </c>
      <c r="H16" s="35">
        <f>Pillar1!AD16</f>
        <v>9.1</v>
      </c>
      <c r="I16" s="34">
        <f>Pillar1!AE16</f>
        <v>9.5</v>
      </c>
      <c r="J16" s="34">
        <f>Pillar1!AI16</f>
        <v>8.4</v>
      </c>
      <c r="K16" s="35">
        <f>Pillar1!AJ16</f>
        <v>9</v>
      </c>
      <c r="L16" s="34">
        <f>Pillar1!AM16</f>
        <v>4.4000000000000004</v>
      </c>
      <c r="M16" s="34">
        <f>Pillar1!AN16</f>
        <v>9.1</v>
      </c>
      <c r="N16" s="35">
        <f>Pillar1!AO16</f>
        <v>7.4</v>
      </c>
      <c r="O16" s="35">
        <f>Pillar1!AP16</f>
        <v>1.2</v>
      </c>
      <c r="P16" s="16">
        <f>Pillar1!AQ16</f>
        <v>7.8</v>
      </c>
      <c r="Q16" s="17">
        <f>Pillar2!AF16</f>
        <v>7</v>
      </c>
      <c r="R16" s="6">
        <f>Pillar2!AG16</f>
        <v>8.3000000000000007</v>
      </c>
      <c r="S16" s="6">
        <f>Pillar2!AH16</f>
        <v>6.2</v>
      </c>
      <c r="T16" s="7">
        <f>Pillar2!AI16</f>
        <v>7.2</v>
      </c>
      <c r="U16" s="7">
        <f>Pillar2!AM16</f>
        <v>2.9</v>
      </c>
      <c r="V16" s="6">
        <f>Pillar2!AN16</f>
        <v>4</v>
      </c>
      <c r="W16" s="6">
        <f>Pillar2!AO16</f>
        <v>7.5</v>
      </c>
      <c r="X16" s="6">
        <f>Pillar2!AQ16</f>
        <v>8.1</v>
      </c>
      <c r="Y16" s="7">
        <f>Pillar2!AR16</f>
        <v>6.5</v>
      </c>
      <c r="Z16" s="6">
        <f>Pillar2!AS16</f>
        <v>8</v>
      </c>
      <c r="AA16" s="6">
        <f>Pillar2!AT16</f>
        <v>7.8</v>
      </c>
      <c r="AB16" s="6">
        <f>Pillar2!AU16</f>
        <v>1.3</v>
      </c>
      <c r="AC16" s="7">
        <f>Pillar2!AV16</f>
        <v>5.7</v>
      </c>
      <c r="AD16" s="7">
        <f>Pillar2!AW16</f>
        <v>3.9</v>
      </c>
      <c r="AE16" s="5">
        <f>Pillar2!AX16</f>
        <v>5.2</v>
      </c>
      <c r="AF16" s="30">
        <f t="shared" si="0"/>
        <v>6.7</v>
      </c>
      <c r="AG16" s="32">
        <f t="shared" si="1"/>
        <v>10</v>
      </c>
    </row>
    <row r="17" spans="1:33" x14ac:dyDescent="0.35">
      <c r="A17" s="149" t="s">
        <v>81</v>
      </c>
      <c r="B17" s="149" t="s">
        <v>82</v>
      </c>
      <c r="C17" s="305">
        <f>Pillar1!Y17</f>
        <v>0</v>
      </c>
      <c r="D17" s="35">
        <f>Pillar1!Z17</f>
        <v>9.1999999999999993</v>
      </c>
      <c r="E17" s="34">
        <f>Pillar1!AA17</f>
        <v>8.9</v>
      </c>
      <c r="F17" s="34">
        <f>Pillar1!AB17</f>
        <v>0</v>
      </c>
      <c r="G17" s="35">
        <f>Pillar1!AC17</f>
        <v>6.2</v>
      </c>
      <c r="H17" s="35">
        <f>Pillar1!AD17</f>
        <v>2.8</v>
      </c>
      <c r="I17" s="34">
        <f>Pillar1!AE17</f>
        <v>3.7</v>
      </c>
      <c r="J17" s="34">
        <f>Pillar1!AI17</f>
        <v>3.3</v>
      </c>
      <c r="K17" s="35">
        <f>Pillar1!AJ17</f>
        <v>3.5</v>
      </c>
      <c r="L17" s="34">
        <f>Pillar1!AM17</f>
        <v>8</v>
      </c>
      <c r="M17" s="34">
        <f>Pillar1!AN17</f>
        <v>6.9</v>
      </c>
      <c r="N17" s="35">
        <f>Pillar1!AO17</f>
        <v>7.5</v>
      </c>
      <c r="O17" s="35">
        <f>Pillar1!AP17</f>
        <v>1.6</v>
      </c>
      <c r="P17" s="16">
        <f>Pillar1!AQ17</f>
        <v>5.3</v>
      </c>
      <c r="Q17" s="17">
        <f>Pillar2!AF17</f>
        <v>7.4</v>
      </c>
      <c r="R17" s="6">
        <f>Pillar2!AG17</f>
        <v>6.9</v>
      </c>
      <c r="S17" s="6">
        <f>Pillar2!AH17</f>
        <v>2.5</v>
      </c>
      <c r="T17" s="7">
        <f>Pillar2!AI17</f>
        <v>5.6</v>
      </c>
      <c r="U17" s="7">
        <f>Pillar2!AM17</f>
        <v>2.1</v>
      </c>
      <c r="V17" s="6">
        <f>Pillar2!AN17</f>
        <v>2.7</v>
      </c>
      <c r="W17" s="6">
        <f>Pillar2!AO17</f>
        <v>4.0999999999999996</v>
      </c>
      <c r="X17" s="6">
        <f>Pillar2!AQ17</f>
        <v>1.4</v>
      </c>
      <c r="Y17" s="7">
        <f>Pillar2!AR17</f>
        <v>2.7</v>
      </c>
      <c r="Z17" s="6">
        <f>Pillar2!AS17</f>
        <v>3.9</v>
      </c>
      <c r="AA17" s="6">
        <f>Pillar2!AT17</f>
        <v>2.2000000000000002</v>
      </c>
      <c r="AB17" s="6">
        <f>Pillar2!AU17</f>
        <v>0.1</v>
      </c>
      <c r="AC17" s="7">
        <f>Pillar2!AV17</f>
        <v>2.1</v>
      </c>
      <c r="AD17" s="7">
        <f>Pillar2!AW17</f>
        <v>2.5</v>
      </c>
      <c r="AE17" s="5">
        <f>Pillar2!AX17</f>
        <v>3</v>
      </c>
      <c r="AF17" s="30">
        <f t="shared" si="0"/>
        <v>4.2</v>
      </c>
      <c r="AG17" s="32">
        <f t="shared" si="1"/>
        <v>42</v>
      </c>
    </row>
    <row r="18" spans="1:33" x14ac:dyDescent="0.35">
      <c r="A18" s="149" t="s">
        <v>83</v>
      </c>
      <c r="B18" s="149" t="s">
        <v>84</v>
      </c>
      <c r="C18" s="305">
        <f>Pillar1!Y18</f>
        <v>2.6</v>
      </c>
      <c r="D18" s="35">
        <f>Pillar1!Z18</f>
        <v>4.9000000000000004</v>
      </c>
      <c r="E18" s="34">
        <f>Pillar1!AA18</f>
        <v>9.5</v>
      </c>
      <c r="F18" s="34">
        <f>Pillar1!AB18</f>
        <v>0</v>
      </c>
      <c r="G18" s="35">
        <f>Pillar1!AC18</f>
        <v>6.9</v>
      </c>
      <c r="H18" s="35">
        <f>Pillar1!AD18</f>
        <v>0</v>
      </c>
      <c r="I18" s="34">
        <f>Pillar1!AE18</f>
        <v>5.5</v>
      </c>
      <c r="J18" s="34">
        <f>Pillar1!AI18</f>
        <v>8.1999999999999993</v>
      </c>
      <c r="K18" s="35">
        <f>Pillar1!AJ18</f>
        <v>7.1</v>
      </c>
      <c r="L18" s="34">
        <f>Pillar1!AM18</f>
        <v>9.6</v>
      </c>
      <c r="M18" s="34">
        <f>Pillar1!AN18</f>
        <v>8.6999999999999993</v>
      </c>
      <c r="N18" s="35">
        <f>Pillar1!AO18</f>
        <v>9.1999999999999993</v>
      </c>
      <c r="O18" s="35">
        <f>Pillar1!AP18</f>
        <v>2.4</v>
      </c>
      <c r="P18" s="16">
        <f>Pillar1!AQ18</f>
        <v>5.5</v>
      </c>
      <c r="Q18" s="17">
        <f>Pillar2!AF18</f>
        <v>6.7</v>
      </c>
      <c r="R18" s="6">
        <f>Pillar2!AG18</f>
        <v>6.1</v>
      </c>
      <c r="S18" s="6">
        <f>Pillar2!AH18</f>
        <v>5.9</v>
      </c>
      <c r="T18" s="7">
        <f>Pillar2!AI18</f>
        <v>6.2</v>
      </c>
      <c r="U18" s="7">
        <f>Pillar2!AM18</f>
        <v>1.6</v>
      </c>
      <c r="V18" s="6">
        <f>Pillar2!AN18</f>
        <v>7.6</v>
      </c>
      <c r="W18" s="6">
        <f>Pillar2!AO18</f>
        <v>6.3</v>
      </c>
      <c r="X18" s="6">
        <f>Pillar2!AQ18</f>
        <v>5.3</v>
      </c>
      <c r="Y18" s="7">
        <f>Pillar2!AR18</f>
        <v>6.4</v>
      </c>
      <c r="Z18" s="6">
        <f>Pillar2!AS18</f>
        <v>7.4</v>
      </c>
      <c r="AA18" s="6">
        <f>Pillar2!AT18</f>
        <v>5.8</v>
      </c>
      <c r="AB18" s="6">
        <f>Pillar2!AU18</f>
        <v>0.1</v>
      </c>
      <c r="AC18" s="7">
        <f>Pillar2!AV18</f>
        <v>4.4000000000000004</v>
      </c>
      <c r="AD18" s="7">
        <f>Pillar2!AW18</f>
        <v>3.2</v>
      </c>
      <c r="AE18" s="5">
        <f>Pillar2!AX18</f>
        <v>4.4000000000000004</v>
      </c>
      <c r="AF18" s="30">
        <f t="shared" si="0"/>
        <v>5</v>
      </c>
      <c r="AG18" s="32">
        <f t="shared" si="1"/>
        <v>31</v>
      </c>
    </row>
    <row r="19" spans="1:33" x14ac:dyDescent="0.35">
      <c r="A19" s="149" t="s">
        <v>85</v>
      </c>
      <c r="B19" s="149" t="s">
        <v>86</v>
      </c>
      <c r="C19" s="305">
        <f>Pillar1!Y19</f>
        <v>5.7</v>
      </c>
      <c r="D19" s="35">
        <f>Pillar1!Z19</f>
        <v>2.6</v>
      </c>
      <c r="E19" s="34">
        <f>Pillar1!AA19</f>
        <v>9.5</v>
      </c>
      <c r="F19" s="34">
        <f>Pillar1!AB19</f>
        <v>0</v>
      </c>
      <c r="G19" s="35">
        <f>Pillar1!AC19</f>
        <v>6.9</v>
      </c>
      <c r="H19" s="35">
        <f>Pillar1!AD19</f>
        <v>8.8000000000000007</v>
      </c>
      <c r="I19" s="34">
        <f>Pillar1!AE19</f>
        <v>8.6999999999999993</v>
      </c>
      <c r="J19" s="34">
        <f>Pillar1!AI19</f>
        <v>9.3000000000000007</v>
      </c>
      <c r="K19" s="35">
        <f>Pillar1!AJ19</f>
        <v>9</v>
      </c>
      <c r="L19" s="34">
        <f>Pillar1!AM19</f>
        <v>9.5</v>
      </c>
      <c r="M19" s="34">
        <f>Pillar1!AN19</f>
        <v>8.5</v>
      </c>
      <c r="N19" s="35">
        <f>Pillar1!AO19</f>
        <v>9.1</v>
      </c>
      <c r="O19" s="35">
        <f>Pillar1!AP19</f>
        <v>2.4</v>
      </c>
      <c r="P19" s="16">
        <f>Pillar1!AQ19</f>
        <v>7.1</v>
      </c>
      <c r="Q19" s="17">
        <f>Pillar2!AF19</f>
        <v>7.1</v>
      </c>
      <c r="R19" s="6">
        <f>Pillar2!AG19</f>
        <v>3.5</v>
      </c>
      <c r="S19" s="6">
        <f>Pillar2!AH19</f>
        <v>4.5999999999999996</v>
      </c>
      <c r="T19" s="7">
        <f>Pillar2!AI19</f>
        <v>5.0999999999999996</v>
      </c>
      <c r="U19" s="7">
        <f>Pillar2!AM19</f>
        <v>1.3</v>
      </c>
      <c r="V19" s="6">
        <f>Pillar2!AN19</f>
        <v>2.7</v>
      </c>
      <c r="W19" s="6">
        <f>Pillar2!AO19</f>
        <v>5.8</v>
      </c>
      <c r="X19" s="6">
        <f>Pillar2!AQ19</f>
        <v>7.7</v>
      </c>
      <c r="Y19" s="7">
        <f>Pillar2!AR19</f>
        <v>5.4</v>
      </c>
      <c r="Z19" s="6">
        <f>Pillar2!AS19</f>
        <v>6</v>
      </c>
      <c r="AA19" s="6">
        <f>Pillar2!AT19</f>
        <v>4.3</v>
      </c>
      <c r="AB19" s="6">
        <f>Pillar2!AU19</f>
        <v>0.1</v>
      </c>
      <c r="AC19" s="7">
        <f>Pillar2!AV19</f>
        <v>3.5</v>
      </c>
      <c r="AD19" s="7">
        <f>Pillar2!AW19</f>
        <v>4.8</v>
      </c>
      <c r="AE19" s="5">
        <f>Pillar2!AX19</f>
        <v>4</v>
      </c>
      <c r="AF19" s="30">
        <f t="shared" si="0"/>
        <v>5.8</v>
      </c>
      <c r="AG19" s="32">
        <f t="shared" si="1"/>
        <v>22</v>
      </c>
    </row>
    <row r="20" spans="1:33" x14ac:dyDescent="0.35">
      <c r="A20" s="149" t="s">
        <v>87</v>
      </c>
      <c r="B20" s="149" t="s">
        <v>88</v>
      </c>
      <c r="C20" s="305">
        <f>Pillar1!Y20</f>
        <v>9</v>
      </c>
      <c r="D20" s="35">
        <f>Pillar1!Z20</f>
        <v>7.4</v>
      </c>
      <c r="E20" s="34">
        <f>Pillar1!AA20</f>
        <v>9</v>
      </c>
      <c r="F20" s="34">
        <f>Pillar1!AB20</f>
        <v>8.6</v>
      </c>
      <c r="G20" s="35">
        <f>Pillar1!AC20</f>
        <v>8.8000000000000007</v>
      </c>
      <c r="H20" s="35">
        <f>Pillar1!AD20</f>
        <v>3</v>
      </c>
      <c r="I20" s="34">
        <f>Pillar1!AE20</f>
        <v>6.6</v>
      </c>
      <c r="J20" s="34">
        <f>Pillar1!AI20</f>
        <v>8.3000000000000007</v>
      </c>
      <c r="K20" s="35">
        <f>Pillar1!AJ20</f>
        <v>7.6</v>
      </c>
      <c r="L20" s="34">
        <f>Pillar1!AM20</f>
        <v>6.8</v>
      </c>
      <c r="M20" s="34">
        <f>Pillar1!AN20</f>
        <v>9.3000000000000007</v>
      </c>
      <c r="N20" s="35">
        <f>Pillar1!AO20</f>
        <v>8.3000000000000007</v>
      </c>
      <c r="O20" s="35">
        <f>Pillar1!AP20</f>
        <v>1.2</v>
      </c>
      <c r="P20" s="16">
        <f>Pillar1!AQ20</f>
        <v>7.2</v>
      </c>
      <c r="Q20" s="17">
        <f>Pillar2!AF20</f>
        <v>6.8</v>
      </c>
      <c r="R20" s="6">
        <f>Pillar2!AG20</f>
        <v>8.1999999999999993</v>
      </c>
      <c r="S20" s="6">
        <f>Pillar2!AH20</f>
        <v>4.5</v>
      </c>
      <c r="T20" s="7">
        <f>Pillar2!AI20</f>
        <v>6.5</v>
      </c>
      <c r="U20" s="7">
        <f>Pillar2!AM20</f>
        <v>1.7</v>
      </c>
      <c r="V20" s="6">
        <f>Pillar2!AN20</f>
        <v>10</v>
      </c>
      <c r="W20" s="6">
        <f>Pillar2!AO20</f>
        <v>5.6</v>
      </c>
      <c r="X20" s="6">
        <f>Pillar2!AQ20</f>
        <v>5</v>
      </c>
      <c r="Y20" s="7">
        <f>Pillar2!AR20</f>
        <v>6.9</v>
      </c>
      <c r="Z20" s="6">
        <f>Pillar2!AS20</f>
        <v>8.8000000000000007</v>
      </c>
      <c r="AA20" s="6">
        <f>Pillar2!AT20</f>
        <v>7.2</v>
      </c>
      <c r="AB20" s="6">
        <f>Pillar2!AU20</f>
        <v>5</v>
      </c>
      <c r="AC20" s="7">
        <f>Pillar2!AV20</f>
        <v>7</v>
      </c>
      <c r="AD20" s="7">
        <f>Pillar2!AW20</f>
        <v>2.6</v>
      </c>
      <c r="AE20" s="5">
        <f>Pillar2!AX20</f>
        <v>4.9000000000000004</v>
      </c>
      <c r="AF20" s="30">
        <f t="shared" si="0"/>
        <v>6.2</v>
      </c>
      <c r="AG20" s="32">
        <f t="shared" si="1"/>
        <v>13</v>
      </c>
    </row>
    <row r="21" spans="1:33" x14ac:dyDescent="0.35">
      <c r="A21" s="149" t="s">
        <v>89</v>
      </c>
      <c r="B21" s="149" t="s">
        <v>90</v>
      </c>
      <c r="C21" s="305">
        <f>Pillar1!Y21</f>
        <v>6.2</v>
      </c>
      <c r="D21" s="35">
        <f>Pillar1!Z21</f>
        <v>8.6</v>
      </c>
      <c r="E21" s="34">
        <f>Pillar1!AA21</f>
        <v>6.3</v>
      </c>
      <c r="F21" s="34">
        <f>Pillar1!AB21</f>
        <v>8.6</v>
      </c>
      <c r="G21" s="35">
        <f>Pillar1!AC21</f>
        <v>7.6</v>
      </c>
      <c r="H21" s="35">
        <f>Pillar1!AD21</f>
        <v>8.5</v>
      </c>
      <c r="I21" s="34">
        <f>Pillar1!AE21</f>
        <v>9.1999999999999993</v>
      </c>
      <c r="J21" s="34">
        <f>Pillar1!AI21</f>
        <v>7.6</v>
      </c>
      <c r="K21" s="35">
        <f>Pillar1!AJ21</f>
        <v>8.5</v>
      </c>
      <c r="L21" s="34">
        <f>Pillar1!AM21</f>
        <v>4.3</v>
      </c>
      <c r="M21" s="34">
        <f>Pillar1!AN21</f>
        <v>9.3000000000000007</v>
      </c>
      <c r="N21" s="35">
        <f>Pillar1!AO21</f>
        <v>7.6</v>
      </c>
      <c r="O21" s="35">
        <f>Pillar1!AP21</f>
        <v>2.4</v>
      </c>
      <c r="P21" s="16">
        <f>Pillar1!AQ21</f>
        <v>7.4</v>
      </c>
      <c r="Q21" s="17">
        <f>Pillar2!AF21</f>
        <v>6.7</v>
      </c>
      <c r="R21" s="6">
        <f>Pillar2!AG21</f>
        <v>7.8</v>
      </c>
      <c r="S21" s="6">
        <f>Pillar2!AH21</f>
        <v>5.6</v>
      </c>
      <c r="T21" s="7">
        <f>Pillar2!AI21</f>
        <v>6.7</v>
      </c>
      <c r="U21" s="7">
        <f>Pillar2!AM21</f>
        <v>3.8</v>
      </c>
      <c r="V21" s="6">
        <f>Pillar2!AN21</f>
        <v>7.1</v>
      </c>
      <c r="W21" s="6">
        <f>Pillar2!AO21</f>
        <v>8</v>
      </c>
      <c r="X21" s="6">
        <f>Pillar2!AQ21</f>
        <v>7.6</v>
      </c>
      <c r="Y21" s="7">
        <f>Pillar2!AR21</f>
        <v>7.6</v>
      </c>
      <c r="Z21" s="6">
        <f>Pillar2!AS21</f>
        <v>8.3000000000000007</v>
      </c>
      <c r="AA21" s="6">
        <f>Pillar2!AT21</f>
        <v>9.8000000000000007</v>
      </c>
      <c r="AB21" s="6">
        <f>Pillar2!AU21</f>
        <v>2.5</v>
      </c>
      <c r="AC21" s="7">
        <f>Pillar2!AV21</f>
        <v>6.9</v>
      </c>
      <c r="AD21" s="7">
        <f>Pillar2!AW21</f>
        <v>5</v>
      </c>
      <c r="AE21" s="5">
        <f>Pillar2!AX21</f>
        <v>6</v>
      </c>
      <c r="AF21" s="30">
        <f t="shared" si="0"/>
        <v>6.8</v>
      </c>
      <c r="AG21" s="32">
        <f t="shared" si="1"/>
        <v>9</v>
      </c>
    </row>
    <row r="22" spans="1:33" x14ac:dyDescent="0.35">
      <c r="A22" s="149" t="s">
        <v>91</v>
      </c>
      <c r="B22" s="149" t="s">
        <v>92</v>
      </c>
      <c r="C22" s="305">
        <f>Pillar1!Y22</f>
        <v>8</v>
      </c>
      <c r="D22" s="35">
        <f>Pillar1!Z22</f>
        <v>4.3</v>
      </c>
      <c r="E22" s="34">
        <f>Pillar1!AA22</f>
        <v>0.7</v>
      </c>
      <c r="F22" s="34">
        <f>Pillar1!AB22</f>
        <v>0</v>
      </c>
      <c r="G22" s="35">
        <f>Pillar1!AC22</f>
        <v>0.4</v>
      </c>
      <c r="H22" s="35">
        <f>Pillar1!AD22</f>
        <v>1.8</v>
      </c>
      <c r="I22" s="34">
        <f>Pillar1!AE22</f>
        <v>1.7</v>
      </c>
      <c r="J22" s="34">
        <f>Pillar1!AI22</f>
        <v>0</v>
      </c>
      <c r="K22" s="35">
        <f>Pillar1!AJ22</f>
        <v>0.9</v>
      </c>
      <c r="L22" s="34">
        <f>Pillar1!AM22</f>
        <v>8.1999999999999993</v>
      </c>
      <c r="M22" s="34">
        <f>Pillar1!AN22</f>
        <v>7.8</v>
      </c>
      <c r="N22" s="35">
        <f>Pillar1!AO22</f>
        <v>8</v>
      </c>
      <c r="O22" s="35">
        <f>Pillar1!AP22</f>
        <v>2.8</v>
      </c>
      <c r="P22" s="16">
        <f>Pillar1!AQ22</f>
        <v>4.5</v>
      </c>
      <c r="Q22" s="17">
        <f>Pillar2!AF22</f>
        <v>7.6</v>
      </c>
      <c r="R22" s="6">
        <f>Pillar2!AG22</f>
        <v>7.5</v>
      </c>
      <c r="S22" s="6">
        <f>Pillar2!AH22</f>
        <v>3.1</v>
      </c>
      <c r="T22" s="7">
        <f>Pillar2!AI22</f>
        <v>6.1</v>
      </c>
      <c r="U22" s="7">
        <f>Pillar2!AM22</f>
        <v>2.2999999999999998</v>
      </c>
      <c r="V22" s="6">
        <f>Pillar2!AN22</f>
        <v>6.6</v>
      </c>
      <c r="W22" s="6">
        <f>Pillar2!AO22</f>
        <v>6</v>
      </c>
      <c r="X22" s="6">
        <f>Pillar2!AQ22</f>
        <v>3.2</v>
      </c>
      <c r="Y22" s="7">
        <f>Pillar2!AR22</f>
        <v>5.3</v>
      </c>
      <c r="Z22" s="6">
        <f>Pillar2!AS22</f>
        <v>7.6</v>
      </c>
      <c r="AA22" s="6">
        <f>Pillar2!AT22</f>
        <v>4.7</v>
      </c>
      <c r="AB22" s="6">
        <f>Pillar2!AU22</f>
        <v>3.8</v>
      </c>
      <c r="AC22" s="7">
        <f>Pillar2!AV22</f>
        <v>5.4</v>
      </c>
      <c r="AD22" s="7">
        <f>Pillar2!AW22</f>
        <v>3.6</v>
      </c>
      <c r="AE22" s="5">
        <f>Pillar2!AX22</f>
        <v>4.5</v>
      </c>
      <c r="AF22" s="30">
        <f t="shared" si="0"/>
        <v>4.5</v>
      </c>
      <c r="AG22" s="32">
        <f t="shared" si="1"/>
        <v>39</v>
      </c>
    </row>
    <row r="23" spans="1:33" x14ac:dyDescent="0.35">
      <c r="A23" s="149" t="s">
        <v>93</v>
      </c>
      <c r="B23" s="149" t="s">
        <v>94</v>
      </c>
      <c r="C23" s="305">
        <f>Pillar1!Y23</f>
        <v>4.5999999999999996</v>
      </c>
      <c r="D23" s="35">
        <f>Pillar1!Z23</f>
        <v>6.8</v>
      </c>
      <c r="E23" s="34">
        <f>Pillar1!AA23</f>
        <v>0</v>
      </c>
      <c r="F23" s="34">
        <f>Pillar1!AB23</f>
        <v>7.3</v>
      </c>
      <c r="G23" s="35">
        <f>Pillar1!AC23</f>
        <v>4.5999999999999996</v>
      </c>
      <c r="H23" s="35">
        <f>Pillar1!AD23</f>
        <v>9</v>
      </c>
      <c r="I23" s="34">
        <f>Pillar1!AE23</f>
        <v>7.2</v>
      </c>
      <c r="J23" s="34">
        <f>Pillar1!AI23</f>
        <v>5.3</v>
      </c>
      <c r="K23" s="35">
        <f>Pillar1!AJ23</f>
        <v>6.3</v>
      </c>
      <c r="L23" s="34">
        <f>Pillar1!AM23</f>
        <v>1.1000000000000001</v>
      </c>
      <c r="M23" s="34">
        <f>Pillar1!AN23</f>
        <v>9</v>
      </c>
      <c r="N23" s="35">
        <f>Pillar1!AO23</f>
        <v>6.5</v>
      </c>
      <c r="O23" s="35">
        <f>Pillar1!AP23</f>
        <v>10</v>
      </c>
      <c r="P23" s="16">
        <f>Pillar1!AQ23</f>
        <v>7.4</v>
      </c>
      <c r="Q23" s="17">
        <f>Pillar2!AF23</f>
        <v>9.1999999999999993</v>
      </c>
      <c r="R23" s="6">
        <f>Pillar2!AG23</f>
        <v>7.2</v>
      </c>
      <c r="S23" s="6">
        <f>Pillar2!AH23</f>
        <v>5.2</v>
      </c>
      <c r="T23" s="7">
        <f>Pillar2!AI23</f>
        <v>7.2</v>
      </c>
      <c r="U23" s="7">
        <f>Pillar2!AM23</f>
        <v>4</v>
      </c>
      <c r="V23" s="6">
        <f>Pillar2!AN23</f>
        <v>4.0999999999999996</v>
      </c>
      <c r="W23" s="6">
        <f>Pillar2!AO23</f>
        <v>6.2</v>
      </c>
      <c r="X23" s="6">
        <f>Pillar2!AQ23</f>
        <v>6.3</v>
      </c>
      <c r="Y23" s="7">
        <f>Pillar2!AR23</f>
        <v>5.5</v>
      </c>
      <c r="Z23" s="6">
        <f>Pillar2!AS23</f>
        <v>6</v>
      </c>
      <c r="AA23" s="6">
        <f>Pillar2!AT23</f>
        <v>3.3</v>
      </c>
      <c r="AB23" s="6">
        <f>Pillar2!AU23</f>
        <v>2.5</v>
      </c>
      <c r="AC23" s="7">
        <f>Pillar2!AV23</f>
        <v>3.9</v>
      </c>
      <c r="AD23" s="7">
        <f>Pillar2!AW23</f>
        <v>4.0999999999999996</v>
      </c>
      <c r="AE23" s="5">
        <f>Pillar2!AX23</f>
        <v>4.9000000000000004</v>
      </c>
      <c r="AF23" s="30">
        <f t="shared" si="0"/>
        <v>6.3</v>
      </c>
      <c r="AG23" s="32">
        <f t="shared" si="1"/>
        <v>12</v>
      </c>
    </row>
    <row r="24" spans="1:33" x14ac:dyDescent="0.35">
      <c r="A24" s="149" t="s">
        <v>95</v>
      </c>
      <c r="B24" s="149" t="s">
        <v>96</v>
      </c>
      <c r="C24" s="305">
        <f>Pillar1!Y24</f>
        <v>7</v>
      </c>
      <c r="D24" s="35">
        <f>Pillar1!Z24</f>
        <v>9.3000000000000007</v>
      </c>
      <c r="E24" s="34">
        <f>Pillar1!AA24</f>
        <v>9.5</v>
      </c>
      <c r="F24" s="34">
        <f>Pillar1!AB24</f>
        <v>1.2</v>
      </c>
      <c r="G24" s="35">
        <f>Pillar1!AC24</f>
        <v>7.1</v>
      </c>
      <c r="H24" s="35">
        <f>Pillar1!AD24</f>
        <v>4.4000000000000004</v>
      </c>
      <c r="I24" s="34">
        <f>Pillar1!AE24</f>
        <v>3.8</v>
      </c>
      <c r="J24" s="34">
        <f>Pillar1!AI24</f>
        <v>5</v>
      </c>
      <c r="K24" s="35">
        <f>Pillar1!AJ24</f>
        <v>4.4000000000000004</v>
      </c>
      <c r="L24" s="34">
        <f>Pillar1!AM24</f>
        <v>7.9</v>
      </c>
      <c r="M24" s="34">
        <f>Pillar1!AN24</f>
        <v>6.9</v>
      </c>
      <c r="N24" s="35">
        <f>Pillar1!AO24</f>
        <v>7.4</v>
      </c>
      <c r="O24" s="35">
        <f>Pillar1!AP24</f>
        <v>2.4</v>
      </c>
      <c r="P24" s="16">
        <f>Pillar1!AQ24</f>
        <v>6.5</v>
      </c>
      <c r="Q24" s="17">
        <f>Pillar2!AF24</f>
        <v>5.7</v>
      </c>
      <c r="R24" s="6">
        <f>Pillar2!AG24</f>
        <v>8.3000000000000007</v>
      </c>
      <c r="S24" s="6">
        <f>Pillar2!AH24</f>
        <v>3.8</v>
      </c>
      <c r="T24" s="7">
        <f>Pillar2!AI24</f>
        <v>5.9</v>
      </c>
      <c r="U24" s="7">
        <f>Pillar2!AM24</f>
        <v>1.3</v>
      </c>
      <c r="V24" s="6">
        <f>Pillar2!AN24</f>
        <v>4.5</v>
      </c>
      <c r="W24" s="6">
        <f>Pillar2!AO24</f>
        <v>4.5</v>
      </c>
      <c r="X24" s="6">
        <f>Pillar2!AQ24</f>
        <v>4.5999999999999996</v>
      </c>
      <c r="Y24" s="7">
        <f>Pillar2!AR24</f>
        <v>4.5</v>
      </c>
      <c r="Z24" s="6">
        <f>Pillar2!AS24</f>
        <v>5.0999999999999996</v>
      </c>
      <c r="AA24" s="6">
        <f>Pillar2!AT24</f>
        <v>4.2</v>
      </c>
      <c r="AB24" s="6">
        <f>Pillar2!AU24</f>
        <v>0.1</v>
      </c>
      <c r="AC24" s="7">
        <f>Pillar2!AV24</f>
        <v>3.1</v>
      </c>
      <c r="AD24" s="7">
        <f>Pillar2!AW24</f>
        <v>2.2999999999999998</v>
      </c>
      <c r="AE24" s="5">
        <f>Pillar2!AX24</f>
        <v>3.4</v>
      </c>
      <c r="AF24" s="30">
        <f t="shared" si="0"/>
        <v>5.0999999999999996</v>
      </c>
      <c r="AG24" s="32">
        <f t="shared" si="1"/>
        <v>30</v>
      </c>
    </row>
    <row r="25" spans="1:33" x14ac:dyDescent="0.35">
      <c r="A25" s="149" t="s">
        <v>97</v>
      </c>
      <c r="B25" s="149" t="s">
        <v>98</v>
      </c>
      <c r="C25" s="305">
        <f>Pillar1!Y25</f>
        <v>8.6999999999999993</v>
      </c>
      <c r="D25" s="35">
        <f>Pillar1!Z25</f>
        <v>8</v>
      </c>
      <c r="E25" s="34">
        <f>Pillar1!AA25</f>
        <v>7.7</v>
      </c>
      <c r="F25" s="34">
        <f>Pillar1!AB25</f>
        <v>5.0999999999999996</v>
      </c>
      <c r="G25" s="35">
        <f>Pillar1!AC25</f>
        <v>6.6</v>
      </c>
      <c r="H25" s="35">
        <f>Pillar1!AD25</f>
        <v>3.7</v>
      </c>
      <c r="I25" s="34">
        <f>Pillar1!AE25</f>
        <v>8.3000000000000007</v>
      </c>
      <c r="J25" s="34">
        <f>Pillar1!AI25</f>
        <v>7.1</v>
      </c>
      <c r="K25" s="35">
        <f>Pillar1!AJ25</f>
        <v>7.8</v>
      </c>
      <c r="L25" s="34">
        <f>Pillar1!AM25</f>
        <v>7</v>
      </c>
      <c r="M25" s="34">
        <f>Pillar1!AN25</f>
        <v>9.1999999999999993</v>
      </c>
      <c r="N25" s="35">
        <f>Pillar1!AO25</f>
        <v>8.3000000000000007</v>
      </c>
      <c r="O25" s="35">
        <f>Pillar1!AP25</f>
        <v>1.2</v>
      </c>
      <c r="P25" s="16">
        <f>Pillar1!AQ25</f>
        <v>6.9</v>
      </c>
      <c r="Q25" s="17">
        <f>Pillar2!AF25</f>
        <v>6.5</v>
      </c>
      <c r="R25" s="6">
        <f>Pillar2!AG25</f>
        <v>5.2</v>
      </c>
      <c r="S25" s="6">
        <f>Pillar2!AH25</f>
        <v>4.2</v>
      </c>
      <c r="T25" s="7">
        <f>Pillar2!AI25</f>
        <v>5.3</v>
      </c>
      <c r="U25" s="7">
        <f>Pillar2!AM25</f>
        <v>1.6</v>
      </c>
      <c r="V25" s="6">
        <f>Pillar2!AN25</f>
        <v>9.5</v>
      </c>
      <c r="W25" s="6">
        <f>Pillar2!AO25</f>
        <v>5.7</v>
      </c>
      <c r="X25" s="6">
        <f>Pillar2!AQ25</f>
        <v>5</v>
      </c>
      <c r="Y25" s="7">
        <f>Pillar2!AR25</f>
        <v>6.7</v>
      </c>
      <c r="Z25" s="6">
        <f>Pillar2!AS25</f>
        <v>8.1</v>
      </c>
      <c r="AA25" s="6">
        <f>Pillar2!AT25</f>
        <v>6.8</v>
      </c>
      <c r="AB25" s="6">
        <f>Pillar2!AU25</f>
        <v>5</v>
      </c>
      <c r="AC25" s="7">
        <f>Pillar2!AV25</f>
        <v>6.6</v>
      </c>
      <c r="AD25" s="7">
        <f>Pillar2!AW25</f>
        <v>5.0999999999999996</v>
      </c>
      <c r="AE25" s="5">
        <f>Pillar2!AX25</f>
        <v>5.0999999999999996</v>
      </c>
      <c r="AF25" s="30">
        <f t="shared" si="0"/>
        <v>6.1</v>
      </c>
      <c r="AG25" s="32">
        <f t="shared" si="1"/>
        <v>17</v>
      </c>
    </row>
    <row r="26" spans="1:33" x14ac:dyDescent="0.35">
      <c r="A26" s="149" t="s">
        <v>99</v>
      </c>
      <c r="B26" s="149" t="s">
        <v>100</v>
      </c>
      <c r="C26" s="305">
        <f>Pillar1!Y26</f>
        <v>10</v>
      </c>
      <c r="D26" s="35">
        <f>Pillar1!Z26</f>
        <v>1.4</v>
      </c>
      <c r="E26" s="34">
        <f>Pillar1!AA26</f>
        <v>8.3000000000000007</v>
      </c>
      <c r="F26" s="34">
        <f>Pillar1!AB26</f>
        <v>8.6999999999999993</v>
      </c>
      <c r="G26" s="35">
        <f>Pillar1!AC26</f>
        <v>8.5</v>
      </c>
      <c r="H26" s="35">
        <f>Pillar1!AD26</f>
        <v>8.1999999999999993</v>
      </c>
      <c r="I26" s="34">
        <f>Pillar1!AE26</f>
        <v>9.6</v>
      </c>
      <c r="J26" s="34">
        <f>Pillar1!AI26</f>
        <v>7.4</v>
      </c>
      <c r="K26" s="35">
        <f>Pillar1!AJ26</f>
        <v>8.6999999999999993</v>
      </c>
      <c r="L26" s="34">
        <f>Pillar1!AM26</f>
        <v>6.5</v>
      </c>
      <c r="M26" s="34">
        <f>Pillar1!AN26</f>
        <v>9.9</v>
      </c>
      <c r="N26" s="35">
        <f>Pillar1!AO26</f>
        <v>8.6999999999999993</v>
      </c>
      <c r="O26" s="35">
        <f>Pillar1!AP26</f>
        <v>10</v>
      </c>
      <c r="P26" s="16">
        <f>Pillar1!AQ26</f>
        <v>8.6999999999999993</v>
      </c>
      <c r="Q26" s="17">
        <f>Pillar2!AF26</f>
        <v>6.9</v>
      </c>
      <c r="R26" s="6">
        <f>Pillar2!AG26</f>
        <v>7.5</v>
      </c>
      <c r="S26" s="6">
        <f>Pillar2!AH26</f>
        <v>6.6</v>
      </c>
      <c r="T26" s="7">
        <f>Pillar2!AI26</f>
        <v>7</v>
      </c>
      <c r="U26" s="7">
        <f>Pillar2!AM26</f>
        <v>8.9</v>
      </c>
      <c r="V26" s="6">
        <f>Pillar2!AN26</f>
        <v>7.3</v>
      </c>
      <c r="W26" s="6">
        <f>Pillar2!AO26</f>
        <v>7.9</v>
      </c>
      <c r="X26" s="6">
        <f>Pillar2!AQ26</f>
        <v>10</v>
      </c>
      <c r="Y26" s="7">
        <f>Pillar2!AR26</f>
        <v>8.4</v>
      </c>
      <c r="Z26" s="6">
        <f>Pillar2!AS26</f>
        <v>10</v>
      </c>
      <c r="AA26" s="6">
        <f>Pillar2!AT26</f>
        <v>10</v>
      </c>
      <c r="AB26" s="6">
        <f>Pillar2!AU26</f>
        <v>10</v>
      </c>
      <c r="AC26" s="7">
        <f>Pillar2!AV26</f>
        <v>10</v>
      </c>
      <c r="AD26" s="7">
        <f>Pillar2!AW26</f>
        <v>6.8</v>
      </c>
      <c r="AE26" s="5">
        <f>Pillar2!AX26</f>
        <v>8.1999999999999993</v>
      </c>
      <c r="AF26" s="30">
        <f t="shared" si="0"/>
        <v>8.5</v>
      </c>
      <c r="AG26" s="32">
        <f t="shared" si="1"/>
        <v>2</v>
      </c>
    </row>
    <row r="27" spans="1:33" x14ac:dyDescent="0.35">
      <c r="A27" s="149" t="s">
        <v>101</v>
      </c>
      <c r="B27" s="149" t="s">
        <v>102</v>
      </c>
      <c r="C27" s="305">
        <f>Pillar1!Y27</f>
        <v>10</v>
      </c>
      <c r="D27" s="35">
        <f>Pillar1!Z27</f>
        <v>5.9</v>
      </c>
      <c r="E27" s="34">
        <f>Pillar1!AA27</f>
        <v>6.8</v>
      </c>
      <c r="F27" s="34">
        <f>Pillar1!AB27</f>
        <v>7.8</v>
      </c>
      <c r="G27" s="35">
        <f>Pillar1!AC27</f>
        <v>7.3</v>
      </c>
      <c r="H27" s="35">
        <f>Pillar1!AD27</f>
        <v>4.8</v>
      </c>
      <c r="I27" s="34">
        <f>Pillar1!AE27</f>
        <v>8.3000000000000007</v>
      </c>
      <c r="J27" s="34">
        <f>Pillar1!AI27</f>
        <v>6.3</v>
      </c>
      <c r="K27" s="35">
        <f>Pillar1!AJ27</f>
        <v>7.4</v>
      </c>
      <c r="L27" s="34">
        <f>Pillar1!AM27</f>
        <v>5.0999999999999996</v>
      </c>
      <c r="M27" s="34">
        <f>Pillar1!AN27</f>
        <v>9.8000000000000007</v>
      </c>
      <c r="N27" s="35">
        <f>Pillar1!AO27</f>
        <v>8.3000000000000007</v>
      </c>
      <c r="O27" s="35">
        <f>Pillar1!AP27</f>
        <v>10</v>
      </c>
      <c r="P27" s="16">
        <f>Pillar1!AQ27</f>
        <v>8.1999999999999993</v>
      </c>
      <c r="Q27" s="17">
        <f>Pillar2!AF27</f>
        <v>6</v>
      </c>
      <c r="R27" s="6">
        <f>Pillar2!AG27</f>
        <v>4.8</v>
      </c>
      <c r="S27" s="6">
        <f>Pillar2!AH27</f>
        <v>6.6</v>
      </c>
      <c r="T27" s="7">
        <f>Pillar2!AI27</f>
        <v>5.8</v>
      </c>
      <c r="U27" s="7">
        <f>Pillar2!AM27</f>
        <v>7.6</v>
      </c>
      <c r="V27" s="6">
        <f>Pillar2!AN27</f>
        <v>7</v>
      </c>
      <c r="W27" s="6">
        <f>Pillar2!AO27</f>
        <v>9.4</v>
      </c>
      <c r="X27" s="6">
        <f>Pillar2!AQ27</f>
        <v>6.8</v>
      </c>
      <c r="Y27" s="7">
        <f>Pillar2!AR27</f>
        <v>7.7</v>
      </c>
      <c r="Z27" s="6">
        <f>Pillar2!AS27</f>
        <v>10</v>
      </c>
      <c r="AA27" s="6">
        <f>Pillar2!AT27</f>
        <v>10</v>
      </c>
      <c r="AB27" s="6">
        <f>Pillar2!AU27</f>
        <v>10</v>
      </c>
      <c r="AC27" s="7">
        <f>Pillar2!AV27</f>
        <v>10</v>
      </c>
      <c r="AD27" s="7">
        <f>Pillar2!AW27</f>
        <v>8.6999999999999993</v>
      </c>
      <c r="AE27" s="5">
        <f>Pillar2!AX27</f>
        <v>8</v>
      </c>
      <c r="AF27" s="30">
        <f t="shared" si="0"/>
        <v>8.1</v>
      </c>
      <c r="AG27" s="32">
        <f t="shared" si="1"/>
        <v>5</v>
      </c>
    </row>
    <row r="28" spans="1:33" x14ac:dyDescent="0.35">
      <c r="A28" s="149" t="s">
        <v>103</v>
      </c>
      <c r="B28" s="149" t="s">
        <v>104</v>
      </c>
      <c r="C28" s="305">
        <f>Pillar1!Y28</f>
        <v>6.7</v>
      </c>
      <c r="D28" s="35">
        <f>Pillar1!Z28</f>
        <v>7.6</v>
      </c>
      <c r="E28" s="34">
        <f>Pillar1!AA28</f>
        <v>6.5</v>
      </c>
      <c r="F28" s="34">
        <f>Pillar1!AB28</f>
        <v>7.1</v>
      </c>
      <c r="G28" s="35">
        <f>Pillar1!AC28</f>
        <v>6.8</v>
      </c>
      <c r="H28" s="35">
        <f>Pillar1!AD28</f>
        <v>0</v>
      </c>
      <c r="I28" s="34">
        <f>Pillar1!AE28</f>
        <v>7.4</v>
      </c>
      <c r="J28" s="34">
        <f>Pillar1!AI28</f>
        <v>5.6</v>
      </c>
      <c r="K28" s="35">
        <f>Pillar1!AJ28</f>
        <v>6.6</v>
      </c>
      <c r="L28" s="34">
        <f>Pillar1!AM28</f>
        <v>5.8</v>
      </c>
      <c r="M28" s="34">
        <f>Pillar1!AN28</f>
        <v>9</v>
      </c>
      <c r="N28" s="35">
        <f>Pillar1!AO28</f>
        <v>7.8</v>
      </c>
      <c r="O28" s="35">
        <f>Pillar1!AP28</f>
        <v>3.6</v>
      </c>
      <c r="P28" s="16">
        <f>Pillar1!AQ28</f>
        <v>6.1</v>
      </c>
      <c r="Q28" s="17">
        <f>Pillar2!AF28</f>
        <v>6.8</v>
      </c>
      <c r="R28" s="6">
        <f>Pillar2!AG28</f>
        <v>6.8</v>
      </c>
      <c r="S28" s="6">
        <f>Pillar2!AH28</f>
        <v>3.4</v>
      </c>
      <c r="T28" s="7">
        <f>Pillar2!AI28</f>
        <v>5.7</v>
      </c>
      <c r="U28" s="7">
        <f>Pillar2!AM28</f>
        <v>2.4</v>
      </c>
      <c r="V28" s="6">
        <f>Pillar2!AN28</f>
        <v>4</v>
      </c>
      <c r="W28" s="6">
        <f>Pillar2!AO28</f>
        <v>4.7</v>
      </c>
      <c r="X28" s="6">
        <f>Pillar2!AQ28</f>
        <v>1.5</v>
      </c>
      <c r="Y28" s="7">
        <f>Pillar2!AR28</f>
        <v>3.4</v>
      </c>
      <c r="Z28" s="6">
        <f>Pillar2!AS28</f>
        <v>5.3</v>
      </c>
      <c r="AA28" s="6">
        <f>Pillar2!AT28</f>
        <v>3.2</v>
      </c>
      <c r="AB28" s="6">
        <f>Pillar2!AU28</f>
        <v>5</v>
      </c>
      <c r="AC28" s="7">
        <f>Pillar2!AV28</f>
        <v>4.5</v>
      </c>
      <c r="AD28" s="7">
        <f>Pillar2!AW28</f>
        <v>4.8</v>
      </c>
      <c r="AE28" s="5">
        <f>Pillar2!AX28</f>
        <v>4.2</v>
      </c>
      <c r="AF28" s="30">
        <f t="shared" si="0"/>
        <v>5.2</v>
      </c>
      <c r="AG28" s="32">
        <f t="shared" si="1"/>
        <v>28</v>
      </c>
    </row>
    <row r="29" spans="1:33" x14ac:dyDescent="0.35">
      <c r="A29" s="149" t="s">
        <v>105</v>
      </c>
      <c r="B29" s="149" t="s">
        <v>106</v>
      </c>
      <c r="C29" s="305">
        <f>Pillar1!Y29</f>
        <v>4.2</v>
      </c>
      <c r="D29" s="35">
        <f>Pillar1!Z29</f>
        <v>4.5999999999999996</v>
      </c>
      <c r="E29" s="34">
        <f>Pillar1!AA29</f>
        <v>7.9</v>
      </c>
      <c r="F29" s="34">
        <f>Pillar1!AB29</f>
        <v>0</v>
      </c>
      <c r="G29" s="35">
        <f>Pillar1!AC29</f>
        <v>5.0999999999999996</v>
      </c>
      <c r="H29" s="35">
        <f>Pillar1!AD29</f>
        <v>6</v>
      </c>
      <c r="I29" s="34">
        <f>Pillar1!AE29</f>
        <v>9.6999999999999993</v>
      </c>
      <c r="J29" s="34">
        <f>Pillar1!AI29</f>
        <v>9.3000000000000007</v>
      </c>
      <c r="K29" s="35">
        <f>Pillar1!AJ29</f>
        <v>9.5</v>
      </c>
      <c r="L29" s="34">
        <f>Pillar1!AM29</f>
        <v>9.5</v>
      </c>
      <c r="M29" s="34">
        <f>Pillar1!AN29</f>
        <v>9.3000000000000007</v>
      </c>
      <c r="N29" s="35">
        <f>Pillar1!AO29</f>
        <v>9.4</v>
      </c>
      <c r="O29" s="35">
        <f>Pillar1!AP29</f>
        <v>2.8</v>
      </c>
      <c r="P29" s="16">
        <f>Pillar1!AQ29</f>
        <v>6.7</v>
      </c>
      <c r="Q29" s="17">
        <f>Pillar2!AF29</f>
        <v>8</v>
      </c>
      <c r="R29" s="6">
        <f>Pillar2!AG29</f>
        <v>5.2</v>
      </c>
      <c r="S29" s="6">
        <f>Pillar2!AH29</f>
        <v>3.9</v>
      </c>
      <c r="T29" s="7">
        <f>Pillar2!AI29</f>
        <v>5.7</v>
      </c>
      <c r="U29" s="7">
        <f>Pillar2!AM29</f>
        <v>3.1</v>
      </c>
      <c r="V29" s="6">
        <f>Pillar2!AN29</f>
        <v>8.1999999999999993</v>
      </c>
      <c r="W29" s="6">
        <f>Pillar2!AO29</f>
        <v>7.8</v>
      </c>
      <c r="X29" s="6">
        <f>Pillar2!AQ29</f>
        <v>8.8000000000000007</v>
      </c>
      <c r="Y29" s="7">
        <f>Pillar2!AR29</f>
        <v>8.3000000000000007</v>
      </c>
      <c r="Z29" s="6">
        <f>Pillar2!AS29</f>
        <v>8.1</v>
      </c>
      <c r="AA29" s="6">
        <f>Pillar2!AT29</f>
        <v>6.3</v>
      </c>
      <c r="AB29" s="6">
        <f>Pillar2!AU29</f>
        <v>0.1</v>
      </c>
      <c r="AC29" s="7">
        <f>Pillar2!AV29</f>
        <v>4.8</v>
      </c>
      <c r="AD29" s="7">
        <f>Pillar2!AW29</f>
        <v>5.3</v>
      </c>
      <c r="AE29" s="5">
        <f>Pillar2!AX29</f>
        <v>5.4</v>
      </c>
      <c r="AF29" s="30">
        <f t="shared" si="0"/>
        <v>6.1</v>
      </c>
      <c r="AG29" s="32">
        <f t="shared" si="1"/>
        <v>17</v>
      </c>
    </row>
    <row r="30" spans="1:33" x14ac:dyDescent="0.35">
      <c r="A30" s="149" t="s">
        <v>107</v>
      </c>
      <c r="B30" s="149" t="s">
        <v>108</v>
      </c>
      <c r="C30" s="305">
        <f>Pillar1!Y30</f>
        <v>8.5</v>
      </c>
      <c r="D30" s="35">
        <f>Pillar1!Z30</f>
        <v>9</v>
      </c>
      <c r="E30" s="34">
        <f>Pillar1!AA30</f>
        <v>0</v>
      </c>
      <c r="F30" s="34">
        <f>Pillar1!AB30</f>
        <v>5.2</v>
      </c>
      <c r="G30" s="35">
        <f>Pillar1!AC30</f>
        <v>3</v>
      </c>
      <c r="H30" s="35">
        <f>Pillar1!AD30</f>
        <v>10</v>
      </c>
      <c r="I30" s="34">
        <f>Pillar1!AE30</f>
        <v>7.4</v>
      </c>
      <c r="J30" s="34">
        <f>Pillar1!AI30</f>
        <v>5.5</v>
      </c>
      <c r="K30" s="35">
        <f>Pillar1!AJ30</f>
        <v>6.5</v>
      </c>
      <c r="L30" s="34">
        <f>Pillar1!AM30</f>
        <v>3.8</v>
      </c>
      <c r="M30" s="34">
        <f>Pillar1!AN30</f>
        <v>5.7</v>
      </c>
      <c r="N30" s="35">
        <f>Pillar1!AO30</f>
        <v>4.8</v>
      </c>
      <c r="O30" s="35">
        <f>Pillar1!AP30</f>
        <v>4.4000000000000004</v>
      </c>
      <c r="P30" s="16">
        <f>Pillar1!AQ30</f>
        <v>7.4</v>
      </c>
      <c r="Q30" s="17">
        <f>Pillar2!AF30</f>
        <v>6.9</v>
      </c>
      <c r="R30" s="6">
        <f>Pillar2!AG30</f>
        <v>5.8</v>
      </c>
      <c r="S30" s="6">
        <f>Pillar2!AH30</f>
        <v>5.7</v>
      </c>
      <c r="T30" s="7">
        <f>Pillar2!AI30</f>
        <v>6.1</v>
      </c>
      <c r="U30" s="7">
        <f>Pillar2!AM30</f>
        <v>3.3</v>
      </c>
      <c r="V30" s="6">
        <f>Pillar2!AN30</f>
        <v>4.8</v>
      </c>
      <c r="W30" s="6">
        <f>Pillar2!AO30</f>
        <v>5</v>
      </c>
      <c r="X30" s="6">
        <f>Pillar2!AQ30</f>
        <v>6.4</v>
      </c>
      <c r="Y30" s="7">
        <f>Pillar2!AR30</f>
        <v>5.4</v>
      </c>
      <c r="Z30" s="6">
        <f>Pillar2!AS30</f>
        <v>3.7</v>
      </c>
      <c r="AA30" s="6">
        <f>Pillar2!AT30</f>
        <v>3.2</v>
      </c>
      <c r="AB30" s="6">
        <f>Pillar2!AU30</f>
        <v>0.1</v>
      </c>
      <c r="AC30" s="7">
        <f>Pillar2!AV30</f>
        <v>2.2999999999999998</v>
      </c>
      <c r="AD30" s="7">
        <f>Pillar2!AW30</f>
        <v>2.4</v>
      </c>
      <c r="AE30" s="5">
        <f>Pillar2!AX30</f>
        <v>3.9</v>
      </c>
      <c r="AF30" s="30">
        <f t="shared" si="0"/>
        <v>5.9</v>
      </c>
      <c r="AG30" s="32">
        <f t="shared" si="1"/>
        <v>21</v>
      </c>
    </row>
    <row r="31" spans="1:33" x14ac:dyDescent="0.35">
      <c r="A31" s="149" t="s">
        <v>109</v>
      </c>
      <c r="B31" s="149" t="s">
        <v>110</v>
      </c>
      <c r="C31" s="305">
        <f>Pillar1!Y31</f>
        <v>0</v>
      </c>
      <c r="D31" s="35">
        <f>Pillar1!Z31</f>
        <v>8.5</v>
      </c>
      <c r="E31" s="34">
        <f>Pillar1!AA31</f>
        <v>9.3000000000000007</v>
      </c>
      <c r="F31" s="34">
        <f>Pillar1!AB31</f>
        <v>0</v>
      </c>
      <c r="G31" s="35">
        <f>Pillar1!AC31</f>
        <v>6.6</v>
      </c>
      <c r="H31" s="35">
        <f>Pillar1!AD31</f>
        <v>3.4</v>
      </c>
      <c r="I31" s="34">
        <f>Pillar1!AE31</f>
        <v>0</v>
      </c>
      <c r="J31" s="34">
        <f>Pillar1!AI31</f>
        <v>3</v>
      </c>
      <c r="K31" s="35">
        <f>Pillar1!AJ31</f>
        <v>1.6</v>
      </c>
      <c r="L31" s="34">
        <f>Pillar1!AM31</f>
        <v>8.1999999999999993</v>
      </c>
      <c r="M31" s="34">
        <f>Pillar1!AN31</f>
        <v>8.3000000000000007</v>
      </c>
      <c r="N31" s="35">
        <f>Pillar1!AO31</f>
        <v>8.3000000000000007</v>
      </c>
      <c r="O31" s="35">
        <f>Pillar1!AP31</f>
        <v>1.2</v>
      </c>
      <c r="P31" s="16">
        <f>Pillar1!AQ31</f>
        <v>5.2</v>
      </c>
      <c r="Q31" s="17">
        <f>Pillar2!AF31</f>
        <v>6.7</v>
      </c>
      <c r="R31" s="6">
        <f>Pillar2!AG31</f>
        <v>4.7</v>
      </c>
      <c r="S31" s="6">
        <f>Pillar2!AH31</f>
        <v>2.8</v>
      </c>
      <c r="T31" s="7">
        <f>Pillar2!AI31</f>
        <v>4.7</v>
      </c>
      <c r="U31" s="7">
        <f>Pillar2!AM31</f>
        <v>0.4</v>
      </c>
      <c r="V31" s="6">
        <f>Pillar2!AN31</f>
        <v>2.5</v>
      </c>
      <c r="W31" s="6">
        <f>Pillar2!AO31</f>
        <v>5.3</v>
      </c>
      <c r="X31" s="6">
        <f>Pillar2!AQ31</f>
        <v>2.9</v>
      </c>
      <c r="Y31" s="7">
        <f>Pillar2!AR31</f>
        <v>3.6</v>
      </c>
      <c r="Z31" s="6">
        <f>Pillar2!AS31</f>
        <v>4.5999999999999996</v>
      </c>
      <c r="AA31" s="6">
        <f>Pillar2!AT31</f>
        <v>3</v>
      </c>
      <c r="AB31" s="6">
        <f>Pillar2!AU31</f>
        <v>0.1</v>
      </c>
      <c r="AC31" s="7">
        <f>Pillar2!AV31</f>
        <v>2.6</v>
      </c>
      <c r="AD31" s="7">
        <f>Pillar2!AW31</f>
        <v>2.6</v>
      </c>
      <c r="AE31" s="5">
        <f>Pillar2!AX31</f>
        <v>2.8</v>
      </c>
      <c r="AF31" s="30">
        <f t="shared" si="0"/>
        <v>4.0999999999999996</v>
      </c>
      <c r="AG31" s="32">
        <f t="shared" si="1"/>
        <v>45</v>
      </c>
    </row>
    <row r="32" spans="1:33" x14ac:dyDescent="0.35">
      <c r="A32" s="149" t="s">
        <v>111</v>
      </c>
      <c r="B32" s="149" t="s">
        <v>112</v>
      </c>
      <c r="C32" s="305">
        <f>Pillar1!Y32</f>
        <v>8</v>
      </c>
      <c r="D32" s="35">
        <f>Pillar1!Z32</f>
        <v>10</v>
      </c>
      <c r="E32" s="34">
        <f>Pillar1!AA32</f>
        <v>10</v>
      </c>
      <c r="F32" s="34">
        <f>Pillar1!AB32</f>
        <v>0</v>
      </c>
      <c r="G32" s="35">
        <f>Pillar1!AC32</f>
        <v>7.6</v>
      </c>
      <c r="H32" s="35">
        <f>Pillar1!AD32</f>
        <v>0.5</v>
      </c>
      <c r="I32" s="34">
        <f>Pillar1!AE32</f>
        <v>0</v>
      </c>
      <c r="J32" s="34">
        <f>Pillar1!AI32</f>
        <v>3.9</v>
      </c>
      <c r="K32" s="35">
        <f>Pillar1!AJ32</f>
        <v>2.2000000000000002</v>
      </c>
      <c r="L32" s="34">
        <f>Pillar1!AM32</f>
        <v>10</v>
      </c>
      <c r="M32" s="34">
        <f>Pillar1!AN32</f>
        <v>1.8</v>
      </c>
      <c r="N32" s="35">
        <f>Pillar1!AO32</f>
        <v>7.9</v>
      </c>
      <c r="O32" s="35">
        <f>Pillar1!AP32</f>
        <v>10</v>
      </c>
      <c r="P32" s="16">
        <f>Pillar1!AQ32</f>
        <v>7.8</v>
      </c>
      <c r="Q32" s="17">
        <f>Pillar2!AF32</f>
        <v>8</v>
      </c>
      <c r="R32" s="6">
        <f>Pillar2!AG32</f>
        <v>4.5999999999999996</v>
      </c>
      <c r="S32" s="6">
        <f>Pillar2!AH32</f>
        <v>4.0999999999999996</v>
      </c>
      <c r="T32" s="7">
        <f>Pillar2!AI32</f>
        <v>5.6</v>
      </c>
      <c r="U32" s="7">
        <f>Pillar2!AM32</f>
        <v>4.2</v>
      </c>
      <c r="V32" s="6">
        <f>Pillar2!AN32</f>
        <v>0.3</v>
      </c>
      <c r="W32" s="6">
        <f>Pillar2!AO32</f>
        <v>3.7</v>
      </c>
      <c r="X32" s="6">
        <f>Pillar2!AQ32</f>
        <v>4.7</v>
      </c>
      <c r="Y32" s="7">
        <f>Pillar2!AR32</f>
        <v>2.9</v>
      </c>
      <c r="Z32" s="6">
        <f>Pillar2!AS32</f>
        <v>1.9</v>
      </c>
      <c r="AA32" s="6">
        <f>Pillar2!AT32</f>
        <v>1.8</v>
      </c>
      <c r="AB32" s="6">
        <f>Pillar2!AU32</f>
        <v>0.1</v>
      </c>
      <c r="AC32" s="7">
        <f>Pillar2!AV32</f>
        <v>1.3</v>
      </c>
      <c r="AD32" s="7">
        <f>Pillar2!AW32</f>
        <v>4.4000000000000004</v>
      </c>
      <c r="AE32" s="5">
        <f>Pillar2!AX32</f>
        <v>3.7</v>
      </c>
      <c r="AF32" s="30">
        <f t="shared" si="0"/>
        <v>6.2</v>
      </c>
      <c r="AG32" s="32">
        <f t="shared" si="1"/>
        <v>13</v>
      </c>
    </row>
    <row r="33" spans="1:33" x14ac:dyDescent="0.35">
      <c r="A33" s="149" t="s">
        <v>113</v>
      </c>
      <c r="B33" s="149" t="s">
        <v>114</v>
      </c>
      <c r="C33" s="305">
        <f>Pillar1!Y33</f>
        <v>8.1</v>
      </c>
      <c r="D33" s="35">
        <f>Pillar1!Z33</f>
        <v>2.2000000000000002</v>
      </c>
      <c r="E33" s="34">
        <f>Pillar1!AA33</f>
        <v>9.5</v>
      </c>
      <c r="F33" s="34">
        <f>Pillar1!AB33</f>
        <v>0</v>
      </c>
      <c r="G33" s="35">
        <f>Pillar1!AC33</f>
        <v>6.9</v>
      </c>
      <c r="H33" s="35">
        <f>Pillar1!AD33</f>
        <v>10</v>
      </c>
      <c r="I33" s="34">
        <f>Pillar1!AE33</f>
        <v>0</v>
      </c>
      <c r="J33" s="34">
        <f>Pillar1!AI33</f>
        <v>0.1</v>
      </c>
      <c r="K33" s="35">
        <f>Pillar1!AJ33</f>
        <v>0.1</v>
      </c>
      <c r="L33" s="34">
        <f>Pillar1!AM33</f>
        <v>9.9</v>
      </c>
      <c r="M33" s="34">
        <f>Pillar1!AN33</f>
        <v>7.2</v>
      </c>
      <c r="N33" s="35">
        <f>Pillar1!AO33</f>
        <v>8.9</v>
      </c>
      <c r="O33" s="35">
        <f>Pillar1!AP33</f>
        <v>4.8</v>
      </c>
      <c r="P33" s="16">
        <f>Pillar1!AQ33</f>
        <v>7</v>
      </c>
      <c r="Q33" s="17">
        <f>Pillar2!AF33</f>
        <v>6.3</v>
      </c>
      <c r="R33" s="6">
        <f>Pillar2!AG33</f>
        <v>5.7</v>
      </c>
      <c r="S33" s="6">
        <f>Pillar2!AH33</f>
        <v>3.8</v>
      </c>
      <c r="T33" s="7">
        <f>Pillar2!AI33</f>
        <v>5.3</v>
      </c>
      <c r="U33" s="7">
        <f>Pillar2!AM33</f>
        <v>1.7</v>
      </c>
      <c r="V33" s="6">
        <f>Pillar2!AN33</f>
        <v>3</v>
      </c>
      <c r="W33" s="6">
        <f>Pillar2!AO33</f>
        <v>5.0999999999999996</v>
      </c>
      <c r="X33" s="6">
        <f>Pillar2!AQ33</f>
        <v>3.9</v>
      </c>
      <c r="Y33" s="7">
        <f>Pillar2!AR33</f>
        <v>4</v>
      </c>
      <c r="Z33" s="6">
        <f>Pillar2!AS33</f>
        <v>4.9000000000000004</v>
      </c>
      <c r="AA33" s="6">
        <f>Pillar2!AT33</f>
        <v>3.3</v>
      </c>
      <c r="AB33" s="6">
        <f>Pillar2!AU33</f>
        <v>0.1</v>
      </c>
      <c r="AC33" s="7">
        <f>Pillar2!AV33</f>
        <v>2.8</v>
      </c>
      <c r="AD33" s="7">
        <f>Pillar2!AW33</f>
        <v>7.1</v>
      </c>
      <c r="AE33" s="5">
        <f>Pillar2!AX33</f>
        <v>4.2</v>
      </c>
      <c r="AF33" s="30">
        <f t="shared" si="0"/>
        <v>5.8</v>
      </c>
      <c r="AG33" s="32">
        <f t="shared" si="1"/>
        <v>22</v>
      </c>
    </row>
    <row r="34" spans="1:33" x14ac:dyDescent="0.35">
      <c r="A34" s="149" t="s">
        <v>115</v>
      </c>
      <c r="B34" s="149" t="s">
        <v>116</v>
      </c>
      <c r="C34" s="305">
        <f>Pillar1!Y34</f>
        <v>0</v>
      </c>
      <c r="D34" s="35">
        <f>Pillar1!Z34</f>
        <v>0</v>
      </c>
      <c r="E34" s="34">
        <f>Pillar1!AA34</f>
        <v>7.9</v>
      </c>
      <c r="F34" s="34">
        <f>Pillar1!AB34</f>
        <v>0</v>
      </c>
      <c r="G34" s="35">
        <f>Pillar1!AC34</f>
        <v>5.0999999999999996</v>
      </c>
      <c r="H34" s="35">
        <f>Pillar1!AD34</f>
        <v>3.1</v>
      </c>
      <c r="I34" s="34">
        <f>Pillar1!AE34</f>
        <v>4.2</v>
      </c>
      <c r="J34" s="34">
        <f>Pillar1!AI34</f>
        <v>4.7</v>
      </c>
      <c r="K34" s="35">
        <f>Pillar1!AJ34</f>
        <v>4.5</v>
      </c>
      <c r="L34" s="34">
        <f>Pillar1!AM34</f>
        <v>9.4</v>
      </c>
      <c r="M34" s="34">
        <f>Pillar1!AN34</f>
        <v>9</v>
      </c>
      <c r="N34" s="35">
        <f>Pillar1!AO34</f>
        <v>9.1999999999999993</v>
      </c>
      <c r="O34" s="35">
        <f>Pillar1!AP34</f>
        <v>0.4</v>
      </c>
      <c r="P34" s="16">
        <f>Pillar1!AQ34</f>
        <v>4.0999999999999996</v>
      </c>
      <c r="Q34" s="17">
        <f>Pillar2!AF34</f>
        <v>5.9</v>
      </c>
      <c r="R34" s="6">
        <f>Pillar2!AG34</f>
        <v>8</v>
      </c>
      <c r="S34" s="6">
        <f>Pillar2!AH34</f>
        <v>3.3</v>
      </c>
      <c r="T34" s="7">
        <f>Pillar2!AI34</f>
        <v>5.7</v>
      </c>
      <c r="U34" s="7">
        <f>Pillar2!AM34</f>
        <v>1.6</v>
      </c>
      <c r="V34" s="6">
        <f>Pillar2!AN34</f>
        <v>4.5999999999999996</v>
      </c>
      <c r="W34" s="6">
        <f>Pillar2!AO34</f>
        <v>5.9</v>
      </c>
      <c r="X34" s="6">
        <f>Pillar2!AQ34</f>
        <v>3.3</v>
      </c>
      <c r="Y34" s="7">
        <f>Pillar2!AR34</f>
        <v>4.5999999999999996</v>
      </c>
      <c r="Z34" s="6">
        <f>Pillar2!AS34</f>
        <v>7.3</v>
      </c>
      <c r="AA34" s="6">
        <f>Pillar2!AT34</f>
        <v>5</v>
      </c>
      <c r="AB34" s="6">
        <f>Pillar2!AU34</f>
        <v>0.1</v>
      </c>
      <c r="AC34" s="7">
        <f>Pillar2!AV34</f>
        <v>4.0999999999999996</v>
      </c>
      <c r="AD34" s="7">
        <f>Pillar2!AW34</f>
        <v>5.2</v>
      </c>
      <c r="AE34" s="5">
        <f>Pillar2!AX34</f>
        <v>4.2</v>
      </c>
      <c r="AF34" s="30">
        <f t="shared" si="0"/>
        <v>4.2</v>
      </c>
      <c r="AG34" s="32">
        <f t="shared" si="1"/>
        <v>42</v>
      </c>
    </row>
    <row r="35" spans="1:33" x14ac:dyDescent="0.35">
      <c r="A35" s="149" t="s">
        <v>117</v>
      </c>
      <c r="B35" s="149" t="s">
        <v>118</v>
      </c>
      <c r="C35" s="305">
        <f>Pillar1!Y35</f>
        <v>8.1</v>
      </c>
      <c r="D35" s="35">
        <f>Pillar1!Z35</f>
        <v>4.3</v>
      </c>
      <c r="E35" s="34">
        <f>Pillar1!AA35</f>
        <v>9.4</v>
      </c>
      <c r="F35" s="34">
        <f>Pillar1!AB35</f>
        <v>0</v>
      </c>
      <c r="G35" s="35">
        <f>Pillar1!AC35</f>
        <v>6.8</v>
      </c>
      <c r="H35" s="35">
        <f>Pillar1!AD35</f>
        <v>2.7</v>
      </c>
      <c r="I35" s="34">
        <f>Pillar1!AE35</f>
        <v>3.5</v>
      </c>
      <c r="J35" s="34">
        <f>Pillar1!AI35</f>
        <v>5.3</v>
      </c>
      <c r="K35" s="35">
        <f>Pillar1!AJ35</f>
        <v>4.5</v>
      </c>
      <c r="L35" s="34">
        <f>Pillar1!AM35</f>
        <v>9.1</v>
      </c>
      <c r="M35" s="34">
        <f>Pillar1!AN35</f>
        <v>9.1999999999999993</v>
      </c>
      <c r="N35" s="35">
        <f>Pillar1!AO35</f>
        <v>9.1999999999999993</v>
      </c>
      <c r="O35" s="35">
        <f>Pillar1!AP35</f>
        <v>2</v>
      </c>
      <c r="P35" s="16">
        <f>Pillar1!AQ35</f>
        <v>6</v>
      </c>
      <c r="Q35" s="17">
        <f>Pillar2!AF35</f>
        <v>6</v>
      </c>
      <c r="R35" s="6">
        <f>Pillar2!AG35</f>
        <v>9.3000000000000007</v>
      </c>
      <c r="S35" s="6">
        <f>Pillar2!AH35</f>
        <v>6</v>
      </c>
      <c r="T35" s="7">
        <f>Pillar2!AI35</f>
        <v>7.1</v>
      </c>
      <c r="U35" s="7">
        <f>Pillar2!AM35</f>
        <v>4.3</v>
      </c>
      <c r="V35" s="6">
        <f>Pillar2!AN35</f>
        <v>9.3000000000000007</v>
      </c>
      <c r="W35" s="6">
        <f>Pillar2!AO35</f>
        <v>8.1</v>
      </c>
      <c r="X35" s="6">
        <f>Pillar2!AQ35</f>
        <v>7</v>
      </c>
      <c r="Y35" s="7">
        <f>Pillar2!AR35</f>
        <v>8.1</v>
      </c>
      <c r="Z35" s="6">
        <f>Pillar2!AS35</f>
        <v>6.9</v>
      </c>
      <c r="AA35" s="6">
        <f>Pillar2!AT35</f>
        <v>5.5</v>
      </c>
      <c r="AB35" s="6">
        <f>Pillar2!AU35</f>
        <v>2.5</v>
      </c>
      <c r="AC35" s="7">
        <f>Pillar2!AV35</f>
        <v>5</v>
      </c>
      <c r="AD35" s="7">
        <f>Pillar2!AW35</f>
        <v>6.8</v>
      </c>
      <c r="AE35" s="5">
        <f>Pillar2!AX35</f>
        <v>6.3</v>
      </c>
      <c r="AF35" s="30">
        <f t="shared" si="0"/>
        <v>6.2</v>
      </c>
      <c r="AG35" s="32">
        <f t="shared" si="1"/>
        <v>13</v>
      </c>
    </row>
    <row r="36" spans="1:33" x14ac:dyDescent="0.35">
      <c r="A36" s="149" t="s">
        <v>119</v>
      </c>
      <c r="B36" s="149" t="s">
        <v>120</v>
      </c>
      <c r="C36" s="305">
        <f>Pillar1!Y36</f>
        <v>0</v>
      </c>
      <c r="D36" s="35">
        <f>Pillar1!Z36</f>
        <v>4.9000000000000004</v>
      </c>
      <c r="E36" s="34">
        <f>Pillar1!AA36</f>
        <v>9.1</v>
      </c>
      <c r="F36" s="34">
        <f>Pillar1!AB36</f>
        <v>0</v>
      </c>
      <c r="G36" s="35">
        <f>Pillar1!AC36</f>
        <v>6.4</v>
      </c>
      <c r="H36" s="35">
        <f>Pillar1!AD36</f>
        <v>2.1</v>
      </c>
      <c r="I36" s="34">
        <f>Pillar1!AE36</f>
        <v>0.7</v>
      </c>
      <c r="J36" s="34">
        <f>Pillar1!AI36</f>
        <v>4.9000000000000004</v>
      </c>
      <c r="K36" s="35">
        <f>Pillar1!AJ36</f>
        <v>3.1</v>
      </c>
      <c r="L36" s="34">
        <f>Pillar1!AM36</f>
        <v>9.1999999999999993</v>
      </c>
      <c r="M36" s="34">
        <f>Pillar1!AN36</f>
        <v>9.3000000000000007</v>
      </c>
      <c r="N36" s="35">
        <f>Pillar1!AO36</f>
        <v>9.3000000000000007</v>
      </c>
      <c r="O36" s="35">
        <f>Pillar1!AP36</f>
        <v>0.8</v>
      </c>
      <c r="P36" s="16">
        <f>Pillar1!AQ36</f>
        <v>4.7</v>
      </c>
      <c r="Q36" s="17">
        <f>Pillar2!AF36</f>
        <v>6.1</v>
      </c>
      <c r="R36" s="6">
        <f>Pillar2!AG36</f>
        <v>7.3</v>
      </c>
      <c r="S36" s="6">
        <f>Pillar2!AH36</f>
        <v>2.2000000000000002</v>
      </c>
      <c r="T36" s="7">
        <f>Pillar2!AI36</f>
        <v>5.2</v>
      </c>
      <c r="U36" s="7">
        <f>Pillar2!AM36</f>
        <v>1.1000000000000001</v>
      </c>
      <c r="V36" s="6">
        <f>Pillar2!AN36</f>
        <v>6.5</v>
      </c>
      <c r="W36" s="6">
        <f>Pillar2!AO36</f>
        <v>6.3</v>
      </c>
      <c r="X36" s="6">
        <f>Pillar2!AQ36</f>
        <v>5</v>
      </c>
      <c r="Y36" s="7">
        <f>Pillar2!AR36</f>
        <v>5.9</v>
      </c>
      <c r="Z36" s="6">
        <f>Pillar2!AS36</f>
        <v>6.2</v>
      </c>
      <c r="AA36" s="6">
        <f>Pillar2!AT36</f>
        <v>5.7</v>
      </c>
      <c r="AB36" s="6">
        <f>Pillar2!AU36</f>
        <v>0.1</v>
      </c>
      <c r="AC36" s="7">
        <f>Pillar2!AV36</f>
        <v>4</v>
      </c>
      <c r="AD36" s="7">
        <f>Pillar2!AW36</f>
        <v>6</v>
      </c>
      <c r="AE36" s="5">
        <f>Pillar2!AX36</f>
        <v>4.4000000000000004</v>
      </c>
      <c r="AF36" s="30">
        <f t="shared" si="0"/>
        <v>4.5999999999999996</v>
      </c>
      <c r="AG36" s="32">
        <f t="shared" si="1"/>
        <v>36</v>
      </c>
    </row>
    <row r="37" spans="1:33" x14ac:dyDescent="0.35">
      <c r="A37" s="149" t="s">
        <v>121</v>
      </c>
      <c r="B37" s="149" t="s">
        <v>122</v>
      </c>
      <c r="C37" s="305">
        <f>Pillar1!Y37</f>
        <v>1</v>
      </c>
      <c r="D37" s="35">
        <f>Pillar1!Z37</f>
        <v>3.2</v>
      </c>
      <c r="E37" s="34">
        <f>Pillar1!AA37</f>
        <v>3.1</v>
      </c>
      <c r="F37" s="34">
        <f>Pillar1!AB37</f>
        <v>0</v>
      </c>
      <c r="G37" s="35">
        <f>Pillar1!AC37</f>
        <v>1.7</v>
      </c>
      <c r="H37" s="35">
        <f>Pillar1!AD37</f>
        <v>0</v>
      </c>
      <c r="I37" s="34">
        <f>Pillar1!AE37</f>
        <v>0</v>
      </c>
      <c r="J37" s="34">
        <f>Pillar1!AI37</f>
        <v>0</v>
      </c>
      <c r="K37" s="35">
        <f>Pillar1!AJ37</f>
        <v>0</v>
      </c>
      <c r="L37" s="34">
        <f>Pillar1!AM37</f>
        <v>8.6</v>
      </c>
      <c r="M37" s="34">
        <f>Pillar1!AN37</f>
        <v>8.6999999999999993</v>
      </c>
      <c r="N37" s="35">
        <f>Pillar1!AO37</f>
        <v>8.6999999999999993</v>
      </c>
      <c r="O37" s="35">
        <f>Pillar1!AP37</f>
        <v>0.8</v>
      </c>
      <c r="P37" s="16">
        <f>Pillar1!AQ37</f>
        <v>3</v>
      </c>
      <c r="Q37" s="17">
        <f>Pillar2!AF37</f>
        <v>6.1</v>
      </c>
      <c r="R37" s="6">
        <f>Pillar2!AG37</f>
        <v>6.3</v>
      </c>
      <c r="S37" s="6">
        <f>Pillar2!AH37</f>
        <v>1.2</v>
      </c>
      <c r="T37" s="7">
        <f>Pillar2!AI37</f>
        <v>4.5</v>
      </c>
      <c r="U37" s="7">
        <f>Pillar2!AM37</f>
        <v>1.9</v>
      </c>
      <c r="V37" s="6">
        <f>Pillar2!AN37</f>
        <v>1.7</v>
      </c>
      <c r="W37" s="6">
        <f>Pillar2!AO37</f>
        <v>5.8</v>
      </c>
      <c r="X37" s="6">
        <f>Pillar2!AQ37</f>
        <v>3.4</v>
      </c>
      <c r="Y37" s="7">
        <f>Pillar2!AR37</f>
        <v>3.6</v>
      </c>
      <c r="Z37" s="6">
        <f>Pillar2!AS37</f>
        <v>6.7</v>
      </c>
      <c r="AA37" s="6">
        <f>Pillar2!AT37</f>
        <v>3.8</v>
      </c>
      <c r="AB37" s="6">
        <f>Pillar2!AU37</f>
        <v>0.1</v>
      </c>
      <c r="AC37" s="7">
        <f>Pillar2!AV37</f>
        <v>3.5</v>
      </c>
      <c r="AD37" s="7">
        <f>Pillar2!AW37</f>
        <v>1.9</v>
      </c>
      <c r="AE37" s="5">
        <f>Pillar2!AX37</f>
        <v>3.1</v>
      </c>
      <c r="AF37" s="30">
        <f t="shared" si="0"/>
        <v>3.1</v>
      </c>
      <c r="AG37" s="32">
        <f t="shared" si="1"/>
        <v>47</v>
      </c>
    </row>
    <row r="38" spans="1:33" x14ac:dyDescent="0.35">
      <c r="A38" s="149" t="s">
        <v>123</v>
      </c>
      <c r="B38" s="149" t="s">
        <v>124</v>
      </c>
      <c r="C38" s="305">
        <f>Pillar1!Y38</f>
        <v>4.7</v>
      </c>
      <c r="D38" s="35">
        <f>Pillar1!Z38</f>
        <v>8.9</v>
      </c>
      <c r="E38" s="34">
        <f>Pillar1!AA38</f>
        <v>8.3000000000000007</v>
      </c>
      <c r="F38" s="34">
        <f>Pillar1!AB38</f>
        <v>0</v>
      </c>
      <c r="G38" s="35">
        <f>Pillar1!AC38</f>
        <v>5.5</v>
      </c>
      <c r="H38" s="35">
        <f>Pillar1!AD38</f>
        <v>3.2</v>
      </c>
      <c r="I38" s="34">
        <f>Pillar1!AE38</f>
        <v>0</v>
      </c>
      <c r="J38" s="34">
        <f>Pillar1!AI38</f>
        <v>0.2</v>
      </c>
      <c r="K38" s="35">
        <f>Pillar1!AJ38</f>
        <v>0.1</v>
      </c>
      <c r="L38" s="34">
        <f>Pillar1!AM38</f>
        <v>8.4</v>
      </c>
      <c r="M38" s="34">
        <f>Pillar1!AN38</f>
        <v>6.9</v>
      </c>
      <c r="N38" s="35">
        <f>Pillar1!AO38</f>
        <v>7.7</v>
      </c>
      <c r="O38" s="35">
        <f>Pillar1!AP38</f>
        <v>1.2</v>
      </c>
      <c r="P38" s="16">
        <f>Pillar1!AQ38</f>
        <v>5.3</v>
      </c>
      <c r="Q38" s="17">
        <f>Pillar2!AF38</f>
        <v>8.4</v>
      </c>
      <c r="R38" s="6">
        <f>Pillar2!AG38</f>
        <v>7.5</v>
      </c>
      <c r="S38" s="6">
        <f>Pillar2!AH38</f>
        <v>3.8</v>
      </c>
      <c r="T38" s="7">
        <f>Pillar2!AI38</f>
        <v>6.6</v>
      </c>
      <c r="U38" s="7">
        <f>Pillar2!AM38</f>
        <v>1.9</v>
      </c>
      <c r="V38" s="6">
        <f>Pillar2!AN38</f>
        <v>1</v>
      </c>
      <c r="W38" s="6">
        <f>Pillar2!AO38</f>
        <v>4.8</v>
      </c>
      <c r="X38" s="6">
        <f>Pillar2!AQ38</f>
        <v>1</v>
      </c>
      <c r="Y38" s="7">
        <f>Pillar2!AR38</f>
        <v>2.2999999999999998</v>
      </c>
      <c r="Z38" s="6">
        <f>Pillar2!AS38</f>
        <v>3.5</v>
      </c>
      <c r="AA38" s="6">
        <f>Pillar2!AT38</f>
        <v>2.2999999999999998</v>
      </c>
      <c r="AB38" s="6">
        <f>Pillar2!AU38</f>
        <v>3.8</v>
      </c>
      <c r="AC38" s="7">
        <f>Pillar2!AV38</f>
        <v>3.2</v>
      </c>
      <c r="AD38" s="7">
        <f>Pillar2!AW38</f>
        <v>1</v>
      </c>
      <c r="AE38" s="5">
        <f>Pillar2!AX38</f>
        <v>3</v>
      </c>
      <c r="AF38" s="30">
        <f t="shared" si="0"/>
        <v>4.2</v>
      </c>
      <c r="AG38" s="32">
        <f t="shared" si="1"/>
        <v>42</v>
      </c>
    </row>
    <row r="39" spans="1:33" x14ac:dyDescent="0.35">
      <c r="A39" s="149" t="s">
        <v>125</v>
      </c>
      <c r="B39" s="149" t="s">
        <v>126</v>
      </c>
      <c r="C39" s="305">
        <f>Pillar1!Y39</f>
        <v>9.5</v>
      </c>
      <c r="D39" s="35">
        <f>Pillar1!Z39</f>
        <v>2.8</v>
      </c>
      <c r="E39" s="34">
        <f>Pillar1!AA39</f>
        <v>6.7</v>
      </c>
      <c r="F39" s="34">
        <f>Pillar1!AB39</f>
        <v>8.3000000000000007</v>
      </c>
      <c r="G39" s="35">
        <f>Pillar1!AC39</f>
        <v>7.6</v>
      </c>
      <c r="H39" s="35">
        <f>Pillar1!AD39</f>
        <v>1.5</v>
      </c>
      <c r="I39" s="34">
        <f>Pillar1!AE39</f>
        <v>5.8</v>
      </c>
      <c r="J39" s="34">
        <f>Pillar1!AI39</f>
        <v>2.2999999999999998</v>
      </c>
      <c r="K39" s="35">
        <f>Pillar1!AJ39</f>
        <v>4.3</v>
      </c>
      <c r="L39" s="34">
        <f>Pillar1!AM39</f>
        <v>4.8</v>
      </c>
      <c r="M39" s="34">
        <f>Pillar1!AN39</f>
        <v>9.6</v>
      </c>
      <c r="N39" s="35">
        <f>Pillar1!AO39</f>
        <v>8</v>
      </c>
      <c r="O39" s="35">
        <f>Pillar1!AP39</f>
        <v>6.4</v>
      </c>
      <c r="P39" s="16">
        <f>Pillar1!AQ39</f>
        <v>6.5</v>
      </c>
      <c r="Q39" s="17">
        <f>Pillar2!AF39</f>
        <v>7.9</v>
      </c>
      <c r="R39" s="6">
        <f>Pillar2!AG39</f>
        <v>9.6999999999999993</v>
      </c>
      <c r="S39" s="6">
        <f>Pillar2!AH39</f>
        <v>10</v>
      </c>
      <c r="T39" s="7">
        <f>Pillar2!AI39</f>
        <v>9.1999999999999993</v>
      </c>
      <c r="U39" s="7">
        <f>Pillar2!AM39</f>
        <v>7.9</v>
      </c>
      <c r="V39" s="6">
        <f>Pillar2!AN39</f>
        <v>10</v>
      </c>
      <c r="W39" s="6">
        <f>Pillar2!AO39</f>
        <v>9.9</v>
      </c>
      <c r="X39" s="6">
        <f>Pillar2!AQ39</f>
        <v>6.7</v>
      </c>
      <c r="Y39" s="7">
        <f>Pillar2!AR39</f>
        <v>8.9</v>
      </c>
      <c r="Z39" s="6">
        <f>Pillar2!AS39</f>
        <v>10</v>
      </c>
      <c r="AA39" s="6">
        <f>Pillar2!AT39</f>
        <v>9.3000000000000007</v>
      </c>
      <c r="AB39" s="6">
        <f>Pillar2!AU39</f>
        <v>8.8000000000000007</v>
      </c>
      <c r="AC39" s="7">
        <f>Pillar2!AV39</f>
        <v>9.4</v>
      </c>
      <c r="AD39" s="7">
        <f>Pillar2!AW39</f>
        <v>8</v>
      </c>
      <c r="AE39" s="5">
        <f>Pillar2!AX39</f>
        <v>8.6999999999999993</v>
      </c>
      <c r="AF39" s="30">
        <f t="shared" si="0"/>
        <v>7.8</v>
      </c>
      <c r="AG39" s="32">
        <f t="shared" si="1"/>
        <v>7</v>
      </c>
    </row>
    <row r="40" spans="1:33" x14ac:dyDescent="0.35">
      <c r="A40" s="149" t="s">
        <v>127</v>
      </c>
      <c r="B40" s="149" t="s">
        <v>128</v>
      </c>
      <c r="C40" s="305">
        <f>Pillar1!Y40</f>
        <v>2.2000000000000002</v>
      </c>
      <c r="D40" s="35">
        <f>Pillar1!Z40</f>
        <v>0</v>
      </c>
      <c r="E40" s="34">
        <f>Pillar1!AA40</f>
        <v>5</v>
      </c>
      <c r="F40" s="34">
        <f>Pillar1!AB40</f>
        <v>0</v>
      </c>
      <c r="G40" s="35">
        <f>Pillar1!AC40</f>
        <v>2.9</v>
      </c>
      <c r="H40" s="35">
        <f>Pillar1!AD40</f>
        <v>10</v>
      </c>
      <c r="I40" s="34">
        <f>Pillar1!AE40</f>
        <v>9.6999999999999993</v>
      </c>
      <c r="J40" s="34">
        <f>Pillar1!AI40</f>
        <v>9.1999999999999993</v>
      </c>
      <c r="K40" s="35">
        <f>Pillar1!AJ40</f>
        <v>9.5</v>
      </c>
      <c r="L40" s="34">
        <f>Pillar1!AM40</f>
        <v>9.5</v>
      </c>
      <c r="M40" s="34">
        <f>Pillar1!AN40</f>
        <v>9.5</v>
      </c>
      <c r="N40" s="35">
        <f>Pillar1!AO40</f>
        <v>9.5</v>
      </c>
      <c r="O40" s="35">
        <f>Pillar1!AP40</f>
        <v>0.8</v>
      </c>
      <c r="P40" s="16">
        <f>Pillar1!AQ40</f>
        <v>6.9</v>
      </c>
      <c r="Q40" s="17">
        <f>Pillar2!AF40</f>
        <v>8</v>
      </c>
      <c r="R40" s="6">
        <f>Pillar2!AG40</f>
        <v>5.8</v>
      </c>
      <c r="S40" s="6">
        <f>Pillar2!AH40</f>
        <v>5.8</v>
      </c>
      <c r="T40" s="7">
        <f>Pillar2!AI40</f>
        <v>6.5</v>
      </c>
      <c r="U40" s="7">
        <f>Pillar2!AM40</f>
        <v>1.6</v>
      </c>
      <c r="V40" s="6">
        <f>Pillar2!AN40</f>
        <v>6.2</v>
      </c>
      <c r="W40" s="6">
        <f>Pillar2!AO40</f>
        <v>5.8</v>
      </c>
      <c r="X40" s="6">
        <f>Pillar2!AQ40</f>
        <v>7.7</v>
      </c>
      <c r="Y40" s="7">
        <f>Pillar2!AR40</f>
        <v>6.6</v>
      </c>
      <c r="Z40" s="6">
        <f>Pillar2!AS40</f>
        <v>7.9</v>
      </c>
      <c r="AA40" s="6">
        <f>Pillar2!AT40</f>
        <v>4.2</v>
      </c>
      <c r="AB40" s="6">
        <f>Pillar2!AU40</f>
        <v>0.1</v>
      </c>
      <c r="AC40" s="7">
        <f>Pillar2!AV40</f>
        <v>4.0999999999999996</v>
      </c>
      <c r="AD40" s="7">
        <f>Pillar2!AW40</f>
        <v>6.5</v>
      </c>
      <c r="AE40" s="5">
        <f>Pillar2!AX40</f>
        <v>5.0999999999999996</v>
      </c>
      <c r="AF40" s="30">
        <f t="shared" si="0"/>
        <v>6.1</v>
      </c>
      <c r="AG40" s="32">
        <f t="shared" si="1"/>
        <v>17</v>
      </c>
    </row>
    <row r="41" spans="1:33" x14ac:dyDescent="0.35">
      <c r="A41" s="149" t="s">
        <v>129</v>
      </c>
      <c r="B41" s="149" t="s">
        <v>130</v>
      </c>
      <c r="C41" s="305">
        <f>Pillar1!Y41</f>
        <v>6.9</v>
      </c>
      <c r="D41" s="35">
        <f>Pillar1!Z41</f>
        <v>8.9</v>
      </c>
      <c r="E41" s="34">
        <f>Pillar1!AA41</f>
        <v>8.6</v>
      </c>
      <c r="F41" s="34">
        <f>Pillar1!AB41</f>
        <v>7.7</v>
      </c>
      <c r="G41" s="35">
        <f>Pillar1!AC41</f>
        <v>8.1999999999999993</v>
      </c>
      <c r="H41" s="35">
        <f>Pillar1!AD41</f>
        <v>0.7</v>
      </c>
      <c r="I41" s="34">
        <f>Pillar1!AE41</f>
        <v>9.1</v>
      </c>
      <c r="J41" s="34">
        <f>Pillar1!AI41</f>
        <v>6.3</v>
      </c>
      <c r="K41" s="35">
        <f>Pillar1!AJ41</f>
        <v>8</v>
      </c>
      <c r="L41" s="34">
        <f>Pillar1!AM41</f>
        <v>4</v>
      </c>
      <c r="M41" s="34">
        <f>Pillar1!AN41</f>
        <v>8.8000000000000007</v>
      </c>
      <c r="N41" s="35">
        <f>Pillar1!AO41</f>
        <v>7.1</v>
      </c>
      <c r="O41" s="35">
        <f>Pillar1!AP41</f>
        <v>0.4</v>
      </c>
      <c r="P41" s="16">
        <f>Pillar1!AQ41</f>
        <v>6.6</v>
      </c>
      <c r="Q41" s="17">
        <f>Pillar2!AF41</f>
        <v>6.3</v>
      </c>
      <c r="R41" s="6">
        <f>Pillar2!AG41</f>
        <v>8.4</v>
      </c>
      <c r="S41" s="6">
        <f>Pillar2!AH41</f>
        <v>3.2</v>
      </c>
      <c r="T41" s="7">
        <f>Pillar2!AI41</f>
        <v>6</v>
      </c>
      <c r="U41" s="7">
        <f>Pillar2!AM41</f>
        <v>2.9</v>
      </c>
      <c r="V41" s="6">
        <f>Pillar2!AN41</f>
        <v>4.5999999999999996</v>
      </c>
      <c r="W41" s="6">
        <f>Pillar2!AO41</f>
        <v>3.7</v>
      </c>
      <c r="X41" s="6">
        <f>Pillar2!AQ41</f>
        <v>2.7</v>
      </c>
      <c r="Y41" s="7">
        <f>Pillar2!AR41</f>
        <v>3.7</v>
      </c>
      <c r="Z41" s="6">
        <f>Pillar2!AS41</f>
        <v>5.9</v>
      </c>
      <c r="AA41" s="6">
        <f>Pillar2!AT41</f>
        <v>5</v>
      </c>
      <c r="AB41" s="6">
        <f>Pillar2!AU41</f>
        <v>3.8</v>
      </c>
      <c r="AC41" s="7">
        <f>Pillar2!AV41</f>
        <v>4.9000000000000004</v>
      </c>
      <c r="AD41" s="7">
        <f>Pillar2!AW41</f>
        <v>3.6</v>
      </c>
      <c r="AE41" s="5">
        <f>Pillar2!AX41</f>
        <v>4.2</v>
      </c>
      <c r="AF41" s="30">
        <f t="shared" si="0"/>
        <v>5.5</v>
      </c>
      <c r="AG41" s="32">
        <f t="shared" si="1"/>
        <v>25</v>
      </c>
    </row>
    <row r="42" spans="1:33" x14ac:dyDescent="0.35">
      <c r="A42" s="149" t="s">
        <v>131</v>
      </c>
      <c r="B42" s="149" t="s">
        <v>132</v>
      </c>
      <c r="C42" s="305">
        <f>Pillar1!Y42</f>
        <v>9</v>
      </c>
      <c r="D42" s="35">
        <f>Pillar1!Z42</f>
        <v>8.6999999999999993</v>
      </c>
      <c r="E42" s="34">
        <f>Pillar1!AA42</f>
        <v>2.7</v>
      </c>
      <c r="F42" s="34">
        <f>Pillar1!AB42</f>
        <v>9.1</v>
      </c>
      <c r="G42" s="35">
        <f>Pillar1!AC42</f>
        <v>7</v>
      </c>
      <c r="H42" s="35">
        <f>Pillar1!AD42</f>
        <v>9.6999999999999993</v>
      </c>
      <c r="I42" s="34">
        <f>Pillar1!AE42</f>
        <v>7.5</v>
      </c>
      <c r="J42" s="34">
        <f>Pillar1!AI42</f>
        <v>7.5</v>
      </c>
      <c r="K42" s="35">
        <f>Pillar1!AJ42</f>
        <v>7.5</v>
      </c>
      <c r="L42" s="34">
        <f>Pillar1!AM42</f>
        <v>6</v>
      </c>
      <c r="M42" s="34">
        <f>Pillar1!AN42</f>
        <v>9.8000000000000007</v>
      </c>
      <c r="N42" s="35">
        <f>Pillar1!AO42</f>
        <v>8.5</v>
      </c>
      <c r="O42" s="35">
        <f>Pillar1!AP42</f>
        <v>0.4</v>
      </c>
      <c r="P42" s="16">
        <f>Pillar1!AQ42</f>
        <v>8</v>
      </c>
      <c r="Q42" s="17">
        <f>Pillar2!AF42</f>
        <v>9</v>
      </c>
      <c r="R42" s="6">
        <f>Pillar2!AG42</f>
        <v>5.9</v>
      </c>
      <c r="S42" s="6">
        <f>Pillar2!AH42</f>
        <v>10</v>
      </c>
      <c r="T42" s="7">
        <f>Pillar2!AI42</f>
        <v>8.3000000000000007</v>
      </c>
      <c r="U42" s="7">
        <f>Pillar2!AM42</f>
        <v>7.3</v>
      </c>
      <c r="V42" s="6">
        <f>Pillar2!AN42</f>
        <v>6</v>
      </c>
      <c r="W42" s="6">
        <f>Pillar2!AO42</f>
        <v>9.4</v>
      </c>
      <c r="X42" s="6">
        <f>Pillar2!AQ42</f>
        <v>7.5</v>
      </c>
      <c r="Y42" s="7">
        <f>Pillar2!AR42</f>
        <v>7.6</v>
      </c>
      <c r="Z42" s="6">
        <f>Pillar2!AS42</f>
        <v>9.3000000000000007</v>
      </c>
      <c r="AA42" s="6">
        <f>Pillar2!AT42</f>
        <v>9.6999999999999993</v>
      </c>
      <c r="AB42" s="6">
        <f>Pillar2!AU42</f>
        <v>10</v>
      </c>
      <c r="AC42" s="7">
        <f>Pillar2!AV42</f>
        <v>9.6999999999999993</v>
      </c>
      <c r="AD42" s="7">
        <f>Pillar2!AW42</f>
        <v>7.2</v>
      </c>
      <c r="AE42" s="5">
        <f>Pillar2!AX42</f>
        <v>8</v>
      </c>
      <c r="AF42" s="30">
        <f t="shared" si="0"/>
        <v>8</v>
      </c>
      <c r="AG42" s="32">
        <f t="shared" si="1"/>
        <v>6</v>
      </c>
    </row>
    <row r="43" spans="1:33" x14ac:dyDescent="0.35">
      <c r="A43" s="149" t="s">
        <v>133</v>
      </c>
      <c r="B43" s="149" t="s">
        <v>134</v>
      </c>
      <c r="C43" s="305">
        <f>Pillar1!Y43</f>
        <v>5.6</v>
      </c>
      <c r="D43" s="35">
        <f>Pillar1!Z43</f>
        <v>8.8000000000000007</v>
      </c>
      <c r="E43" s="34">
        <f>Pillar1!AA43</f>
        <v>8.3000000000000007</v>
      </c>
      <c r="F43" s="34">
        <f>Pillar1!AB43</f>
        <v>4.5999999999999996</v>
      </c>
      <c r="G43" s="35">
        <f>Pillar1!AC43</f>
        <v>6.8</v>
      </c>
      <c r="H43" s="35">
        <f>Pillar1!AD43</f>
        <v>1.6</v>
      </c>
      <c r="I43" s="34">
        <f>Pillar1!AE43</f>
        <v>7.2</v>
      </c>
      <c r="J43" s="34">
        <f>Pillar1!AI43</f>
        <v>5.8</v>
      </c>
      <c r="K43" s="35">
        <f>Pillar1!AJ43</f>
        <v>6.6</v>
      </c>
      <c r="L43" s="34">
        <f>Pillar1!AM43</f>
        <v>4.3</v>
      </c>
      <c r="M43" s="34">
        <f>Pillar1!AN43</f>
        <v>9.1</v>
      </c>
      <c r="N43" s="35">
        <f>Pillar1!AO43</f>
        <v>7.4</v>
      </c>
      <c r="O43" s="35">
        <f>Pillar1!AP43</f>
        <v>0.4</v>
      </c>
      <c r="P43" s="16">
        <f>Pillar1!AQ43</f>
        <v>6</v>
      </c>
      <c r="Q43" s="17">
        <f>Pillar2!AF43</f>
        <v>4.2</v>
      </c>
      <c r="R43" s="6">
        <f>Pillar2!AG43</f>
        <v>4.8</v>
      </c>
      <c r="S43" s="6">
        <f>Pillar2!AH43</f>
        <v>3.1</v>
      </c>
      <c r="T43" s="7">
        <f>Pillar2!AI43</f>
        <v>4</v>
      </c>
      <c r="U43" s="7">
        <f>Pillar2!AM43</f>
        <v>1.4</v>
      </c>
      <c r="V43" s="6">
        <f>Pillar2!AN43</f>
        <v>6.6</v>
      </c>
      <c r="W43" s="6">
        <f>Pillar2!AO43</f>
        <v>5.3</v>
      </c>
      <c r="X43" s="6">
        <f>Pillar2!AQ43</f>
        <v>2.1</v>
      </c>
      <c r="Y43" s="7">
        <f>Pillar2!AR43</f>
        <v>4.7</v>
      </c>
      <c r="Z43" s="6">
        <f>Pillar2!AS43</f>
        <v>6.1</v>
      </c>
      <c r="AA43" s="6">
        <f>Pillar2!AT43</f>
        <v>4</v>
      </c>
      <c r="AB43" s="6">
        <f>Pillar2!AU43</f>
        <v>2.5</v>
      </c>
      <c r="AC43" s="7">
        <f>Pillar2!AV43</f>
        <v>4.2</v>
      </c>
      <c r="AD43" s="7">
        <f>Pillar2!AW43</f>
        <v>2.1</v>
      </c>
      <c r="AE43" s="5">
        <f>Pillar2!AX43</f>
        <v>3.3</v>
      </c>
      <c r="AF43" s="30">
        <f t="shared" si="0"/>
        <v>4.8</v>
      </c>
      <c r="AG43" s="32">
        <f t="shared" si="1"/>
        <v>33</v>
      </c>
    </row>
    <row r="44" spans="1:33" x14ac:dyDescent="0.35">
      <c r="A44" s="149" t="s">
        <v>135</v>
      </c>
      <c r="B44" s="149" t="s">
        <v>136</v>
      </c>
      <c r="C44" s="305">
        <f>Pillar1!Y44</f>
        <v>4.2</v>
      </c>
      <c r="D44" s="35">
        <f>Pillar1!Z44</f>
        <v>0</v>
      </c>
      <c r="E44" s="34">
        <f>Pillar1!AA44</f>
        <v>9.3000000000000007</v>
      </c>
      <c r="F44" s="34">
        <f>Pillar1!AB44</f>
        <v>0</v>
      </c>
      <c r="G44" s="35">
        <f>Pillar1!AC44</f>
        <v>6.6</v>
      </c>
      <c r="H44" s="35">
        <f>Pillar1!AD44</f>
        <v>4.0999999999999996</v>
      </c>
      <c r="I44" s="34">
        <f>Pillar1!AE44</f>
        <v>9.4</v>
      </c>
      <c r="J44" s="34">
        <f>Pillar1!AI44</f>
        <v>2.2000000000000002</v>
      </c>
      <c r="K44" s="35">
        <f>Pillar1!AJ44</f>
        <v>7.2</v>
      </c>
      <c r="L44" s="34">
        <f>Pillar1!AM44</f>
        <v>9.5</v>
      </c>
      <c r="M44" s="34">
        <f>Pillar1!AN44</f>
        <v>9</v>
      </c>
      <c r="N44" s="35">
        <f>Pillar1!AO44</f>
        <v>9.3000000000000007</v>
      </c>
      <c r="O44" s="35">
        <f>Pillar1!AP44</f>
        <v>1.6</v>
      </c>
      <c r="P44" s="16">
        <f>Pillar1!AQ44</f>
        <v>5.6</v>
      </c>
      <c r="Q44" s="17">
        <f>Pillar2!AF44</f>
        <v>7.1</v>
      </c>
      <c r="R44" s="6">
        <f>Pillar2!AG44</f>
        <v>6.9</v>
      </c>
      <c r="S44" s="6">
        <f>Pillar2!AH44</f>
        <v>4</v>
      </c>
      <c r="T44" s="7">
        <f>Pillar2!AI44</f>
        <v>6</v>
      </c>
      <c r="U44" s="7">
        <f>Pillar2!AM44</f>
        <v>1.9</v>
      </c>
      <c r="V44" s="6">
        <f>Pillar2!AN44</f>
        <v>3.2</v>
      </c>
      <c r="W44" s="6">
        <f>Pillar2!AO44</f>
        <v>4.7</v>
      </c>
      <c r="X44" s="6">
        <f>Pillar2!AQ44</f>
        <v>6.1</v>
      </c>
      <c r="Y44" s="7">
        <f>Pillar2!AR44</f>
        <v>4.7</v>
      </c>
      <c r="Z44" s="6">
        <f>Pillar2!AS44</f>
        <v>6.9</v>
      </c>
      <c r="AA44" s="6">
        <f>Pillar2!AT44</f>
        <v>5</v>
      </c>
      <c r="AB44" s="6">
        <f>Pillar2!AU44</f>
        <v>0.1</v>
      </c>
      <c r="AC44" s="7">
        <f>Pillar2!AV44</f>
        <v>4</v>
      </c>
      <c r="AD44" s="7">
        <f>Pillar2!AW44</f>
        <v>5.5</v>
      </c>
      <c r="AE44" s="5">
        <f>Pillar2!AX44</f>
        <v>4.4000000000000004</v>
      </c>
      <c r="AF44" s="30">
        <f t="shared" si="0"/>
        <v>5</v>
      </c>
      <c r="AG44" s="32">
        <f t="shared" si="1"/>
        <v>31</v>
      </c>
    </row>
    <row r="45" spans="1:33" x14ac:dyDescent="0.35">
      <c r="A45" s="149" t="s">
        <v>137</v>
      </c>
      <c r="B45" s="149" t="s">
        <v>138</v>
      </c>
      <c r="C45" s="305">
        <f>Pillar1!Y45</f>
        <v>10</v>
      </c>
      <c r="D45" s="35">
        <f>Pillar1!Z45</f>
        <v>6.1</v>
      </c>
      <c r="E45" s="34">
        <f>Pillar1!AA45</f>
        <v>9.1999999999999993</v>
      </c>
      <c r="F45" s="34">
        <f>Pillar1!AB45</f>
        <v>9.5</v>
      </c>
      <c r="G45" s="35">
        <f>Pillar1!AC45</f>
        <v>9.4</v>
      </c>
      <c r="H45" s="35">
        <f>Pillar1!AD45</f>
        <v>9.9</v>
      </c>
      <c r="I45" s="34">
        <f>Pillar1!AE45</f>
        <v>8.6</v>
      </c>
      <c r="J45" s="34">
        <f>Pillar1!AI45</f>
        <v>7.8</v>
      </c>
      <c r="K45" s="35">
        <f>Pillar1!AJ45</f>
        <v>8.1999999999999993</v>
      </c>
      <c r="L45" s="34">
        <f>Pillar1!AM45</f>
        <v>7.9</v>
      </c>
      <c r="M45" s="34">
        <f>Pillar1!AN45</f>
        <v>9.8000000000000007</v>
      </c>
      <c r="N45" s="35">
        <f>Pillar1!AO45</f>
        <v>9.1</v>
      </c>
      <c r="O45" s="35">
        <f>Pillar1!AP45</f>
        <v>10</v>
      </c>
      <c r="P45" s="16">
        <f>Pillar1!AQ45</f>
        <v>9.3000000000000007</v>
      </c>
      <c r="Q45" s="17">
        <f>Pillar2!AF45</f>
        <v>9.8000000000000007</v>
      </c>
      <c r="R45" s="6">
        <f>Pillar2!AG45</f>
        <v>5.9</v>
      </c>
      <c r="S45" s="6">
        <f>Pillar2!AH45</f>
        <v>3.5</v>
      </c>
      <c r="T45" s="7">
        <f>Pillar2!AI45</f>
        <v>6.4</v>
      </c>
      <c r="U45" s="7">
        <f>Pillar2!AM45</f>
        <v>7.9</v>
      </c>
      <c r="V45" s="6">
        <f>Pillar2!AN45</f>
        <v>9.9</v>
      </c>
      <c r="W45" s="6">
        <f>Pillar2!AO45</f>
        <v>9.4</v>
      </c>
      <c r="X45" s="6">
        <f>Pillar2!AQ45</f>
        <v>8</v>
      </c>
      <c r="Y45" s="7">
        <f>Pillar2!AR45</f>
        <v>9.1</v>
      </c>
      <c r="Z45" s="6">
        <f>Pillar2!AS45</f>
        <v>10</v>
      </c>
      <c r="AA45" s="6">
        <f>Pillar2!AT45</f>
        <v>10</v>
      </c>
      <c r="AB45" s="6">
        <f>Pillar2!AU45</f>
        <v>8.8000000000000007</v>
      </c>
      <c r="AC45" s="7">
        <f>Pillar2!AV45</f>
        <v>9.6</v>
      </c>
      <c r="AD45" s="7">
        <f>Pillar2!AW45</f>
        <v>7.3</v>
      </c>
      <c r="AE45" s="5">
        <f>Pillar2!AX45</f>
        <v>8.1</v>
      </c>
      <c r="AF45" s="30">
        <f t="shared" si="0"/>
        <v>8.8000000000000007</v>
      </c>
      <c r="AG45" s="32">
        <f t="shared" si="1"/>
        <v>1</v>
      </c>
    </row>
    <row r="46" spans="1:33" x14ac:dyDescent="0.35">
      <c r="A46" s="149" t="s">
        <v>139</v>
      </c>
      <c r="B46" s="149" t="s">
        <v>140</v>
      </c>
      <c r="C46" s="305">
        <f>Pillar1!Y46</f>
        <v>6.9</v>
      </c>
      <c r="D46" s="35">
        <f>Pillar1!Z46</f>
        <v>0</v>
      </c>
      <c r="E46" s="34">
        <f>Pillar1!AA46</f>
        <v>4</v>
      </c>
      <c r="F46" s="34">
        <f>Pillar1!AB46</f>
        <v>0</v>
      </c>
      <c r="G46" s="35">
        <f>Pillar1!AC46</f>
        <v>2.2000000000000002</v>
      </c>
      <c r="H46" s="35">
        <f>Pillar1!AD46</f>
        <v>2.9</v>
      </c>
      <c r="I46" s="34">
        <f>Pillar1!AE46</f>
        <v>3.4</v>
      </c>
      <c r="J46" s="34">
        <f>Pillar1!AI46</f>
        <v>2.8</v>
      </c>
      <c r="K46" s="35">
        <f>Pillar1!AJ46</f>
        <v>3.1</v>
      </c>
      <c r="L46" s="34">
        <f>Pillar1!AM46</f>
        <v>9.5</v>
      </c>
      <c r="M46" s="34">
        <f>Pillar1!AN46</f>
        <v>7.3</v>
      </c>
      <c r="N46" s="35">
        <f>Pillar1!AO46</f>
        <v>8.6</v>
      </c>
      <c r="O46" s="35">
        <f>Pillar1!AP46</f>
        <v>0.8</v>
      </c>
      <c r="P46" s="16">
        <f>Pillar1!AQ46</f>
        <v>4.3</v>
      </c>
      <c r="Q46" s="17">
        <f>Pillar2!AF46</f>
        <v>6.3</v>
      </c>
      <c r="R46" s="6">
        <f>Pillar2!AG46</f>
        <v>4.9000000000000004</v>
      </c>
      <c r="S46" s="6">
        <f>Pillar2!AH46</f>
        <v>9.1</v>
      </c>
      <c r="T46" s="7">
        <f>Pillar2!AI46</f>
        <v>6.8</v>
      </c>
      <c r="U46" s="7">
        <f>Pillar2!AM46</f>
        <v>2.6</v>
      </c>
      <c r="V46" s="6">
        <f>Pillar2!AN46</f>
        <v>2.4</v>
      </c>
      <c r="W46" s="6">
        <f>Pillar2!AO46</f>
        <v>5.0999999999999996</v>
      </c>
      <c r="X46" s="6">
        <f>Pillar2!AQ46</f>
        <v>2.4</v>
      </c>
      <c r="Y46" s="7">
        <f>Pillar2!AR46</f>
        <v>3.3</v>
      </c>
      <c r="Z46" s="6">
        <f>Pillar2!AS46</f>
        <v>5.8</v>
      </c>
      <c r="AA46" s="6">
        <f>Pillar2!AT46</f>
        <v>3.5</v>
      </c>
      <c r="AB46" s="6">
        <f>Pillar2!AU46</f>
        <v>0.1</v>
      </c>
      <c r="AC46" s="7">
        <f>Pillar2!AV46</f>
        <v>3.1</v>
      </c>
      <c r="AD46" s="7">
        <f>Pillar2!AW46</f>
        <v>3</v>
      </c>
      <c r="AE46" s="5">
        <f>Pillar2!AX46</f>
        <v>3.8</v>
      </c>
      <c r="AF46" s="30">
        <f t="shared" si="0"/>
        <v>4.0999999999999996</v>
      </c>
      <c r="AG46" s="32">
        <f t="shared" si="1"/>
        <v>45</v>
      </c>
    </row>
    <row r="47" spans="1:33" x14ac:dyDescent="0.35">
      <c r="A47" s="149" t="s">
        <v>141</v>
      </c>
      <c r="B47" s="149" t="s">
        <v>142</v>
      </c>
      <c r="C47" s="305">
        <f>Pillar1!Y47</f>
        <v>0</v>
      </c>
      <c r="D47" s="35">
        <f>Pillar1!Z47</f>
        <v>0</v>
      </c>
      <c r="E47" s="34">
        <f>Pillar1!AA47</f>
        <v>9</v>
      </c>
      <c r="F47" s="34">
        <f>Pillar1!AB47</f>
        <v>0</v>
      </c>
      <c r="G47" s="35">
        <f>Pillar1!AC47</f>
        <v>6.3</v>
      </c>
      <c r="H47" s="35">
        <f>Pillar1!AD47</f>
        <v>2.9</v>
      </c>
      <c r="I47" s="34">
        <f>Pillar1!AE47</f>
        <v>9.3000000000000007</v>
      </c>
      <c r="J47" s="34">
        <f>Pillar1!AI47</f>
        <v>9</v>
      </c>
      <c r="K47" s="35">
        <f>Pillar1!AJ47</f>
        <v>9.1999999999999993</v>
      </c>
      <c r="L47" s="34">
        <f>Pillar1!AM47</f>
        <v>9.1999999999999993</v>
      </c>
      <c r="M47" s="34">
        <f>Pillar1!AN47</f>
        <v>9.3000000000000007</v>
      </c>
      <c r="N47" s="35">
        <f>Pillar1!AO47</f>
        <v>9.3000000000000007</v>
      </c>
      <c r="O47" s="35">
        <f>Pillar1!AP47</f>
        <v>0.8</v>
      </c>
      <c r="P47" s="16">
        <f>Pillar1!AQ47</f>
        <v>5.5</v>
      </c>
      <c r="Q47" s="17">
        <f>Pillar2!AF47</f>
        <v>7.1</v>
      </c>
      <c r="R47" s="6">
        <f>Pillar2!AG47</f>
        <v>5.0999999999999996</v>
      </c>
      <c r="S47" s="6">
        <f>Pillar2!AH47</f>
        <v>3.2</v>
      </c>
      <c r="T47" s="7">
        <f>Pillar2!AI47</f>
        <v>5.0999999999999996</v>
      </c>
      <c r="U47" s="7">
        <f>Pillar2!AM47</f>
        <v>1.7</v>
      </c>
      <c r="V47" s="6">
        <f>Pillar2!AN47</f>
        <v>3</v>
      </c>
      <c r="W47" s="6">
        <f>Pillar2!AO47</f>
        <v>4.5</v>
      </c>
      <c r="X47" s="6">
        <f>Pillar2!AQ47</f>
        <v>5</v>
      </c>
      <c r="Y47" s="7">
        <f>Pillar2!AR47</f>
        <v>4.2</v>
      </c>
      <c r="Z47" s="6">
        <f>Pillar2!AS47</f>
        <v>7.5</v>
      </c>
      <c r="AA47" s="6">
        <f>Pillar2!AT47</f>
        <v>4.5</v>
      </c>
      <c r="AB47" s="6">
        <f>Pillar2!AU47</f>
        <v>0.1</v>
      </c>
      <c r="AC47" s="7">
        <f>Pillar2!AV47</f>
        <v>4</v>
      </c>
      <c r="AD47" s="7">
        <f>Pillar2!AW47</f>
        <v>2.7</v>
      </c>
      <c r="AE47" s="5">
        <f>Pillar2!AX47</f>
        <v>3.5</v>
      </c>
      <c r="AF47" s="30">
        <f t="shared" si="0"/>
        <v>4.5999999999999996</v>
      </c>
      <c r="AG47" s="32">
        <f t="shared" si="1"/>
        <v>36</v>
      </c>
    </row>
    <row r="48" spans="1:33" x14ac:dyDescent="0.35">
      <c r="A48" s="149" t="s">
        <v>143</v>
      </c>
      <c r="B48" s="149" t="s">
        <v>144</v>
      </c>
      <c r="C48" s="305">
        <f>Pillar1!Y48</f>
        <v>10</v>
      </c>
      <c r="D48" s="35">
        <f>Pillar1!Z48</f>
        <v>3.4</v>
      </c>
      <c r="E48" s="34">
        <f>Pillar1!AA48</f>
        <v>9.3000000000000007</v>
      </c>
      <c r="F48" s="34">
        <f>Pillar1!AB48</f>
        <v>9.6999999999999993</v>
      </c>
      <c r="G48" s="35">
        <f>Pillar1!AC48</f>
        <v>9.5</v>
      </c>
      <c r="H48" s="35">
        <f>Pillar1!AD48</f>
        <v>5</v>
      </c>
      <c r="I48" s="34">
        <f>Pillar1!AE48</f>
        <v>7.6</v>
      </c>
      <c r="J48" s="34">
        <f>Pillar1!AI48</f>
        <v>7.7</v>
      </c>
      <c r="K48" s="35">
        <f>Pillar1!AJ48</f>
        <v>7.7</v>
      </c>
      <c r="L48" s="34">
        <f>Pillar1!AM48</f>
        <v>6.8</v>
      </c>
      <c r="M48" s="34">
        <f>Pillar1!AN48</f>
        <v>9.9</v>
      </c>
      <c r="N48" s="35">
        <f>Pillar1!AO48</f>
        <v>8.8000000000000007</v>
      </c>
      <c r="O48" s="35">
        <f>Pillar1!AP48</f>
        <v>9.6</v>
      </c>
      <c r="P48" s="16">
        <f>Pillar1!AQ48</f>
        <v>8.4</v>
      </c>
      <c r="Q48" s="17">
        <f>Pillar2!AF48</f>
        <v>10</v>
      </c>
      <c r="R48" s="6">
        <f>Pillar2!AG48</f>
        <v>7.5</v>
      </c>
      <c r="S48" s="6">
        <f>Pillar2!AH48</f>
        <v>4.8</v>
      </c>
      <c r="T48" s="7">
        <f>Pillar2!AI48</f>
        <v>7.4</v>
      </c>
      <c r="U48" s="7">
        <f>Pillar2!AM48</f>
        <v>8.8000000000000007</v>
      </c>
      <c r="V48" s="6">
        <f>Pillar2!AN48</f>
        <v>8.5</v>
      </c>
      <c r="W48" s="6">
        <f>Pillar2!AO48</f>
        <v>10</v>
      </c>
      <c r="X48" s="6">
        <f>Pillar2!AQ48</f>
        <v>9.1999999999999993</v>
      </c>
      <c r="Y48" s="7">
        <f>Pillar2!AR48</f>
        <v>9.1999999999999993</v>
      </c>
      <c r="Z48" s="6">
        <f>Pillar2!AS48</f>
        <v>9.8000000000000007</v>
      </c>
      <c r="AA48" s="6">
        <f>Pillar2!AT48</f>
        <v>10</v>
      </c>
      <c r="AB48" s="6">
        <f>Pillar2!AU48</f>
        <v>10</v>
      </c>
      <c r="AC48" s="7">
        <f>Pillar2!AV48</f>
        <v>9.9</v>
      </c>
      <c r="AD48" s="7">
        <f>Pillar2!AW48</f>
        <v>6.4</v>
      </c>
      <c r="AE48" s="5">
        <f>Pillar2!AX48</f>
        <v>8.3000000000000007</v>
      </c>
      <c r="AF48" s="30">
        <f t="shared" si="0"/>
        <v>8.4</v>
      </c>
      <c r="AG48" s="32">
        <f t="shared" si="1"/>
        <v>3</v>
      </c>
    </row>
    <row r="49" spans="1:33" x14ac:dyDescent="0.35">
      <c r="A49" s="149" t="s">
        <v>145</v>
      </c>
      <c r="B49" s="149" t="s">
        <v>146</v>
      </c>
      <c r="C49" s="305">
        <f>Pillar1!Y49</f>
        <v>7.7</v>
      </c>
      <c r="D49" s="35">
        <f>Pillar1!Z49</f>
        <v>3.9</v>
      </c>
      <c r="E49" s="34">
        <f>Pillar1!AA49</f>
        <v>8.9</v>
      </c>
      <c r="F49" s="34">
        <f>Pillar1!AB49</f>
        <v>7.5</v>
      </c>
      <c r="G49" s="35">
        <f>Pillar1!AC49</f>
        <v>8.3000000000000007</v>
      </c>
      <c r="H49" s="35">
        <f>Pillar1!AD49</f>
        <v>2.4</v>
      </c>
      <c r="I49" s="34">
        <f>Pillar1!AE49</f>
        <v>8.6999999999999993</v>
      </c>
      <c r="J49" s="34">
        <f>Pillar1!AI49</f>
        <v>3.6</v>
      </c>
      <c r="K49" s="35">
        <f>Pillar1!AJ49</f>
        <v>6.9</v>
      </c>
      <c r="L49" s="34">
        <f>Pillar1!AM49</f>
        <v>7.6</v>
      </c>
      <c r="M49" s="34">
        <f>Pillar1!AN49</f>
        <v>9.6</v>
      </c>
      <c r="N49" s="35">
        <f>Pillar1!AO49</f>
        <v>8.8000000000000007</v>
      </c>
      <c r="O49" s="35">
        <f>Pillar1!AP49</f>
        <v>2.4</v>
      </c>
      <c r="P49" s="16">
        <f>Pillar1!AQ49</f>
        <v>6.4</v>
      </c>
      <c r="Q49" s="17">
        <f>Pillar2!AF49</f>
        <v>9</v>
      </c>
      <c r="R49" s="6">
        <f>Pillar2!AG49</f>
        <v>7.7</v>
      </c>
      <c r="S49" s="6">
        <f>Pillar2!AH49</f>
        <v>6</v>
      </c>
      <c r="T49" s="7">
        <f>Pillar2!AI49</f>
        <v>7.6</v>
      </c>
      <c r="U49" s="7">
        <f>Pillar2!AM49</f>
        <v>3.7</v>
      </c>
      <c r="V49" s="6">
        <f>Pillar2!AN49</f>
        <v>9.4</v>
      </c>
      <c r="W49" s="6">
        <f>Pillar2!AO49</f>
        <v>9.6999999999999993</v>
      </c>
      <c r="X49" s="6">
        <f>Pillar2!AQ49</f>
        <v>5.4</v>
      </c>
      <c r="Y49" s="7">
        <f>Pillar2!AR49</f>
        <v>8.1999999999999993</v>
      </c>
      <c r="Z49" s="6">
        <f>Pillar2!AS49</f>
        <v>9.5</v>
      </c>
      <c r="AA49" s="6">
        <f>Pillar2!AT49</f>
        <v>9.8000000000000007</v>
      </c>
      <c r="AB49" s="6">
        <f>Pillar2!AU49</f>
        <v>1.3</v>
      </c>
      <c r="AC49" s="7">
        <f>Pillar2!AV49</f>
        <v>6.9</v>
      </c>
      <c r="AD49" s="7">
        <f>Pillar2!AW49</f>
        <v>7.7</v>
      </c>
      <c r="AE49" s="5">
        <f>Pillar2!AX49</f>
        <v>6.8</v>
      </c>
      <c r="AF49" s="30">
        <f t="shared" si="0"/>
        <v>6.6</v>
      </c>
      <c r="AG49" s="32">
        <f t="shared" si="1"/>
        <v>11</v>
      </c>
    </row>
  </sheetData>
  <sheetProtection sheet="1" objects="1" scenarios="1"/>
  <conditionalFormatting sqref="P3:P49">
    <cfRule type="cellIs" dxfId="29" priority="1" operator="greaterThanOrEqual">
      <formula>8</formula>
    </cfRule>
    <cfRule type="cellIs" dxfId="28" priority="2" operator="between">
      <formula>6.9</formula>
      <formula>7.9</formula>
    </cfRule>
    <cfRule type="cellIs" dxfId="27" priority="3" operator="between">
      <formula>6</formula>
      <formula>6.8</formula>
    </cfRule>
    <cfRule type="cellIs" dxfId="26" priority="4" operator="between">
      <formula>5.1</formula>
      <formula>5.9</formula>
    </cfRule>
    <cfRule type="cellIs" dxfId="25" priority="5" operator="between">
      <formula>0</formula>
      <formula>5</formula>
    </cfRule>
  </conditionalFormatting>
  <conditionalFormatting sqref="Q3:AD49">
    <cfRule type="cellIs" dxfId="24" priority="24" operator="equal">
      <formula>"x"</formula>
    </cfRule>
  </conditionalFormatting>
  <conditionalFormatting sqref="AE3:AE49">
    <cfRule type="cellIs" dxfId="23" priority="18" operator="equal">
      <formula>"x"</formula>
    </cfRule>
    <cfRule type="cellIs" dxfId="22" priority="19" operator="greaterThanOrEqual">
      <formula>7.7</formula>
    </cfRule>
    <cfRule type="cellIs" dxfId="21" priority="20" operator="between">
      <formula>6</formula>
      <formula>7.6</formula>
    </cfRule>
    <cfRule type="cellIs" dxfId="20" priority="21" operator="between">
      <formula>4.9</formula>
      <formula>5.9</formula>
    </cfRule>
    <cfRule type="cellIs" dxfId="19" priority="22" operator="between">
      <formula>3.7</formula>
      <formula>4.8</formula>
    </cfRule>
    <cfRule type="cellIs" dxfId="18" priority="23" operator="between">
      <formula>0</formula>
      <formula>3.6</formula>
    </cfRule>
  </conditionalFormatting>
  <conditionalFormatting sqref="AF3:AF49">
    <cfRule type="cellIs" dxfId="17" priority="7" operator="equal">
      <formula>"x"</formula>
    </cfRule>
    <cfRule type="cellIs" dxfId="16" priority="8" operator="greaterThanOrEqual">
      <formula>7.8</formula>
    </cfRule>
    <cfRule type="cellIs" dxfId="15" priority="9" operator="between">
      <formula>6.6</formula>
      <formula>7.7</formula>
    </cfRule>
    <cfRule type="cellIs" dxfId="14" priority="10" operator="between">
      <formula>5.8</formula>
      <formula>6.5</formula>
    </cfRule>
    <cfRule type="cellIs" dxfId="13" priority="11" operator="between">
      <formula>4.8</formula>
      <formula>5.7</formula>
    </cfRule>
    <cfRule type="cellIs" dxfId="12" priority="12" operator="between">
      <formula>0</formula>
      <formula>4.7</formula>
    </cfRule>
  </conditionalFormatting>
  <conditionalFormatting sqref="AG3:AG49">
    <cfRule type="cellIs" dxfId="11" priority="6" operator="equal">
      <formula>"x"</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FCC1D-8D58-43BE-BF6D-033CE7900748}">
  <sheetPr>
    <tabColor theme="7"/>
  </sheetPr>
  <dimension ref="A1:AQ51"/>
  <sheetViews>
    <sheetView showGridLines="0" tabSelected="1" workbookViewId="0">
      <pane xSplit="2" ySplit="2" topLeftCell="C10" activePane="bottomRight" state="frozen"/>
      <selection pane="topRight" activeCell="C1" sqref="C1"/>
      <selection pane="bottomLeft" activeCell="A2" sqref="A2"/>
      <selection pane="bottomRight" activeCell="AA10" sqref="AA10"/>
    </sheetView>
  </sheetViews>
  <sheetFormatPr defaultRowHeight="15.5" x14ac:dyDescent="0.35"/>
  <cols>
    <col min="1" max="1" width="17.83203125" bestFit="1" customWidth="1"/>
    <col min="2" max="2" width="12.25" customWidth="1"/>
    <col min="3" max="3" width="12.5" customWidth="1"/>
    <col min="28" max="28" width="9.75" customWidth="1"/>
  </cols>
  <sheetData>
    <row r="1" spans="1:43" ht="143" x14ac:dyDescent="0.35">
      <c r="A1" s="138"/>
      <c r="B1" s="139" t="s">
        <v>147</v>
      </c>
      <c r="C1" s="140" t="s">
        <v>148</v>
      </c>
      <c r="D1" s="140" t="s">
        <v>149</v>
      </c>
      <c r="E1" s="141" t="s">
        <v>150</v>
      </c>
      <c r="F1" s="142" t="s">
        <v>151</v>
      </c>
      <c r="G1" s="142" t="s">
        <v>152</v>
      </c>
      <c r="H1" s="142" t="s">
        <v>153</v>
      </c>
      <c r="I1" s="142" t="s">
        <v>154</v>
      </c>
      <c r="J1" s="142" t="s">
        <v>155</v>
      </c>
      <c r="K1" s="142" t="s">
        <v>156</v>
      </c>
      <c r="L1" s="142" t="s">
        <v>157</v>
      </c>
      <c r="M1" s="142" t="s">
        <v>158</v>
      </c>
      <c r="N1" s="142" t="s">
        <v>159</v>
      </c>
      <c r="O1" s="142" t="s">
        <v>160</v>
      </c>
      <c r="P1" s="142" t="s">
        <v>161</v>
      </c>
      <c r="Q1" s="142" t="s">
        <v>162</v>
      </c>
      <c r="R1" s="142" t="s">
        <v>163</v>
      </c>
      <c r="S1" s="142" t="s">
        <v>164</v>
      </c>
      <c r="T1" s="142" t="s">
        <v>165</v>
      </c>
      <c r="U1" s="142" t="s">
        <v>166</v>
      </c>
      <c r="V1" s="142" t="s">
        <v>167</v>
      </c>
      <c r="W1" s="142" t="s">
        <v>168</v>
      </c>
      <c r="X1" s="142" t="s">
        <v>169</v>
      </c>
      <c r="Y1" s="143" t="s">
        <v>170</v>
      </c>
      <c r="Z1" s="143" t="s">
        <v>22</v>
      </c>
      <c r="AA1" s="144" t="s">
        <v>23</v>
      </c>
      <c r="AB1" s="144" t="s">
        <v>24</v>
      </c>
      <c r="AC1" s="143" t="s">
        <v>25</v>
      </c>
      <c r="AD1" s="143" t="s">
        <v>26</v>
      </c>
      <c r="AE1" s="144" t="s">
        <v>27</v>
      </c>
      <c r="AF1" s="145" t="s">
        <v>171</v>
      </c>
      <c r="AG1" s="145" t="s">
        <v>172</v>
      </c>
      <c r="AH1" s="145" t="s">
        <v>173</v>
      </c>
      <c r="AI1" s="144" t="s">
        <v>28</v>
      </c>
      <c r="AJ1" s="143" t="s">
        <v>29</v>
      </c>
      <c r="AK1" s="145" t="s">
        <v>174</v>
      </c>
      <c r="AL1" s="145" t="s">
        <v>175</v>
      </c>
      <c r="AM1" s="144" t="s">
        <v>30</v>
      </c>
      <c r="AN1" s="144" t="s">
        <v>31</v>
      </c>
      <c r="AO1" s="143" t="s">
        <v>32</v>
      </c>
      <c r="AP1" s="143" t="s">
        <v>33</v>
      </c>
      <c r="AQ1" s="146" t="s">
        <v>34</v>
      </c>
    </row>
    <row r="2" spans="1:43" ht="39" x14ac:dyDescent="0.35">
      <c r="A2" s="147" t="s">
        <v>19</v>
      </c>
      <c r="B2" s="147" t="s">
        <v>20</v>
      </c>
      <c r="C2" s="142" t="s">
        <v>176</v>
      </c>
      <c r="D2" s="142" t="s">
        <v>177</v>
      </c>
      <c r="E2" s="142" t="s">
        <v>178</v>
      </c>
      <c r="F2" s="142" t="s">
        <v>179</v>
      </c>
      <c r="G2" s="148" t="s">
        <v>180</v>
      </c>
      <c r="H2" s="148" t="s">
        <v>181</v>
      </c>
      <c r="I2" s="148" t="s">
        <v>182</v>
      </c>
      <c r="J2" s="148" t="s">
        <v>183</v>
      </c>
      <c r="K2" s="148" t="s">
        <v>184</v>
      </c>
      <c r="L2" s="148" t="s">
        <v>185</v>
      </c>
      <c r="M2" s="148" t="s">
        <v>186</v>
      </c>
      <c r="N2" s="148" t="s">
        <v>187</v>
      </c>
      <c r="O2" s="148" t="s">
        <v>188</v>
      </c>
      <c r="P2" s="148" t="s">
        <v>189</v>
      </c>
      <c r="Q2" s="148" t="s">
        <v>190</v>
      </c>
      <c r="R2" s="148" t="s">
        <v>191</v>
      </c>
      <c r="S2" s="148" t="s">
        <v>192</v>
      </c>
      <c r="T2" s="148" t="s">
        <v>193</v>
      </c>
      <c r="U2" s="148" t="s">
        <v>194</v>
      </c>
      <c r="V2" s="148" t="s">
        <v>195</v>
      </c>
      <c r="W2" s="148" t="s">
        <v>196</v>
      </c>
      <c r="X2" s="148" t="s">
        <v>197</v>
      </c>
      <c r="Y2" s="143" t="s">
        <v>198</v>
      </c>
      <c r="Z2" s="143" t="s">
        <v>199</v>
      </c>
      <c r="AA2" s="144" t="s">
        <v>200</v>
      </c>
      <c r="AB2" s="144" t="s">
        <v>201</v>
      </c>
      <c r="AC2" s="143" t="s">
        <v>202</v>
      </c>
      <c r="AD2" s="143" t="s">
        <v>203</v>
      </c>
      <c r="AE2" s="144" t="s">
        <v>204</v>
      </c>
      <c r="AF2" s="145" t="s">
        <v>205</v>
      </c>
      <c r="AG2" s="145" t="s">
        <v>206</v>
      </c>
      <c r="AH2" s="145" t="s">
        <v>207</v>
      </c>
      <c r="AI2" s="144" t="s">
        <v>208</v>
      </c>
      <c r="AJ2" s="143" t="s">
        <v>209</v>
      </c>
      <c r="AK2" s="145" t="s">
        <v>210</v>
      </c>
      <c r="AL2" s="145" t="s">
        <v>211</v>
      </c>
      <c r="AM2" s="144" t="s">
        <v>212</v>
      </c>
      <c r="AN2" s="144" t="s">
        <v>213</v>
      </c>
      <c r="AO2" s="143" t="s">
        <v>214</v>
      </c>
      <c r="AP2" s="143" t="s">
        <v>215</v>
      </c>
      <c r="AQ2" s="146" t="s">
        <v>216</v>
      </c>
    </row>
    <row r="3" spans="1:43" x14ac:dyDescent="0.35">
      <c r="A3" s="149" t="s">
        <v>53</v>
      </c>
      <c r="B3" s="149" t="s">
        <v>54</v>
      </c>
      <c r="C3" s="150">
        <f>IF(P1_IndicatorData!F5="No data","x",IF(P1_IndicatorData!F5=0,0,ROUND(IF(LOG(P1_IndicatorData!F5)&gt;C$51,10,IF(LOG(P1_IndicatorData!F5)&lt;C$50,0,10-(C$51-LOG(P1_IndicatorData!F5))/(C$51-C$50)*10)),1)))</f>
        <v>9.5</v>
      </c>
      <c r="D3" s="151">
        <f>IF(P1_IndicatorData!G5="No data","x",ROUND(IF(P1_IndicatorData!G5&gt;D$51,10,IF(P1_IndicatorData!G5&lt;D$50,0,10-(D$51-P1_IndicatorData!G5)/(D$51-D$50)*10)),1))</f>
        <v>3.3</v>
      </c>
      <c r="E3" s="150">
        <f>IF(P1_IndicatorData!H5="No data","x",IF(P1_IndicatorData!H5=0,0,ROUND(IF(LOG(P1_IndicatorData!H5)&gt;E$51,10,IF(LOG(P1_IndicatorData!H5)&lt;E$50,0,10-(E$51-LOG(P1_IndicatorData!H5))/(E$51-E$50)*10)),1)))</f>
        <v>0.3</v>
      </c>
      <c r="F3" s="151">
        <f>IF(P1_IndicatorData!I5="No data","x",ROUND(IF(P1_IndicatorData!I5&gt;F$51,10,IF(P1_IndicatorData!I5&lt;F$50,0,10-(F$51-P1_IndicatorData!I5)/(F$51-F$50)*10)),1))</f>
        <v>0</v>
      </c>
      <c r="G3" s="152">
        <f>IF(P1_IndicatorData!J5="No data","x",IF(P1_IndicatorData!J5=0,0,ROUND(IF(LOG(P1_IndicatorData!J5)&gt;G$51,10,IF(LOG(P1_IndicatorData!J5)&lt;G$50,0,10-(G$51-LOG(P1_IndicatorData!J5))/(G$51-G$50)*10)),1)))</f>
        <v>5.5</v>
      </c>
      <c r="H3" s="153">
        <f>IF(P1_IndicatorData!K5="No data","x",ROUND(IF(P1_IndicatorData!K5&gt;H$51,10,IF(P1_IndicatorData!K5&lt;H$50,0,10-(H$51-P1_IndicatorData!K5)/(H$51-H$50)*10)),1))</f>
        <v>3.6</v>
      </c>
      <c r="I3" s="152">
        <f>IF(P1_IndicatorData!L5="No data","x",IF(P1_IndicatorData!L5=0,0,ROUND(IF(LOG(P1_IndicatorData!L5)&gt;I$51,10,IF(LOG(P1_IndicatorData!L5)&lt;I$50,0,10-(I$51-LOG(P1_IndicatorData!L5))/(I$51-I$50)*10)),1)))</f>
        <v>5</v>
      </c>
      <c r="J3" s="153">
        <f>IF(P1_IndicatorData!M5="No data","x",ROUND(IF(P1_IndicatorData!M5&gt;J$51,10,IF(P1_IndicatorData!M5&lt;J$50,0,10-(J$51-P1_IndicatorData!M5)/(J$51-J$50)*10)),1))</f>
        <v>0.3</v>
      </c>
      <c r="K3" s="152">
        <f>IF(P1_IndicatorData!N5="No data","x",IF(P1_IndicatorData!N5=0,0,ROUND(IF(LOG(P1_IndicatorData!N5)&gt;K$51,10,IF(LOG(P1_IndicatorData!N5)&lt;K$50,0,10-(K$51-LOG(P1_IndicatorData!N5))/(K$51-K$50)*10)),1)))</f>
        <v>5.9</v>
      </c>
      <c r="L3" s="153">
        <f>IF(P1_IndicatorData!O5="No data","x",ROUND(IF(P1_IndicatorData!O5&gt;L$51,10,IF(P1_IndicatorData!O5&lt;L$50,0,10-(L$51-P1_IndicatorData!O5)/(L$51-L$50)*10)),1))</f>
        <v>0.8</v>
      </c>
      <c r="M3" s="152">
        <f>IF(P1_IndicatorData!P5="No data","x",IF(P1_IndicatorData!P5=0,0,ROUND(IF(LOG(P1_IndicatorData!P5)&gt;M$51,10,IF(LOG(P1_IndicatorData!P5)&lt;M$50,0,10-(M$51-LOG(P1_IndicatorData!P5))/(M$51-M$50)*10)),1)))</f>
        <v>5.3</v>
      </c>
      <c r="N3" s="153">
        <f>IF(P1_IndicatorData!Q5="No data","x",ROUND(IF(P1_IndicatorData!Q5&gt;N$51,10,IF(P1_IndicatorData!Q5&lt;N$50,0,10-(N$51-P1_IndicatorData!Q5)/(N$51-N$50)*10)),1))</f>
        <v>0.4</v>
      </c>
      <c r="O3" s="152">
        <f>IF(P1_IndicatorData!R5="No data","x",IF(P1_IndicatorData!R5=0,0,ROUND(IF(LOG(P1_IndicatorData!R5)&gt;O$51,10,IF(LOG(P1_IndicatorData!R5)&lt;O$50,0,10-(O$51-LOG(P1_IndicatorData!R5))/(O$51-O$50)*10)),1)))</f>
        <v>0.2</v>
      </c>
      <c r="P3" s="153">
        <f>IF(P1_IndicatorData!S5="No data","x",ROUND(IF(P1_IndicatorData!S5&gt;P$51,10,IF(P1_IndicatorData!S5&lt;P$50,0,10-(P$51-P1_IndicatorData!S5)/(P$51-P$50)*10)),1))</f>
        <v>0</v>
      </c>
      <c r="Q3" s="152">
        <f>IF(P1_IndicatorData!T5="No data","x",IF(P1_IndicatorData!T5=0,0,ROUND(IF(LOG(P1_IndicatorData!T5)&gt;Q$51,10,IF(LOG(P1_IndicatorData!T5)&lt;Q$50,0,10-(Q$51-LOG(P1_IndicatorData!T5))/(Q$51-Q$50)*10)),1)))</f>
        <v>7.4</v>
      </c>
      <c r="R3" s="153">
        <f>IF(P1_IndicatorData!U5="No data","x",ROUND(IF(P1_IndicatorData!U5&gt;R$51,10,IF(P1_IndicatorData!U5&lt;R$50,0,10-(R$51-P1_IndicatorData!U5)/(R$51-R$50)*10)),1))</f>
        <v>2.6</v>
      </c>
      <c r="S3" s="152">
        <f>IF(P1_IndicatorData!V5="No data","x",IF(P1_IndicatorData!V5=0,0,ROUND(IF(LOG(P1_IndicatorData!V5)&gt;S$51,10,IF(LOG(P1_IndicatorData!V5)&lt;S$50,0,10-(S$51-LOG(P1_IndicatorData!V5))/(S$51-S$50)*10)),1)))</f>
        <v>6</v>
      </c>
      <c r="T3" s="153">
        <f>IF(P1_IndicatorData!W5="No data","x",ROUND(IF(P1_IndicatorData!W5&gt;T$51,10,IF(P1_IndicatorData!W5&lt;T$50,0,10-(T$51-P1_IndicatorData!W5)/(T$51-T$50)*10)),1))</f>
        <v>1.8</v>
      </c>
      <c r="U3" s="152">
        <f>IF(P1_IndicatorData!X5="No data","x",IF(P1_IndicatorData!X5=0,0,ROUND(IF(LOG(P1_IndicatorData!X5)&gt;U$51,10,IF(LOG(P1_IndicatorData!X5)&lt;U$50,0,10-(U$51-LOG(P1_IndicatorData!X5))/(U$51-U$50)*10)),1)))</f>
        <v>7.7</v>
      </c>
      <c r="V3" s="153">
        <f>IF(P1_IndicatorData!Y5="No data","x",ROUND(IF(P1_IndicatorData!Y5&gt;V$51,10,IF(P1_IndicatorData!Y5&lt;V$50,0,10-(V$51-P1_IndicatorData!Y5)/(V$51-V$50)*10)),1))</f>
        <v>9.8000000000000007</v>
      </c>
      <c r="W3" s="152">
        <f>IF(P1_IndicatorData!Z5="No data","x",IF(P1_IndicatorData!Z5=0,0,ROUND(IF(LOG(P1_IndicatorData!Z5)&gt;W$51,10,IF(LOG(P1_IndicatorData!Z5)&lt;W$50,0,10-(W$51-LOG(P1_IndicatorData!Z5))/(W$51-W$50)*10)),1)))</f>
        <v>8.3000000000000007</v>
      </c>
      <c r="X3" s="153">
        <f>IF(P1_IndicatorData!AA5="No data","x",ROUND(IF(P1_IndicatorData!AA5&gt;X$51,10,IF(P1_IndicatorData!AA5&lt;X$50,0,10-(X$51-P1_IndicatorData!AA5)/(X$51-X$50)*10)),1))</f>
        <v>8.6999999999999993</v>
      </c>
      <c r="Y3" s="154">
        <f>IF(AND(C3="x",D3="x"),"x",ROUND((10-GEOMEAN(((10-C3)/10*9+1),((10-D3)/10*9+1)))/9*10,1))</f>
        <v>7.6</v>
      </c>
      <c r="Z3" s="154">
        <f t="shared" ref="Z3:Z49" si="0">IF(AND(E3="x",F3="x"),"x",ROUND((10-GEOMEAN(((10-E3)/10*9+1),((10-F3)/10*9+1)))/9*10,1))</f>
        <v>0.2</v>
      </c>
      <c r="AA3" s="155">
        <f>IF(AND(H3="x",G3="x"),"x",ROUND((10-GEOMEAN(((10-G3)/10*9+1),((10-H3)/10*9+1)))/9*10,1))</f>
        <v>4.5999999999999996</v>
      </c>
      <c r="AB3" s="155">
        <f t="shared" ref="AB3:AB49" si="1">IF(AND(I3="x",J3="x"),"x",ROUND((10-GEOMEAN(((10-I3)/10*9+1),((10-J3)/10*9+1)))/9*10,1))</f>
        <v>3</v>
      </c>
      <c r="AC3" s="154">
        <f>IF(AND(AA3="x",AB3="x"),"x",ROUND((10-GEOMEAN(((10-AA3)/10*9+1),((10-AB3)/10*9+1)))/9*10,1))</f>
        <v>3.8</v>
      </c>
      <c r="AD3" s="154">
        <f t="shared" ref="AD3:AD49" si="2">IF(AND(K3="x",L3="x"),"x",ROUND((10-GEOMEAN(((10-K3)/10*9+1),((10-L3)/10*9+1)))/9*10,1))</f>
        <v>3.8</v>
      </c>
      <c r="AE3" s="155">
        <f t="shared" ref="AE3:AE49" si="3">IF(AND(M3="x",N3="x"),"x",ROUND((10-GEOMEAN(((10-M3)/10*9+1),((10-N3)/10*9+1)))/9*10,1))</f>
        <v>3.2</v>
      </c>
      <c r="AF3" s="156">
        <f>IF(AND(O3="x",P3="x"),"x",ROUND((10-GEOMEAN(((10-O3)/10*9+1),((10-P3)/10*9+1)))/9*10,1))</f>
        <v>0.1</v>
      </c>
      <c r="AG3" s="156">
        <f t="shared" ref="AG3:AG49" si="4">IF(AND(R3="x",Q3="x"),"x",ROUND((10-GEOMEAN(((10-Q3)/10*9+1),((10-R3)/10*9+1)))/9*10,1))</f>
        <v>5.5</v>
      </c>
      <c r="AH3" s="156">
        <f t="shared" ref="AH3:AH48" si="5">IF(AND(S3="x",T3="x"),"x",ROUND((10-GEOMEAN(((10-S3)/10*9+1),((10-T3)/10*9+1)))/9*10,1))</f>
        <v>4.2</v>
      </c>
      <c r="AI3" s="155">
        <f>ROUND((10-GEOMEAN(((10-AF3)/10*9+1),((10-AG3)/10*9+1),((10-AH3)/10*9+1)))/9*10,1)</f>
        <v>3.6</v>
      </c>
      <c r="AJ3" s="154">
        <f>ROUND((10-GEOMEAN(((10-AE3)/10*9+1),((10-AI3)/10*9+1)))/9*10,1)</f>
        <v>3.4</v>
      </c>
      <c r="AK3" s="156">
        <f t="shared" ref="AK3:AK49" si="6">ROUND(AVERAGE(U3,W3),1)</f>
        <v>8</v>
      </c>
      <c r="AL3" s="156">
        <f t="shared" ref="AL3:AL49" si="7">ROUND(AVERAGE(V3,X3),1)</f>
        <v>9.3000000000000007</v>
      </c>
      <c r="AM3" s="155">
        <f t="shared" ref="AM3:AM49" si="8">IF(AND(AK3="x",AL3="x"),"x",ROUND((10-GEOMEAN(((10-AK3)/10*9+1),((10-AL3)/10*9+1)))/9*10,1))</f>
        <v>8.6999999999999993</v>
      </c>
      <c r="AN3" s="155">
        <f>IF(P1_IndicatorData!AB5="No data","x",ROUND(IF(P1_IndicatorData!AB5&gt;AN$51,0,IF(P1_IndicatorData!AB5&lt;AN$50,10,(AN$51-P1_IndicatorData!AB5)/(AN$51-AN$50)*10)),1))</f>
        <v>9.6999999999999993</v>
      </c>
      <c r="AO3" s="154">
        <f t="shared" ref="AO3:AO49" si="9">ROUND((10-GEOMEAN(((10-AM3)/10*9+1),((10-AN3)/10*9+1)))/9*10,1)</f>
        <v>9.3000000000000007</v>
      </c>
      <c r="AP3" s="154">
        <f>IF(P1_IndicatorData!AC5="No data","x",ROUND(IF(P1_IndicatorData!AC5&gt;AP$51,10,IF(P1_IndicatorData!AC5&lt;AP$50,0,10-(AP$51-P1_IndicatorData!AC5)/(AP$51-AP$50)*10)),1))</f>
        <v>8</v>
      </c>
      <c r="AQ3" s="157">
        <f>ROUND((10-GEOMEAN(((10-Y3)/10*9+1),((10-Z3)/10*9+1),((10-AC3)/10*9+1),((10-AD3)/10*9+1),((10-AJ3)/10*9+1),((10-AO3)/10*9+1),((10-AP3)/10*9+1)))/9*10,1)</f>
        <v>6</v>
      </c>
    </row>
    <row r="4" spans="1:43" x14ac:dyDescent="0.35">
      <c r="A4" s="149" t="s">
        <v>55</v>
      </c>
      <c r="B4" s="149" t="s">
        <v>56</v>
      </c>
      <c r="C4" s="150">
        <f>IF(P1_IndicatorData!F6="No data","x",IF(P1_IndicatorData!F6=0,0,ROUND(IF(LOG(P1_IndicatorData!F6)&gt;C$51,10,IF(LOG(P1_IndicatorData!F6)&lt;C$50,0,10-(C$51-LOG(P1_IndicatorData!F6))/(C$51-C$50)*10)),1)))</f>
        <v>1.2</v>
      </c>
      <c r="D4" s="150">
        <f>IF(P1_IndicatorData!G6="No data","x",ROUND(IF(P1_IndicatorData!G6&gt;D$51,10,IF(P1_IndicatorData!G6&lt;D$50,0,10-(D$51-P1_IndicatorData!G6)/(D$51-D$50)*10)),1))</f>
        <v>0</v>
      </c>
      <c r="E4" s="150">
        <f>IF(P1_IndicatorData!H6="No data","x",IF(P1_IndicatorData!H6=0,0,ROUND(IF(LOG(P1_IndicatorData!H6)&gt;E$51,10,IF(LOG(P1_IndicatorData!H6)&lt;E$50,0,10-(E$51-LOG(P1_IndicatorData!H6))/(E$51-E$50)*10)),1)))</f>
        <v>7.9</v>
      </c>
      <c r="F4" s="151">
        <f>IF(P1_IndicatorData!I6="No data","x",ROUND(IF(P1_IndicatorData!I6&gt;F$51,10,IF(P1_IndicatorData!I6&lt;F$50,0,10-(F$51-P1_IndicatorData!I6)/(F$51-F$50)*10)),1))</f>
        <v>5.4</v>
      </c>
      <c r="G4" s="152">
        <f>IF(P1_IndicatorData!J6="No data","x",IF(P1_IndicatorData!J6=0,0,ROUND(IF(LOG(P1_IndicatorData!J6)&gt;G$51,10,IF(LOG(P1_IndicatorData!J6)&lt;G$50,0,10-(G$51-LOG(P1_IndicatorData!J6))/(G$51-G$50)*10)),1)))</f>
        <v>8.1999999999999993</v>
      </c>
      <c r="H4" s="153">
        <f>IF(P1_IndicatorData!K6="No data","x",ROUND(IF(P1_IndicatorData!K6&gt;H$51,10,IF(P1_IndicatorData!K6&lt;H$50,0,10-(H$51-P1_IndicatorData!K6)/(H$51-H$50)*10)),1))</f>
        <v>10</v>
      </c>
      <c r="I4" s="152">
        <f>IF(P1_IndicatorData!L6="No data","x",IF(P1_IndicatorData!L6=0,0,ROUND(IF(LOG(P1_IndicatorData!L6)&gt;I$51,10,IF(LOG(P1_IndicatorData!L6)&lt;I$50,0,10-(I$51-LOG(P1_IndicatorData!L6))/(I$51-I$50)*10)),1)))</f>
        <v>0</v>
      </c>
      <c r="J4" s="153">
        <f>IF(P1_IndicatorData!M6="No data","x",ROUND(IF(P1_IndicatorData!M6&gt;J$51,10,IF(P1_IndicatorData!M6&lt;J$50,0,10-(J$51-P1_IndicatorData!M6)/(J$51-J$50)*10)),1))</f>
        <v>0</v>
      </c>
      <c r="K4" s="152">
        <f>IF(P1_IndicatorData!N6="No data","x",IF(P1_IndicatorData!N6=0,0,ROUND(IF(LOG(P1_IndicatorData!N6)&gt;K$51,10,IF(LOG(P1_IndicatorData!N6)&lt;K$50,0,10-(K$51-LOG(P1_IndicatorData!N6))/(K$51-K$50)*10)),1)))</f>
        <v>0</v>
      </c>
      <c r="L4" s="153">
        <f>IF(P1_IndicatorData!O6="No data","x",ROUND(IF(P1_IndicatorData!O6&gt;L$51,10,IF(P1_IndicatorData!O6&lt;L$50,0,10-(L$51-P1_IndicatorData!O6)/(L$51-L$50)*10)),1))</f>
        <v>0</v>
      </c>
      <c r="M4" s="152">
        <f>IF(P1_IndicatorData!P6="No data","x",IF(P1_IndicatorData!P6=0,0,ROUND(IF(LOG(P1_IndicatorData!P6)&gt;M$51,10,IF(LOG(P1_IndicatorData!P6)&lt;M$50,0,10-(M$51-LOG(P1_IndicatorData!P6))/(M$51-M$50)*10)),1)))</f>
        <v>0</v>
      </c>
      <c r="N4" s="153">
        <f>IF(P1_IndicatorData!Q6="No data","x",ROUND(IF(P1_IndicatorData!Q6&gt;N$51,10,IF(P1_IndicatorData!Q6&lt;N$50,0,10-(N$51-P1_IndicatorData!Q6)/(N$51-N$50)*10)),1))</f>
        <v>0</v>
      </c>
      <c r="O4" s="152">
        <f>IF(P1_IndicatorData!R6="No data","x",IF(P1_IndicatorData!R6=0,0,ROUND(IF(LOG(P1_IndicatorData!R6)&gt;O$51,10,IF(LOG(P1_IndicatorData!R6)&lt;O$50,0,10-(O$51-LOG(P1_IndicatorData!R6))/(O$51-O$50)*10)),1)))</f>
        <v>5</v>
      </c>
      <c r="P4" s="153">
        <f>IF(P1_IndicatorData!S6="No data","x",ROUND(IF(P1_IndicatorData!S6&gt;P$51,10,IF(P1_IndicatorData!S6&lt;P$50,0,10-(P$51-P1_IndicatorData!S6)/(P$51-P$50)*10)),1))</f>
        <v>0.2</v>
      </c>
      <c r="Q4" s="152">
        <f>IF(P1_IndicatorData!T6="No data","x",IF(P1_IndicatorData!T6=0,0,ROUND(IF(LOG(P1_IndicatorData!T6)&gt;Q$51,10,IF(LOG(P1_IndicatorData!T6)&lt;Q$50,0,10-(Q$51-LOG(P1_IndicatorData!T6))/(Q$51-Q$50)*10)),1)))</f>
        <v>0</v>
      </c>
      <c r="R4" s="153">
        <f>IF(P1_IndicatorData!U6="No data","x",ROUND(IF(P1_IndicatorData!U6&gt;R$51,10,IF(P1_IndicatorData!U6&lt;R$50,0,10-(R$51-P1_IndicatorData!U6)/(R$51-R$50)*10)),1))</f>
        <v>0</v>
      </c>
      <c r="S4" s="152">
        <f>IF(P1_IndicatorData!V6="No data","x",IF(P1_IndicatorData!V6=0,0,ROUND(IF(LOG(P1_IndicatorData!V6)&gt;S$51,10,IF(LOG(P1_IndicatorData!V6)&lt;S$50,0,10-(S$51-LOG(P1_IndicatorData!V6))/(S$51-S$50)*10)),1)))</f>
        <v>6.5</v>
      </c>
      <c r="T4" s="153">
        <f>IF(P1_IndicatorData!W6="No data","x",ROUND(IF(P1_IndicatorData!W6&gt;T$51,10,IF(P1_IndicatorData!W6&lt;T$50,0,10-(T$51-P1_IndicatorData!W6)/(T$51-T$50)*10)),1))</f>
        <v>2.1</v>
      </c>
      <c r="U4" s="152">
        <f>IF(P1_IndicatorData!X6="No data","x",IF(P1_IndicatorData!X6=0,0,ROUND(IF(LOG(P1_IndicatorData!X6)&gt;U$51,10,IF(LOG(P1_IndicatorData!X6)&lt;U$50,0,10-(U$51-LOG(P1_IndicatorData!X6))/(U$51-U$50)*10)),1)))</f>
        <v>8.1999999999999993</v>
      </c>
      <c r="V4" s="153">
        <f>IF(P1_IndicatorData!Y6="No data","x",ROUND(IF(P1_IndicatorData!Y6&gt;V$51,10,IF(P1_IndicatorData!Y6&lt;V$50,0,10-(V$51-P1_IndicatorData!Y6)/(V$51-V$50)*10)),1))</f>
        <v>10</v>
      </c>
      <c r="W4" s="152">
        <f>IF(P1_IndicatorData!Z6="No data","x",IF(P1_IndicatorData!Z6=0,0,ROUND(IF(LOG(P1_IndicatorData!Z6)&gt;W$51,10,IF(LOG(P1_IndicatorData!Z6)&lt;W$50,0,10-(W$51-LOG(P1_IndicatorData!Z6))/(W$51-W$50)*10)),1)))</f>
        <v>8.8000000000000007</v>
      </c>
      <c r="X4" s="153">
        <f>IF(P1_IndicatorData!AA6="No data","x",ROUND(IF(P1_IndicatorData!AA6&gt;X$51,10,IF(P1_IndicatorData!AA6&lt;X$50,0,10-(X$51-P1_IndicatorData!AA6)/(X$51-X$50)*10)),1))</f>
        <v>9.8000000000000007</v>
      </c>
      <c r="Y4" s="154">
        <f t="shared" ref="Y4:Y49" si="10">IF(AND(C4="x",D4="x"),"x",ROUND((10-GEOMEAN(((10-C4)/10*9+1),((10-D4)/10*9+1)))/9*10,1))</f>
        <v>0.6</v>
      </c>
      <c r="Z4" s="154">
        <f t="shared" si="0"/>
        <v>6.8</v>
      </c>
      <c r="AA4" s="155">
        <f t="shared" ref="AA4:AA48" si="11">IF(AND(H4="x",I4="x"),"x",ROUND((10-GEOMEAN(((10-G4)/10*9+1),((10-H4)/10*9+1)))/9*10,1))</f>
        <v>9.3000000000000007</v>
      </c>
      <c r="AB4" s="155">
        <f t="shared" si="1"/>
        <v>0</v>
      </c>
      <c r="AC4" s="154">
        <f t="shared" ref="AC4:AC49" si="12">IF(AND(AA4="x",AB4="x"),"x",ROUND((10-GEOMEAN(((10-AA4)/10*9+1),((10-AB4)/10*9+1)))/9*10,1))</f>
        <v>6.6</v>
      </c>
      <c r="AD4" s="154">
        <f t="shared" si="2"/>
        <v>0</v>
      </c>
      <c r="AE4" s="155">
        <f t="shared" si="3"/>
        <v>0</v>
      </c>
      <c r="AF4" s="156">
        <f t="shared" ref="AF4:AF49" si="13">IF(AND(O4="x",P4="x"),"x",ROUND((10-GEOMEAN(((10-O4)/10*9+1),((10-P4)/10*9+1)))/9*10,1))</f>
        <v>2.9</v>
      </c>
      <c r="AG4" s="156">
        <f t="shared" si="4"/>
        <v>0</v>
      </c>
      <c r="AH4" s="156">
        <f t="shared" si="5"/>
        <v>4.7</v>
      </c>
      <c r="AI4" s="155">
        <f t="shared" ref="AI4:AI49" si="14">ROUND((10-GEOMEAN(((10-AF4)/10*9+1),((10-AG4)/10*9+1),((10-AH4)/10*9+1)))/9*10,1)</f>
        <v>2.7</v>
      </c>
      <c r="AJ4" s="154">
        <f t="shared" ref="AJ4:AJ49" si="15">ROUND((10-GEOMEAN(((10-AE4)/10*9+1),((10-AI4)/10*9+1)))/9*10,1)</f>
        <v>1.4</v>
      </c>
      <c r="AK4" s="156">
        <f t="shared" si="6"/>
        <v>8.5</v>
      </c>
      <c r="AL4" s="156">
        <f t="shared" si="7"/>
        <v>9.9</v>
      </c>
      <c r="AM4" s="155">
        <f t="shared" si="8"/>
        <v>9.3000000000000007</v>
      </c>
      <c r="AN4" s="155">
        <f>IF(P1_IndicatorData!AB6="No data","x",ROUND(IF(P1_IndicatorData!AB6&gt;AN$51,0,IF(P1_IndicatorData!AB6&lt;AN$50,10,(AN$51-P1_IndicatorData!AB6)/(AN$51-AN$50)*10)),1))</f>
        <v>9.5</v>
      </c>
      <c r="AO4" s="154">
        <f t="shared" si="9"/>
        <v>9.4</v>
      </c>
      <c r="AP4" s="154">
        <f>IF(P1_IndicatorData!AC6="No data","x",ROUND(IF(P1_IndicatorData!AC6&gt;AP$51,10,IF(P1_IndicatorData!AC6&lt;AP$50,0,10-(AP$51-P1_IndicatorData!AC6)/(AP$51-AP$50)*10)),1))</f>
        <v>0</v>
      </c>
      <c r="AQ4" s="157">
        <f t="shared" ref="AQ4:AQ49" si="16">ROUND((10-GEOMEAN(((10-Y4)/10*9+1),((10-Z4)/10*9+1),((10-AC4)/10*9+1),((10-AD4)/10*9+1),((10-AJ4)/10*9+1),((10-AO4)/10*9+1),((10-AP4)/10*9+1)))/9*10,1)</f>
        <v>4.8</v>
      </c>
    </row>
    <row r="5" spans="1:43" x14ac:dyDescent="0.35">
      <c r="A5" s="149" t="s">
        <v>57</v>
      </c>
      <c r="B5" s="149" t="s">
        <v>58</v>
      </c>
      <c r="C5" s="150">
        <f>IF(P1_IndicatorData!F7="No data","x",IF(P1_IndicatorData!F7=0,0,ROUND(IF(LOG(P1_IndicatorData!F7)&gt;C$51,10,IF(LOG(P1_IndicatorData!F7)&lt;C$50,0,10-(C$51-LOG(P1_IndicatorData!F7))/(C$51-C$50)*10)),1)))</f>
        <v>0</v>
      </c>
      <c r="D5" s="150">
        <f>IF(P1_IndicatorData!G7="No data","x",ROUND(IF(P1_IndicatorData!G7&gt;D$51,10,IF(P1_IndicatorData!G7&lt;D$50,0,10-(D$51-P1_IndicatorData!G7)/(D$51-D$50)*10)),1))</f>
        <v>0</v>
      </c>
      <c r="E5" s="150">
        <f>IF(P1_IndicatorData!H7="No data","x",IF(P1_IndicatorData!H7=0,0,ROUND(IF(LOG(P1_IndicatorData!H7)&gt;E$51,10,IF(LOG(P1_IndicatorData!H7)&lt;E$50,0,10-(E$51-LOG(P1_IndicatorData!H7))/(E$51-E$50)*10)),1)))</f>
        <v>5.2</v>
      </c>
      <c r="F5" s="151">
        <f>IF(P1_IndicatorData!I7="No data","x",ROUND(IF(P1_IndicatorData!I7&gt;F$51,10,IF(P1_IndicatorData!I7&lt;F$50,0,10-(F$51-P1_IndicatorData!I7)/(F$51-F$50)*10)),1))</f>
        <v>0.4</v>
      </c>
      <c r="G5" s="152">
        <f>IF(P1_IndicatorData!J7="No data","x",IF(P1_IndicatorData!J7=0,0,ROUND(IF(LOG(P1_IndicatorData!J7)&gt;G$51,10,IF(LOG(P1_IndicatorData!J7)&lt;G$50,0,10-(G$51-LOG(P1_IndicatorData!J7))/(G$51-G$50)*10)),1)))</f>
        <v>3.9</v>
      </c>
      <c r="H5" s="153">
        <f>IF(P1_IndicatorData!K7="No data","x",ROUND(IF(P1_IndicatorData!K7&gt;H$51,10,IF(P1_IndicatorData!K7&lt;H$50,0,10-(H$51-P1_IndicatorData!K7)/(H$51-H$50)*10)),1))</f>
        <v>0.7</v>
      </c>
      <c r="I5" s="152">
        <f>IF(P1_IndicatorData!L7="No data","x",IF(P1_IndicatorData!L7=0,0,ROUND(IF(LOG(P1_IndicatorData!L7)&gt;I$51,10,IF(LOG(P1_IndicatorData!L7)&lt;I$50,0,10-(I$51-LOG(P1_IndicatorData!L7))/(I$51-I$50)*10)),1)))</f>
        <v>0</v>
      </c>
      <c r="J5" s="153">
        <f>IF(P1_IndicatorData!M7="No data","x",ROUND(IF(P1_IndicatorData!M7&gt;J$51,10,IF(P1_IndicatorData!M7&lt;J$50,0,10-(J$51-P1_IndicatorData!M7)/(J$51-J$50)*10)),1))</f>
        <v>0</v>
      </c>
      <c r="K5" s="152">
        <f>IF(P1_IndicatorData!N7="No data","x",IF(P1_IndicatorData!N7=0,0,ROUND(IF(LOG(P1_IndicatorData!N7)&gt;K$51,10,IF(LOG(P1_IndicatorData!N7)&lt;K$50,0,10-(K$51-LOG(P1_IndicatorData!N7))/(K$51-K$50)*10)),1)))</f>
        <v>6.2</v>
      </c>
      <c r="L5" s="153">
        <f>IF(P1_IndicatorData!O7="No data","x",ROUND(IF(P1_IndicatorData!O7&gt;L$51,10,IF(P1_IndicatorData!O7&lt;L$50,0,10-(L$51-P1_IndicatorData!O7)/(L$51-L$50)*10)),1))</f>
        <v>0.4</v>
      </c>
      <c r="M5" s="152">
        <f>IF(P1_IndicatorData!P7="No data","x",IF(P1_IndicatorData!P7=0,0,ROUND(IF(LOG(P1_IndicatorData!P7)&gt;M$51,10,IF(LOG(P1_IndicatorData!P7)&lt;M$50,0,10-(M$51-LOG(P1_IndicatorData!P7))/(M$51-M$50)*10)),1)))</f>
        <v>9.9</v>
      </c>
      <c r="N5" s="153">
        <f>IF(P1_IndicatorData!Q7="No data","x",ROUND(IF(P1_IndicatorData!Q7&gt;N$51,10,IF(P1_IndicatorData!Q7&lt;N$50,0,10-(N$51-P1_IndicatorData!Q7)/(N$51-N$50)*10)),1))</f>
        <v>9.9</v>
      </c>
      <c r="O5" s="152">
        <f>IF(P1_IndicatorData!R7="No data","x",IF(P1_IndicatorData!R7=0,0,ROUND(IF(LOG(P1_IndicatorData!R7)&gt;O$51,10,IF(LOG(P1_IndicatorData!R7)&lt;O$50,0,10-(O$51-LOG(P1_IndicatorData!R7))/(O$51-O$50)*10)),1)))</f>
        <v>8.5</v>
      </c>
      <c r="P5" s="153">
        <f>IF(P1_IndicatorData!S7="No data","x",ROUND(IF(P1_IndicatorData!S7&gt;P$51,10,IF(P1_IndicatorData!S7&lt;P$50,0,10-(P$51-P1_IndicatorData!S7)/(P$51-P$50)*10)),1))</f>
        <v>1.3</v>
      </c>
      <c r="Q5" s="152">
        <f>IF(P1_IndicatorData!T7="No data","x",IF(P1_IndicatorData!T7=0,0,ROUND(IF(LOG(P1_IndicatorData!T7)&gt;Q$51,10,IF(LOG(P1_IndicatorData!T7)&lt;Q$50,0,10-(Q$51-LOG(P1_IndicatorData!T7))/(Q$51-Q$50)*10)),1)))</f>
        <v>9</v>
      </c>
      <c r="R5" s="153">
        <f>IF(P1_IndicatorData!U7="No data","x",ROUND(IF(P1_IndicatorData!U7&gt;R$51,10,IF(P1_IndicatorData!U7&lt;R$50,0,10-(R$51-P1_IndicatorData!U7)/(R$51-R$50)*10)),1))</f>
        <v>4.4000000000000004</v>
      </c>
      <c r="S5" s="152">
        <f>IF(P1_IndicatorData!V7="No data","x",IF(P1_IndicatorData!V7=0,0,ROUND(IF(LOG(P1_IndicatorData!V7)&gt;S$51,10,IF(LOG(P1_IndicatorData!V7)&lt;S$50,0,10-(S$51-LOG(P1_IndicatorData!V7))/(S$51-S$50)*10)),1)))</f>
        <v>9.6</v>
      </c>
      <c r="T5" s="153">
        <f>IF(P1_IndicatorData!W7="No data","x",ROUND(IF(P1_IndicatorData!W7&gt;T$51,10,IF(P1_IndicatorData!W7&lt;T$50,0,10-(T$51-P1_IndicatorData!W7)/(T$51-T$50)*10)),1))</f>
        <v>8.6</v>
      </c>
      <c r="U5" s="152">
        <f>IF(P1_IndicatorData!X7="No data","x",IF(P1_IndicatorData!X7=0,0,ROUND(IF(LOG(P1_IndicatorData!X7)&gt;U$51,10,IF(LOG(P1_IndicatorData!X7)&lt;U$50,0,10-(U$51-LOG(P1_IndicatorData!X7))/(U$51-U$50)*10)),1)))</f>
        <v>9.6999999999999993</v>
      </c>
      <c r="V5" s="153">
        <f>IF(P1_IndicatorData!Y7="No data","x",ROUND(IF(P1_IndicatorData!Y7&gt;V$51,10,IF(P1_IndicatorData!Y7&lt;V$50,0,10-(V$51-P1_IndicatorData!Y7)/(V$51-V$50)*10)),1))</f>
        <v>9.8000000000000007</v>
      </c>
      <c r="W5" s="152">
        <f>IF(P1_IndicatorData!Z7="No data","x",IF(P1_IndicatorData!Z7=0,0,ROUND(IF(LOG(P1_IndicatorData!Z7)&gt;W$51,10,IF(LOG(P1_IndicatorData!Z7)&lt;W$50,0,10-(W$51-LOG(P1_IndicatorData!Z7))/(W$51-W$50)*10)),1)))</f>
        <v>9.8000000000000007</v>
      </c>
      <c r="X5" s="153">
        <f>IF(P1_IndicatorData!AA7="No data","x",ROUND(IF(P1_IndicatorData!AA7&gt;X$51,10,IF(P1_IndicatorData!AA7&lt;X$50,0,10-(X$51-P1_IndicatorData!AA7)/(X$51-X$50)*10)),1))</f>
        <v>10</v>
      </c>
      <c r="Y5" s="154">
        <f t="shared" si="10"/>
        <v>0</v>
      </c>
      <c r="Z5" s="154">
        <f t="shared" si="0"/>
        <v>3.2</v>
      </c>
      <c r="AA5" s="155">
        <f t="shared" si="11"/>
        <v>2.4</v>
      </c>
      <c r="AB5" s="155">
        <f t="shared" si="1"/>
        <v>0</v>
      </c>
      <c r="AC5" s="154">
        <f t="shared" si="12"/>
        <v>1.3</v>
      </c>
      <c r="AD5" s="154">
        <f t="shared" si="2"/>
        <v>3.9</v>
      </c>
      <c r="AE5" s="155">
        <f t="shared" si="3"/>
        <v>9.9</v>
      </c>
      <c r="AF5" s="156">
        <f t="shared" si="13"/>
        <v>6</v>
      </c>
      <c r="AG5" s="156">
        <f t="shared" si="4"/>
        <v>7.3</v>
      </c>
      <c r="AH5" s="156">
        <f t="shared" si="5"/>
        <v>9.1999999999999993</v>
      </c>
      <c r="AI5" s="155">
        <f t="shared" si="14"/>
        <v>7.8</v>
      </c>
      <c r="AJ5" s="154">
        <f t="shared" si="15"/>
        <v>9.1</v>
      </c>
      <c r="AK5" s="156">
        <f t="shared" si="6"/>
        <v>9.8000000000000007</v>
      </c>
      <c r="AL5" s="156">
        <f t="shared" si="7"/>
        <v>9.9</v>
      </c>
      <c r="AM5" s="155">
        <f t="shared" si="8"/>
        <v>9.9</v>
      </c>
      <c r="AN5" s="155">
        <f>IF(P1_IndicatorData!AB7="No data","x",ROUND(IF(P1_IndicatorData!AB7&gt;AN$51,0,IF(P1_IndicatorData!AB7&lt;AN$50,10,(AN$51-P1_IndicatorData!AB7)/(AN$51-AN$50)*10)),1))</f>
        <v>9.1999999999999993</v>
      </c>
      <c r="AO5" s="154">
        <f t="shared" si="9"/>
        <v>9.6</v>
      </c>
      <c r="AP5" s="154">
        <f>IF(P1_IndicatorData!AC7="No data","x",ROUND(IF(P1_IndicatorData!AC7&gt;AP$51,10,IF(P1_IndicatorData!AC7&lt;AP$50,0,10-(AP$51-P1_IndicatorData!AC7)/(AP$51-AP$50)*10)),1))</f>
        <v>2</v>
      </c>
      <c r="AQ5" s="157">
        <f t="shared" si="16"/>
        <v>5.5</v>
      </c>
    </row>
    <row r="6" spans="1:43" x14ac:dyDescent="0.35">
      <c r="A6" s="149" t="s">
        <v>59</v>
      </c>
      <c r="B6" s="149" t="s">
        <v>60</v>
      </c>
      <c r="C6" s="150">
        <f>IF(P1_IndicatorData!F8="No data","x",IF(P1_IndicatorData!F8=0,0,ROUND(IF(LOG(P1_IndicatorData!F8)&gt;C$51,10,IF(LOG(P1_IndicatorData!F8)&lt;C$50,0,10-(C$51-LOG(P1_IndicatorData!F8))/(C$51-C$50)*10)),1)))</f>
        <v>0</v>
      </c>
      <c r="D6" s="150">
        <f>IF(P1_IndicatorData!G8="No data","x",ROUND(IF(P1_IndicatorData!G8&gt;D$51,10,IF(P1_IndicatorData!G8&lt;D$50,0,10-(D$51-P1_IndicatorData!G8)/(D$51-D$50)*10)),1))</f>
        <v>0</v>
      </c>
      <c r="E6" s="150">
        <f>IF(P1_IndicatorData!H8="No data","x",IF(P1_IndicatorData!H8=0,0,ROUND(IF(LOG(P1_IndicatorData!H8)&gt;E$51,10,IF(LOG(P1_IndicatorData!H8)&lt;E$50,0,10-(E$51-LOG(P1_IndicatorData!H8))/(E$51-E$50)*10)),1)))</f>
        <v>0</v>
      </c>
      <c r="F6" s="151">
        <f>IF(P1_IndicatorData!I8="No data","x",ROUND(IF(P1_IndicatorData!I8&gt;F$51,10,IF(P1_IndicatorData!I8&lt;F$50,0,10-(F$51-P1_IndicatorData!I8)/(F$51-F$50)*10)),1))</f>
        <v>0</v>
      </c>
      <c r="G6" s="152">
        <f>IF(P1_IndicatorData!J8="No data","x",IF(P1_IndicatorData!J8=0,0,ROUND(IF(LOG(P1_IndicatorData!J8)&gt;G$51,10,IF(LOG(P1_IndicatorData!J8)&lt;G$50,0,10-(G$51-LOG(P1_IndicatorData!J8))/(G$51-G$50)*10)),1)))</f>
        <v>0</v>
      </c>
      <c r="H6" s="153">
        <f>IF(P1_IndicatorData!K8="No data","x",ROUND(IF(P1_IndicatorData!K8&gt;H$51,10,IF(P1_IndicatorData!K8&lt;H$50,0,10-(H$51-P1_IndicatorData!K8)/(H$51-H$50)*10)),1))</f>
        <v>0</v>
      </c>
      <c r="I6" s="152">
        <f>IF(P1_IndicatorData!L8="No data","x",IF(P1_IndicatorData!L8=0,0,ROUND(IF(LOG(P1_IndicatorData!L8)&gt;I$51,10,IF(LOG(P1_IndicatorData!L8)&lt;I$50,0,10-(I$51-LOG(P1_IndicatorData!L8))/(I$51-I$50)*10)),1)))</f>
        <v>0</v>
      </c>
      <c r="J6" s="153">
        <f>IF(P1_IndicatorData!M8="No data","x",ROUND(IF(P1_IndicatorData!M8&gt;J$51,10,IF(P1_IndicatorData!M8&lt;J$50,0,10-(J$51-P1_IndicatorData!M8)/(J$51-J$50)*10)),1))</f>
        <v>0</v>
      </c>
      <c r="K6" s="152">
        <f>IF(P1_IndicatorData!N8="No data","x",IF(P1_IndicatorData!N8=0,0,ROUND(IF(LOG(P1_IndicatorData!N8)&gt;K$51,10,IF(LOG(P1_IndicatorData!N8)&lt;K$50,0,10-(K$51-LOG(P1_IndicatorData!N8))/(K$51-K$50)*10)),1)))</f>
        <v>8.1</v>
      </c>
      <c r="L6" s="153">
        <f>IF(P1_IndicatorData!O8="No data","x",ROUND(IF(P1_IndicatorData!O8&gt;L$51,10,IF(P1_IndicatorData!O8&lt;L$50,0,10-(L$51-P1_IndicatorData!O8)/(L$51-L$50)*10)),1))</f>
        <v>2.9</v>
      </c>
      <c r="M6" s="152">
        <f>IF(P1_IndicatorData!P8="No data","x",IF(P1_IndicatorData!P8=0,0,ROUND(IF(LOG(P1_IndicatorData!P8)&gt;M$51,10,IF(LOG(P1_IndicatorData!P8)&lt;M$50,0,10-(M$51-LOG(P1_IndicatorData!P8))/(M$51-M$50)*10)),1)))</f>
        <v>9</v>
      </c>
      <c r="N6" s="153">
        <f>IF(P1_IndicatorData!Q8="No data","x",ROUND(IF(P1_IndicatorData!Q8&gt;N$51,10,IF(P1_IndicatorData!Q8&lt;N$50,0,10-(N$51-P1_IndicatorData!Q8)/(N$51-N$50)*10)),1))</f>
        <v>9</v>
      </c>
      <c r="O6" s="152">
        <f>IF(P1_IndicatorData!R8="No data","x",IF(P1_IndicatorData!R8=0,0,ROUND(IF(LOG(P1_IndicatorData!R8)&gt;O$51,10,IF(LOG(P1_IndicatorData!R8)&lt;O$50,0,10-(O$51-LOG(P1_IndicatorData!R8))/(O$51-O$50)*10)),1)))</f>
        <v>10</v>
      </c>
      <c r="P6" s="153">
        <f>IF(P1_IndicatorData!S8="No data","x",ROUND(IF(P1_IndicatorData!S8&gt;P$51,10,IF(P1_IndicatorData!S8&lt;P$50,0,10-(P$51-P1_IndicatorData!S8)/(P$51-P$50)*10)),1))</f>
        <v>10</v>
      </c>
      <c r="Q6" s="152">
        <f>IF(P1_IndicatorData!T8="No data","x",IF(P1_IndicatorData!T8=0,0,ROUND(IF(LOG(P1_IndicatorData!T8)&gt;Q$51,10,IF(LOG(P1_IndicatorData!T8)&lt;Q$50,0,10-(Q$51-LOG(P1_IndicatorData!T8))/(Q$51-Q$50)*10)),1)))</f>
        <v>9</v>
      </c>
      <c r="R6" s="153">
        <f>IF(P1_IndicatorData!U8="No data","x",ROUND(IF(P1_IndicatorData!U8&gt;R$51,10,IF(P1_IndicatorData!U8&lt;R$50,0,10-(R$51-P1_IndicatorData!U8)/(R$51-R$50)*10)),1))</f>
        <v>9</v>
      </c>
      <c r="S6" s="152">
        <f>IF(P1_IndicatorData!V8="No data","x",IF(P1_IndicatorData!V8=0,0,ROUND(IF(LOG(P1_IndicatorData!V8)&gt;S$51,10,IF(LOG(P1_IndicatorData!V8)&lt;S$50,0,10-(S$51-LOG(P1_IndicatorData!V8))/(S$51-S$50)*10)),1)))</f>
        <v>8.1</v>
      </c>
      <c r="T6" s="153">
        <f>IF(P1_IndicatorData!W8="No data","x",ROUND(IF(P1_IndicatorData!W8&gt;T$51,10,IF(P1_IndicatorData!W8&lt;T$50,0,10-(T$51-P1_IndicatorData!W8)/(T$51-T$50)*10)),1))</f>
        <v>6.1</v>
      </c>
      <c r="U6" s="152">
        <f>IF(P1_IndicatorData!X8="No data","x",IF(P1_IndicatorData!X8=0,0,ROUND(IF(LOG(P1_IndicatorData!X8)&gt;U$51,10,IF(LOG(P1_IndicatorData!X8)&lt;U$50,0,10-(U$51-LOG(P1_IndicatorData!X8))/(U$51-U$50)*10)),1)))</f>
        <v>8.3000000000000007</v>
      </c>
      <c r="V6" s="153">
        <f>IF(P1_IndicatorData!Y8="No data","x",ROUND(IF(P1_IndicatorData!Y8&gt;V$51,10,IF(P1_IndicatorData!Y8&lt;V$50,0,10-(V$51-P1_IndicatorData!Y8)/(V$51-V$50)*10)),1))</f>
        <v>9.4</v>
      </c>
      <c r="W6" s="152">
        <f>IF(P1_IndicatorData!Z8="No data","x",IF(P1_IndicatorData!Z8=0,0,ROUND(IF(LOG(P1_IndicatorData!Z8)&gt;W$51,10,IF(LOG(P1_IndicatorData!Z8)&lt;W$50,0,10-(W$51-LOG(P1_IndicatorData!Z8))/(W$51-W$50)*10)),1)))</f>
        <v>8.8000000000000007</v>
      </c>
      <c r="X6" s="153">
        <f>IF(P1_IndicatorData!AA8="No data","x",ROUND(IF(P1_IndicatorData!AA8&gt;X$51,10,IF(P1_IndicatorData!AA8&lt;X$50,0,10-(X$51-P1_IndicatorData!AA8)/(X$51-X$50)*10)),1))</f>
        <v>9.8000000000000007</v>
      </c>
      <c r="Y6" s="154">
        <f t="shared" si="10"/>
        <v>0</v>
      </c>
      <c r="Z6" s="154">
        <f t="shared" si="0"/>
        <v>0</v>
      </c>
      <c r="AA6" s="155">
        <f t="shared" si="11"/>
        <v>0</v>
      </c>
      <c r="AB6" s="155">
        <f t="shared" si="1"/>
        <v>0</v>
      </c>
      <c r="AC6" s="154">
        <f t="shared" si="12"/>
        <v>0</v>
      </c>
      <c r="AD6" s="154">
        <f t="shared" si="2"/>
        <v>6.1</v>
      </c>
      <c r="AE6" s="155">
        <f t="shared" si="3"/>
        <v>9</v>
      </c>
      <c r="AF6" s="156">
        <f t="shared" si="13"/>
        <v>10</v>
      </c>
      <c r="AG6" s="156">
        <f t="shared" si="4"/>
        <v>9</v>
      </c>
      <c r="AH6" s="156">
        <f t="shared" si="5"/>
        <v>7.2</v>
      </c>
      <c r="AI6" s="155">
        <f t="shared" si="14"/>
        <v>9</v>
      </c>
      <c r="AJ6" s="154">
        <f t="shared" si="15"/>
        <v>9</v>
      </c>
      <c r="AK6" s="156">
        <f t="shared" si="6"/>
        <v>8.6</v>
      </c>
      <c r="AL6" s="156">
        <f t="shared" si="7"/>
        <v>9.6</v>
      </c>
      <c r="AM6" s="155">
        <f t="shared" si="8"/>
        <v>9.1999999999999993</v>
      </c>
      <c r="AN6" s="155">
        <f>IF(P1_IndicatorData!AB8="No data","x",ROUND(IF(P1_IndicatorData!AB8&gt;AN$51,0,IF(P1_IndicatorData!AB8&lt;AN$50,10,(AN$51-P1_IndicatorData!AB8)/(AN$51-AN$50)*10)),1))</f>
        <v>9.3000000000000007</v>
      </c>
      <c r="AO6" s="154">
        <f t="shared" si="9"/>
        <v>9.3000000000000007</v>
      </c>
      <c r="AP6" s="154">
        <f>IF(P1_IndicatorData!AC8="No data","x",ROUND(IF(P1_IndicatorData!AC8&gt;AP$51,10,IF(P1_IndicatorData!AC8&lt;AP$50,0,10-(AP$51-P1_IndicatorData!AC8)/(AP$51-AP$50)*10)),1))</f>
        <v>1.6</v>
      </c>
      <c r="AQ6" s="157">
        <f t="shared" si="16"/>
        <v>5.2</v>
      </c>
    </row>
    <row r="7" spans="1:43" x14ac:dyDescent="0.35">
      <c r="A7" s="149" t="s">
        <v>61</v>
      </c>
      <c r="B7" s="149" t="s">
        <v>62</v>
      </c>
      <c r="C7" s="150">
        <f>IF(P1_IndicatorData!F9="No data","x",IF(P1_IndicatorData!F9=0,0,ROUND(IF(LOG(P1_IndicatorData!F9)&gt;C$51,10,IF(LOG(P1_IndicatorData!F9)&lt;C$50,0,10-(C$51-LOG(P1_IndicatorData!F9))/(C$51-C$50)*10)),1)))</f>
        <v>4.4000000000000004</v>
      </c>
      <c r="D7" s="150">
        <f>IF(P1_IndicatorData!G9="No data","x",ROUND(IF(P1_IndicatorData!G9&gt;D$51,10,IF(P1_IndicatorData!G9&lt;D$50,0,10-(D$51-P1_IndicatorData!G9)/(D$51-D$50)*10)),1))</f>
        <v>0.2</v>
      </c>
      <c r="E7" s="150">
        <f>IF(P1_IndicatorData!H9="No data","x",IF(P1_IndicatorData!H9=0,0,ROUND(IF(LOG(P1_IndicatorData!H9)&gt;E$51,10,IF(LOG(P1_IndicatorData!H9)&lt;E$50,0,10-(E$51-LOG(P1_IndicatorData!H9))/(E$51-E$50)*10)),1)))</f>
        <v>0</v>
      </c>
      <c r="F7" s="151">
        <f>IF(P1_IndicatorData!I9="No data","x",ROUND(IF(P1_IndicatorData!I9&gt;F$51,10,IF(P1_IndicatorData!I9&lt;F$50,0,10-(F$51-P1_IndicatorData!I9)/(F$51-F$50)*10)),1))</f>
        <v>0</v>
      </c>
      <c r="G7" s="152">
        <f>IF(P1_IndicatorData!J9="No data","x",IF(P1_IndicatorData!J9=0,0,ROUND(IF(LOG(P1_IndicatorData!J9)&gt;G$51,10,IF(LOG(P1_IndicatorData!J9)&lt;G$50,0,10-(G$51-LOG(P1_IndicatorData!J9))/(G$51-G$50)*10)),1)))</f>
        <v>5.7</v>
      </c>
      <c r="H7" s="153">
        <f>IF(P1_IndicatorData!K9="No data","x",ROUND(IF(P1_IndicatorData!K9&gt;H$51,10,IF(P1_IndicatorData!K9&lt;H$50,0,10-(H$51-P1_IndicatorData!K9)/(H$51-H$50)*10)),1))</f>
        <v>5.9</v>
      </c>
      <c r="I7" s="152">
        <f>IF(P1_IndicatorData!L9="No data","x",IF(P1_IndicatorData!L9=0,0,ROUND(IF(LOG(P1_IndicatorData!L9)&gt;I$51,10,IF(LOG(P1_IndicatorData!L9)&lt;I$50,0,10-(I$51-LOG(P1_IndicatorData!L9))/(I$51-I$50)*10)),1)))</f>
        <v>5.3</v>
      </c>
      <c r="J7" s="153">
        <f>IF(P1_IndicatorData!M9="No data","x",ROUND(IF(P1_IndicatorData!M9&gt;J$51,10,IF(P1_IndicatorData!M9&lt;J$50,0,10-(J$51-P1_IndicatorData!M9)/(J$51-J$50)*10)),1))</f>
        <v>0.6</v>
      </c>
      <c r="K7" s="152">
        <f>IF(P1_IndicatorData!N9="No data","x",IF(P1_IndicatorData!N9=0,0,ROUND(IF(LOG(P1_IndicatorData!N9)&gt;K$51,10,IF(LOG(P1_IndicatorData!N9)&lt;K$50,0,10-(K$51-LOG(P1_IndicatorData!N9))/(K$51-K$50)*10)),1)))</f>
        <v>0</v>
      </c>
      <c r="L7" s="153">
        <f>IF(P1_IndicatorData!O9="No data","x",ROUND(IF(P1_IndicatorData!O9&gt;L$51,10,IF(P1_IndicatorData!O9&lt;L$50,0,10-(L$51-P1_IndicatorData!O9)/(L$51-L$50)*10)),1))</f>
        <v>0</v>
      </c>
      <c r="M7" s="152">
        <f>IF(P1_IndicatorData!P9="No data","x",IF(P1_IndicatorData!P9=0,0,ROUND(IF(LOG(P1_IndicatorData!P9)&gt;M$51,10,IF(LOG(P1_IndicatorData!P9)&lt;M$50,0,10-(M$51-LOG(P1_IndicatorData!P9))/(M$51-M$50)*10)),1)))</f>
        <v>5.2</v>
      </c>
      <c r="N7" s="153">
        <f>IF(P1_IndicatorData!Q9="No data","x",ROUND(IF(P1_IndicatorData!Q9&gt;N$51,10,IF(P1_IndicatorData!Q9&lt;N$50,0,10-(N$51-P1_IndicatorData!Q9)/(N$51-N$50)*10)),1))</f>
        <v>0.5</v>
      </c>
      <c r="O7" s="152">
        <f>IF(P1_IndicatorData!R9="No data","x",IF(P1_IndicatorData!R9=0,0,ROUND(IF(LOG(P1_IndicatorData!R9)&gt;O$51,10,IF(LOG(P1_IndicatorData!R9)&lt;O$50,0,10-(O$51-LOG(P1_IndicatorData!R9))/(O$51-O$50)*10)),1)))</f>
        <v>0</v>
      </c>
      <c r="P7" s="153">
        <f>IF(P1_IndicatorData!S9="No data","x",ROUND(IF(P1_IndicatorData!S9&gt;P$51,10,IF(P1_IndicatorData!S9&lt;P$50,0,10-(P$51-P1_IndicatorData!S9)/(P$51-P$50)*10)),1))</f>
        <v>0</v>
      </c>
      <c r="Q7" s="152">
        <f>IF(P1_IndicatorData!T9="No data","x",IF(P1_IndicatorData!T9=0,0,ROUND(IF(LOG(P1_IndicatorData!T9)&gt;Q$51,10,IF(LOG(P1_IndicatorData!T9)&lt;Q$50,0,10-(Q$51-LOG(P1_IndicatorData!T9))/(Q$51-Q$50)*10)),1)))</f>
        <v>5.6</v>
      </c>
      <c r="R7" s="153">
        <f>IF(P1_IndicatorData!U9="No data","x",ROUND(IF(P1_IndicatorData!U9&gt;R$51,10,IF(P1_IndicatorData!U9&lt;R$50,0,10-(R$51-P1_IndicatorData!U9)/(R$51-R$50)*10)),1))</f>
        <v>0.7</v>
      </c>
      <c r="S7" s="152">
        <f>IF(P1_IndicatorData!V9="No data","x",IF(P1_IndicatorData!V9=0,0,ROUND(IF(LOG(P1_IndicatorData!V9)&gt;S$51,10,IF(LOG(P1_IndicatorData!V9)&lt;S$50,0,10-(S$51-LOG(P1_IndicatorData!V9))/(S$51-S$50)*10)),1)))</f>
        <v>3.9</v>
      </c>
      <c r="T7" s="153">
        <f>IF(P1_IndicatorData!W9="No data","x",ROUND(IF(P1_IndicatorData!W9&gt;T$51,10,IF(P1_IndicatorData!W9&lt;T$50,0,10-(T$51-P1_IndicatorData!W9)/(T$51-T$50)*10)),1))</f>
        <v>0.7</v>
      </c>
      <c r="U7" s="152">
        <f>IF(P1_IndicatorData!X9="No data","x",IF(P1_IndicatorData!X9=0,0,ROUND(IF(LOG(P1_IndicatorData!X9)&gt;U$51,10,IF(LOG(P1_IndicatorData!X9)&lt;U$50,0,10-(U$51-LOG(P1_IndicatorData!X9))/(U$51-U$50)*10)),1)))</f>
        <v>6.8</v>
      </c>
      <c r="V7" s="153">
        <f>IF(P1_IndicatorData!Y9="No data","x",ROUND(IF(P1_IndicatorData!Y9&gt;V$51,10,IF(P1_IndicatorData!Y9&lt;V$50,0,10-(V$51-P1_IndicatorData!Y9)/(V$51-V$50)*10)),1))</f>
        <v>9.8000000000000007</v>
      </c>
      <c r="W7" s="152">
        <f>IF(P1_IndicatorData!Z9="No data","x",IF(P1_IndicatorData!Z9=0,0,ROUND(IF(LOG(P1_IndicatorData!Z9)&gt;W$51,10,IF(LOG(P1_IndicatorData!Z9)&lt;W$50,0,10-(W$51-LOG(P1_IndicatorData!Z9))/(W$51-W$50)*10)),1)))</f>
        <v>7.8</v>
      </c>
      <c r="X7" s="153">
        <f>IF(P1_IndicatorData!AA9="No data","x",ROUND(IF(P1_IndicatorData!AA9&gt;X$51,10,IF(P1_IndicatorData!AA9&lt;X$50,0,10-(X$51-P1_IndicatorData!AA9)/(X$51-X$50)*10)),1))</f>
        <v>9.6999999999999993</v>
      </c>
      <c r="Y7" s="154">
        <f t="shared" si="10"/>
        <v>2.6</v>
      </c>
      <c r="Z7" s="154">
        <f t="shared" si="0"/>
        <v>0</v>
      </c>
      <c r="AA7" s="155">
        <f t="shared" si="11"/>
        <v>5.8</v>
      </c>
      <c r="AB7" s="155">
        <f t="shared" si="1"/>
        <v>3.3</v>
      </c>
      <c r="AC7" s="154">
        <f t="shared" si="12"/>
        <v>4.7</v>
      </c>
      <c r="AD7" s="154">
        <f t="shared" si="2"/>
        <v>0</v>
      </c>
      <c r="AE7" s="155">
        <f t="shared" si="3"/>
        <v>3.2</v>
      </c>
      <c r="AF7" s="156">
        <f t="shared" si="13"/>
        <v>0</v>
      </c>
      <c r="AG7" s="156">
        <f t="shared" si="4"/>
        <v>3.5</v>
      </c>
      <c r="AH7" s="156">
        <f t="shared" si="5"/>
        <v>2.4</v>
      </c>
      <c r="AI7" s="155">
        <f t="shared" si="14"/>
        <v>2.1</v>
      </c>
      <c r="AJ7" s="154">
        <f t="shared" si="15"/>
        <v>2.7</v>
      </c>
      <c r="AK7" s="156">
        <f t="shared" si="6"/>
        <v>7.3</v>
      </c>
      <c r="AL7" s="156">
        <f t="shared" si="7"/>
        <v>9.8000000000000007</v>
      </c>
      <c r="AM7" s="155">
        <f t="shared" si="8"/>
        <v>8.9</v>
      </c>
      <c r="AN7" s="155">
        <f>IF(P1_IndicatorData!AB9="No data","x",ROUND(IF(P1_IndicatorData!AB9&gt;AN$51,0,IF(P1_IndicatorData!AB9&lt;AN$50,10,(AN$51-P1_IndicatorData!AB9)/(AN$51-AN$50)*10)),1))</f>
        <v>9.6</v>
      </c>
      <c r="AO7" s="154">
        <f t="shared" si="9"/>
        <v>9.3000000000000007</v>
      </c>
      <c r="AP7" s="154">
        <f>IF(P1_IndicatorData!AC9="No data","x",ROUND(IF(P1_IndicatorData!AC9&gt;AP$51,10,IF(P1_IndicatorData!AC9&lt;AP$50,0,10-(AP$51-P1_IndicatorData!AC9)/(AP$51-AP$50)*10)),1))</f>
        <v>7.2</v>
      </c>
      <c r="AQ7" s="157">
        <f t="shared" si="16"/>
        <v>4.8</v>
      </c>
    </row>
    <row r="8" spans="1:43" x14ac:dyDescent="0.35">
      <c r="A8" s="149" t="s">
        <v>63</v>
      </c>
      <c r="B8" s="149" t="s">
        <v>64</v>
      </c>
      <c r="C8" s="150">
        <f>IF(P1_IndicatorData!F10="No data","x",IF(P1_IndicatorData!F10=0,0,ROUND(IF(LOG(P1_IndicatorData!F10)&gt;C$51,10,IF(LOG(P1_IndicatorData!F10)&lt;C$50,0,10-(C$51-LOG(P1_IndicatorData!F10))/(C$51-C$50)*10)),1)))</f>
        <v>6.1</v>
      </c>
      <c r="D8" s="150">
        <f>IF(P1_IndicatorData!G10="No data","x",ROUND(IF(P1_IndicatorData!G10&gt;D$51,10,IF(P1_IndicatorData!G10&lt;D$50,0,10-(D$51-P1_IndicatorData!G10)/(D$51-D$50)*10)),1))</f>
        <v>0.5</v>
      </c>
      <c r="E8" s="150">
        <f>IF(P1_IndicatorData!H10="No data","x",IF(P1_IndicatorData!H10=0,0,ROUND(IF(LOG(P1_IndicatorData!H10)&gt;E$51,10,IF(LOG(P1_IndicatorData!H10)&lt;E$50,0,10-(E$51-LOG(P1_IndicatorData!H10))/(E$51-E$50)*10)),1)))</f>
        <v>7.8</v>
      </c>
      <c r="F8" s="151">
        <f>IF(P1_IndicatorData!I10="No data","x",ROUND(IF(P1_IndicatorData!I10&gt;F$51,10,IF(P1_IndicatorData!I10&lt;F$50,0,10-(F$51-P1_IndicatorData!I10)/(F$51-F$50)*10)),1))</f>
        <v>9.6</v>
      </c>
      <c r="G8" s="152">
        <f>IF(P1_IndicatorData!J10="No data","x",IF(P1_IndicatorData!J10=0,0,ROUND(IF(LOG(P1_IndicatorData!J10)&gt;G$51,10,IF(LOG(P1_IndicatorData!J10)&lt;G$50,0,10-(G$51-LOG(P1_IndicatorData!J10))/(G$51-G$50)*10)),1)))</f>
        <v>6.8</v>
      </c>
      <c r="H8" s="153">
        <f>IF(P1_IndicatorData!K10="No data","x",ROUND(IF(P1_IndicatorData!K10&gt;H$51,10,IF(P1_IndicatorData!K10&lt;H$50,0,10-(H$51-P1_IndicatorData!K10)/(H$51-H$50)*10)),1))</f>
        <v>9.9</v>
      </c>
      <c r="I8" s="152">
        <f>IF(P1_IndicatorData!L10="No data","x",IF(P1_IndicatorData!L10=0,0,ROUND(IF(LOG(P1_IndicatorData!L10)&gt;I$51,10,IF(LOG(P1_IndicatorData!L10)&lt;I$50,0,10-(I$51-LOG(P1_IndicatorData!L10))/(I$51-I$50)*10)),1)))</f>
        <v>4.4000000000000004</v>
      </c>
      <c r="J8" s="153">
        <f>IF(P1_IndicatorData!M10="No data","x",ROUND(IF(P1_IndicatorData!M10&gt;J$51,10,IF(P1_IndicatorData!M10&lt;J$50,0,10-(J$51-P1_IndicatorData!M10)/(J$51-J$50)*10)),1))</f>
        <v>0.2</v>
      </c>
      <c r="K8" s="152">
        <f>IF(P1_IndicatorData!N10="No data","x",IF(P1_IndicatorData!N10=0,0,ROUND(IF(LOG(P1_IndicatorData!N10)&gt;K$51,10,IF(LOG(P1_IndicatorData!N10)&lt;K$50,0,10-(K$51-LOG(P1_IndicatorData!N10))/(K$51-K$50)*10)),1)))</f>
        <v>4.2</v>
      </c>
      <c r="L8" s="153">
        <f>IF(P1_IndicatorData!O10="No data","x",ROUND(IF(P1_IndicatorData!O10&gt;L$51,10,IF(P1_IndicatorData!O10&lt;L$50,0,10-(L$51-P1_IndicatorData!O10)/(L$51-L$50)*10)),1))</f>
        <v>0.4</v>
      </c>
      <c r="M8" s="152">
        <f>IF(P1_IndicatorData!P10="No data","x",IF(P1_IndicatorData!P10=0,0,ROUND(IF(LOG(P1_IndicatorData!P10)&gt;M$51,10,IF(LOG(P1_IndicatorData!P10)&lt;M$50,0,10-(M$51-LOG(P1_IndicatorData!P10))/(M$51-M$50)*10)),1)))</f>
        <v>7.4</v>
      </c>
      <c r="N8" s="153">
        <f>IF(P1_IndicatorData!Q10="No data","x",ROUND(IF(P1_IndicatorData!Q10&gt;N$51,10,IF(P1_IndicatorData!Q10&lt;N$50,0,10-(N$51-P1_IndicatorData!Q10)/(N$51-N$50)*10)),1))</f>
        <v>3.8</v>
      </c>
      <c r="O8" s="152">
        <f>IF(P1_IndicatorData!R10="No data","x",IF(P1_IndicatorData!R10=0,0,ROUND(IF(LOG(P1_IndicatorData!R10)&gt;O$51,10,IF(LOG(P1_IndicatorData!R10)&lt;O$50,0,10-(O$51-LOG(P1_IndicatorData!R10))/(O$51-O$50)*10)),1)))</f>
        <v>0</v>
      </c>
      <c r="P8" s="153">
        <f>IF(P1_IndicatorData!S10="No data","x",ROUND(IF(P1_IndicatorData!S10&gt;P$51,10,IF(P1_IndicatorData!S10&lt;P$50,0,10-(P$51-P1_IndicatorData!S10)/(P$51-P$50)*10)),1))</f>
        <v>0</v>
      </c>
      <c r="Q8" s="152">
        <f>IF(P1_IndicatorData!T10="No data","x",IF(P1_IndicatorData!T10=0,0,ROUND(IF(LOG(P1_IndicatorData!T10)&gt;Q$51,10,IF(LOG(P1_IndicatorData!T10)&lt;Q$50,0,10-(Q$51-LOG(P1_IndicatorData!T10))/(Q$51-Q$50)*10)),1)))</f>
        <v>7.1</v>
      </c>
      <c r="R8" s="153">
        <f>IF(P1_IndicatorData!U10="No data","x",ROUND(IF(P1_IndicatorData!U10&gt;R$51,10,IF(P1_IndicatorData!U10&lt;R$50,0,10-(R$51-P1_IndicatorData!U10)/(R$51-R$50)*10)),1))</f>
        <v>3</v>
      </c>
      <c r="S8" s="152">
        <f>IF(P1_IndicatorData!V10="No data","x",IF(P1_IndicatorData!V10=0,0,ROUND(IF(LOG(P1_IndicatorData!V10)&gt;S$51,10,IF(LOG(P1_IndicatorData!V10)&lt;S$50,0,10-(S$51-LOG(P1_IndicatorData!V10))/(S$51-S$50)*10)),1)))</f>
        <v>6.7</v>
      </c>
      <c r="T8" s="153">
        <f>IF(P1_IndicatorData!W10="No data","x",ROUND(IF(P1_IndicatorData!W10&gt;T$51,10,IF(P1_IndicatorData!W10&lt;T$50,0,10-(T$51-P1_IndicatorData!W10)/(T$51-T$50)*10)),1))</f>
        <v>4.4000000000000004</v>
      </c>
      <c r="U8" s="152">
        <f>IF(P1_IndicatorData!X10="No data","x",IF(P1_IndicatorData!X10=0,0,ROUND(IF(LOG(P1_IndicatorData!X10)&gt;U$51,10,IF(LOG(P1_IndicatorData!X10)&lt;U$50,0,10-(U$51-LOG(P1_IndicatorData!X10))/(U$51-U$50)*10)),1)))</f>
        <v>6.8</v>
      </c>
      <c r="V8" s="153">
        <f>IF(P1_IndicatorData!Y10="No data","x",ROUND(IF(P1_IndicatorData!Y10&gt;V$51,10,IF(P1_IndicatorData!Y10&lt;V$50,0,10-(V$51-P1_IndicatorData!Y10)/(V$51-V$50)*10)),1))</f>
        <v>9.6</v>
      </c>
      <c r="W8" s="152">
        <f>IF(P1_IndicatorData!Z10="No data","x",IF(P1_IndicatorData!Z10=0,0,ROUND(IF(LOG(P1_IndicatorData!Z10)&gt;W$51,10,IF(LOG(P1_IndicatorData!Z10)&lt;W$50,0,10-(W$51-LOG(P1_IndicatorData!Z10))/(W$51-W$50)*10)),1)))</f>
        <v>3</v>
      </c>
      <c r="X8" s="153">
        <f>IF(P1_IndicatorData!AA10="No data","x",ROUND(IF(P1_IndicatorData!AA10&gt;X$51,10,IF(P1_IndicatorData!AA10&lt;X$50,0,10-(X$51-P1_IndicatorData!AA10)/(X$51-X$50)*10)),1))</f>
        <v>0.3</v>
      </c>
      <c r="Y8" s="154">
        <f t="shared" si="10"/>
        <v>3.8</v>
      </c>
      <c r="Z8" s="154">
        <f t="shared" si="0"/>
        <v>8.9</v>
      </c>
      <c r="AA8" s="155">
        <f t="shared" si="11"/>
        <v>8.8000000000000007</v>
      </c>
      <c r="AB8" s="155">
        <f t="shared" si="1"/>
        <v>2.6</v>
      </c>
      <c r="AC8" s="154">
        <f t="shared" si="12"/>
        <v>6.7</v>
      </c>
      <c r="AD8" s="154">
        <f t="shared" si="2"/>
        <v>2.5</v>
      </c>
      <c r="AE8" s="155">
        <f t="shared" si="3"/>
        <v>5.9</v>
      </c>
      <c r="AF8" s="156">
        <f t="shared" si="13"/>
        <v>0</v>
      </c>
      <c r="AG8" s="156">
        <f t="shared" si="4"/>
        <v>5.4</v>
      </c>
      <c r="AH8" s="156">
        <f t="shared" si="5"/>
        <v>5.7</v>
      </c>
      <c r="AI8" s="155">
        <f t="shared" si="14"/>
        <v>4.0999999999999996</v>
      </c>
      <c r="AJ8" s="154">
        <f t="shared" si="15"/>
        <v>5.0999999999999996</v>
      </c>
      <c r="AK8" s="156">
        <f t="shared" si="6"/>
        <v>4.9000000000000004</v>
      </c>
      <c r="AL8" s="156">
        <f t="shared" si="7"/>
        <v>5</v>
      </c>
      <c r="AM8" s="155">
        <f t="shared" si="8"/>
        <v>5</v>
      </c>
      <c r="AN8" s="155">
        <f>IF(P1_IndicatorData!AB10="No data","x",ROUND(IF(P1_IndicatorData!AB10&gt;AN$51,0,IF(P1_IndicatorData!AB10&lt;AN$50,10,(AN$51-P1_IndicatorData!AB10)/(AN$51-AN$50)*10)),1))</f>
        <v>8.5</v>
      </c>
      <c r="AO8" s="154">
        <f t="shared" si="9"/>
        <v>7.1</v>
      </c>
      <c r="AP8" s="154">
        <f>IF(P1_IndicatorData!AC10="No data","x",ROUND(IF(P1_IndicatorData!AC10&gt;AP$51,10,IF(P1_IndicatorData!AC10&lt;AP$50,0,10-(AP$51-P1_IndicatorData!AC10)/(AP$51-AP$50)*10)),1))</f>
        <v>1.6</v>
      </c>
      <c r="AQ8" s="157">
        <f t="shared" si="16"/>
        <v>5.7</v>
      </c>
    </row>
    <row r="9" spans="1:43" x14ac:dyDescent="0.35">
      <c r="A9" s="149" t="s">
        <v>65</v>
      </c>
      <c r="B9" s="149" t="s">
        <v>66</v>
      </c>
      <c r="C9" s="150">
        <f>IF(P1_IndicatorData!F11="No data","x",IF(P1_IndicatorData!F11=0,0,ROUND(IF(LOG(P1_IndicatorData!F11)&gt;C$51,10,IF(LOG(P1_IndicatorData!F11)&lt;C$50,0,10-(C$51-LOG(P1_IndicatorData!F11))/(C$51-C$50)*10)),1)))</f>
        <v>10</v>
      </c>
      <c r="D9" s="150">
        <f>IF(P1_IndicatorData!G11="No data","x",ROUND(IF(P1_IndicatorData!G11&gt;D$51,10,IF(P1_IndicatorData!G11&lt;D$50,0,10-(D$51-P1_IndicatorData!G11)/(D$51-D$50)*10)),1))</f>
        <v>9.1</v>
      </c>
      <c r="E9" s="150">
        <f>IF(P1_IndicatorData!H11="No data","x",IF(P1_IndicatorData!H11=0,0,ROUND(IF(LOG(P1_IndicatorData!H11)&gt;E$51,10,IF(LOG(P1_IndicatorData!H11)&lt;E$50,0,10-(E$51-LOG(P1_IndicatorData!H11))/(E$51-E$50)*10)),1)))</f>
        <v>8.8000000000000007</v>
      </c>
      <c r="F9" s="151">
        <f>IF(P1_IndicatorData!I11="No data","x",ROUND(IF(P1_IndicatorData!I11&gt;F$51,10,IF(P1_IndicatorData!I11&lt;F$50,0,10-(F$51-P1_IndicatorData!I11)/(F$51-F$50)*10)),1))</f>
        <v>9.8000000000000007</v>
      </c>
      <c r="G9" s="152">
        <f>IF(P1_IndicatorData!J11="No data","x",IF(P1_IndicatorData!J11=0,0,ROUND(IF(LOG(P1_IndicatorData!J11)&gt;G$51,10,IF(LOG(P1_IndicatorData!J11)&lt;G$50,0,10-(G$51-LOG(P1_IndicatorData!J11))/(G$51-G$50)*10)),1)))</f>
        <v>7.3</v>
      </c>
      <c r="H9" s="153">
        <f>IF(P1_IndicatorData!K11="No data","x",ROUND(IF(P1_IndicatorData!K11&gt;H$51,10,IF(P1_IndicatorData!K11&lt;H$50,0,10-(H$51-P1_IndicatorData!K11)/(H$51-H$50)*10)),1))</f>
        <v>6.4</v>
      </c>
      <c r="I9" s="152">
        <f>IF(P1_IndicatorData!L11="No data","x",IF(P1_IndicatorData!L11=0,0,ROUND(IF(LOG(P1_IndicatorData!L11)&gt;I$51,10,IF(LOG(P1_IndicatorData!L11)&lt;I$50,0,10-(I$51-LOG(P1_IndicatorData!L11))/(I$51-I$50)*10)),1)))</f>
        <v>9.1999999999999993</v>
      </c>
      <c r="J9" s="153">
        <f>IF(P1_IndicatorData!M11="No data","x",ROUND(IF(P1_IndicatorData!M11&gt;J$51,10,IF(P1_IndicatorData!M11&lt;J$50,0,10-(J$51-P1_IndicatorData!M11)/(J$51-J$50)*10)),1))</f>
        <v>10</v>
      </c>
      <c r="K9" s="152">
        <f>IF(P1_IndicatorData!N11="No data","x",IF(P1_IndicatorData!N11=0,0,ROUND(IF(LOG(P1_IndicatorData!N11)&gt;K$51,10,IF(LOG(P1_IndicatorData!N11)&lt;K$50,0,10-(K$51-LOG(P1_IndicatorData!N11))/(K$51-K$50)*10)),1)))</f>
        <v>8</v>
      </c>
      <c r="L9" s="153">
        <f>IF(P1_IndicatorData!O11="No data","x",ROUND(IF(P1_IndicatorData!O11&gt;L$51,10,IF(P1_IndicatorData!O11&lt;L$50,0,10-(L$51-P1_IndicatorData!O11)/(L$51-L$50)*10)),1))</f>
        <v>2.7</v>
      </c>
      <c r="M9" s="152">
        <f>IF(P1_IndicatorData!P11="No data","x",IF(P1_IndicatorData!P11=0,0,ROUND(IF(LOG(P1_IndicatorData!P11)&gt;M$51,10,IF(LOG(P1_IndicatorData!P11)&lt;M$50,0,10-(M$51-LOG(P1_IndicatorData!P11))/(M$51-M$50)*10)),1)))</f>
        <v>8.6999999999999993</v>
      </c>
      <c r="N9" s="153">
        <f>IF(P1_IndicatorData!Q11="No data","x",ROUND(IF(P1_IndicatorData!Q11&gt;N$51,10,IF(P1_IndicatorData!Q11&lt;N$50,0,10-(N$51-P1_IndicatorData!Q11)/(N$51-N$50)*10)),1))</f>
        <v>6.6</v>
      </c>
      <c r="O9" s="152">
        <f>IF(P1_IndicatorData!R11="No data","x",IF(P1_IndicatorData!R11=0,0,ROUND(IF(LOG(P1_IndicatorData!R11)&gt;O$51,10,IF(LOG(P1_IndicatorData!R11)&lt;O$50,0,10-(O$51-LOG(P1_IndicatorData!R11))/(O$51-O$50)*10)),1)))</f>
        <v>0</v>
      </c>
      <c r="P9" s="153">
        <f>IF(P1_IndicatorData!S11="No data","x",ROUND(IF(P1_IndicatorData!S11&gt;P$51,10,IF(P1_IndicatorData!S11&lt;P$50,0,10-(P$51-P1_IndicatorData!S11)/(P$51-P$50)*10)),1))</f>
        <v>0</v>
      </c>
      <c r="Q9" s="152">
        <f>IF(P1_IndicatorData!T11="No data","x",IF(P1_IndicatorData!T11=0,0,ROUND(IF(LOG(P1_IndicatorData!T11)&gt;Q$51,10,IF(LOG(P1_IndicatorData!T11)&lt;Q$50,0,10-(Q$51-LOG(P1_IndicatorData!T11))/(Q$51-Q$50)*10)),1)))</f>
        <v>9.1999999999999993</v>
      </c>
      <c r="R9" s="153">
        <f>IF(P1_IndicatorData!U11="No data","x",ROUND(IF(P1_IndicatorData!U11&gt;R$51,10,IF(P1_IndicatorData!U11&lt;R$50,0,10-(R$51-P1_IndicatorData!U11)/(R$51-R$50)*10)),1))</f>
        <v>10</v>
      </c>
      <c r="S9" s="152">
        <f>IF(P1_IndicatorData!V11="No data","x",IF(P1_IndicatorData!V11=0,0,ROUND(IF(LOG(P1_IndicatorData!V11)&gt;S$51,10,IF(LOG(P1_IndicatorData!V11)&lt;S$50,0,10-(S$51-LOG(P1_IndicatorData!V11))/(S$51-S$50)*10)),1)))</f>
        <v>8.9</v>
      </c>
      <c r="T9" s="153">
        <f>IF(P1_IndicatorData!W11="No data","x",ROUND(IF(P1_IndicatorData!W11&gt;T$51,10,IF(P1_IndicatorData!W11&lt;T$50,0,10-(T$51-P1_IndicatorData!W11)/(T$51-T$50)*10)),1))</f>
        <v>10</v>
      </c>
      <c r="U9" s="152">
        <f>IF(P1_IndicatorData!X11="No data","x",IF(P1_IndicatorData!X11=0,0,ROUND(IF(LOG(P1_IndicatorData!X11)&gt;U$51,10,IF(LOG(P1_IndicatorData!X11)&lt;U$50,0,10-(U$51-LOG(P1_IndicatorData!X11))/(U$51-U$50)*10)),1)))</f>
        <v>8.3000000000000007</v>
      </c>
      <c r="V9" s="153">
        <f>IF(P1_IndicatorData!Y11="No data","x",ROUND(IF(P1_IndicatorData!Y11&gt;V$51,10,IF(P1_IndicatorData!Y11&lt;V$50,0,10-(V$51-P1_IndicatorData!Y11)/(V$51-V$50)*10)),1))</f>
        <v>9.9</v>
      </c>
      <c r="W9" s="152">
        <f>IF(P1_IndicatorData!Z11="No data","x",IF(P1_IndicatorData!Z11=0,0,ROUND(IF(LOG(P1_IndicatorData!Z11)&gt;W$51,10,IF(LOG(P1_IndicatorData!Z11)&lt;W$50,0,10-(W$51-LOG(P1_IndicatorData!Z11))/(W$51-W$50)*10)),1)))</f>
        <v>6.4</v>
      </c>
      <c r="X9" s="153">
        <f>IF(P1_IndicatorData!AA11="No data","x",ROUND(IF(P1_IndicatorData!AA11&gt;X$51,10,IF(P1_IndicatorData!AA11&lt;X$50,0,10-(X$51-P1_IndicatorData!AA11)/(X$51-X$50)*10)),1))</f>
        <v>1.8</v>
      </c>
      <c r="Y9" s="154">
        <f t="shared" si="10"/>
        <v>9.6</v>
      </c>
      <c r="Z9" s="154">
        <f t="shared" si="0"/>
        <v>9.4</v>
      </c>
      <c r="AA9" s="155">
        <f t="shared" si="11"/>
        <v>6.9</v>
      </c>
      <c r="AB9" s="155">
        <f t="shared" si="1"/>
        <v>9.6999999999999993</v>
      </c>
      <c r="AC9" s="154">
        <f t="shared" si="12"/>
        <v>8.6999999999999993</v>
      </c>
      <c r="AD9" s="154">
        <f t="shared" si="2"/>
        <v>6</v>
      </c>
      <c r="AE9" s="155">
        <f t="shared" si="3"/>
        <v>7.8</v>
      </c>
      <c r="AF9" s="156">
        <f t="shared" si="13"/>
        <v>0</v>
      </c>
      <c r="AG9" s="156">
        <f t="shared" si="4"/>
        <v>9.6999999999999993</v>
      </c>
      <c r="AH9" s="156">
        <f t="shared" si="5"/>
        <v>9.5</v>
      </c>
      <c r="AI9" s="155">
        <f t="shared" si="14"/>
        <v>8.1999999999999993</v>
      </c>
      <c r="AJ9" s="154">
        <f t="shared" si="15"/>
        <v>8</v>
      </c>
      <c r="AK9" s="156">
        <f t="shared" si="6"/>
        <v>7.4</v>
      </c>
      <c r="AL9" s="156">
        <f t="shared" si="7"/>
        <v>5.9</v>
      </c>
      <c r="AM9" s="155">
        <f t="shared" si="8"/>
        <v>6.7</v>
      </c>
      <c r="AN9" s="155">
        <f>IF(P1_IndicatorData!AB11="No data","x",ROUND(IF(P1_IndicatorData!AB11&gt;AN$51,0,IF(P1_IndicatorData!AB11&lt;AN$50,10,(AN$51-P1_IndicatorData!AB11)/(AN$51-AN$50)*10)),1))</f>
        <v>9.6</v>
      </c>
      <c r="AO9" s="154">
        <f t="shared" si="9"/>
        <v>8.5</v>
      </c>
      <c r="AP9" s="154">
        <f>IF(P1_IndicatorData!AC11="No data","x",ROUND(IF(P1_IndicatorData!AC11&gt;AP$51,10,IF(P1_IndicatorData!AC11&lt;AP$50,0,10-(AP$51-P1_IndicatorData!AC11)/(AP$51-AP$50)*10)),1))</f>
        <v>10</v>
      </c>
      <c r="AQ9" s="157">
        <f t="shared" si="16"/>
        <v>8.9</v>
      </c>
    </row>
    <row r="10" spans="1:43" x14ac:dyDescent="0.35">
      <c r="A10" s="149" t="s">
        <v>67</v>
      </c>
      <c r="B10" s="149" t="s">
        <v>68</v>
      </c>
      <c r="C10" s="150">
        <f>IF(P1_IndicatorData!F12="No data","x",IF(P1_IndicatorData!F12=0,0,ROUND(IF(LOG(P1_IndicatorData!F12)&gt;C$51,10,IF(LOG(P1_IndicatorData!F12)&lt;C$50,0,10-(C$51-LOG(P1_IndicatorData!F12))/(C$51-C$50)*10)),1)))</f>
        <v>7.3</v>
      </c>
      <c r="D10" s="150">
        <f>IF(P1_IndicatorData!G12="No data","x",ROUND(IF(P1_IndicatorData!G12&gt;D$51,10,IF(P1_IndicatorData!G12&lt;D$50,0,10-(D$51-P1_IndicatorData!G12)/(D$51-D$50)*10)),1))</f>
        <v>0.4</v>
      </c>
      <c r="E10" s="150">
        <f>IF(P1_IndicatorData!H12="No data","x",IF(P1_IndicatorData!H12=0,0,ROUND(IF(LOG(P1_IndicatorData!H12)&gt;E$51,10,IF(LOG(P1_IndicatorData!H12)&lt;E$50,0,10-(E$51-LOG(P1_IndicatorData!H12))/(E$51-E$50)*10)),1)))</f>
        <v>2.7</v>
      </c>
      <c r="F10" s="151">
        <f>IF(P1_IndicatorData!I12="No data","x",ROUND(IF(P1_IndicatorData!I12&gt;F$51,10,IF(P1_IndicatorData!I12&lt;F$50,0,10-(F$51-P1_IndicatorData!I12)/(F$51-F$50)*10)),1))</f>
        <v>0.1</v>
      </c>
      <c r="G10" s="152">
        <f>IF(P1_IndicatorData!J12="No data","x",IF(P1_IndicatorData!J12=0,0,ROUND(IF(LOG(P1_IndicatorData!J12)&gt;G$51,10,IF(LOG(P1_IndicatorData!J12)&lt;G$50,0,10-(G$51-LOG(P1_IndicatorData!J12))/(G$51-G$50)*10)),1)))</f>
        <v>8.3000000000000007</v>
      </c>
      <c r="H10" s="153">
        <f>IF(P1_IndicatorData!K12="No data","x",ROUND(IF(P1_IndicatorData!K12&gt;H$51,10,IF(P1_IndicatorData!K12&lt;H$50,0,10-(H$51-P1_IndicatorData!K12)/(H$51-H$50)*10)),1))</f>
        <v>7.8</v>
      </c>
      <c r="I10" s="152">
        <f>IF(P1_IndicatorData!L12="No data","x",IF(P1_IndicatorData!L12=0,0,ROUND(IF(LOG(P1_IndicatorData!L12)&gt;I$51,10,IF(LOG(P1_IndicatorData!L12)&lt;I$50,0,10-(I$51-LOG(P1_IndicatorData!L12))/(I$51-I$50)*10)),1)))</f>
        <v>0</v>
      </c>
      <c r="J10" s="153">
        <f>IF(P1_IndicatorData!M12="No data","x",ROUND(IF(P1_IndicatorData!M12&gt;J$51,10,IF(P1_IndicatorData!M12&lt;J$50,0,10-(J$51-P1_IndicatorData!M12)/(J$51-J$50)*10)),1))</f>
        <v>0</v>
      </c>
      <c r="K10" s="152">
        <f>IF(P1_IndicatorData!N12="No data","x",IF(P1_IndicatorData!N12=0,0,ROUND(IF(LOG(P1_IndicatorData!N12)&gt;K$51,10,IF(LOG(P1_IndicatorData!N12)&lt;K$50,0,10-(K$51-LOG(P1_IndicatorData!N12))/(K$51-K$50)*10)),1)))</f>
        <v>9.8000000000000007</v>
      </c>
      <c r="L10" s="153">
        <f>IF(P1_IndicatorData!O12="No data","x",ROUND(IF(P1_IndicatorData!O12&gt;L$51,10,IF(P1_IndicatorData!O12&lt;L$50,0,10-(L$51-P1_IndicatorData!O12)/(L$51-L$50)*10)),1))</f>
        <v>7.4</v>
      </c>
      <c r="M10" s="152">
        <f>IF(P1_IndicatorData!P12="No data","x",IF(P1_IndicatorData!P12=0,0,ROUND(IF(LOG(P1_IndicatorData!P12)&gt;M$51,10,IF(LOG(P1_IndicatorData!P12)&lt;M$50,0,10-(M$51-LOG(P1_IndicatorData!P12))/(M$51-M$50)*10)),1)))</f>
        <v>9.4</v>
      </c>
      <c r="N10" s="153">
        <f>IF(P1_IndicatorData!Q12="No data","x",ROUND(IF(P1_IndicatorData!Q12&gt;N$51,10,IF(P1_IndicatorData!Q12&lt;N$50,0,10-(N$51-P1_IndicatorData!Q12)/(N$51-N$50)*10)),1))</f>
        <v>9.6</v>
      </c>
      <c r="O10" s="152">
        <f>IF(P1_IndicatorData!R12="No data","x",IF(P1_IndicatorData!R12=0,0,ROUND(IF(LOG(P1_IndicatorData!R12)&gt;O$51,10,IF(LOG(P1_IndicatorData!R12)&lt;O$50,0,10-(O$51-LOG(P1_IndicatorData!R12))/(O$51-O$50)*10)),1)))</f>
        <v>10</v>
      </c>
      <c r="P10" s="153">
        <f>IF(P1_IndicatorData!S12="No data","x",ROUND(IF(P1_IndicatorData!S12&gt;P$51,10,IF(P1_IndicatorData!S12&lt;P$50,0,10-(P$51-P1_IndicatorData!S12)/(P$51-P$50)*10)),1))</f>
        <v>10</v>
      </c>
      <c r="Q10" s="152">
        <f>IF(P1_IndicatorData!T12="No data","x",IF(P1_IndicatorData!T12=0,0,ROUND(IF(LOG(P1_IndicatorData!T12)&gt;Q$51,10,IF(LOG(P1_IndicatorData!T12)&lt;Q$50,0,10-(Q$51-LOG(P1_IndicatorData!T12))/(Q$51-Q$50)*10)),1)))</f>
        <v>9.3000000000000007</v>
      </c>
      <c r="R10" s="153">
        <f>IF(P1_IndicatorData!U12="No data","x",ROUND(IF(P1_IndicatorData!U12&gt;R$51,10,IF(P1_IndicatorData!U12&lt;R$50,0,10-(R$51-P1_IndicatorData!U12)/(R$51-R$50)*10)),1))</f>
        <v>8.6999999999999993</v>
      </c>
      <c r="S10" s="152">
        <f>IF(P1_IndicatorData!V12="No data","x",IF(P1_IndicatorData!V12=0,0,ROUND(IF(LOG(P1_IndicatorData!V12)&gt;S$51,10,IF(LOG(P1_IndicatorData!V12)&lt;S$50,0,10-(S$51-LOG(P1_IndicatorData!V12))/(S$51-S$50)*10)),1)))</f>
        <v>8.9</v>
      </c>
      <c r="T10" s="153">
        <f>IF(P1_IndicatorData!W12="No data","x",ROUND(IF(P1_IndicatorData!W12&gt;T$51,10,IF(P1_IndicatorData!W12&lt;T$50,0,10-(T$51-P1_IndicatorData!W12)/(T$51-T$50)*10)),1))</f>
        <v>8</v>
      </c>
      <c r="U10" s="152">
        <f>IF(P1_IndicatorData!X12="No data","x",IF(P1_IndicatorData!X12=0,0,ROUND(IF(LOG(P1_IndicatorData!X12)&gt;U$51,10,IF(LOG(P1_IndicatorData!X12)&lt;U$50,0,10-(U$51-LOG(P1_IndicatorData!X12))/(U$51-U$50)*10)),1)))</f>
        <v>8.9</v>
      </c>
      <c r="V10" s="153">
        <f>IF(P1_IndicatorData!Y12="No data","x",ROUND(IF(P1_IndicatorData!Y12&gt;V$51,10,IF(P1_IndicatorData!Y12&lt;V$50,0,10-(V$51-P1_IndicatorData!Y12)/(V$51-V$50)*10)),1))</f>
        <v>9.9</v>
      </c>
      <c r="W10" s="152">
        <f>IF(P1_IndicatorData!Z12="No data","x",IF(P1_IndicatorData!Z12=0,0,ROUND(IF(LOG(P1_IndicatorData!Z12)&gt;W$51,10,IF(LOG(P1_IndicatorData!Z12)&lt;W$50,0,10-(W$51-LOG(P1_IndicatorData!Z12))/(W$51-W$50)*10)),1)))</f>
        <v>9.1999999999999993</v>
      </c>
      <c r="X10" s="153">
        <f>IF(P1_IndicatorData!AA12="No data","x",ROUND(IF(P1_IndicatorData!AA12&gt;X$51,10,IF(P1_IndicatorData!AA12&lt;X$50,0,10-(X$51-P1_IndicatorData!AA12)/(X$51-X$50)*10)),1))</f>
        <v>10</v>
      </c>
      <c r="Y10" s="154">
        <f t="shared" si="10"/>
        <v>4.7</v>
      </c>
      <c r="Z10" s="154">
        <f t="shared" si="0"/>
        <v>1.5</v>
      </c>
      <c r="AA10" s="155">
        <f t="shared" si="11"/>
        <v>8.1</v>
      </c>
      <c r="AB10" s="155">
        <f t="shared" si="1"/>
        <v>0</v>
      </c>
      <c r="AC10" s="154">
        <f t="shared" si="12"/>
        <v>5.3</v>
      </c>
      <c r="AD10" s="154">
        <f t="shared" si="2"/>
        <v>8.9</v>
      </c>
      <c r="AE10" s="155">
        <f t="shared" si="3"/>
        <v>9.5</v>
      </c>
      <c r="AF10" s="156">
        <f t="shared" si="13"/>
        <v>10</v>
      </c>
      <c r="AG10" s="156">
        <f t="shared" si="4"/>
        <v>9</v>
      </c>
      <c r="AH10" s="156">
        <f t="shared" si="5"/>
        <v>8.5</v>
      </c>
      <c r="AI10" s="155">
        <f t="shared" si="14"/>
        <v>9.3000000000000007</v>
      </c>
      <c r="AJ10" s="154">
        <f t="shared" si="15"/>
        <v>9.4</v>
      </c>
      <c r="AK10" s="156">
        <f t="shared" si="6"/>
        <v>9.1</v>
      </c>
      <c r="AL10" s="156">
        <f t="shared" si="7"/>
        <v>10</v>
      </c>
      <c r="AM10" s="155">
        <f t="shared" si="8"/>
        <v>9.6</v>
      </c>
      <c r="AN10" s="155">
        <f>IF(P1_IndicatorData!AB12="No data","x",ROUND(IF(P1_IndicatorData!AB12&gt;AN$51,0,IF(P1_IndicatorData!AB12&lt;AN$50,10,(AN$51-P1_IndicatorData!AB12)/(AN$51-AN$50)*10)),1))</f>
        <v>9.5</v>
      </c>
      <c r="AO10" s="154">
        <f t="shared" si="9"/>
        <v>9.6</v>
      </c>
      <c r="AP10" s="154">
        <f>IF(P1_IndicatorData!AC12="No data","x",ROUND(IF(P1_IndicatorData!AC12&gt;AP$51,10,IF(P1_IndicatorData!AC12&lt;AP$50,0,10-(AP$51-P1_IndicatorData!AC12)/(AP$51-AP$50)*10)),1))</f>
        <v>2</v>
      </c>
      <c r="AQ10" s="157">
        <f t="shared" si="16"/>
        <v>7</v>
      </c>
    </row>
    <row r="11" spans="1:43" x14ac:dyDescent="0.35">
      <c r="A11" s="149" t="s">
        <v>69</v>
      </c>
      <c r="B11" s="149" t="s">
        <v>70</v>
      </c>
      <c r="C11" s="150">
        <f>IF(P1_IndicatorData!F13="No data","x",IF(P1_IndicatorData!F13=0,0,ROUND(IF(LOG(P1_IndicatorData!F13)&gt;C$51,10,IF(LOG(P1_IndicatorData!F13)&lt;C$50,0,10-(C$51-LOG(P1_IndicatorData!F13))/(C$51-C$50)*10)),1)))</f>
        <v>10</v>
      </c>
      <c r="D11" s="150">
        <f>IF(P1_IndicatorData!G13="No data","x",ROUND(IF(P1_IndicatorData!G13&gt;D$51,10,IF(P1_IndicatorData!G13&lt;D$50,0,10-(D$51-P1_IndicatorData!G13)/(D$51-D$50)*10)),1))</f>
        <v>10</v>
      </c>
      <c r="E11" s="150">
        <f>IF(P1_IndicatorData!H13="No data","x",IF(P1_IndicatorData!H13=0,0,ROUND(IF(LOG(P1_IndicatorData!H13)&gt;E$51,10,IF(LOG(P1_IndicatorData!H13)&lt;E$50,0,10-(E$51-LOG(P1_IndicatorData!H13))/(E$51-E$50)*10)),1)))</f>
        <v>5.2</v>
      </c>
      <c r="F11" s="151">
        <f>IF(P1_IndicatorData!I13="No data","x",ROUND(IF(P1_IndicatorData!I13&gt;F$51,10,IF(P1_IndicatorData!I13&lt;F$50,0,10-(F$51-P1_IndicatorData!I13)/(F$51-F$50)*10)),1))</f>
        <v>2.5</v>
      </c>
      <c r="G11" s="152">
        <f>IF(P1_IndicatorData!J13="No data","x",IF(P1_IndicatorData!J13=0,0,ROUND(IF(LOG(P1_IndicatorData!J13)&gt;G$51,10,IF(LOG(P1_IndicatorData!J13)&lt;G$50,0,10-(G$51-LOG(P1_IndicatorData!J13))/(G$51-G$50)*10)),1)))</f>
        <v>1.6</v>
      </c>
      <c r="H11" s="153">
        <f>IF(P1_IndicatorData!K13="No data","x",ROUND(IF(P1_IndicatorData!K13&gt;H$51,10,IF(P1_IndicatorData!K13&lt;H$50,0,10-(H$51-P1_IndicatorData!K13)/(H$51-H$50)*10)),1))</f>
        <v>1.5</v>
      </c>
      <c r="I11" s="152">
        <f>IF(P1_IndicatorData!L13="No data","x",IF(P1_IndicatorData!L13=0,0,ROUND(IF(LOG(P1_IndicatorData!L13)&gt;I$51,10,IF(LOG(P1_IndicatorData!L13)&lt;I$50,0,10-(I$51-LOG(P1_IndicatorData!L13))/(I$51-I$50)*10)),1)))</f>
        <v>6.8</v>
      </c>
      <c r="J11" s="153">
        <f>IF(P1_IndicatorData!M13="No data","x",ROUND(IF(P1_IndicatorData!M13&gt;J$51,10,IF(P1_IndicatorData!M13&lt;J$50,0,10-(J$51-P1_IndicatorData!M13)/(J$51-J$50)*10)),1))</f>
        <v>3.7</v>
      </c>
      <c r="K11" s="152">
        <f>IF(P1_IndicatorData!N13="No data","x",IF(P1_IndicatorData!N13=0,0,ROUND(IF(LOG(P1_IndicatorData!N13)&gt;K$51,10,IF(LOG(P1_IndicatorData!N13)&lt;K$50,0,10-(K$51-LOG(P1_IndicatorData!N13))/(K$51-K$50)*10)),1)))</f>
        <v>6.2</v>
      </c>
      <c r="L11" s="153">
        <f>IF(P1_IndicatorData!O13="No data","x",ROUND(IF(P1_IndicatorData!O13&gt;L$51,10,IF(P1_IndicatorData!O13&lt;L$50,0,10-(L$51-P1_IndicatorData!O13)/(L$51-L$50)*10)),1))</f>
        <v>2.6</v>
      </c>
      <c r="M11" s="152">
        <f>IF(P1_IndicatorData!P13="No data","x",IF(P1_IndicatorData!P13=0,0,ROUND(IF(LOG(P1_IndicatorData!P13)&gt;M$51,10,IF(LOG(P1_IndicatorData!P13)&lt;M$50,0,10-(M$51-LOG(P1_IndicatorData!P13))/(M$51-M$50)*10)),1)))</f>
        <v>7.1</v>
      </c>
      <c r="N11" s="153">
        <f>IF(P1_IndicatorData!Q13="No data","x",ROUND(IF(P1_IndicatorData!Q13&gt;N$51,10,IF(P1_IndicatorData!Q13&lt;N$50,0,10-(N$51-P1_IndicatorData!Q13)/(N$51-N$50)*10)),1))</f>
        <v>4.9000000000000004</v>
      </c>
      <c r="O11" s="152">
        <f>IF(P1_IndicatorData!R13="No data","x",IF(P1_IndicatorData!R13=0,0,ROUND(IF(LOG(P1_IndicatorData!R13)&gt;O$51,10,IF(LOG(P1_IndicatorData!R13)&lt;O$50,0,10-(O$51-LOG(P1_IndicatorData!R13))/(O$51-O$50)*10)),1)))</f>
        <v>0</v>
      </c>
      <c r="P11" s="153">
        <f>IF(P1_IndicatorData!S13="No data","x",ROUND(IF(P1_IndicatorData!S13&gt;P$51,10,IF(P1_IndicatorData!S13&lt;P$50,0,10-(P$51-P1_IndicatorData!S13)/(P$51-P$50)*10)),1))</f>
        <v>0</v>
      </c>
      <c r="Q11" s="152">
        <f>IF(P1_IndicatorData!T13="No data","x",IF(P1_IndicatorData!T13=0,0,ROUND(IF(LOG(P1_IndicatorData!T13)&gt;Q$51,10,IF(LOG(P1_IndicatorData!T13)&lt;Q$50,0,10-(Q$51-LOG(P1_IndicatorData!T13))/(Q$51-Q$50)*10)),1)))</f>
        <v>7.8</v>
      </c>
      <c r="R11" s="153">
        <f>IF(P1_IndicatorData!U13="No data","x",ROUND(IF(P1_IndicatorData!U13&gt;R$51,10,IF(P1_IndicatorData!U13&lt;R$50,0,10-(R$51-P1_IndicatorData!U13)/(R$51-R$50)*10)),1))</f>
        <v>9.5</v>
      </c>
      <c r="S11" s="152">
        <f>IF(P1_IndicatorData!V13="No data","x",IF(P1_IndicatorData!V13=0,0,ROUND(IF(LOG(P1_IndicatorData!V13)&gt;S$51,10,IF(LOG(P1_IndicatorData!V13)&lt;S$50,0,10-(S$51-LOG(P1_IndicatorData!V13))/(S$51-S$50)*10)),1)))</f>
        <v>7</v>
      </c>
      <c r="T11" s="153">
        <f>IF(P1_IndicatorData!W13="No data","x",ROUND(IF(P1_IndicatorData!W13&gt;T$51,10,IF(P1_IndicatorData!W13&lt;T$50,0,10-(T$51-P1_IndicatorData!W13)/(T$51-T$50)*10)),1))</f>
        <v>8.9</v>
      </c>
      <c r="U11" s="152">
        <f>IF(P1_IndicatorData!X13="No data","x",IF(P1_IndicatorData!X13=0,0,ROUND(IF(LOG(P1_IndicatorData!X13)&gt;U$51,10,IF(LOG(P1_IndicatorData!X13)&lt;U$50,0,10-(U$51-LOG(P1_IndicatorData!X13))/(U$51-U$50)*10)),1)))</f>
        <v>5.7</v>
      </c>
      <c r="V11" s="153">
        <f>IF(P1_IndicatorData!Y13="No data","x",ROUND(IF(P1_IndicatorData!Y13&gt;V$51,10,IF(P1_IndicatorData!Y13&lt;V$50,0,10-(V$51-P1_IndicatorData!Y13)/(V$51-V$50)*10)),1))</f>
        <v>9.9</v>
      </c>
      <c r="W11" s="152">
        <f>IF(P1_IndicatorData!Z13="No data","x",IF(P1_IndicatorData!Z13=0,0,ROUND(IF(LOG(P1_IndicatorData!Z13)&gt;W$51,10,IF(LOG(P1_IndicatorData!Z13)&lt;W$50,0,10-(W$51-LOG(P1_IndicatorData!Z13))/(W$51-W$50)*10)),1)))</f>
        <v>4.5999999999999996</v>
      </c>
      <c r="X11" s="153">
        <f>IF(P1_IndicatorData!AA13="No data","x",ROUND(IF(P1_IndicatorData!AA13&gt;X$51,10,IF(P1_IndicatorData!AA13&lt;X$50,0,10-(X$51-P1_IndicatorData!AA13)/(X$51-X$50)*10)),1))</f>
        <v>1.7</v>
      </c>
      <c r="Y11" s="154">
        <f t="shared" si="10"/>
        <v>10</v>
      </c>
      <c r="Z11" s="154">
        <f t="shared" si="0"/>
        <v>4</v>
      </c>
      <c r="AA11" s="155">
        <f t="shared" si="11"/>
        <v>1.6</v>
      </c>
      <c r="AB11" s="155">
        <f t="shared" si="1"/>
        <v>5.5</v>
      </c>
      <c r="AC11" s="154">
        <f t="shared" si="12"/>
        <v>3.8</v>
      </c>
      <c r="AD11" s="154">
        <f t="shared" si="2"/>
        <v>4.5999999999999996</v>
      </c>
      <c r="AE11" s="155">
        <f t="shared" si="3"/>
        <v>6.1</v>
      </c>
      <c r="AF11" s="156">
        <f t="shared" si="13"/>
        <v>0</v>
      </c>
      <c r="AG11" s="156">
        <f t="shared" si="4"/>
        <v>8.8000000000000007</v>
      </c>
      <c r="AH11" s="156">
        <f t="shared" si="5"/>
        <v>8.1</v>
      </c>
      <c r="AI11" s="155">
        <f t="shared" si="14"/>
        <v>6.9</v>
      </c>
      <c r="AJ11" s="154">
        <f t="shared" si="15"/>
        <v>6.5</v>
      </c>
      <c r="AK11" s="156">
        <f t="shared" si="6"/>
        <v>5.2</v>
      </c>
      <c r="AL11" s="156">
        <f t="shared" si="7"/>
        <v>5.8</v>
      </c>
      <c r="AM11" s="155">
        <f t="shared" si="8"/>
        <v>5.5</v>
      </c>
      <c r="AN11" s="155">
        <f>IF(P1_IndicatorData!AB13="No data","x",ROUND(IF(P1_IndicatorData!AB13&gt;AN$51,0,IF(P1_IndicatorData!AB13&lt;AN$50,10,(AN$51-P1_IndicatorData!AB13)/(AN$51-AN$50)*10)),1))</f>
        <v>8.6999999999999993</v>
      </c>
      <c r="AO11" s="154">
        <f t="shared" si="9"/>
        <v>7.4</v>
      </c>
      <c r="AP11" s="154">
        <f>IF(P1_IndicatorData!AC13="No data","x",ROUND(IF(P1_IndicatorData!AC13&gt;AP$51,10,IF(P1_IndicatorData!AC13&lt;AP$50,0,10-(AP$51-P1_IndicatorData!AC13)/(AP$51-AP$50)*10)),1))</f>
        <v>9.6</v>
      </c>
      <c r="AQ11" s="157">
        <f t="shared" si="16"/>
        <v>7.4</v>
      </c>
    </row>
    <row r="12" spans="1:43" x14ac:dyDescent="0.35">
      <c r="A12" s="149" t="s">
        <v>71</v>
      </c>
      <c r="B12" s="149" t="s">
        <v>72</v>
      </c>
      <c r="C12" s="150">
        <f>IF(P1_IndicatorData!F14="No data","x",IF(P1_IndicatorData!F14=0,0,ROUND(IF(LOG(P1_IndicatorData!F14)&gt;C$51,10,IF(LOG(P1_IndicatorData!F14)&lt;C$50,0,10-(C$51-LOG(P1_IndicatorData!F14))/(C$51-C$50)*10)),1)))</f>
        <v>10</v>
      </c>
      <c r="D12" s="150">
        <f>IF(P1_IndicatorData!G14="No data","x",ROUND(IF(P1_IndicatorData!G14&gt;D$51,10,IF(P1_IndicatorData!G14&lt;D$50,0,10-(D$51-P1_IndicatorData!G14)/(D$51-D$50)*10)),1))</f>
        <v>5.5</v>
      </c>
      <c r="E12" s="150">
        <f>IF(P1_IndicatorData!H14="No data","x",IF(P1_IndicatorData!H14=0,0,ROUND(IF(LOG(P1_IndicatorData!H14)&gt;E$51,10,IF(LOG(P1_IndicatorData!H14)&lt;E$50,0,10-(E$51-LOG(P1_IndicatorData!H14))/(E$51-E$50)*10)),1)))</f>
        <v>8.8000000000000007</v>
      </c>
      <c r="F12" s="151">
        <f>IF(P1_IndicatorData!I14="No data","x",ROUND(IF(P1_IndicatorData!I14&gt;F$51,10,IF(P1_IndicatorData!I14&lt;F$50,0,10-(F$51-P1_IndicatorData!I14)/(F$51-F$50)*10)),1))</f>
        <v>9.1</v>
      </c>
      <c r="G12" s="152">
        <f>IF(P1_IndicatorData!J14="No data","x",IF(P1_IndicatorData!J14=0,0,ROUND(IF(LOG(P1_IndicatorData!J14)&gt;G$51,10,IF(LOG(P1_IndicatorData!J14)&lt;G$50,0,10-(G$51-LOG(P1_IndicatorData!J14))/(G$51-G$50)*10)),1)))</f>
        <v>8.4</v>
      </c>
      <c r="H12" s="153">
        <f>IF(P1_IndicatorData!K14="No data","x",ROUND(IF(P1_IndicatorData!K14&gt;H$51,10,IF(P1_IndicatorData!K14&lt;H$50,0,10-(H$51-P1_IndicatorData!K14)/(H$51-H$50)*10)),1))</f>
        <v>9.6999999999999993</v>
      </c>
      <c r="I12" s="152">
        <f>IF(P1_IndicatorData!L14="No data","x",IF(P1_IndicatorData!L14=0,0,ROUND(IF(LOG(P1_IndicatorData!L14)&gt;I$51,10,IF(LOG(P1_IndicatorData!L14)&lt;I$50,0,10-(I$51-LOG(P1_IndicatorData!L14))/(I$51-I$50)*10)),1)))</f>
        <v>0</v>
      </c>
      <c r="J12" s="153">
        <f>IF(P1_IndicatorData!M14="No data","x",ROUND(IF(P1_IndicatorData!M14&gt;J$51,10,IF(P1_IndicatorData!M14&lt;J$50,0,10-(J$51-P1_IndicatorData!M14)/(J$51-J$50)*10)),1))</f>
        <v>0</v>
      </c>
      <c r="K12" s="152">
        <f>IF(P1_IndicatorData!N14="No data","x",IF(P1_IndicatorData!N14=0,0,ROUND(IF(LOG(P1_IndicatorData!N14)&gt;K$51,10,IF(LOG(P1_IndicatorData!N14)&lt;K$50,0,10-(K$51-LOG(P1_IndicatorData!N14))/(K$51-K$50)*10)),1)))</f>
        <v>6</v>
      </c>
      <c r="L12" s="153">
        <f>IF(P1_IndicatorData!O14="No data","x",ROUND(IF(P1_IndicatorData!O14&gt;L$51,10,IF(P1_IndicatorData!O14&lt;L$50,0,10-(L$51-P1_IndicatorData!O14)/(L$51-L$50)*10)),1))</f>
        <v>0.6</v>
      </c>
      <c r="M12" s="152">
        <f>IF(P1_IndicatorData!P14="No data","x",IF(P1_IndicatorData!P14=0,0,ROUND(IF(LOG(P1_IndicatorData!P14)&gt;M$51,10,IF(LOG(P1_IndicatorData!P14)&lt;M$50,0,10-(M$51-LOG(P1_IndicatorData!P14))/(M$51-M$50)*10)),1)))</f>
        <v>7.8</v>
      </c>
      <c r="N12" s="153">
        <f>IF(P1_IndicatorData!Q14="No data","x",ROUND(IF(P1_IndicatorData!Q14&gt;N$51,10,IF(P1_IndicatorData!Q14&lt;N$50,0,10-(N$51-P1_IndicatorData!Q14)/(N$51-N$50)*10)),1))</f>
        <v>2.8</v>
      </c>
      <c r="O12" s="152">
        <f>IF(P1_IndicatorData!R14="No data","x",IF(P1_IndicatorData!R14=0,0,ROUND(IF(LOG(P1_IndicatorData!R14)&gt;O$51,10,IF(LOG(P1_IndicatorData!R14)&lt;O$50,0,10-(O$51-LOG(P1_IndicatorData!R14))/(O$51-O$50)*10)),1)))</f>
        <v>0.6</v>
      </c>
      <c r="P12" s="153">
        <f>IF(P1_IndicatorData!S14="No data","x",ROUND(IF(P1_IndicatorData!S14&gt;P$51,10,IF(P1_IndicatorData!S14&lt;P$50,0,10-(P$51-P1_IndicatorData!S14)/(P$51-P$50)*10)),1))</f>
        <v>0</v>
      </c>
      <c r="Q12" s="152">
        <f>IF(P1_IndicatorData!T14="No data","x",IF(P1_IndicatorData!T14=0,0,ROUND(IF(LOG(P1_IndicatorData!T14)&gt;Q$51,10,IF(LOG(P1_IndicatorData!T14)&lt;Q$50,0,10-(Q$51-LOG(P1_IndicatorData!T14))/(Q$51-Q$50)*10)),1)))</f>
        <v>8.3000000000000007</v>
      </c>
      <c r="R12" s="153">
        <f>IF(P1_IndicatorData!U14="No data","x",ROUND(IF(P1_IndicatorData!U14&gt;R$51,10,IF(P1_IndicatorData!U14&lt;R$50,0,10-(R$51-P1_IndicatorData!U14)/(R$51-R$50)*10)),1))</f>
        <v>4.2</v>
      </c>
      <c r="S12" s="152">
        <f>IF(P1_IndicatorData!V14="No data","x",IF(P1_IndicatorData!V14=0,0,ROUND(IF(LOG(P1_IndicatorData!V14)&gt;S$51,10,IF(LOG(P1_IndicatorData!V14)&lt;S$50,0,10-(S$51-LOG(P1_IndicatorData!V14))/(S$51-S$50)*10)),1)))</f>
        <v>3.6</v>
      </c>
      <c r="T12" s="153">
        <f>IF(P1_IndicatorData!W14="No data","x",ROUND(IF(P1_IndicatorData!W14&gt;T$51,10,IF(P1_IndicatorData!W14&lt;T$50,0,10-(T$51-P1_IndicatorData!W14)/(T$51-T$50)*10)),1))</f>
        <v>0.2</v>
      </c>
      <c r="U12" s="152">
        <f>IF(P1_IndicatorData!X14="No data","x",IF(P1_IndicatorData!X14=0,0,ROUND(IF(LOG(P1_IndicatorData!X14)&gt;U$51,10,IF(LOG(P1_IndicatorData!X14)&lt;U$50,0,10-(U$51-LOG(P1_IndicatorData!X14))/(U$51-U$50)*10)),1)))</f>
        <v>8.5</v>
      </c>
      <c r="V12" s="153">
        <f>IF(P1_IndicatorData!Y14="No data","x",ROUND(IF(P1_IndicatorData!Y14&gt;V$51,10,IF(P1_IndicatorData!Y14&lt;V$50,0,10-(V$51-P1_IndicatorData!Y14)/(V$51-V$50)*10)),1))</f>
        <v>9.8000000000000007</v>
      </c>
      <c r="W12" s="152">
        <f>IF(P1_IndicatorData!Z14="No data","x",IF(P1_IndicatorData!Z14=0,0,ROUND(IF(LOG(P1_IndicatorData!Z14)&gt;W$51,10,IF(LOG(P1_IndicatorData!Z14)&lt;W$50,0,10-(W$51-LOG(P1_IndicatorData!Z14))/(W$51-W$50)*10)),1)))</f>
        <v>8</v>
      </c>
      <c r="X12" s="153">
        <f>IF(P1_IndicatorData!AA14="No data","x",ROUND(IF(P1_IndicatorData!AA14&gt;X$51,10,IF(P1_IndicatorData!AA14&lt;X$50,0,10-(X$51-P1_IndicatorData!AA14)/(X$51-X$50)*10)),1))</f>
        <v>5.2</v>
      </c>
      <c r="Y12" s="154">
        <f t="shared" si="10"/>
        <v>8.6</v>
      </c>
      <c r="Z12" s="154">
        <f t="shared" si="0"/>
        <v>9</v>
      </c>
      <c r="AA12" s="155">
        <f t="shared" si="11"/>
        <v>9.1999999999999993</v>
      </c>
      <c r="AB12" s="155">
        <f t="shared" si="1"/>
        <v>0</v>
      </c>
      <c r="AC12" s="154">
        <f t="shared" si="12"/>
        <v>6.5</v>
      </c>
      <c r="AD12" s="154">
        <f t="shared" si="2"/>
        <v>3.8</v>
      </c>
      <c r="AE12" s="155">
        <f t="shared" si="3"/>
        <v>5.9</v>
      </c>
      <c r="AF12" s="156">
        <f t="shared" si="13"/>
        <v>0.3</v>
      </c>
      <c r="AG12" s="156">
        <f t="shared" si="4"/>
        <v>6.7</v>
      </c>
      <c r="AH12" s="156">
        <f t="shared" si="5"/>
        <v>2.1</v>
      </c>
      <c r="AI12" s="155">
        <f t="shared" si="14"/>
        <v>3.6</v>
      </c>
      <c r="AJ12" s="154">
        <f t="shared" si="15"/>
        <v>4.9000000000000004</v>
      </c>
      <c r="AK12" s="156">
        <f t="shared" si="6"/>
        <v>8.3000000000000007</v>
      </c>
      <c r="AL12" s="156">
        <f t="shared" si="7"/>
        <v>7.5</v>
      </c>
      <c r="AM12" s="155">
        <f t="shared" si="8"/>
        <v>7.9</v>
      </c>
      <c r="AN12" s="155">
        <f>IF(P1_IndicatorData!AB14="No data","x",ROUND(IF(P1_IndicatorData!AB14&gt;AN$51,0,IF(P1_IndicatorData!AB14&lt;AN$50,10,(AN$51-P1_IndicatorData!AB14)/(AN$51-AN$50)*10)),1))</f>
        <v>4.5</v>
      </c>
      <c r="AO12" s="154">
        <f t="shared" si="9"/>
        <v>6.5</v>
      </c>
      <c r="AP12" s="154">
        <f>IF(P1_IndicatorData!AC14="No data","x",ROUND(IF(P1_IndicatorData!AC14&gt;AP$51,10,IF(P1_IndicatorData!AC14&lt;AP$50,0,10-(AP$51-P1_IndicatorData!AC14)/(AP$51-AP$50)*10)),1))</f>
        <v>2</v>
      </c>
      <c r="AQ12" s="157">
        <f t="shared" si="16"/>
        <v>6.5</v>
      </c>
    </row>
    <row r="13" spans="1:43" x14ac:dyDescent="0.35">
      <c r="A13" s="149" t="s">
        <v>73</v>
      </c>
      <c r="B13" s="149" t="s">
        <v>74</v>
      </c>
      <c r="C13" s="150">
        <f>IF(P1_IndicatorData!F15="No data","x",IF(P1_IndicatorData!F15=0,0,ROUND(IF(LOG(P1_IndicatorData!F15)&gt;C$51,10,IF(LOG(P1_IndicatorData!F15)&lt;C$50,0,10-(C$51-LOG(P1_IndicatorData!F15))/(C$51-C$50)*10)),1)))</f>
        <v>4.5</v>
      </c>
      <c r="D13" s="150">
        <f>IF(P1_IndicatorData!G15="No data","x",ROUND(IF(P1_IndicatorData!G15&gt;D$51,10,IF(P1_IndicatorData!G15&lt;D$50,0,10-(D$51-P1_IndicatorData!G15)/(D$51-D$50)*10)),1))</f>
        <v>0</v>
      </c>
      <c r="E13" s="150">
        <f>IF(P1_IndicatorData!H15="No data","x",IF(P1_IndicatorData!H15=0,0,ROUND(IF(LOG(P1_IndicatorData!H15)&gt;E$51,10,IF(LOG(P1_IndicatorData!H15)&lt;E$50,0,10-(E$51-LOG(P1_IndicatorData!H15))/(E$51-E$50)*10)),1)))</f>
        <v>4.8</v>
      </c>
      <c r="F13" s="151">
        <f>IF(P1_IndicatorData!I15="No data","x",ROUND(IF(P1_IndicatorData!I15&gt;F$51,10,IF(P1_IndicatorData!I15&lt;F$50,0,10-(F$51-P1_IndicatorData!I15)/(F$51-F$50)*10)),1))</f>
        <v>0.3</v>
      </c>
      <c r="G13" s="152">
        <f>IF(P1_IndicatorData!J15="No data","x",IF(P1_IndicatorData!J15=0,0,ROUND(IF(LOG(P1_IndicatorData!J15)&gt;G$51,10,IF(LOG(P1_IndicatorData!J15)&lt;G$50,0,10-(G$51-LOG(P1_IndicatorData!J15))/(G$51-G$50)*10)),1)))</f>
        <v>8.1</v>
      </c>
      <c r="H13" s="153">
        <f>IF(P1_IndicatorData!K15="No data","x",ROUND(IF(P1_IndicatorData!K15&gt;H$51,10,IF(P1_IndicatorData!K15&lt;H$50,0,10-(H$51-P1_IndicatorData!K15)/(H$51-H$50)*10)),1))</f>
        <v>4.4000000000000004</v>
      </c>
      <c r="I13" s="152">
        <f>IF(P1_IndicatorData!L15="No data","x",IF(P1_IndicatorData!L15=0,0,ROUND(IF(LOG(P1_IndicatorData!L15)&gt;I$51,10,IF(LOG(P1_IndicatorData!L15)&lt;I$50,0,10-(I$51-LOG(P1_IndicatorData!L15))/(I$51-I$50)*10)),1)))</f>
        <v>0</v>
      </c>
      <c r="J13" s="153">
        <f>IF(P1_IndicatorData!M15="No data","x",ROUND(IF(P1_IndicatorData!M15&gt;J$51,10,IF(P1_IndicatorData!M15&lt;J$50,0,10-(J$51-P1_IndicatorData!M15)/(J$51-J$50)*10)),1))</f>
        <v>0</v>
      </c>
      <c r="K13" s="152">
        <f>IF(P1_IndicatorData!N15="No data","x",IF(P1_IndicatorData!N15=0,0,ROUND(IF(LOG(P1_IndicatorData!N15)&gt;K$51,10,IF(LOG(P1_IndicatorData!N15)&lt;K$50,0,10-(K$51-LOG(P1_IndicatorData!N15))/(K$51-K$50)*10)),1)))</f>
        <v>8.1999999999999993</v>
      </c>
      <c r="L13" s="153">
        <f>IF(P1_IndicatorData!O15="No data","x",ROUND(IF(P1_IndicatorData!O15&gt;L$51,10,IF(P1_IndicatorData!O15&lt;L$50,0,10-(L$51-P1_IndicatorData!O15)/(L$51-L$50)*10)),1))</f>
        <v>1.6</v>
      </c>
      <c r="M13" s="152">
        <f>IF(P1_IndicatorData!P15="No data","x",IF(P1_IndicatorData!P15=0,0,ROUND(IF(LOG(P1_IndicatorData!P15)&gt;M$51,10,IF(LOG(P1_IndicatorData!P15)&lt;M$50,0,10-(M$51-LOG(P1_IndicatorData!P15))/(M$51-M$50)*10)),1)))</f>
        <v>9.8000000000000007</v>
      </c>
      <c r="N13" s="153">
        <f>IF(P1_IndicatorData!Q15="No data","x",ROUND(IF(P1_IndicatorData!Q15&gt;N$51,10,IF(P1_IndicatorData!Q15&lt;N$50,0,10-(N$51-P1_IndicatorData!Q15)/(N$51-N$50)*10)),1))</f>
        <v>9</v>
      </c>
      <c r="O13" s="152">
        <f>IF(P1_IndicatorData!R15="No data","x",IF(P1_IndicatorData!R15=0,0,ROUND(IF(LOG(P1_IndicatorData!R15)&gt;O$51,10,IF(LOG(P1_IndicatorData!R15)&lt;O$50,0,10-(O$51-LOG(P1_IndicatorData!R15))/(O$51-O$50)*10)),1)))</f>
        <v>10</v>
      </c>
      <c r="P13" s="153">
        <f>IF(P1_IndicatorData!S15="No data","x",ROUND(IF(P1_IndicatorData!S15&gt;P$51,10,IF(P1_IndicatorData!S15&lt;P$50,0,10-(P$51-P1_IndicatorData!S15)/(P$51-P$50)*10)),1))</f>
        <v>9.5</v>
      </c>
      <c r="Q13" s="152">
        <f>IF(P1_IndicatorData!T15="No data","x",IF(P1_IndicatorData!T15=0,0,ROUND(IF(LOG(P1_IndicatorData!T15)&gt;Q$51,10,IF(LOG(P1_IndicatorData!T15)&lt;Q$50,0,10-(Q$51-LOG(P1_IndicatorData!T15))/(Q$51-Q$50)*10)),1)))</f>
        <v>9</v>
      </c>
      <c r="R13" s="153">
        <f>IF(P1_IndicatorData!U15="No data","x",ROUND(IF(P1_IndicatorData!U15&gt;R$51,10,IF(P1_IndicatorData!U15&lt;R$50,0,10-(R$51-P1_IndicatorData!U15)/(R$51-R$50)*10)),1))</f>
        <v>4.4000000000000004</v>
      </c>
      <c r="S13" s="152">
        <f>IF(P1_IndicatorData!V15="No data","x",IF(P1_IndicatorData!V15=0,0,ROUND(IF(LOG(P1_IndicatorData!V15)&gt;S$51,10,IF(LOG(P1_IndicatorData!V15)&lt;S$50,0,10-(S$51-LOG(P1_IndicatorData!V15))/(S$51-S$50)*10)),1)))</f>
        <v>9.6999999999999993</v>
      </c>
      <c r="T13" s="153">
        <f>IF(P1_IndicatorData!W15="No data","x",ROUND(IF(P1_IndicatorData!W15&gt;T$51,10,IF(P1_IndicatorData!W15&lt;T$50,0,10-(T$51-P1_IndicatorData!W15)/(T$51-T$50)*10)),1))</f>
        <v>8.8000000000000007</v>
      </c>
      <c r="U13" s="152">
        <f>IF(P1_IndicatorData!X15="No data","x",IF(P1_IndicatorData!X15=0,0,ROUND(IF(LOG(P1_IndicatorData!X15)&gt;U$51,10,IF(LOG(P1_IndicatorData!X15)&lt;U$50,0,10-(U$51-LOG(P1_IndicatorData!X15))/(U$51-U$50)*10)),1)))</f>
        <v>9.9</v>
      </c>
      <c r="V13" s="153">
        <f>IF(P1_IndicatorData!Y15="No data","x",ROUND(IF(P1_IndicatorData!Y15&gt;V$51,10,IF(P1_IndicatorData!Y15&lt;V$50,0,10-(V$51-P1_IndicatorData!Y15)/(V$51-V$50)*10)),1))</f>
        <v>10</v>
      </c>
      <c r="W13" s="152">
        <f>IF(P1_IndicatorData!Z15="No data","x",IF(P1_IndicatorData!Z15=0,0,ROUND(IF(LOG(P1_IndicatorData!Z15)&gt;W$51,10,IF(LOG(P1_IndicatorData!Z15)&lt;W$50,0,10-(W$51-LOG(P1_IndicatorData!Z15))/(W$51-W$50)*10)),1)))</f>
        <v>9.9</v>
      </c>
      <c r="X13" s="153">
        <f>IF(P1_IndicatorData!AA15="No data","x",ROUND(IF(P1_IndicatorData!AA15&gt;X$51,10,IF(P1_IndicatorData!AA15&lt;X$50,0,10-(X$51-P1_IndicatorData!AA15)/(X$51-X$50)*10)),1))</f>
        <v>10</v>
      </c>
      <c r="Y13" s="154">
        <f t="shared" si="10"/>
        <v>2.5</v>
      </c>
      <c r="Z13" s="154">
        <f t="shared" si="0"/>
        <v>2.9</v>
      </c>
      <c r="AA13" s="155">
        <f t="shared" si="11"/>
        <v>6.6</v>
      </c>
      <c r="AB13" s="155">
        <f t="shared" si="1"/>
        <v>0</v>
      </c>
      <c r="AC13" s="154">
        <f t="shared" si="12"/>
        <v>4</v>
      </c>
      <c r="AD13" s="154">
        <f t="shared" si="2"/>
        <v>5.8</v>
      </c>
      <c r="AE13" s="155">
        <f t="shared" si="3"/>
        <v>9.4</v>
      </c>
      <c r="AF13" s="156">
        <f t="shared" si="13"/>
        <v>9.8000000000000007</v>
      </c>
      <c r="AG13" s="156">
        <f t="shared" si="4"/>
        <v>7.3</v>
      </c>
      <c r="AH13" s="156">
        <f t="shared" si="5"/>
        <v>9.3000000000000007</v>
      </c>
      <c r="AI13" s="155">
        <f t="shared" si="14"/>
        <v>9</v>
      </c>
      <c r="AJ13" s="154">
        <f t="shared" si="15"/>
        <v>9.1999999999999993</v>
      </c>
      <c r="AK13" s="156">
        <f t="shared" si="6"/>
        <v>9.9</v>
      </c>
      <c r="AL13" s="156">
        <f t="shared" si="7"/>
        <v>10</v>
      </c>
      <c r="AM13" s="155">
        <f t="shared" si="8"/>
        <v>10</v>
      </c>
      <c r="AN13" s="155">
        <f>IF(P1_IndicatorData!AB15="No data","x",ROUND(IF(P1_IndicatorData!AB15&gt;AN$51,0,IF(P1_IndicatorData!AB15&lt;AN$50,10,(AN$51-P1_IndicatorData!AB15)/(AN$51-AN$50)*10)),1))</f>
        <v>9.1</v>
      </c>
      <c r="AO13" s="154">
        <f t="shared" si="9"/>
        <v>9.6</v>
      </c>
      <c r="AP13" s="154">
        <f>IF(P1_IndicatorData!AC15="No data","x",ROUND(IF(P1_IndicatorData!AC15&gt;AP$51,10,IF(P1_IndicatorData!AC15&lt;AP$50,0,10-(AP$51-P1_IndicatorData!AC15)/(AP$51-AP$50)*10)),1))</f>
        <v>3.2</v>
      </c>
      <c r="AQ13" s="157">
        <f t="shared" si="16"/>
        <v>6.3</v>
      </c>
    </row>
    <row r="14" spans="1:43" x14ac:dyDescent="0.35">
      <c r="A14" s="149" t="s">
        <v>75</v>
      </c>
      <c r="B14" s="149" t="s">
        <v>76</v>
      </c>
      <c r="C14" s="150">
        <f>IF(P1_IndicatorData!F16="No data","x",IF(P1_IndicatorData!F16=0,0,ROUND(IF(LOG(P1_IndicatorData!F16)&gt;C$51,10,IF(LOG(P1_IndicatorData!F16)&lt;C$50,0,10-(C$51-LOG(P1_IndicatorData!F16))/(C$51-C$50)*10)),1)))</f>
        <v>0</v>
      </c>
      <c r="D14" s="150">
        <f>IF(P1_IndicatorData!G16="No data","x",ROUND(IF(P1_IndicatorData!G16&gt;D$51,10,IF(P1_IndicatorData!G16&lt;D$50,0,10-(D$51-P1_IndicatorData!G16)/(D$51-D$50)*10)),1))</f>
        <v>0</v>
      </c>
      <c r="E14" s="150">
        <f>IF(P1_IndicatorData!H16="No data","x",IF(P1_IndicatorData!H16=0,0,ROUND(IF(LOG(P1_IndicatorData!H16)&gt;E$51,10,IF(LOG(P1_IndicatorData!H16)&lt;E$50,0,10-(E$51-LOG(P1_IndicatorData!H16))/(E$51-E$50)*10)),1)))</f>
        <v>7.4</v>
      </c>
      <c r="F14" s="151">
        <f>IF(P1_IndicatorData!I16="No data","x",ROUND(IF(P1_IndicatorData!I16&gt;F$51,10,IF(P1_IndicatorData!I16&lt;F$50,0,10-(F$51-P1_IndicatorData!I16)/(F$51-F$50)*10)),1))</f>
        <v>3.8</v>
      </c>
      <c r="G14" s="152">
        <f>IF(P1_IndicatorData!J16="No data","x",IF(P1_IndicatorData!J16=0,0,ROUND(IF(LOG(P1_IndicatorData!J16)&gt;G$51,10,IF(LOG(P1_IndicatorData!J16)&lt;G$50,0,10-(G$51-LOG(P1_IndicatorData!J16))/(G$51-G$50)*10)),1)))</f>
        <v>8.1</v>
      </c>
      <c r="H14" s="153">
        <f>IF(P1_IndicatorData!K16="No data","x",ROUND(IF(P1_IndicatorData!K16&gt;H$51,10,IF(P1_IndicatorData!K16&lt;H$50,0,10-(H$51-P1_IndicatorData!K16)/(H$51-H$50)*10)),1))</f>
        <v>10</v>
      </c>
      <c r="I14" s="152">
        <f>IF(P1_IndicatorData!L16="No data","x",IF(P1_IndicatorData!L16=0,0,ROUND(IF(LOG(P1_IndicatorData!L16)&gt;I$51,10,IF(LOG(P1_IndicatorData!L16)&lt;I$50,0,10-(I$51-LOG(P1_IndicatorData!L16))/(I$51-I$50)*10)),1)))</f>
        <v>0</v>
      </c>
      <c r="J14" s="153">
        <f>IF(P1_IndicatorData!M16="No data","x",ROUND(IF(P1_IndicatorData!M16&gt;J$51,10,IF(P1_IndicatorData!M16&lt;J$50,0,10-(J$51-P1_IndicatorData!M16)/(J$51-J$50)*10)),1))</f>
        <v>0</v>
      </c>
      <c r="K14" s="152">
        <f>IF(P1_IndicatorData!N16="No data","x",IF(P1_IndicatorData!N16=0,0,ROUND(IF(LOG(P1_IndicatorData!N16)&gt;K$51,10,IF(LOG(P1_IndicatorData!N16)&lt;K$50,0,10-(K$51-LOG(P1_IndicatorData!N16))/(K$51-K$50)*10)),1)))</f>
        <v>6.2</v>
      </c>
      <c r="L14" s="153">
        <f>IF(P1_IndicatorData!O16="No data","x",ROUND(IF(P1_IndicatorData!O16&gt;L$51,10,IF(P1_IndicatorData!O16&lt;L$50,0,10-(L$51-P1_IndicatorData!O16)/(L$51-L$50)*10)),1))</f>
        <v>0.8</v>
      </c>
      <c r="M14" s="152">
        <f>IF(P1_IndicatorData!P16="No data","x",IF(P1_IndicatorData!P16=0,0,ROUND(IF(LOG(P1_IndicatorData!P16)&gt;M$51,10,IF(LOG(P1_IndicatorData!P16)&lt;M$50,0,10-(M$51-LOG(P1_IndicatorData!P16))/(M$51-M$50)*10)),1)))</f>
        <v>0</v>
      </c>
      <c r="N14" s="153">
        <f>IF(P1_IndicatorData!Q16="No data","x",ROUND(IF(P1_IndicatorData!Q16&gt;N$51,10,IF(P1_IndicatorData!Q16&lt;N$50,0,10-(N$51-P1_IndicatorData!Q16)/(N$51-N$50)*10)),1))</f>
        <v>0</v>
      </c>
      <c r="O14" s="152">
        <f>IF(P1_IndicatorData!R16="No data","x",IF(P1_IndicatorData!R16=0,0,ROUND(IF(LOG(P1_IndicatorData!R16)&gt;O$51,10,IF(LOG(P1_IndicatorData!R16)&lt;O$50,0,10-(O$51-LOG(P1_IndicatorData!R16))/(O$51-O$50)*10)),1)))</f>
        <v>6.6</v>
      </c>
      <c r="P14" s="153">
        <f>IF(P1_IndicatorData!S16="No data","x",ROUND(IF(P1_IndicatorData!S16&gt;P$51,10,IF(P1_IndicatorData!S16&lt;P$50,0,10-(P$51-P1_IndicatorData!S16)/(P$51-P$50)*10)),1))</f>
        <v>0.7</v>
      </c>
      <c r="Q14" s="152">
        <f>IF(P1_IndicatorData!T16="No data","x",IF(P1_IndicatorData!T16=0,0,ROUND(IF(LOG(P1_IndicatorData!T16)&gt;Q$51,10,IF(LOG(P1_IndicatorData!T16)&lt;Q$50,0,10-(Q$51-LOG(P1_IndicatorData!T16))/(Q$51-Q$50)*10)),1)))</f>
        <v>5.5</v>
      </c>
      <c r="R14" s="153">
        <f>IF(P1_IndicatorData!U16="No data","x",ROUND(IF(P1_IndicatorData!U16&gt;R$51,10,IF(P1_IndicatorData!U16&lt;R$50,0,10-(R$51-P1_IndicatorData!U16)/(R$51-R$50)*10)),1))</f>
        <v>0.4</v>
      </c>
      <c r="S14" s="152">
        <f>IF(P1_IndicatorData!V16="No data","x",IF(P1_IndicatorData!V16=0,0,ROUND(IF(LOG(P1_IndicatorData!V16)&gt;S$51,10,IF(LOG(P1_IndicatorData!V16)&lt;S$50,0,10-(S$51-LOG(P1_IndicatorData!V16))/(S$51-S$50)*10)),1)))</f>
        <v>8.3000000000000007</v>
      </c>
      <c r="T14" s="153">
        <f>IF(P1_IndicatorData!W16="No data","x",ROUND(IF(P1_IndicatorData!W16&gt;T$51,10,IF(P1_IndicatorData!W16&lt;T$50,0,10-(T$51-P1_IndicatorData!W16)/(T$51-T$50)*10)),1))</f>
        <v>7.2</v>
      </c>
      <c r="U14" s="152">
        <f>IF(P1_IndicatorData!X16="No data","x",IF(P1_IndicatorData!X16=0,0,ROUND(IF(LOG(P1_IndicatorData!X16)&gt;U$51,10,IF(LOG(P1_IndicatorData!X16)&lt;U$50,0,10-(U$51-LOG(P1_IndicatorData!X16))/(U$51-U$50)*10)),1)))</f>
        <v>8.1</v>
      </c>
      <c r="V14" s="153">
        <f>IF(P1_IndicatorData!Y16="No data","x",ROUND(IF(P1_IndicatorData!Y16&gt;V$51,10,IF(P1_IndicatorData!Y16&lt;V$50,0,10-(V$51-P1_IndicatorData!Y16)/(V$51-V$50)*10)),1))</f>
        <v>9.9</v>
      </c>
      <c r="W14" s="152">
        <f>IF(P1_IndicatorData!Z16="No data","x",IF(P1_IndicatorData!Z16=0,0,ROUND(IF(LOG(P1_IndicatorData!Z16)&gt;W$51,10,IF(LOG(P1_IndicatorData!Z16)&lt;W$50,0,10-(W$51-LOG(P1_IndicatorData!Z16))/(W$51-W$50)*10)),1)))</f>
        <v>8.8000000000000007</v>
      </c>
      <c r="X14" s="153">
        <f>IF(P1_IndicatorData!AA16="No data","x",ROUND(IF(P1_IndicatorData!AA16&gt;X$51,10,IF(P1_IndicatorData!AA16&lt;X$50,0,10-(X$51-P1_IndicatorData!AA16)/(X$51-X$50)*10)),1))</f>
        <v>10</v>
      </c>
      <c r="Y14" s="154">
        <f t="shared" si="10"/>
        <v>0</v>
      </c>
      <c r="Z14" s="154">
        <f t="shared" si="0"/>
        <v>5.9</v>
      </c>
      <c r="AA14" s="155">
        <f t="shared" si="11"/>
        <v>9.3000000000000007</v>
      </c>
      <c r="AB14" s="155">
        <f t="shared" si="1"/>
        <v>0</v>
      </c>
      <c r="AC14" s="154">
        <f t="shared" si="12"/>
        <v>6.6</v>
      </c>
      <c r="AD14" s="154">
        <f t="shared" si="2"/>
        <v>4</v>
      </c>
      <c r="AE14" s="155">
        <f t="shared" si="3"/>
        <v>0</v>
      </c>
      <c r="AF14" s="156">
        <f t="shared" si="13"/>
        <v>4.3</v>
      </c>
      <c r="AG14" s="156">
        <f t="shared" si="4"/>
        <v>3.4</v>
      </c>
      <c r="AH14" s="156">
        <f t="shared" si="5"/>
        <v>7.8</v>
      </c>
      <c r="AI14" s="155">
        <f t="shared" si="14"/>
        <v>5.5</v>
      </c>
      <c r="AJ14" s="154">
        <f t="shared" si="15"/>
        <v>3.2</v>
      </c>
      <c r="AK14" s="156">
        <f t="shared" si="6"/>
        <v>8.5</v>
      </c>
      <c r="AL14" s="156">
        <f t="shared" si="7"/>
        <v>10</v>
      </c>
      <c r="AM14" s="155">
        <f t="shared" si="8"/>
        <v>9.4</v>
      </c>
      <c r="AN14" s="155">
        <f>IF(P1_IndicatorData!AB16="No data","x",ROUND(IF(P1_IndicatorData!AB16&gt;AN$51,0,IF(P1_IndicatorData!AB16&lt;AN$50,10,(AN$51-P1_IndicatorData!AB16)/(AN$51-AN$50)*10)),1))</f>
        <v>9</v>
      </c>
      <c r="AO14" s="154">
        <f t="shared" si="9"/>
        <v>9.1999999999999993</v>
      </c>
      <c r="AP14" s="154">
        <f>IF(P1_IndicatorData!AC16="No data","x",ROUND(IF(P1_IndicatorData!AC16&gt;AP$51,10,IF(P1_IndicatorData!AC16&lt;AP$50,0,10-(AP$51-P1_IndicatorData!AC16)/(AP$51-AP$50)*10)),1))</f>
        <v>0.8</v>
      </c>
      <c r="AQ14" s="157">
        <f t="shared" si="16"/>
        <v>5.0999999999999996</v>
      </c>
    </row>
    <row r="15" spans="1:43" x14ac:dyDescent="0.35">
      <c r="A15" s="149" t="s">
        <v>77</v>
      </c>
      <c r="B15" s="149" t="s">
        <v>78</v>
      </c>
      <c r="C15" s="150">
        <f>IF(P1_IndicatorData!F17="No data","x",IF(P1_IndicatorData!F17=0,0,ROUND(IF(LOG(P1_IndicatorData!F17)&gt;C$51,10,IF(LOG(P1_IndicatorData!F17)&lt;C$50,0,10-(C$51-LOG(P1_IndicatorData!F17))/(C$51-C$50)*10)),1)))</f>
        <v>4.9000000000000004</v>
      </c>
      <c r="D15" s="150">
        <f>IF(P1_IndicatorData!G17="No data","x",ROUND(IF(P1_IndicatorData!G17&gt;D$51,10,IF(P1_IndicatorData!G17&lt;D$50,0,10-(D$51-P1_IndicatorData!G17)/(D$51-D$50)*10)),1))</f>
        <v>0.1</v>
      </c>
      <c r="E15" s="150">
        <f>IF(P1_IndicatorData!H17="No data","x",IF(P1_IndicatorData!H17=0,0,ROUND(IF(LOG(P1_IndicatorData!H17)&gt;E$51,10,IF(LOG(P1_IndicatorData!H17)&lt;E$50,0,10-(E$51-LOG(P1_IndicatorData!H17))/(E$51-E$50)*10)),1)))</f>
        <v>9.6999999999999993</v>
      </c>
      <c r="F15" s="151">
        <f>IF(P1_IndicatorData!I17="No data","x",ROUND(IF(P1_IndicatorData!I17&gt;F$51,10,IF(P1_IndicatorData!I17&lt;F$50,0,10-(F$51-P1_IndicatorData!I17)/(F$51-F$50)*10)),1))</f>
        <v>9</v>
      </c>
      <c r="G15" s="152">
        <f>IF(P1_IndicatorData!J17="No data","x",IF(P1_IndicatorData!J17=0,0,ROUND(IF(LOG(P1_IndicatorData!J17)&gt;G$51,10,IF(LOG(P1_IndicatorData!J17)&lt;G$50,0,10-(G$51-LOG(P1_IndicatorData!J17))/(G$51-G$50)*10)),1)))</f>
        <v>9.6999999999999993</v>
      </c>
      <c r="H15" s="153">
        <f>IF(P1_IndicatorData!K17="No data","x",ROUND(IF(P1_IndicatorData!K17&gt;H$51,10,IF(P1_IndicatorData!K17&lt;H$50,0,10-(H$51-P1_IndicatorData!K17)/(H$51-H$50)*10)),1))</f>
        <v>9.9</v>
      </c>
      <c r="I15" s="152">
        <f>IF(P1_IndicatorData!L17="No data","x",IF(P1_IndicatorData!L17=0,0,ROUND(IF(LOG(P1_IndicatorData!L17)&gt;I$51,10,IF(LOG(P1_IndicatorData!L17)&lt;I$50,0,10-(I$51-LOG(P1_IndicatorData!L17))/(I$51-I$50)*10)),1)))</f>
        <v>0</v>
      </c>
      <c r="J15" s="153">
        <f>IF(P1_IndicatorData!M17="No data","x",ROUND(IF(P1_IndicatorData!M17&gt;J$51,10,IF(P1_IndicatorData!M17&lt;J$50,0,10-(J$51-P1_IndicatorData!M17)/(J$51-J$50)*10)),1))</f>
        <v>0</v>
      </c>
      <c r="K15" s="152">
        <f>IF(P1_IndicatorData!N17="No data","x",IF(P1_IndicatorData!N17=0,0,ROUND(IF(LOG(P1_IndicatorData!N17)&gt;K$51,10,IF(LOG(P1_IndicatorData!N17)&lt;K$50,0,10-(K$51-LOG(P1_IndicatorData!N17))/(K$51-K$50)*10)),1)))</f>
        <v>3.1</v>
      </c>
      <c r="L15" s="153">
        <f>IF(P1_IndicatorData!O17="No data","x",ROUND(IF(P1_IndicatorData!O17&gt;L$51,10,IF(P1_IndicatorData!O17&lt;L$50,0,10-(L$51-P1_IndicatorData!O17)/(L$51-L$50)*10)),1))</f>
        <v>0.1</v>
      </c>
      <c r="M15" s="152">
        <f>IF(P1_IndicatorData!P17="No data","x",IF(P1_IndicatorData!P17=0,0,ROUND(IF(LOG(P1_IndicatorData!P17)&gt;M$51,10,IF(LOG(P1_IndicatorData!P17)&lt;M$50,0,10-(M$51-LOG(P1_IndicatorData!P17))/(M$51-M$50)*10)),1)))</f>
        <v>5.2</v>
      </c>
      <c r="N15" s="153">
        <f>IF(P1_IndicatorData!Q17="No data","x",ROUND(IF(P1_IndicatorData!Q17&gt;N$51,10,IF(P1_IndicatorData!Q17&lt;N$50,0,10-(N$51-P1_IndicatorData!Q17)/(N$51-N$50)*10)),1))</f>
        <v>0.1</v>
      </c>
      <c r="O15" s="152">
        <f>IF(P1_IndicatorData!R17="No data","x",IF(P1_IndicatorData!R17=0,0,ROUND(IF(LOG(P1_IndicatorData!R17)&gt;O$51,10,IF(LOG(P1_IndicatorData!R17)&lt;O$50,0,10-(O$51-LOG(P1_IndicatorData!R17))/(O$51-O$50)*10)),1)))</f>
        <v>0</v>
      </c>
      <c r="P15" s="153">
        <f>IF(P1_IndicatorData!S17="No data","x",ROUND(IF(P1_IndicatorData!S17&gt;P$51,10,IF(P1_IndicatorData!S17&lt;P$50,0,10-(P$51-P1_IndicatorData!S17)/(P$51-P$50)*10)),1))</f>
        <v>0</v>
      </c>
      <c r="Q15" s="152">
        <f>IF(P1_IndicatorData!T17="No data","x",IF(P1_IndicatorData!T17=0,0,ROUND(IF(LOG(P1_IndicatorData!T17)&gt;Q$51,10,IF(LOG(P1_IndicatorData!T17)&lt;Q$50,0,10-(Q$51-LOG(P1_IndicatorData!T17))/(Q$51-Q$50)*10)),1)))</f>
        <v>8.6</v>
      </c>
      <c r="R15" s="153">
        <f>IF(P1_IndicatorData!U17="No data","x",ROUND(IF(P1_IndicatorData!U17&gt;R$51,10,IF(P1_IndicatorData!U17&lt;R$50,0,10-(R$51-P1_IndicatorData!U17)/(R$51-R$50)*10)),1))</f>
        <v>3.2</v>
      </c>
      <c r="S15" s="152">
        <f>IF(P1_IndicatorData!V17="No data","x",IF(P1_IndicatorData!V17=0,0,ROUND(IF(LOG(P1_IndicatorData!V17)&gt;S$51,10,IF(LOG(P1_IndicatorData!V17)&lt;S$50,0,10-(S$51-LOG(P1_IndicatorData!V17))/(S$51-S$50)*10)),1)))</f>
        <v>5</v>
      </c>
      <c r="T15" s="153">
        <f>IF(P1_IndicatorData!W17="No data","x",ROUND(IF(P1_IndicatorData!W17&gt;T$51,10,IF(P1_IndicatorData!W17&lt;T$50,0,10-(T$51-P1_IndicatorData!W17)/(T$51-T$50)*10)),1))</f>
        <v>0.4</v>
      </c>
      <c r="U15" s="152">
        <f>IF(P1_IndicatorData!X17="No data","x",IF(P1_IndicatorData!X17=0,0,ROUND(IF(LOG(P1_IndicatorData!X17)&gt;U$51,10,IF(LOG(P1_IndicatorData!X17)&lt;U$50,0,10-(U$51-LOG(P1_IndicatorData!X17))/(U$51-U$50)*10)),1)))</f>
        <v>9.6999999999999993</v>
      </c>
      <c r="V15" s="153">
        <f>IF(P1_IndicatorData!Y17="No data","x",ROUND(IF(P1_IndicatorData!Y17&gt;V$51,10,IF(P1_IndicatorData!Y17&lt;V$50,0,10-(V$51-P1_IndicatorData!Y17)/(V$51-V$50)*10)),1))</f>
        <v>9.6</v>
      </c>
      <c r="W15" s="152">
        <f>IF(P1_IndicatorData!Z17="No data","x",IF(P1_IndicatorData!Z17=0,0,ROUND(IF(LOG(P1_IndicatorData!Z17)&gt;W$51,10,IF(LOG(P1_IndicatorData!Z17)&lt;W$50,0,10-(W$51-LOG(P1_IndicatorData!Z17))/(W$51-W$50)*10)),1)))</f>
        <v>9.4</v>
      </c>
      <c r="X15" s="153">
        <f>IF(P1_IndicatorData!AA17="No data","x",ROUND(IF(P1_IndicatorData!AA17&gt;X$51,10,IF(P1_IndicatorData!AA17&lt;X$50,0,10-(X$51-P1_IndicatorData!AA17)/(X$51-X$50)*10)),1))</f>
        <v>7.7</v>
      </c>
      <c r="Y15" s="154">
        <f t="shared" si="10"/>
        <v>2.8</v>
      </c>
      <c r="Z15" s="154">
        <f t="shared" si="0"/>
        <v>9.4</v>
      </c>
      <c r="AA15" s="155">
        <f t="shared" si="11"/>
        <v>9.8000000000000007</v>
      </c>
      <c r="AB15" s="155">
        <f t="shared" si="1"/>
        <v>0</v>
      </c>
      <c r="AC15" s="154">
        <f t="shared" si="12"/>
        <v>7.3</v>
      </c>
      <c r="AD15" s="154">
        <f t="shared" si="2"/>
        <v>1.7</v>
      </c>
      <c r="AE15" s="155">
        <f t="shared" si="3"/>
        <v>3</v>
      </c>
      <c r="AF15" s="156">
        <f t="shared" si="13"/>
        <v>0</v>
      </c>
      <c r="AG15" s="156">
        <f t="shared" si="4"/>
        <v>6.7</v>
      </c>
      <c r="AH15" s="156">
        <f t="shared" si="5"/>
        <v>3</v>
      </c>
      <c r="AI15" s="155">
        <f t="shared" si="14"/>
        <v>3.8</v>
      </c>
      <c r="AJ15" s="154">
        <f t="shared" si="15"/>
        <v>3.4</v>
      </c>
      <c r="AK15" s="156">
        <f t="shared" si="6"/>
        <v>9.6</v>
      </c>
      <c r="AL15" s="156">
        <f t="shared" si="7"/>
        <v>8.6999999999999993</v>
      </c>
      <c r="AM15" s="155">
        <f t="shared" si="8"/>
        <v>9.1999999999999993</v>
      </c>
      <c r="AN15" s="155">
        <f>IF(P1_IndicatorData!AB17="No data","x",ROUND(IF(P1_IndicatorData!AB17&gt;AN$51,0,IF(P1_IndicatorData!AB17&lt;AN$50,10,(AN$51-P1_IndicatorData!AB17)/(AN$51-AN$50)*10)),1))</f>
        <v>3.8</v>
      </c>
      <c r="AO15" s="154">
        <f t="shared" si="9"/>
        <v>7.4</v>
      </c>
      <c r="AP15" s="154">
        <f>IF(P1_IndicatorData!AC17="No data","x",ROUND(IF(P1_IndicatorData!AC17&gt;AP$51,10,IF(P1_IndicatorData!AC17&lt;AP$50,0,10-(AP$51-P1_IndicatorData!AC17)/(AP$51-AP$50)*10)),1))</f>
        <v>3.2</v>
      </c>
      <c r="AQ15" s="157">
        <f t="shared" si="16"/>
        <v>5.8</v>
      </c>
    </row>
    <row r="16" spans="1:43" x14ac:dyDescent="0.35">
      <c r="A16" s="149" t="s">
        <v>79</v>
      </c>
      <c r="B16" s="149" t="s">
        <v>80</v>
      </c>
      <c r="C16" s="150">
        <f>IF(P1_IndicatorData!F18="No data","x",IF(P1_IndicatorData!F18=0,0,ROUND(IF(LOG(P1_IndicatorData!F18)&gt;C$51,10,IF(LOG(P1_IndicatorData!F18)&lt;C$50,0,10-(C$51-LOG(P1_IndicatorData!F18))/(C$51-C$50)*10)),1)))</f>
        <v>9.3000000000000007</v>
      </c>
      <c r="D16" s="150">
        <f>IF(P1_IndicatorData!G18="No data","x",ROUND(IF(P1_IndicatorData!G18&gt;D$51,10,IF(P1_IndicatorData!G18&lt;D$50,0,10-(D$51-P1_IndicatorData!G18)/(D$51-D$50)*10)),1))</f>
        <v>1.5</v>
      </c>
      <c r="E16" s="150">
        <f>IF(P1_IndicatorData!H18="No data","x",IF(P1_IndicatorData!H18=0,0,ROUND(IF(LOG(P1_IndicatorData!H18)&gt;E$51,10,IF(LOG(P1_IndicatorData!H18)&lt;E$50,0,10-(E$51-LOG(P1_IndicatorData!H18))/(E$51-E$50)*10)),1)))</f>
        <v>9.5</v>
      </c>
      <c r="F16" s="151">
        <f>IF(P1_IndicatorData!I18="No data","x",ROUND(IF(P1_IndicatorData!I18&gt;F$51,10,IF(P1_IndicatorData!I18&lt;F$50,0,10-(F$51-P1_IndicatorData!I18)/(F$51-F$50)*10)),1))</f>
        <v>9.6</v>
      </c>
      <c r="G16" s="152">
        <f>IF(P1_IndicatorData!J18="No data","x",IF(P1_IndicatorData!J18=0,0,ROUND(IF(LOG(P1_IndicatorData!J18)&gt;G$51,10,IF(LOG(P1_IndicatorData!J18)&lt;G$50,0,10-(G$51-LOG(P1_IndicatorData!J18))/(G$51-G$50)*10)),1)))</f>
        <v>3.1</v>
      </c>
      <c r="H16" s="153">
        <f>IF(P1_IndicatorData!K18="No data","x",ROUND(IF(P1_IndicatorData!K18&gt;H$51,10,IF(P1_IndicatorData!K18&lt;H$50,0,10-(H$51-P1_IndicatorData!K18)/(H$51-H$50)*10)),1))</f>
        <v>0.6</v>
      </c>
      <c r="I16" s="152">
        <f>IF(P1_IndicatorData!L18="No data","x",IF(P1_IndicatorData!L18=0,0,ROUND(IF(LOG(P1_IndicatorData!L18)&gt;I$51,10,IF(LOG(P1_IndicatorData!L18)&lt;I$50,0,10-(I$51-LOG(P1_IndicatorData!L18))/(I$51-I$50)*10)),1)))</f>
        <v>9.4</v>
      </c>
      <c r="J16" s="153">
        <f>IF(P1_IndicatorData!M18="No data","x",ROUND(IF(P1_IndicatorData!M18&gt;J$51,10,IF(P1_IndicatorData!M18&lt;J$50,0,10-(J$51-P1_IndicatorData!M18)/(J$51-J$50)*10)),1))</f>
        <v>8.3000000000000007</v>
      </c>
      <c r="K16" s="152">
        <f>IF(P1_IndicatorData!N18="No data","x",IF(P1_IndicatorData!N18=0,0,ROUND(IF(LOG(P1_IndicatorData!N18)&gt;K$51,10,IF(LOG(P1_IndicatorData!N18)&lt;K$50,0,10-(K$51-LOG(P1_IndicatorData!N18))/(K$51-K$50)*10)),1)))</f>
        <v>10</v>
      </c>
      <c r="L16" s="153">
        <f>IF(P1_IndicatorData!O18="No data","x",ROUND(IF(P1_IndicatorData!O18&gt;L$51,10,IF(P1_IndicatorData!O18&lt;L$50,0,10-(L$51-P1_IndicatorData!O18)/(L$51-L$50)*10)),1))</f>
        <v>7.6</v>
      </c>
      <c r="M16" s="152">
        <f>IF(P1_IndicatorData!P18="No data","x",IF(P1_IndicatorData!P18=0,0,ROUND(IF(LOG(P1_IndicatorData!P18)&gt;M$51,10,IF(LOG(P1_IndicatorData!P18)&lt;M$50,0,10-(M$51-LOG(P1_IndicatorData!P18))/(M$51-M$50)*10)),1)))</f>
        <v>9.6</v>
      </c>
      <c r="N16" s="153">
        <f>IF(P1_IndicatorData!Q18="No data","x",ROUND(IF(P1_IndicatorData!Q18&gt;N$51,10,IF(P1_IndicatorData!Q18&lt;N$50,0,10-(N$51-P1_IndicatorData!Q18)/(N$51-N$50)*10)),1))</f>
        <v>9.4</v>
      </c>
      <c r="O16" s="152">
        <f>IF(P1_IndicatorData!R18="No data","x",IF(P1_IndicatorData!R18=0,0,ROUND(IF(LOG(P1_IndicatorData!R18)&gt;O$51,10,IF(LOG(P1_IndicatorData!R18)&lt;O$50,0,10-(O$51-LOG(P1_IndicatorData!R18))/(O$51-O$50)*10)),1)))</f>
        <v>7.4</v>
      </c>
      <c r="P16" s="153">
        <f>IF(P1_IndicatorData!S18="No data","x",ROUND(IF(P1_IndicatorData!S18&gt;P$51,10,IF(P1_IndicatorData!S18&lt;P$50,0,10-(P$51-P1_IndicatorData!S18)/(P$51-P$50)*10)),1))</f>
        <v>0.8</v>
      </c>
      <c r="Q16" s="152">
        <f>IF(P1_IndicatorData!T18="No data","x",IF(P1_IndicatorData!T18=0,0,ROUND(IF(LOG(P1_IndicatorData!T18)&gt;Q$51,10,IF(LOG(P1_IndicatorData!T18)&lt;Q$50,0,10-(Q$51-LOG(P1_IndicatorData!T18))/(Q$51-Q$50)*10)),1)))</f>
        <v>9.5</v>
      </c>
      <c r="R16" s="153">
        <f>IF(P1_IndicatorData!U18="No data","x",ROUND(IF(P1_IndicatorData!U18&gt;R$51,10,IF(P1_IndicatorData!U18&lt;R$50,0,10-(R$51-P1_IndicatorData!U18)/(R$51-R$50)*10)),1))</f>
        <v>9.1</v>
      </c>
      <c r="S16" s="152">
        <f>IF(P1_IndicatorData!V18="No data","x",IF(P1_IndicatorData!V18=0,0,ROUND(IF(LOG(P1_IndicatorData!V18)&gt;S$51,10,IF(LOG(P1_IndicatorData!V18)&lt;S$50,0,10-(S$51-LOG(P1_IndicatorData!V18))/(S$51-S$50)*10)),1)))</f>
        <v>9.4</v>
      </c>
      <c r="T16" s="153">
        <f>IF(P1_IndicatorData!W18="No data","x",ROUND(IF(P1_IndicatorData!W18&gt;T$51,10,IF(P1_IndicatorData!W18&lt;T$50,0,10-(T$51-P1_IndicatorData!W18)/(T$51-T$50)*10)),1))</f>
        <v>9.1</v>
      </c>
      <c r="U16" s="152">
        <f>IF(P1_IndicatorData!X18="No data","x",IF(P1_IndicatorData!X18=0,0,ROUND(IF(LOG(P1_IndicatorData!X18)&gt;U$51,10,IF(LOG(P1_IndicatorData!X18)&lt;U$50,0,10-(U$51-LOG(P1_IndicatorData!X18))/(U$51-U$50)*10)),1)))</f>
        <v>9.1999999999999993</v>
      </c>
      <c r="V16" s="153">
        <f>IF(P1_IndicatorData!Y18="No data","x",ROUND(IF(P1_IndicatorData!Y18&gt;V$51,10,IF(P1_IndicatorData!Y18&lt;V$50,0,10-(V$51-P1_IndicatorData!Y18)/(V$51-V$50)*10)),1))</f>
        <v>8.3000000000000007</v>
      </c>
      <c r="W16" s="152">
        <f>IF(P1_IndicatorData!Z18="No data","x",IF(P1_IndicatorData!Z18=0,0,ROUND(IF(LOG(P1_IndicatorData!Z18)&gt;W$51,10,IF(LOG(P1_IndicatorData!Z18)&lt;W$50,0,10-(W$51-LOG(P1_IndicatorData!Z18))/(W$51-W$50)*10)),1)))</f>
        <v>0</v>
      </c>
      <c r="X16" s="153">
        <f>IF(P1_IndicatorData!AA18="No data","x",ROUND(IF(P1_IndicatorData!AA18&gt;X$51,10,IF(P1_IndicatorData!AA18&lt;X$50,0,10-(X$51-P1_IndicatorData!AA18)/(X$51-X$50)*10)),1))</f>
        <v>0</v>
      </c>
      <c r="Y16" s="154">
        <f t="shared" si="10"/>
        <v>6.9</v>
      </c>
      <c r="Z16" s="154">
        <f t="shared" si="0"/>
        <v>9.6</v>
      </c>
      <c r="AA16" s="155">
        <f t="shared" si="11"/>
        <v>1.9</v>
      </c>
      <c r="AB16" s="155">
        <f t="shared" si="1"/>
        <v>8.9</v>
      </c>
      <c r="AC16" s="154">
        <f t="shared" si="12"/>
        <v>6.6</v>
      </c>
      <c r="AD16" s="154">
        <f t="shared" si="2"/>
        <v>9.1</v>
      </c>
      <c r="AE16" s="155">
        <f t="shared" si="3"/>
        <v>9.5</v>
      </c>
      <c r="AF16" s="156">
        <f t="shared" si="13"/>
        <v>4.9000000000000004</v>
      </c>
      <c r="AG16" s="156">
        <f t="shared" si="4"/>
        <v>9.3000000000000007</v>
      </c>
      <c r="AH16" s="156">
        <f t="shared" si="5"/>
        <v>9.3000000000000007</v>
      </c>
      <c r="AI16" s="155">
        <f t="shared" si="14"/>
        <v>8.4</v>
      </c>
      <c r="AJ16" s="154">
        <f t="shared" si="15"/>
        <v>9</v>
      </c>
      <c r="AK16" s="156">
        <f t="shared" si="6"/>
        <v>4.5999999999999996</v>
      </c>
      <c r="AL16" s="156">
        <f t="shared" si="7"/>
        <v>4.2</v>
      </c>
      <c r="AM16" s="155">
        <f t="shared" si="8"/>
        <v>4.4000000000000004</v>
      </c>
      <c r="AN16" s="155">
        <f>IF(P1_IndicatorData!AB18="No data","x",ROUND(IF(P1_IndicatorData!AB18&gt;AN$51,0,IF(P1_IndicatorData!AB18&lt;AN$50,10,(AN$51-P1_IndicatorData!AB18)/(AN$51-AN$50)*10)),1))</f>
        <v>9.1</v>
      </c>
      <c r="AO16" s="154">
        <f t="shared" si="9"/>
        <v>7.4</v>
      </c>
      <c r="AP16" s="154">
        <f>IF(P1_IndicatorData!AC18="No data","x",ROUND(IF(P1_IndicatorData!AC18&gt;AP$51,10,IF(P1_IndicatorData!AC18&lt;AP$50,0,10-(AP$51-P1_IndicatorData!AC18)/(AP$51-AP$50)*10)),1))</f>
        <v>1.2</v>
      </c>
      <c r="AQ16" s="157">
        <f t="shared" si="16"/>
        <v>7.8</v>
      </c>
    </row>
    <row r="17" spans="1:43" x14ac:dyDescent="0.35">
      <c r="A17" s="149" t="s">
        <v>81</v>
      </c>
      <c r="B17" s="149" t="s">
        <v>82</v>
      </c>
      <c r="C17" s="150">
        <f>IF(P1_IndicatorData!F19="No data","x",IF(P1_IndicatorData!F19=0,0,ROUND(IF(LOG(P1_IndicatorData!F19)&gt;C$51,10,IF(LOG(P1_IndicatorData!F19)&lt;C$50,0,10-(C$51-LOG(P1_IndicatorData!F19))/(C$51-C$50)*10)),1)))</f>
        <v>0</v>
      </c>
      <c r="D17" s="150">
        <f>IF(P1_IndicatorData!G19="No data","x",ROUND(IF(P1_IndicatorData!G19&gt;D$51,10,IF(P1_IndicatorData!G19&lt;D$50,0,10-(D$51-P1_IndicatorData!G19)/(D$51-D$50)*10)),1))</f>
        <v>0</v>
      </c>
      <c r="E17" s="150">
        <f>IF(P1_IndicatorData!H19="No data","x",IF(P1_IndicatorData!H19=0,0,ROUND(IF(LOG(P1_IndicatorData!H19)&gt;E$51,10,IF(LOG(P1_IndicatorData!H19)&lt;E$50,0,10-(E$51-LOG(P1_IndicatorData!H19))/(E$51-E$50)*10)),1)))</f>
        <v>7.8</v>
      </c>
      <c r="F17" s="151">
        <f>IF(P1_IndicatorData!I19="No data","x",ROUND(IF(P1_IndicatorData!I19&gt;F$51,10,IF(P1_IndicatorData!I19&lt;F$50,0,10-(F$51-P1_IndicatorData!I19)/(F$51-F$50)*10)),1))</f>
        <v>10</v>
      </c>
      <c r="G17" s="152">
        <f>IF(P1_IndicatorData!J19="No data","x",IF(P1_IndicatorData!J19=0,0,ROUND(IF(LOG(P1_IndicatorData!J19)&gt;G$51,10,IF(LOG(P1_IndicatorData!J19)&lt;G$50,0,10-(G$51-LOG(P1_IndicatorData!J19))/(G$51-G$50)*10)),1)))</f>
        <v>6.7</v>
      </c>
      <c r="H17" s="153">
        <f>IF(P1_IndicatorData!K19="No data","x",ROUND(IF(P1_IndicatorData!K19&gt;H$51,10,IF(P1_IndicatorData!K19&lt;H$50,0,10-(H$51-P1_IndicatorData!K19)/(H$51-H$50)*10)),1))</f>
        <v>10</v>
      </c>
      <c r="I17" s="152">
        <f>IF(P1_IndicatorData!L19="No data","x",IF(P1_IndicatorData!L19=0,0,ROUND(IF(LOG(P1_IndicatorData!L19)&gt;I$51,10,IF(LOG(P1_IndicatorData!L19)&lt;I$50,0,10-(I$51-LOG(P1_IndicatorData!L19))/(I$51-I$50)*10)),1)))</f>
        <v>0</v>
      </c>
      <c r="J17" s="153">
        <f>IF(P1_IndicatorData!M19="No data","x",ROUND(IF(P1_IndicatorData!M19&gt;J$51,10,IF(P1_IndicatorData!M19&lt;J$50,0,10-(J$51-P1_IndicatorData!M19)/(J$51-J$50)*10)),1))</f>
        <v>0</v>
      </c>
      <c r="K17" s="152">
        <f>IF(P1_IndicatorData!N19="No data","x",IF(P1_IndicatorData!N19=0,0,ROUND(IF(LOG(P1_IndicatorData!N19)&gt;K$51,10,IF(LOG(P1_IndicatorData!N19)&lt;K$50,0,10-(K$51-LOG(P1_IndicatorData!N19))/(K$51-K$50)*10)),1)))</f>
        <v>4.5999999999999996</v>
      </c>
      <c r="L17" s="153">
        <f>IF(P1_IndicatorData!O19="No data","x",ROUND(IF(P1_IndicatorData!O19&gt;L$51,10,IF(P1_IndicatorData!O19&lt;L$50,0,10-(L$51-P1_IndicatorData!O19)/(L$51-L$50)*10)),1))</f>
        <v>0.6</v>
      </c>
      <c r="M17" s="152">
        <f>IF(P1_IndicatorData!P19="No data","x",IF(P1_IndicatorData!P19=0,0,ROUND(IF(LOG(P1_IndicatorData!P19)&gt;M$51,10,IF(LOG(P1_IndicatorData!P19)&lt;M$50,0,10-(M$51-LOG(P1_IndicatorData!P19))/(M$51-M$50)*10)),1)))</f>
        <v>5.7</v>
      </c>
      <c r="N17" s="153">
        <f>IF(P1_IndicatorData!Q19="No data","x",ROUND(IF(P1_IndicatorData!Q19&gt;N$51,10,IF(P1_IndicatorData!Q19&lt;N$50,0,10-(N$51-P1_IndicatorData!Q19)/(N$51-N$50)*10)),1))</f>
        <v>0.9</v>
      </c>
      <c r="O17" s="152">
        <f>IF(P1_IndicatorData!R19="No data","x",IF(P1_IndicatorData!R19=0,0,ROUND(IF(LOG(P1_IndicatorData!R19)&gt;O$51,10,IF(LOG(P1_IndicatorData!R19)&lt;O$50,0,10-(O$51-LOG(P1_IndicatorData!R19))/(O$51-O$50)*10)),1)))</f>
        <v>0</v>
      </c>
      <c r="P17" s="153">
        <f>IF(P1_IndicatorData!S19="No data","x",ROUND(IF(P1_IndicatorData!S19&gt;P$51,10,IF(P1_IndicatorData!S19&lt;P$50,0,10-(P$51-P1_IndicatorData!S19)/(P$51-P$50)*10)),1))</f>
        <v>0</v>
      </c>
      <c r="Q17" s="152">
        <f>IF(P1_IndicatorData!T19="No data","x",IF(P1_IndicatorData!T19=0,0,ROUND(IF(LOG(P1_IndicatorData!T19)&gt;Q$51,10,IF(LOG(P1_IndicatorData!T19)&lt;Q$50,0,10-(Q$51-LOG(P1_IndicatorData!T19))/(Q$51-Q$50)*10)),1)))</f>
        <v>6.9</v>
      </c>
      <c r="R17" s="153">
        <f>IF(P1_IndicatorData!U19="No data","x",ROUND(IF(P1_IndicatorData!U19&gt;R$51,10,IF(P1_IndicatorData!U19&lt;R$50,0,10-(R$51-P1_IndicatorData!U19)/(R$51-R$50)*10)),1))</f>
        <v>2.7</v>
      </c>
      <c r="S17" s="152">
        <f>IF(P1_IndicatorData!V19="No data","x",IF(P1_IndicatorData!V19=0,0,ROUND(IF(LOG(P1_IndicatorData!V19)&gt;S$51,10,IF(LOG(P1_IndicatorData!V19)&lt;S$50,0,10-(S$51-LOG(P1_IndicatorData!V19))/(S$51-S$50)*10)),1)))</f>
        <v>5.4</v>
      </c>
      <c r="T17" s="153">
        <f>IF(P1_IndicatorData!W19="No data","x",ROUND(IF(P1_IndicatorData!W19&gt;T$51,10,IF(P1_IndicatorData!W19&lt;T$50,0,10-(T$51-P1_IndicatorData!W19)/(T$51-T$50)*10)),1))</f>
        <v>1.9</v>
      </c>
      <c r="U17" s="152">
        <f>IF(P1_IndicatorData!X19="No data","x",IF(P1_IndicatorData!X19=0,0,ROUND(IF(LOG(P1_IndicatorData!X19)&gt;U$51,10,IF(LOG(P1_IndicatorData!X19)&lt;U$50,0,10-(U$51-LOG(P1_IndicatorData!X19))/(U$51-U$50)*10)),1)))</f>
        <v>6.7</v>
      </c>
      <c r="V17" s="153">
        <f>IF(P1_IndicatorData!Y19="No data","x",ROUND(IF(P1_IndicatorData!Y19&gt;V$51,10,IF(P1_IndicatorData!Y19&lt;V$50,0,10-(V$51-P1_IndicatorData!Y19)/(V$51-V$50)*10)),1))</f>
        <v>10</v>
      </c>
      <c r="W17" s="152">
        <f>IF(P1_IndicatorData!Z19="No data","x",IF(P1_IndicatorData!Z19=0,0,ROUND(IF(LOG(P1_IndicatorData!Z19)&gt;W$51,10,IF(LOG(P1_IndicatorData!Z19)&lt;W$50,0,10-(W$51-LOG(P1_IndicatorData!Z19))/(W$51-W$50)*10)),1)))</f>
        <v>7.3</v>
      </c>
      <c r="X17" s="153">
        <f>IF(P1_IndicatorData!AA19="No data","x",ROUND(IF(P1_IndicatorData!AA19&gt;X$51,10,IF(P1_IndicatorData!AA19&lt;X$50,0,10-(X$51-P1_IndicatorData!AA19)/(X$51-X$50)*10)),1))</f>
        <v>7.4</v>
      </c>
      <c r="Y17" s="154">
        <f t="shared" si="10"/>
        <v>0</v>
      </c>
      <c r="Z17" s="154">
        <f t="shared" si="0"/>
        <v>9.1999999999999993</v>
      </c>
      <c r="AA17" s="155">
        <f t="shared" si="11"/>
        <v>8.9</v>
      </c>
      <c r="AB17" s="155">
        <f t="shared" si="1"/>
        <v>0</v>
      </c>
      <c r="AC17" s="154">
        <f t="shared" si="12"/>
        <v>6.2</v>
      </c>
      <c r="AD17" s="154">
        <f t="shared" si="2"/>
        <v>2.8</v>
      </c>
      <c r="AE17" s="155">
        <f t="shared" si="3"/>
        <v>3.7</v>
      </c>
      <c r="AF17" s="156">
        <f t="shared" si="13"/>
        <v>0</v>
      </c>
      <c r="AG17" s="156">
        <f t="shared" si="4"/>
        <v>5.2</v>
      </c>
      <c r="AH17" s="156">
        <f t="shared" si="5"/>
        <v>3.9</v>
      </c>
      <c r="AI17" s="155">
        <f t="shared" si="14"/>
        <v>3.3</v>
      </c>
      <c r="AJ17" s="154">
        <f t="shared" si="15"/>
        <v>3.5</v>
      </c>
      <c r="AK17" s="156">
        <f t="shared" si="6"/>
        <v>7</v>
      </c>
      <c r="AL17" s="156">
        <f t="shared" si="7"/>
        <v>8.6999999999999993</v>
      </c>
      <c r="AM17" s="155">
        <f t="shared" si="8"/>
        <v>8</v>
      </c>
      <c r="AN17" s="155">
        <f>IF(P1_IndicatorData!AB19="No data","x",ROUND(IF(P1_IndicatorData!AB19&gt;AN$51,0,IF(P1_IndicatorData!AB19&lt;AN$50,10,(AN$51-P1_IndicatorData!AB19)/(AN$51-AN$50)*10)),1))</f>
        <v>6.9</v>
      </c>
      <c r="AO17" s="154">
        <f t="shared" si="9"/>
        <v>7.5</v>
      </c>
      <c r="AP17" s="154">
        <f>IF(P1_IndicatorData!AC19="No data","x",ROUND(IF(P1_IndicatorData!AC19&gt;AP$51,10,IF(P1_IndicatorData!AC19&lt;AP$50,0,10-(AP$51-P1_IndicatorData!AC19)/(AP$51-AP$50)*10)),1))</f>
        <v>1.6</v>
      </c>
      <c r="AQ17" s="157">
        <f t="shared" si="16"/>
        <v>5.3</v>
      </c>
    </row>
    <row r="18" spans="1:43" x14ac:dyDescent="0.35">
      <c r="A18" s="149" t="s">
        <v>83</v>
      </c>
      <c r="B18" s="149" t="s">
        <v>84</v>
      </c>
      <c r="C18" s="150">
        <f>IF(P1_IndicatorData!F20="No data","x",IF(P1_IndicatorData!F20=0,0,ROUND(IF(LOG(P1_IndicatorData!F20)&gt;C$51,10,IF(LOG(P1_IndicatorData!F20)&lt;C$50,0,10-(C$51-LOG(P1_IndicatorData!F20))/(C$51-C$50)*10)),1)))</f>
        <v>4.5999999999999996</v>
      </c>
      <c r="D18" s="150">
        <f>IF(P1_IndicatorData!G20="No data","x",ROUND(IF(P1_IndicatorData!G20&gt;D$51,10,IF(P1_IndicatorData!G20&lt;D$50,0,10-(D$51-P1_IndicatorData!G20)/(D$51-D$50)*10)),1))</f>
        <v>0.1</v>
      </c>
      <c r="E18" s="150">
        <f>IF(P1_IndicatorData!H20="No data","x",IF(P1_IndicatorData!H20=0,0,ROUND(IF(LOG(P1_IndicatorData!H20)&gt;E$51,10,IF(LOG(P1_IndicatorData!H20)&lt;E$50,0,10-(E$51-LOG(P1_IndicatorData!H20))/(E$51-E$50)*10)),1)))</f>
        <v>6.9</v>
      </c>
      <c r="F18" s="151">
        <f>IF(P1_IndicatorData!I20="No data","x",ROUND(IF(P1_IndicatorData!I20&gt;F$51,10,IF(P1_IndicatorData!I20&lt;F$50,0,10-(F$51-P1_IndicatorData!I20)/(F$51-F$50)*10)),1))</f>
        <v>1.9</v>
      </c>
      <c r="G18" s="152">
        <f>IF(P1_IndicatorData!J20="No data","x",IF(P1_IndicatorData!J20=0,0,ROUND(IF(LOG(P1_IndicatorData!J20)&gt;G$51,10,IF(LOG(P1_IndicatorData!J20)&lt;G$50,0,10-(G$51-LOG(P1_IndicatorData!J20))/(G$51-G$50)*10)),1)))</f>
        <v>8.9</v>
      </c>
      <c r="H18" s="153">
        <f>IF(P1_IndicatorData!K20="No data","x",ROUND(IF(P1_IndicatorData!K20&gt;H$51,10,IF(P1_IndicatorData!K20&lt;H$50,0,10-(H$51-P1_IndicatorData!K20)/(H$51-H$50)*10)),1))</f>
        <v>10</v>
      </c>
      <c r="I18" s="152">
        <f>IF(P1_IndicatorData!L20="No data","x",IF(P1_IndicatorData!L20=0,0,ROUND(IF(LOG(P1_IndicatorData!L20)&gt;I$51,10,IF(LOG(P1_IndicatorData!L20)&lt;I$50,0,10-(I$51-LOG(P1_IndicatorData!L20))/(I$51-I$50)*10)),1)))</f>
        <v>0</v>
      </c>
      <c r="J18" s="153">
        <f>IF(P1_IndicatorData!M20="No data","x",ROUND(IF(P1_IndicatorData!M20&gt;J$51,10,IF(P1_IndicatorData!M20&lt;J$50,0,10-(J$51-P1_IndicatorData!M20)/(J$51-J$50)*10)),1))</f>
        <v>0</v>
      </c>
      <c r="K18" s="152">
        <f>IF(P1_IndicatorData!N20="No data","x",IF(P1_IndicatorData!N20=0,0,ROUND(IF(LOG(P1_IndicatorData!N20)&gt;K$51,10,IF(LOG(P1_IndicatorData!N20)&lt;K$50,0,10-(K$51-LOG(P1_IndicatorData!N20))/(K$51-K$50)*10)),1)))</f>
        <v>0</v>
      </c>
      <c r="L18" s="153">
        <f>IF(P1_IndicatorData!O20="No data","x",ROUND(IF(P1_IndicatorData!O20&gt;L$51,10,IF(P1_IndicatorData!O20&lt;L$50,0,10-(L$51-P1_IndicatorData!O20)/(L$51-L$50)*10)),1))</f>
        <v>0</v>
      </c>
      <c r="M18" s="152">
        <f>IF(P1_IndicatorData!P20="No data","x",IF(P1_IndicatorData!P20=0,0,ROUND(IF(LOG(P1_IndicatorData!P20)&gt;M$51,10,IF(LOG(P1_IndicatorData!P20)&lt;M$50,0,10-(M$51-LOG(P1_IndicatorData!P20))/(M$51-M$50)*10)),1)))</f>
        <v>7.7</v>
      </c>
      <c r="N18" s="153">
        <f>IF(P1_IndicatorData!Q20="No data","x",ROUND(IF(P1_IndicatorData!Q20&gt;N$51,10,IF(P1_IndicatorData!Q20&lt;N$50,0,10-(N$51-P1_IndicatorData!Q20)/(N$51-N$50)*10)),1))</f>
        <v>2</v>
      </c>
      <c r="O18" s="152">
        <f>IF(P1_IndicatorData!R20="No data","x",IF(P1_IndicatorData!R20=0,0,ROUND(IF(LOG(P1_IndicatorData!R20)&gt;O$51,10,IF(LOG(P1_IndicatorData!R20)&lt;O$50,0,10-(O$51-LOG(P1_IndicatorData!R20))/(O$51-O$50)*10)),1)))</f>
        <v>10</v>
      </c>
      <c r="P18" s="153">
        <f>IF(P1_IndicatorData!S20="No data","x",ROUND(IF(P1_IndicatorData!S20&gt;P$51,10,IF(P1_IndicatorData!S20&lt;P$50,0,10-(P$51-P1_IndicatorData!S20)/(P$51-P$50)*10)),1))</f>
        <v>7.2</v>
      </c>
      <c r="Q18" s="152">
        <f>IF(P1_IndicatorData!T20="No data","x",IF(P1_IndicatorData!T20=0,0,ROUND(IF(LOG(P1_IndicatorData!T20)&gt;Q$51,10,IF(LOG(P1_IndicatorData!T20)&lt;Q$50,0,10-(Q$51-LOG(P1_IndicatorData!T20))/(Q$51-Q$50)*10)),1)))</f>
        <v>7.8</v>
      </c>
      <c r="R18" s="153">
        <f>IF(P1_IndicatorData!U20="No data","x",ROUND(IF(P1_IndicatorData!U20&gt;R$51,10,IF(P1_IndicatorData!U20&lt;R$50,0,10-(R$51-P1_IndicatorData!U20)/(R$51-R$50)*10)),1))</f>
        <v>2.2000000000000002</v>
      </c>
      <c r="S18" s="152">
        <f>IF(P1_IndicatorData!V20="No data","x",IF(P1_IndicatorData!V20=0,0,ROUND(IF(LOG(P1_IndicatorData!V20)&gt;S$51,10,IF(LOG(P1_IndicatorData!V20)&lt;S$50,0,10-(S$51-LOG(P1_IndicatorData!V20))/(S$51-S$50)*10)),1)))</f>
        <v>9.1</v>
      </c>
      <c r="T18" s="153">
        <f>IF(P1_IndicatorData!W20="No data","x",ROUND(IF(P1_IndicatorData!W20&gt;T$51,10,IF(P1_IndicatorData!W20&lt;T$50,0,10-(T$51-P1_IndicatorData!W20)/(T$51-T$50)*10)),1))</f>
        <v>8.8000000000000007</v>
      </c>
      <c r="U18" s="152">
        <f>IF(P1_IndicatorData!X20="No data","x",IF(P1_IndicatorData!X20=0,0,ROUND(IF(LOG(P1_IndicatorData!X20)&gt;U$51,10,IF(LOG(P1_IndicatorData!X20)&lt;U$50,0,10-(U$51-LOG(P1_IndicatorData!X20))/(U$51-U$50)*10)),1)))</f>
        <v>8.9</v>
      </c>
      <c r="V18" s="153">
        <f>IF(P1_IndicatorData!Y20="No data","x",ROUND(IF(P1_IndicatorData!Y20&gt;V$51,10,IF(P1_IndicatorData!Y20&lt;V$50,0,10-(V$51-P1_IndicatorData!Y20)/(V$51-V$50)*10)),1))</f>
        <v>10</v>
      </c>
      <c r="W18" s="152">
        <f>IF(P1_IndicatorData!Z20="No data","x",IF(P1_IndicatorData!Z20=0,0,ROUND(IF(LOG(P1_IndicatorData!Z20)&gt;W$51,10,IF(LOG(P1_IndicatorData!Z20)&lt;W$50,0,10-(W$51-LOG(P1_IndicatorData!Z20))/(W$51-W$50)*10)),1)))</f>
        <v>9.3000000000000007</v>
      </c>
      <c r="X18" s="153">
        <f>IF(P1_IndicatorData!AA20="No data","x",ROUND(IF(P1_IndicatorData!AA20&gt;X$51,10,IF(P1_IndicatorData!AA20&lt;X$50,0,10-(X$51-P1_IndicatorData!AA20)/(X$51-X$50)*10)),1))</f>
        <v>10</v>
      </c>
      <c r="Y18" s="154">
        <f t="shared" si="10"/>
        <v>2.6</v>
      </c>
      <c r="Z18" s="154">
        <f t="shared" si="0"/>
        <v>4.9000000000000004</v>
      </c>
      <c r="AA18" s="155">
        <f t="shared" si="11"/>
        <v>9.5</v>
      </c>
      <c r="AB18" s="155">
        <f t="shared" si="1"/>
        <v>0</v>
      </c>
      <c r="AC18" s="154">
        <f t="shared" si="12"/>
        <v>6.9</v>
      </c>
      <c r="AD18" s="154">
        <f t="shared" si="2"/>
        <v>0</v>
      </c>
      <c r="AE18" s="155">
        <f t="shared" si="3"/>
        <v>5.5</v>
      </c>
      <c r="AF18" s="156">
        <f t="shared" si="13"/>
        <v>9</v>
      </c>
      <c r="AG18" s="156">
        <f t="shared" si="4"/>
        <v>5.7</v>
      </c>
      <c r="AH18" s="156">
        <f t="shared" si="5"/>
        <v>9</v>
      </c>
      <c r="AI18" s="155">
        <f t="shared" si="14"/>
        <v>8.1999999999999993</v>
      </c>
      <c r="AJ18" s="154">
        <f t="shared" si="15"/>
        <v>7.1</v>
      </c>
      <c r="AK18" s="156">
        <f t="shared" si="6"/>
        <v>9.1</v>
      </c>
      <c r="AL18" s="156">
        <f t="shared" si="7"/>
        <v>10</v>
      </c>
      <c r="AM18" s="155">
        <f t="shared" si="8"/>
        <v>9.6</v>
      </c>
      <c r="AN18" s="155">
        <f>IF(P1_IndicatorData!AB20="No data","x",ROUND(IF(P1_IndicatorData!AB20&gt;AN$51,0,IF(P1_IndicatorData!AB20&lt;AN$50,10,(AN$51-P1_IndicatorData!AB20)/(AN$51-AN$50)*10)),1))</f>
        <v>8.6999999999999993</v>
      </c>
      <c r="AO18" s="154">
        <f t="shared" si="9"/>
        <v>9.1999999999999993</v>
      </c>
      <c r="AP18" s="154">
        <f>IF(P1_IndicatorData!AC20="No data","x",ROUND(IF(P1_IndicatorData!AC20&gt;AP$51,10,IF(P1_IndicatorData!AC20&lt;AP$50,0,10-(AP$51-P1_IndicatorData!AC20)/(AP$51-AP$50)*10)),1))</f>
        <v>2.4</v>
      </c>
      <c r="AQ18" s="157">
        <f t="shared" si="16"/>
        <v>5.5</v>
      </c>
    </row>
    <row r="19" spans="1:43" x14ac:dyDescent="0.35">
      <c r="A19" s="149" t="s">
        <v>85</v>
      </c>
      <c r="B19" s="149" t="s">
        <v>86</v>
      </c>
      <c r="C19" s="150">
        <f>IF(P1_IndicatorData!F21="No data","x",IF(P1_IndicatorData!F21=0,0,ROUND(IF(LOG(P1_IndicatorData!F21)&gt;C$51,10,IF(LOG(P1_IndicatorData!F21)&lt;C$50,0,10-(C$51-LOG(P1_IndicatorData!F21))/(C$51-C$50)*10)),1)))</f>
        <v>8.1999999999999993</v>
      </c>
      <c r="D19" s="150">
        <f>IF(P1_IndicatorData!G21="No data","x",ROUND(IF(P1_IndicatorData!G21&gt;D$51,10,IF(P1_IndicatorData!G21&lt;D$50,0,10-(D$51-P1_IndicatorData!G21)/(D$51-D$50)*10)),1))</f>
        <v>0.9</v>
      </c>
      <c r="E19" s="150">
        <f>IF(P1_IndicatorData!H21="No data","x",IF(P1_IndicatorData!H21=0,0,ROUND(IF(LOG(P1_IndicatorData!H21)&gt;E$51,10,IF(LOG(P1_IndicatorData!H21)&lt;E$50,0,10-(E$51-LOG(P1_IndicatorData!H21))/(E$51-E$50)*10)),1)))</f>
        <v>4.3</v>
      </c>
      <c r="F19" s="151">
        <f>IF(P1_IndicatorData!I21="No data","x",ROUND(IF(P1_IndicatorData!I21&gt;F$51,10,IF(P1_IndicatorData!I21&lt;F$50,0,10-(F$51-P1_IndicatorData!I21)/(F$51-F$50)*10)),1))</f>
        <v>0.4</v>
      </c>
      <c r="G19" s="152">
        <f>IF(P1_IndicatorData!J21="No data","x",IF(P1_IndicatorData!J21=0,0,ROUND(IF(LOG(P1_IndicatorData!J21)&gt;G$51,10,IF(LOG(P1_IndicatorData!J21)&lt;G$50,0,10-(G$51-LOG(P1_IndicatorData!J21))/(G$51-G$50)*10)),1)))</f>
        <v>8.6999999999999993</v>
      </c>
      <c r="H19" s="153">
        <f>IF(P1_IndicatorData!K21="No data","x",ROUND(IF(P1_IndicatorData!K21&gt;H$51,10,IF(P1_IndicatorData!K21&lt;H$50,0,10-(H$51-P1_IndicatorData!K21)/(H$51-H$50)*10)),1))</f>
        <v>10</v>
      </c>
      <c r="I19" s="152">
        <f>IF(P1_IndicatorData!L21="No data","x",IF(P1_IndicatorData!L21=0,0,ROUND(IF(LOG(P1_IndicatorData!L21)&gt;I$51,10,IF(LOG(P1_IndicatorData!L21)&lt;I$50,0,10-(I$51-LOG(P1_IndicatorData!L21))/(I$51-I$50)*10)),1)))</f>
        <v>0</v>
      </c>
      <c r="J19" s="153">
        <f>IF(P1_IndicatorData!M21="No data","x",ROUND(IF(P1_IndicatorData!M21&gt;J$51,10,IF(P1_IndicatorData!M21&lt;J$50,0,10-(J$51-P1_IndicatorData!M21)/(J$51-J$50)*10)),1))</f>
        <v>0</v>
      </c>
      <c r="K19" s="152">
        <f>IF(P1_IndicatorData!N21="No data","x",IF(P1_IndicatorData!N21=0,0,ROUND(IF(LOG(P1_IndicatorData!N21)&gt;K$51,10,IF(LOG(P1_IndicatorData!N21)&lt;K$50,0,10-(K$51-LOG(P1_IndicatorData!N21))/(K$51-K$50)*10)),1)))</f>
        <v>9.6999999999999993</v>
      </c>
      <c r="L19" s="153">
        <f>IF(P1_IndicatorData!O21="No data","x",ROUND(IF(P1_IndicatorData!O21&gt;L$51,10,IF(P1_IndicatorData!O21&lt;L$50,0,10-(L$51-P1_IndicatorData!O21)/(L$51-L$50)*10)),1))</f>
        <v>7.4</v>
      </c>
      <c r="M19" s="152">
        <f>IF(P1_IndicatorData!P21="No data","x",IF(P1_IndicatorData!P21=0,0,ROUND(IF(LOG(P1_IndicatorData!P21)&gt;M$51,10,IF(LOG(P1_IndicatorData!P21)&lt;M$50,0,10-(M$51-LOG(P1_IndicatorData!P21))/(M$51-M$50)*10)),1)))</f>
        <v>9.1</v>
      </c>
      <c r="N19" s="153">
        <f>IF(P1_IndicatorData!Q21="No data","x",ROUND(IF(P1_IndicatorData!Q21&gt;N$51,10,IF(P1_IndicatorData!Q21&lt;N$50,0,10-(N$51-P1_IndicatorData!Q21)/(N$51-N$50)*10)),1))</f>
        <v>8.1999999999999993</v>
      </c>
      <c r="O19" s="152">
        <f>IF(P1_IndicatorData!R21="No data","x",IF(P1_IndicatorData!R21=0,0,ROUND(IF(LOG(P1_IndicatorData!R21)&gt;O$51,10,IF(LOG(P1_IndicatorData!R21)&lt;O$50,0,10-(O$51-LOG(P1_IndicatorData!R21))/(O$51-O$50)*10)),1)))</f>
        <v>10</v>
      </c>
      <c r="P19" s="153">
        <f>IF(P1_IndicatorData!S21="No data","x",ROUND(IF(P1_IndicatorData!S21&gt;P$51,10,IF(P1_IndicatorData!S21&lt;P$50,0,10-(P$51-P1_IndicatorData!S21)/(P$51-P$50)*10)),1))</f>
        <v>7.6</v>
      </c>
      <c r="Q19" s="152">
        <f>IF(P1_IndicatorData!T21="No data","x",IF(P1_IndicatorData!T21=0,0,ROUND(IF(LOG(P1_IndicatorData!T21)&gt;Q$51,10,IF(LOG(P1_IndicatorData!T21)&lt;Q$50,0,10-(Q$51-LOG(P1_IndicatorData!T21))/(Q$51-Q$50)*10)),1)))</f>
        <v>9.3000000000000007</v>
      </c>
      <c r="R19" s="153">
        <f>IF(P1_IndicatorData!U21="No data","x",ROUND(IF(P1_IndicatorData!U21&gt;R$51,10,IF(P1_IndicatorData!U21&lt;R$50,0,10-(R$51-P1_IndicatorData!U21)/(R$51-R$50)*10)),1))</f>
        <v>9.3000000000000007</v>
      </c>
      <c r="S19" s="152">
        <f>IF(P1_IndicatorData!V21="No data","x",IF(P1_IndicatorData!V21=0,0,ROUND(IF(LOG(P1_IndicatorData!V21)&gt;S$51,10,IF(LOG(P1_IndicatorData!V21)&lt;S$50,0,10-(S$51-LOG(P1_IndicatorData!V21))/(S$51-S$50)*10)),1)))</f>
        <v>9.1</v>
      </c>
      <c r="T19" s="153">
        <f>IF(P1_IndicatorData!W21="No data","x",ROUND(IF(P1_IndicatorData!W21&gt;T$51,10,IF(P1_IndicatorData!W21&lt;T$50,0,10-(T$51-P1_IndicatorData!W21)/(T$51-T$50)*10)),1))</f>
        <v>10</v>
      </c>
      <c r="U19" s="152">
        <f>IF(P1_IndicatorData!X21="No data","x",IF(P1_IndicatorData!X21=0,0,ROUND(IF(LOG(P1_IndicatorData!X21)&gt;U$51,10,IF(LOG(P1_IndicatorData!X21)&lt;U$50,0,10-(U$51-LOG(P1_IndicatorData!X21))/(U$51-U$50)*10)),1)))</f>
        <v>8.6999999999999993</v>
      </c>
      <c r="V19" s="153">
        <f>IF(P1_IndicatorData!Y21="No data","x",ROUND(IF(P1_IndicatorData!Y21&gt;V$51,10,IF(P1_IndicatorData!Y21&lt;V$50,0,10-(V$51-P1_IndicatorData!Y21)/(V$51-V$50)*10)),1))</f>
        <v>10</v>
      </c>
      <c r="W19" s="152">
        <f>IF(P1_IndicatorData!Z21="No data","x",IF(P1_IndicatorData!Z21=0,0,ROUND(IF(LOG(P1_IndicatorData!Z21)&gt;W$51,10,IF(LOG(P1_IndicatorData!Z21)&lt;W$50,0,10-(W$51-LOG(P1_IndicatorData!Z21))/(W$51-W$50)*10)),1)))</f>
        <v>9.1</v>
      </c>
      <c r="X19" s="153">
        <f>IF(P1_IndicatorData!AA21="No data","x",ROUND(IF(P1_IndicatorData!AA21&gt;X$51,10,IF(P1_IndicatorData!AA21&lt;X$50,0,10-(X$51-P1_IndicatorData!AA21)/(X$51-X$50)*10)),1))</f>
        <v>10</v>
      </c>
      <c r="Y19" s="154">
        <f t="shared" si="10"/>
        <v>5.7</v>
      </c>
      <c r="Z19" s="154">
        <f t="shared" si="0"/>
        <v>2.6</v>
      </c>
      <c r="AA19" s="155">
        <f t="shared" si="11"/>
        <v>9.5</v>
      </c>
      <c r="AB19" s="155">
        <f t="shared" si="1"/>
        <v>0</v>
      </c>
      <c r="AC19" s="154">
        <f t="shared" si="12"/>
        <v>6.9</v>
      </c>
      <c r="AD19" s="154">
        <f t="shared" si="2"/>
        <v>8.8000000000000007</v>
      </c>
      <c r="AE19" s="155">
        <f t="shared" si="3"/>
        <v>8.6999999999999993</v>
      </c>
      <c r="AF19" s="156">
        <f t="shared" si="13"/>
        <v>9.1</v>
      </c>
      <c r="AG19" s="156">
        <f t="shared" si="4"/>
        <v>9.3000000000000007</v>
      </c>
      <c r="AH19" s="156">
        <f t="shared" si="5"/>
        <v>9.6</v>
      </c>
      <c r="AI19" s="155">
        <f t="shared" si="14"/>
        <v>9.3000000000000007</v>
      </c>
      <c r="AJ19" s="154">
        <f t="shared" si="15"/>
        <v>9</v>
      </c>
      <c r="AK19" s="156">
        <f t="shared" si="6"/>
        <v>8.9</v>
      </c>
      <c r="AL19" s="156">
        <f t="shared" si="7"/>
        <v>10</v>
      </c>
      <c r="AM19" s="155">
        <f t="shared" si="8"/>
        <v>9.5</v>
      </c>
      <c r="AN19" s="155">
        <f>IF(P1_IndicatorData!AB21="No data","x",ROUND(IF(P1_IndicatorData!AB21&gt;AN$51,0,IF(P1_IndicatorData!AB21&lt;AN$50,10,(AN$51-P1_IndicatorData!AB21)/(AN$51-AN$50)*10)),1))</f>
        <v>8.5</v>
      </c>
      <c r="AO19" s="154">
        <f t="shared" si="9"/>
        <v>9.1</v>
      </c>
      <c r="AP19" s="154">
        <f>IF(P1_IndicatorData!AC21="No data","x",ROUND(IF(P1_IndicatorData!AC21&gt;AP$51,10,IF(P1_IndicatorData!AC21&lt;AP$50,0,10-(AP$51-P1_IndicatorData!AC21)/(AP$51-AP$50)*10)),1))</f>
        <v>2.4</v>
      </c>
      <c r="AQ19" s="157">
        <f t="shared" si="16"/>
        <v>7.1</v>
      </c>
    </row>
    <row r="20" spans="1:43" x14ac:dyDescent="0.35">
      <c r="A20" s="149" t="s">
        <v>87</v>
      </c>
      <c r="B20" s="149" t="s">
        <v>88</v>
      </c>
      <c r="C20" s="150">
        <f>IF(P1_IndicatorData!F22="No data","x",IF(P1_IndicatorData!F22=0,0,ROUND(IF(LOG(P1_IndicatorData!F22)&gt;C$51,10,IF(LOG(P1_IndicatorData!F22)&lt;C$50,0,10-(C$51-LOG(P1_IndicatorData!F22))/(C$51-C$50)*10)),1)))</f>
        <v>10</v>
      </c>
      <c r="D20" s="150">
        <f>IF(P1_IndicatorData!G22="No data","x",ROUND(IF(P1_IndicatorData!G22&gt;D$51,10,IF(P1_IndicatorData!G22&lt;D$50,0,10-(D$51-P1_IndicatorData!G22)/(D$51-D$50)*10)),1))</f>
        <v>7</v>
      </c>
      <c r="E20" s="150">
        <f>IF(P1_IndicatorData!H22="No data","x",IF(P1_IndicatorData!H22=0,0,ROUND(IF(LOG(P1_IndicatorData!H22)&gt;E$51,10,IF(LOG(P1_IndicatorData!H22)&lt;E$50,0,10-(E$51-LOG(P1_IndicatorData!H22))/(E$51-E$50)*10)),1)))</f>
        <v>8.4</v>
      </c>
      <c r="F20" s="151">
        <f>IF(P1_IndicatorData!I22="No data","x",ROUND(IF(P1_IndicatorData!I22&gt;F$51,10,IF(P1_IndicatorData!I22&lt;F$50,0,10-(F$51-P1_IndicatorData!I22)/(F$51-F$50)*10)),1))</f>
        <v>6.1</v>
      </c>
      <c r="G20" s="152">
        <f>IF(P1_IndicatorData!J22="No data","x",IF(P1_IndicatorData!J22=0,0,ROUND(IF(LOG(P1_IndicatorData!J22)&gt;G$51,10,IF(LOG(P1_IndicatorData!J22)&lt;G$50,0,10-(G$51-LOG(P1_IndicatorData!J22))/(G$51-G$50)*10)),1)))</f>
        <v>8.5</v>
      </c>
      <c r="H20" s="153">
        <f>IF(P1_IndicatorData!K22="No data","x",ROUND(IF(P1_IndicatorData!K22&gt;H$51,10,IF(P1_IndicatorData!K22&lt;H$50,0,10-(H$51-P1_IndicatorData!K22)/(H$51-H$50)*10)),1))</f>
        <v>9.4</v>
      </c>
      <c r="I20" s="152">
        <f>IF(P1_IndicatorData!L22="No data","x",IF(P1_IndicatorData!L22=0,0,ROUND(IF(LOG(P1_IndicatorData!L22)&gt;I$51,10,IF(LOG(P1_IndicatorData!L22)&lt;I$50,0,10-(I$51-LOG(P1_IndicatorData!L22))/(I$51-I$50)*10)),1)))</f>
        <v>9.1</v>
      </c>
      <c r="J20" s="153">
        <f>IF(P1_IndicatorData!M22="No data","x",ROUND(IF(P1_IndicatorData!M22&gt;J$51,10,IF(P1_IndicatorData!M22&lt;J$50,0,10-(J$51-P1_IndicatorData!M22)/(J$51-J$50)*10)),1))</f>
        <v>8</v>
      </c>
      <c r="K20" s="152">
        <f>IF(P1_IndicatorData!N22="No data","x",IF(P1_IndicatorData!N22=0,0,ROUND(IF(LOG(P1_IndicatorData!N22)&gt;K$51,10,IF(LOG(P1_IndicatorData!N22)&lt;K$50,0,10-(K$51-LOG(P1_IndicatorData!N22))/(K$51-K$50)*10)),1)))</f>
        <v>5.0999999999999996</v>
      </c>
      <c r="L20" s="153">
        <f>IF(P1_IndicatorData!O22="No data","x",ROUND(IF(P1_IndicatorData!O22&gt;L$51,10,IF(P1_IndicatorData!O22&lt;L$50,0,10-(L$51-P1_IndicatorData!O22)/(L$51-L$50)*10)),1))</f>
        <v>0.3</v>
      </c>
      <c r="M20" s="152">
        <f>IF(P1_IndicatorData!P22="No data","x",IF(P1_IndicatorData!P22=0,0,ROUND(IF(LOG(P1_IndicatorData!P22)&gt;M$51,10,IF(LOG(P1_IndicatorData!P22)&lt;M$50,0,10-(M$51-LOG(P1_IndicatorData!P22))/(M$51-M$50)*10)),1)))</f>
        <v>8.3000000000000007</v>
      </c>
      <c r="N20" s="153">
        <f>IF(P1_IndicatorData!Q22="No data","x",ROUND(IF(P1_IndicatorData!Q22&gt;N$51,10,IF(P1_IndicatorData!Q22&lt;N$50,0,10-(N$51-P1_IndicatorData!Q22)/(N$51-N$50)*10)),1))</f>
        <v>3.8</v>
      </c>
      <c r="O20" s="152">
        <f>IF(P1_IndicatorData!R22="No data","x",IF(P1_IndicatorData!R22=0,0,ROUND(IF(LOG(P1_IndicatorData!R22)&gt;O$51,10,IF(LOG(P1_IndicatorData!R22)&lt;O$50,0,10-(O$51-LOG(P1_IndicatorData!R22))/(O$51-O$50)*10)),1)))</f>
        <v>9</v>
      </c>
      <c r="P20" s="153">
        <f>IF(P1_IndicatorData!S22="No data","x",ROUND(IF(P1_IndicatorData!S22&gt;P$51,10,IF(P1_IndicatorData!S22&lt;P$50,0,10-(P$51-P1_IndicatorData!S22)/(P$51-P$50)*10)),1))</f>
        <v>3</v>
      </c>
      <c r="Q20" s="152">
        <f>IF(P1_IndicatorData!T22="No data","x",IF(P1_IndicatorData!T22=0,0,ROUND(IF(LOG(P1_IndicatorData!T22)&gt;Q$51,10,IF(LOG(P1_IndicatorData!T22)&lt;Q$50,0,10-(Q$51-LOG(P1_IndicatorData!T22))/(Q$51-Q$50)*10)),1)))</f>
        <v>9.3000000000000007</v>
      </c>
      <c r="R20" s="153">
        <f>IF(P1_IndicatorData!U22="No data","x",ROUND(IF(P1_IndicatorData!U22&gt;R$51,10,IF(P1_IndicatorData!U22&lt;R$50,0,10-(R$51-P1_IndicatorData!U22)/(R$51-R$50)*10)),1))</f>
        <v>9.6</v>
      </c>
      <c r="S20" s="152">
        <f>IF(P1_IndicatorData!V22="No data","x",IF(P1_IndicatorData!V22=0,0,ROUND(IF(LOG(P1_IndicatorData!V22)&gt;S$51,10,IF(LOG(P1_IndicatorData!V22)&lt;S$50,0,10-(S$51-LOG(P1_IndicatorData!V22))/(S$51-S$50)*10)),1)))</f>
        <v>8.5</v>
      </c>
      <c r="T20" s="153">
        <f>IF(P1_IndicatorData!W22="No data","x",ROUND(IF(P1_IndicatorData!W22&gt;T$51,10,IF(P1_IndicatorData!W22&lt;T$50,0,10-(T$51-P1_IndicatorData!W22)/(T$51-T$50)*10)),1))</f>
        <v>6.6</v>
      </c>
      <c r="U20" s="152">
        <f>IF(P1_IndicatorData!X22="No data","x",IF(P1_IndicatorData!X22=0,0,ROUND(IF(LOG(P1_IndicatorData!X22)&gt;U$51,10,IF(LOG(P1_IndicatorData!X22)&lt;U$50,0,10-(U$51-LOG(P1_IndicatorData!X22))/(U$51-U$50)*10)),1)))</f>
        <v>8.6999999999999993</v>
      </c>
      <c r="V20" s="153">
        <f>IF(P1_IndicatorData!Y22="No data","x",ROUND(IF(P1_IndicatorData!Y22&gt;V$51,10,IF(P1_IndicatorData!Y22&lt;V$50,0,10-(V$51-P1_IndicatorData!Y22)/(V$51-V$50)*10)),1))</f>
        <v>10</v>
      </c>
      <c r="W20" s="152">
        <f>IF(P1_IndicatorData!Z22="No data","x",IF(P1_IndicatorData!Z22=0,0,ROUND(IF(LOG(P1_IndicatorData!Z22)&gt;W$51,10,IF(LOG(P1_IndicatorData!Z22)&lt;W$50,0,10-(W$51-LOG(P1_IndicatorData!Z22))/(W$51-W$50)*10)),1)))</f>
        <v>6.4</v>
      </c>
      <c r="X20" s="153">
        <f>IF(P1_IndicatorData!AA22="No data","x",ROUND(IF(P1_IndicatorData!AA22&gt;X$51,10,IF(P1_IndicatorData!AA22&lt;X$50,0,10-(X$51-P1_IndicatorData!AA22)/(X$51-X$50)*10)),1))</f>
        <v>1.6</v>
      </c>
      <c r="Y20" s="154">
        <f t="shared" si="10"/>
        <v>9</v>
      </c>
      <c r="Z20" s="154">
        <f t="shared" si="0"/>
        <v>7.4</v>
      </c>
      <c r="AA20" s="155">
        <f t="shared" si="11"/>
        <v>9</v>
      </c>
      <c r="AB20" s="155">
        <f t="shared" si="1"/>
        <v>8.6</v>
      </c>
      <c r="AC20" s="154">
        <f t="shared" si="12"/>
        <v>8.8000000000000007</v>
      </c>
      <c r="AD20" s="154">
        <f t="shared" si="2"/>
        <v>3</v>
      </c>
      <c r="AE20" s="155">
        <f t="shared" si="3"/>
        <v>6.6</v>
      </c>
      <c r="AF20" s="156">
        <f t="shared" si="13"/>
        <v>7</v>
      </c>
      <c r="AG20" s="156">
        <f t="shared" si="4"/>
        <v>9.5</v>
      </c>
      <c r="AH20" s="156">
        <f t="shared" si="5"/>
        <v>7.7</v>
      </c>
      <c r="AI20" s="155">
        <f t="shared" si="14"/>
        <v>8.3000000000000007</v>
      </c>
      <c r="AJ20" s="154">
        <f t="shared" si="15"/>
        <v>7.6</v>
      </c>
      <c r="AK20" s="156">
        <f t="shared" si="6"/>
        <v>7.6</v>
      </c>
      <c r="AL20" s="156">
        <f t="shared" si="7"/>
        <v>5.8</v>
      </c>
      <c r="AM20" s="155">
        <f t="shared" si="8"/>
        <v>6.8</v>
      </c>
      <c r="AN20" s="155">
        <f>IF(P1_IndicatorData!AB22="No data","x",ROUND(IF(P1_IndicatorData!AB22&gt;AN$51,0,IF(P1_IndicatorData!AB22&lt;AN$50,10,(AN$51-P1_IndicatorData!AB22)/(AN$51-AN$50)*10)),1))</f>
        <v>9.3000000000000007</v>
      </c>
      <c r="AO20" s="154">
        <f t="shared" si="9"/>
        <v>8.3000000000000007</v>
      </c>
      <c r="AP20" s="154">
        <f>IF(P1_IndicatorData!AC22="No data","x",ROUND(IF(P1_IndicatorData!AC22&gt;AP$51,10,IF(P1_IndicatorData!AC22&lt;AP$50,0,10-(AP$51-P1_IndicatorData!AC22)/(AP$51-AP$50)*10)),1))</f>
        <v>1.2</v>
      </c>
      <c r="AQ20" s="157">
        <f t="shared" si="16"/>
        <v>7.2</v>
      </c>
    </row>
    <row r="21" spans="1:43" x14ac:dyDescent="0.35">
      <c r="A21" s="149" t="s">
        <v>89</v>
      </c>
      <c r="B21" s="149" t="s">
        <v>90</v>
      </c>
      <c r="C21" s="150">
        <f>IF(P1_IndicatorData!F23="No data","x",IF(P1_IndicatorData!F23=0,0,ROUND(IF(LOG(P1_IndicatorData!F23)&gt;C$51,10,IF(LOG(P1_IndicatorData!F23)&lt;C$50,0,10-(C$51-LOG(P1_IndicatorData!F23))/(C$51-C$50)*10)),1)))</f>
        <v>8.6</v>
      </c>
      <c r="D21" s="150">
        <f>IF(P1_IndicatorData!G23="No data","x",ROUND(IF(P1_IndicatorData!G23&gt;D$51,10,IF(P1_IndicatorData!G23&lt;D$50,0,10-(D$51-P1_IndicatorData!G23)/(D$51-D$50)*10)),1))</f>
        <v>1.5</v>
      </c>
      <c r="E21" s="150">
        <f>IF(P1_IndicatorData!H23="No data","x",IF(P1_IndicatorData!H23=0,0,ROUND(IF(LOG(P1_IndicatorData!H23)&gt;E$51,10,IF(LOG(P1_IndicatorData!H23)&lt;E$50,0,10-(E$51-LOG(P1_IndicatorData!H23))/(E$51-E$50)*10)),1)))</f>
        <v>8.5</v>
      </c>
      <c r="F21" s="151">
        <f>IF(P1_IndicatorData!I23="No data","x",ROUND(IF(P1_IndicatorData!I23&gt;F$51,10,IF(P1_IndicatorData!I23&lt;F$50,0,10-(F$51-P1_IndicatorData!I23)/(F$51-F$50)*10)),1))</f>
        <v>8.6</v>
      </c>
      <c r="G21" s="152">
        <f>IF(P1_IndicatorData!J23="No data","x",IF(P1_IndicatorData!J23=0,0,ROUND(IF(LOG(P1_IndicatorData!J23)&gt;G$51,10,IF(LOG(P1_IndicatorData!J23)&lt;G$50,0,10-(G$51-LOG(P1_IndicatorData!J23))/(G$51-G$50)*10)),1)))</f>
        <v>6.9</v>
      </c>
      <c r="H21" s="153">
        <f>IF(P1_IndicatorData!K23="No data","x",ROUND(IF(P1_IndicatorData!K23&gt;H$51,10,IF(P1_IndicatorData!K23&lt;H$50,0,10-(H$51-P1_IndicatorData!K23)/(H$51-H$50)*10)),1))</f>
        <v>5.7</v>
      </c>
      <c r="I21" s="152">
        <f>IF(P1_IndicatorData!L23="No data","x",IF(P1_IndicatorData!L23=0,0,ROUND(IF(LOG(P1_IndicatorData!L23)&gt;I$51,10,IF(LOG(P1_IndicatorData!L23)&lt;I$50,0,10-(I$51-LOG(P1_IndicatorData!L23))/(I$51-I$50)*10)),1)))</f>
        <v>8.8000000000000007</v>
      </c>
      <c r="J21" s="153">
        <f>IF(P1_IndicatorData!M23="No data","x",ROUND(IF(P1_IndicatorData!M23&gt;J$51,10,IF(P1_IndicatorData!M23&lt;J$50,0,10-(J$51-P1_IndicatorData!M23)/(J$51-J$50)*10)),1))</f>
        <v>8.3000000000000007</v>
      </c>
      <c r="K21" s="152">
        <f>IF(P1_IndicatorData!N23="No data","x",IF(P1_IndicatorData!N23=0,0,ROUND(IF(LOG(P1_IndicatorData!N23)&gt;K$51,10,IF(LOG(P1_IndicatorData!N23)&lt;K$50,0,10-(K$51-LOG(P1_IndicatorData!N23))/(K$51-K$50)*10)),1)))</f>
        <v>9.3000000000000007</v>
      </c>
      <c r="L21" s="153">
        <f>IF(P1_IndicatorData!O23="No data","x",ROUND(IF(P1_IndicatorData!O23&gt;L$51,10,IF(P1_IndicatorData!O23&lt;L$50,0,10-(L$51-P1_IndicatorData!O23)/(L$51-L$50)*10)),1))</f>
        <v>7.3</v>
      </c>
      <c r="M21" s="152">
        <f>IF(P1_IndicatorData!P23="No data","x",IF(P1_IndicatorData!P23=0,0,ROUND(IF(LOG(P1_IndicatorData!P23)&gt;M$51,10,IF(LOG(P1_IndicatorData!P23)&lt;M$50,0,10-(M$51-LOG(P1_IndicatorData!P23))/(M$51-M$50)*10)),1)))</f>
        <v>9</v>
      </c>
      <c r="N21" s="153">
        <f>IF(P1_IndicatorData!Q23="No data","x",ROUND(IF(P1_IndicatorData!Q23&gt;N$51,10,IF(P1_IndicatorData!Q23&lt;N$50,0,10-(N$51-P1_IndicatorData!Q23)/(N$51-N$50)*10)),1))</f>
        <v>9.4</v>
      </c>
      <c r="O21" s="152">
        <f>IF(P1_IndicatorData!R23="No data","x",IF(P1_IndicatorData!R23=0,0,ROUND(IF(LOG(P1_IndicatorData!R23)&gt;O$51,10,IF(LOG(P1_IndicatorData!R23)&lt;O$50,0,10-(O$51-LOG(P1_IndicatorData!R23))/(O$51-O$50)*10)),1)))</f>
        <v>0</v>
      </c>
      <c r="P21" s="153">
        <f>IF(P1_IndicatorData!S23="No data","x",ROUND(IF(P1_IndicatorData!S23&gt;P$51,10,IF(P1_IndicatorData!S23&lt;P$50,0,10-(P$51-P1_IndicatorData!S23)/(P$51-P$50)*10)),1))</f>
        <v>0</v>
      </c>
      <c r="Q21" s="152">
        <f>IF(P1_IndicatorData!T23="No data","x",IF(P1_IndicatorData!T23=0,0,ROUND(IF(LOG(P1_IndicatorData!T23)&gt;Q$51,10,IF(LOG(P1_IndicatorData!T23)&lt;Q$50,0,10-(Q$51-LOG(P1_IndicatorData!T23))/(Q$51-Q$50)*10)),1)))</f>
        <v>9</v>
      </c>
      <c r="R21" s="153">
        <f>IF(P1_IndicatorData!U23="No data","x",ROUND(IF(P1_IndicatorData!U23&gt;R$51,10,IF(P1_IndicatorData!U23&lt;R$50,0,10-(R$51-P1_IndicatorData!U23)/(R$51-R$50)*10)),1))</f>
        <v>9.3000000000000007</v>
      </c>
      <c r="S21" s="152">
        <f>IF(P1_IndicatorData!V23="No data","x",IF(P1_IndicatorData!V23=0,0,ROUND(IF(LOG(P1_IndicatorData!V23)&gt;S$51,10,IF(LOG(P1_IndicatorData!V23)&lt;S$50,0,10-(S$51-LOG(P1_IndicatorData!V23))/(S$51-S$50)*10)),1)))</f>
        <v>8.6</v>
      </c>
      <c r="T21" s="153">
        <f>IF(P1_IndicatorData!W23="No data","x",ROUND(IF(P1_IndicatorData!W23&gt;T$51,10,IF(P1_IndicatorData!W23&lt;T$50,0,10-(T$51-P1_IndicatorData!W23)/(T$51-T$50)*10)),1))</f>
        <v>9.3000000000000007</v>
      </c>
      <c r="U21" s="152">
        <f>IF(P1_IndicatorData!X23="No data","x",IF(P1_IndicatorData!X23=0,0,ROUND(IF(LOG(P1_IndicatorData!X23)&gt;U$51,10,IF(LOG(P1_IndicatorData!X23)&lt;U$50,0,10-(U$51-LOG(P1_IndicatorData!X23))/(U$51-U$50)*10)),1)))</f>
        <v>8</v>
      </c>
      <c r="V21" s="153">
        <f>IF(P1_IndicatorData!Y23="No data","x",ROUND(IF(P1_IndicatorData!Y23&gt;V$51,10,IF(P1_IndicatorData!Y23&lt;V$50,0,10-(V$51-P1_IndicatorData!Y23)/(V$51-V$50)*10)),1))</f>
        <v>9</v>
      </c>
      <c r="W21" s="152">
        <f>IF(P1_IndicatorData!Z23="No data","x",IF(P1_IndicatorData!Z23=0,0,ROUND(IF(LOG(P1_IndicatorData!Z23)&gt;W$51,10,IF(LOG(P1_IndicatorData!Z23)&lt;W$50,0,10-(W$51-LOG(P1_IndicatorData!Z23))/(W$51-W$50)*10)),1)))</f>
        <v>0</v>
      </c>
      <c r="X21" s="153">
        <f>IF(P1_IndicatorData!AA23="No data","x",ROUND(IF(P1_IndicatorData!AA23&gt;X$51,10,IF(P1_IndicatorData!AA23&lt;X$50,0,10-(X$51-P1_IndicatorData!AA23)/(X$51-X$50)*10)),1))</f>
        <v>0</v>
      </c>
      <c r="Y21" s="154">
        <f t="shared" si="10"/>
        <v>6.2</v>
      </c>
      <c r="Z21" s="154">
        <f t="shared" si="0"/>
        <v>8.6</v>
      </c>
      <c r="AA21" s="155">
        <f t="shared" si="11"/>
        <v>6.3</v>
      </c>
      <c r="AB21" s="155">
        <f t="shared" si="1"/>
        <v>8.6</v>
      </c>
      <c r="AC21" s="154">
        <f t="shared" si="12"/>
        <v>7.6</v>
      </c>
      <c r="AD21" s="154">
        <f t="shared" si="2"/>
        <v>8.5</v>
      </c>
      <c r="AE21" s="155">
        <f t="shared" si="3"/>
        <v>9.1999999999999993</v>
      </c>
      <c r="AF21" s="156">
        <f t="shared" si="13"/>
        <v>0</v>
      </c>
      <c r="AG21" s="156">
        <f t="shared" si="4"/>
        <v>9.1999999999999993</v>
      </c>
      <c r="AH21" s="156">
        <f t="shared" si="5"/>
        <v>9</v>
      </c>
      <c r="AI21" s="155">
        <f t="shared" si="14"/>
        <v>7.6</v>
      </c>
      <c r="AJ21" s="154">
        <f t="shared" si="15"/>
        <v>8.5</v>
      </c>
      <c r="AK21" s="156">
        <f t="shared" si="6"/>
        <v>4</v>
      </c>
      <c r="AL21" s="156">
        <f t="shared" si="7"/>
        <v>4.5</v>
      </c>
      <c r="AM21" s="155">
        <f t="shared" si="8"/>
        <v>4.3</v>
      </c>
      <c r="AN21" s="155">
        <f>IF(P1_IndicatorData!AB23="No data","x",ROUND(IF(P1_IndicatorData!AB23&gt;AN$51,0,IF(P1_IndicatorData!AB23&lt;AN$50,10,(AN$51-P1_IndicatorData!AB23)/(AN$51-AN$50)*10)),1))</f>
        <v>9.3000000000000007</v>
      </c>
      <c r="AO21" s="154">
        <f t="shared" si="9"/>
        <v>7.6</v>
      </c>
      <c r="AP21" s="154">
        <f>IF(P1_IndicatorData!AC23="No data","x",ROUND(IF(P1_IndicatorData!AC23&gt;AP$51,10,IF(P1_IndicatorData!AC23&lt;AP$50,0,10-(AP$51-P1_IndicatorData!AC23)/(AP$51-AP$50)*10)),1))</f>
        <v>2.4</v>
      </c>
      <c r="AQ21" s="157">
        <f t="shared" si="16"/>
        <v>7.4</v>
      </c>
    </row>
    <row r="22" spans="1:43" x14ac:dyDescent="0.35">
      <c r="A22" s="149" t="s">
        <v>91</v>
      </c>
      <c r="B22" s="149" t="s">
        <v>92</v>
      </c>
      <c r="C22" s="150">
        <f>IF(P1_IndicatorData!F24="No data","x",IF(P1_IndicatorData!F24=0,0,ROUND(IF(LOG(P1_IndicatorData!F24)&gt;C$51,10,IF(LOG(P1_IndicatorData!F24)&lt;C$50,0,10-(C$51-LOG(P1_IndicatorData!F24))/(C$51-C$50)*10)),1)))</f>
        <v>9.5</v>
      </c>
      <c r="D22" s="150">
        <f>IF(P1_IndicatorData!G24="No data","x",ROUND(IF(P1_IndicatorData!G24&gt;D$51,10,IF(P1_IndicatorData!G24&lt;D$50,0,10-(D$51-P1_IndicatorData!G24)/(D$51-D$50)*10)),1))</f>
        <v>5.2</v>
      </c>
      <c r="E22" s="150">
        <f>IF(P1_IndicatorData!H24="No data","x",IF(P1_IndicatorData!H24=0,0,ROUND(IF(LOG(P1_IndicatorData!H24)&gt;E$51,10,IF(LOG(P1_IndicatorData!H24)&lt;E$50,0,10-(E$51-LOG(P1_IndicatorData!H24))/(E$51-E$50)*10)),1)))</f>
        <v>5.8</v>
      </c>
      <c r="F22" s="151">
        <f>IF(P1_IndicatorData!I24="No data","x",ROUND(IF(P1_IndicatorData!I24&gt;F$51,10,IF(P1_IndicatorData!I24&lt;F$50,0,10-(F$51-P1_IndicatorData!I24)/(F$51-F$50)*10)),1))</f>
        <v>2.2999999999999998</v>
      </c>
      <c r="G22" s="152">
        <f>IF(P1_IndicatorData!J24="No data","x",IF(P1_IndicatorData!J24=0,0,ROUND(IF(LOG(P1_IndicatorData!J24)&gt;G$51,10,IF(LOG(P1_IndicatorData!J24)&lt;G$50,0,10-(G$51-LOG(P1_IndicatorData!J24))/(G$51-G$50)*10)),1)))</f>
        <v>0.8</v>
      </c>
      <c r="H22" s="153">
        <f>IF(P1_IndicatorData!K24="No data","x",ROUND(IF(P1_IndicatorData!K24&gt;H$51,10,IF(P1_IndicatorData!K24&lt;H$50,0,10-(H$51-P1_IndicatorData!K24)/(H$51-H$50)*10)),1))</f>
        <v>0.6</v>
      </c>
      <c r="I22" s="152">
        <f>IF(P1_IndicatorData!L24="No data","x",IF(P1_IndicatorData!L24=0,0,ROUND(IF(LOG(P1_IndicatorData!L24)&gt;I$51,10,IF(LOG(P1_IndicatorData!L24)&lt;I$50,0,10-(I$51-LOG(P1_IndicatorData!L24))/(I$51-I$50)*10)),1)))</f>
        <v>0</v>
      </c>
      <c r="J22" s="153">
        <f>IF(P1_IndicatorData!M24="No data","x",ROUND(IF(P1_IndicatorData!M24&gt;J$51,10,IF(P1_IndicatorData!M24&lt;J$50,0,10-(J$51-P1_IndicatorData!M24)/(J$51-J$50)*10)),1))</f>
        <v>0</v>
      </c>
      <c r="K22" s="152">
        <f>IF(P1_IndicatorData!N24="No data","x",IF(P1_IndicatorData!N24=0,0,ROUND(IF(LOG(P1_IndicatorData!N24)&gt;K$51,10,IF(LOG(P1_IndicatorData!N24)&lt;K$50,0,10-(K$51-LOG(P1_IndicatorData!N24))/(K$51-K$50)*10)),1)))</f>
        <v>3.1</v>
      </c>
      <c r="L22" s="153">
        <f>IF(P1_IndicatorData!O24="No data","x",ROUND(IF(P1_IndicatorData!O24&gt;L$51,10,IF(P1_IndicatorData!O24&lt;L$50,0,10-(L$51-P1_IndicatorData!O24)/(L$51-L$50)*10)),1))</f>
        <v>0.2</v>
      </c>
      <c r="M22" s="152">
        <f>IF(P1_IndicatorData!P24="No data","x",IF(P1_IndicatorData!P24=0,0,ROUND(IF(LOG(P1_IndicatorData!P24)&gt;M$51,10,IF(LOG(P1_IndicatorData!P24)&lt;M$50,0,10-(M$51-LOG(P1_IndicatorData!P24))/(M$51-M$50)*10)),1)))</f>
        <v>3</v>
      </c>
      <c r="N22" s="153">
        <f>IF(P1_IndicatorData!Q24="No data","x",ROUND(IF(P1_IndicatorData!Q24&gt;N$51,10,IF(P1_IndicatorData!Q24&lt;N$50,0,10-(N$51-P1_IndicatorData!Q24)/(N$51-N$50)*10)),1))</f>
        <v>0.1</v>
      </c>
      <c r="O22" s="152">
        <f>IF(P1_IndicatorData!R24="No data","x",IF(P1_IndicatorData!R24=0,0,ROUND(IF(LOG(P1_IndicatorData!R24)&gt;O$51,10,IF(LOG(P1_IndicatorData!R24)&lt;O$50,0,10-(O$51-LOG(P1_IndicatorData!R24))/(O$51-O$50)*10)),1)))</f>
        <v>0</v>
      </c>
      <c r="P22" s="153">
        <f>IF(P1_IndicatorData!S24="No data","x",ROUND(IF(P1_IndicatorData!S24&gt;P$51,10,IF(P1_IndicatorData!S24&lt;P$50,0,10-(P$51-P1_IndicatorData!S24)/(P$51-P$50)*10)),1))</f>
        <v>0</v>
      </c>
      <c r="Q22" s="152">
        <f>IF(P1_IndicatorData!T24="No data","x",IF(P1_IndicatorData!T24=0,0,ROUND(IF(LOG(P1_IndicatorData!T24)&gt;Q$51,10,IF(LOG(P1_IndicatorData!T24)&lt;Q$50,0,10-(Q$51-LOG(P1_IndicatorData!T24))/(Q$51-Q$50)*10)),1)))</f>
        <v>0</v>
      </c>
      <c r="R22" s="153">
        <f>IF(P1_IndicatorData!U24="No data","x",ROUND(IF(P1_IndicatorData!U24&gt;R$51,10,IF(P1_IndicatorData!U24&lt;R$50,0,10-(R$51-P1_IndicatorData!U24)/(R$51-R$50)*10)),1))</f>
        <v>0</v>
      </c>
      <c r="S22" s="152">
        <f>IF(P1_IndicatorData!V24="No data","x",IF(P1_IndicatorData!V24=0,0,ROUND(IF(LOG(P1_IndicatorData!V24)&gt;S$51,10,IF(LOG(P1_IndicatorData!V24)&lt;S$50,0,10-(S$51-LOG(P1_IndicatorData!V24))/(S$51-S$50)*10)),1)))</f>
        <v>0</v>
      </c>
      <c r="T22" s="153">
        <f>IF(P1_IndicatorData!W24="No data","x",ROUND(IF(P1_IndicatorData!W24&gt;T$51,10,IF(P1_IndicatorData!W24&lt;T$50,0,10-(T$51-P1_IndicatorData!W24)/(T$51-T$50)*10)),1))</f>
        <v>0</v>
      </c>
      <c r="U22" s="152">
        <f>IF(P1_IndicatorData!X24="No data","x",IF(P1_IndicatorData!X24=0,0,ROUND(IF(LOG(P1_IndicatorData!X24)&gt;U$51,10,IF(LOG(P1_IndicatorData!X24)&lt;U$50,0,10-(U$51-LOG(P1_IndicatorData!X24))/(U$51-U$50)*10)),1)))</f>
        <v>6.8</v>
      </c>
      <c r="V22" s="153">
        <f>IF(P1_IndicatorData!Y24="No data","x",ROUND(IF(P1_IndicatorData!Y24&gt;V$51,10,IF(P1_IndicatorData!Y24&lt;V$50,0,10-(V$51-P1_IndicatorData!Y24)/(V$51-V$50)*10)),1))</f>
        <v>10</v>
      </c>
      <c r="W22" s="152">
        <f>IF(P1_IndicatorData!Z24="No data","x",IF(P1_IndicatorData!Z24=0,0,ROUND(IF(LOG(P1_IndicatorData!Z24)&gt;W$51,10,IF(LOG(P1_IndicatorData!Z24)&lt;W$50,0,10-(W$51-LOG(P1_IndicatorData!Z24))/(W$51-W$50)*10)),1)))</f>
        <v>7.6</v>
      </c>
      <c r="X22" s="153">
        <f>IF(P1_IndicatorData!AA24="No data","x",ROUND(IF(P1_IndicatorData!AA24&gt;X$51,10,IF(P1_IndicatorData!AA24&lt;X$50,0,10-(X$51-P1_IndicatorData!AA24)/(X$51-X$50)*10)),1))</f>
        <v>8</v>
      </c>
      <c r="Y22" s="154">
        <f t="shared" si="10"/>
        <v>8</v>
      </c>
      <c r="Z22" s="154">
        <f t="shared" si="0"/>
        <v>4.3</v>
      </c>
      <c r="AA22" s="155">
        <f t="shared" si="11"/>
        <v>0.7</v>
      </c>
      <c r="AB22" s="155">
        <f t="shared" si="1"/>
        <v>0</v>
      </c>
      <c r="AC22" s="154">
        <f t="shared" si="12"/>
        <v>0.4</v>
      </c>
      <c r="AD22" s="154">
        <f t="shared" si="2"/>
        <v>1.8</v>
      </c>
      <c r="AE22" s="155">
        <f t="shared" si="3"/>
        <v>1.7</v>
      </c>
      <c r="AF22" s="156">
        <f t="shared" si="13"/>
        <v>0</v>
      </c>
      <c r="AG22" s="156">
        <f t="shared" si="4"/>
        <v>0</v>
      </c>
      <c r="AH22" s="156">
        <f t="shared" si="5"/>
        <v>0</v>
      </c>
      <c r="AI22" s="155">
        <f t="shared" si="14"/>
        <v>0</v>
      </c>
      <c r="AJ22" s="154">
        <f t="shared" si="15"/>
        <v>0.9</v>
      </c>
      <c r="AK22" s="156">
        <f t="shared" si="6"/>
        <v>7.2</v>
      </c>
      <c r="AL22" s="156">
        <f t="shared" si="7"/>
        <v>9</v>
      </c>
      <c r="AM22" s="155">
        <f t="shared" si="8"/>
        <v>8.1999999999999993</v>
      </c>
      <c r="AN22" s="155">
        <f>IF(P1_IndicatorData!AB24="No data","x",ROUND(IF(P1_IndicatorData!AB24&gt;AN$51,0,IF(P1_IndicatorData!AB24&lt;AN$50,10,(AN$51-P1_IndicatorData!AB24)/(AN$51-AN$50)*10)),1))</f>
        <v>7.8</v>
      </c>
      <c r="AO22" s="154">
        <f t="shared" si="9"/>
        <v>8</v>
      </c>
      <c r="AP22" s="154">
        <f>IF(P1_IndicatorData!AC24="No data","x",ROUND(IF(P1_IndicatorData!AC24&gt;AP$51,10,IF(P1_IndicatorData!AC24&lt;AP$50,0,10-(AP$51-P1_IndicatorData!AC24)/(AP$51-AP$50)*10)),1))</f>
        <v>2.8</v>
      </c>
      <c r="AQ22" s="157">
        <f t="shared" si="16"/>
        <v>4.5</v>
      </c>
    </row>
    <row r="23" spans="1:43" x14ac:dyDescent="0.35">
      <c r="A23" s="149" t="s">
        <v>93</v>
      </c>
      <c r="B23" s="149" t="s">
        <v>94</v>
      </c>
      <c r="C23" s="150">
        <f>IF(P1_IndicatorData!F25="No data","x",IF(P1_IndicatorData!F25=0,0,ROUND(IF(LOG(P1_IndicatorData!F25)&gt;C$51,10,IF(LOG(P1_IndicatorData!F25)&lt;C$50,0,10-(C$51-LOG(P1_IndicatorData!F25))/(C$51-C$50)*10)),1)))</f>
        <v>6.4</v>
      </c>
      <c r="D23" s="150">
        <f>IF(P1_IndicatorData!G25="No data","x",ROUND(IF(P1_IndicatorData!G25&gt;D$51,10,IF(P1_IndicatorData!G25&lt;D$50,0,10-(D$51-P1_IndicatorData!G25)/(D$51-D$50)*10)),1))</f>
        <v>2.2000000000000002</v>
      </c>
      <c r="E23" s="150">
        <f>IF(P1_IndicatorData!H25="No data","x",IF(P1_IndicatorData!H25=0,0,ROUND(IF(LOG(P1_IndicatorData!H25)&gt;E$51,10,IF(LOG(P1_IndicatorData!H25)&lt;E$50,0,10-(E$51-LOG(P1_IndicatorData!H25))/(E$51-E$50)*10)),1)))</f>
        <v>5.6</v>
      </c>
      <c r="F23" s="151">
        <f>IF(P1_IndicatorData!I25="No data","x",ROUND(IF(P1_IndicatorData!I25&gt;F$51,10,IF(P1_IndicatorData!I25&lt;F$50,0,10-(F$51-P1_IndicatorData!I25)/(F$51-F$50)*10)),1))</f>
        <v>7.8</v>
      </c>
      <c r="G23" s="152">
        <f>IF(P1_IndicatorData!J25="No data","x",IF(P1_IndicatorData!J25=0,0,ROUND(IF(LOG(P1_IndicatorData!J25)&gt;G$51,10,IF(LOG(P1_IndicatorData!J25)&lt;G$50,0,10-(G$51-LOG(P1_IndicatorData!J25))/(G$51-G$50)*10)),1)))</f>
        <v>0</v>
      </c>
      <c r="H23" s="153">
        <f>IF(P1_IndicatorData!K25="No data","x",ROUND(IF(P1_IndicatorData!K25&gt;H$51,10,IF(P1_IndicatorData!K25&lt;H$50,0,10-(H$51-P1_IndicatorData!K25)/(H$51-H$50)*10)),1))</f>
        <v>0</v>
      </c>
      <c r="I23" s="152">
        <f>IF(P1_IndicatorData!L25="No data","x",IF(P1_IndicatorData!L25=0,0,ROUND(IF(LOG(P1_IndicatorData!L25)&gt;I$51,10,IF(LOG(P1_IndicatorData!L25)&lt;I$50,0,10-(I$51-LOG(P1_IndicatorData!L25))/(I$51-I$50)*10)),1)))</f>
        <v>6.7</v>
      </c>
      <c r="J23" s="153">
        <f>IF(P1_IndicatorData!M25="No data","x",ROUND(IF(P1_IndicatorData!M25&gt;J$51,10,IF(P1_IndicatorData!M25&lt;J$50,0,10-(J$51-P1_IndicatorData!M25)/(J$51-J$50)*10)),1))</f>
        <v>7.9</v>
      </c>
      <c r="K23" s="152">
        <f>IF(P1_IndicatorData!N25="No data","x",IF(P1_IndicatorData!N25=0,0,ROUND(IF(LOG(P1_IndicatorData!N25)&gt;K$51,10,IF(LOG(P1_IndicatorData!N25)&lt;K$50,0,10-(K$51-LOG(P1_IndicatorData!N25))/(K$51-K$50)*10)),1)))</f>
        <v>7</v>
      </c>
      <c r="L23" s="153">
        <f>IF(P1_IndicatorData!O25="No data","x",ROUND(IF(P1_IndicatorData!O25&gt;L$51,10,IF(P1_IndicatorData!O25&lt;L$50,0,10-(L$51-P1_IndicatorData!O25)/(L$51-L$50)*10)),1))</f>
        <v>10</v>
      </c>
      <c r="M23" s="152">
        <f>IF(P1_IndicatorData!P25="No data","x",IF(P1_IndicatorData!P25=0,0,ROUND(IF(LOG(P1_IndicatorData!P25)&gt;M$51,10,IF(LOG(P1_IndicatorData!P25)&lt;M$50,0,10-(M$51-LOG(P1_IndicatorData!P25))/(M$51-M$50)*10)),1)))</f>
        <v>6.7</v>
      </c>
      <c r="N23" s="153">
        <f>IF(P1_IndicatorData!Q25="No data","x",ROUND(IF(P1_IndicatorData!Q25&gt;N$51,10,IF(P1_IndicatorData!Q25&lt;N$50,0,10-(N$51-P1_IndicatorData!Q25)/(N$51-N$50)*10)),1))</f>
        <v>7.6</v>
      </c>
      <c r="O23" s="152">
        <f>IF(P1_IndicatorData!R25="No data","x",IF(P1_IndicatorData!R25=0,0,ROUND(IF(LOG(P1_IndicatorData!R25)&gt;O$51,10,IF(LOG(P1_IndicatorData!R25)&lt;O$50,0,10-(O$51-LOG(P1_IndicatorData!R25))/(O$51-O$50)*10)),1)))</f>
        <v>0</v>
      </c>
      <c r="P23" s="153">
        <f>IF(P1_IndicatorData!S25="No data","x",ROUND(IF(P1_IndicatorData!S25&gt;P$51,10,IF(P1_IndicatorData!S25&lt;P$50,0,10-(P$51-P1_IndicatorData!S25)/(P$51-P$50)*10)),1))</f>
        <v>0</v>
      </c>
      <c r="Q23" s="152">
        <f>IF(P1_IndicatorData!T25="No data","x",IF(P1_IndicatorData!T25=0,0,ROUND(IF(LOG(P1_IndicatorData!T25)&gt;Q$51,10,IF(LOG(P1_IndicatorData!T25)&lt;Q$50,0,10-(Q$51-LOG(P1_IndicatorData!T25))/(Q$51-Q$50)*10)),1)))</f>
        <v>6.7</v>
      </c>
      <c r="R23" s="153">
        <f>IF(P1_IndicatorData!U25="No data","x",ROUND(IF(P1_IndicatorData!U25&gt;R$51,10,IF(P1_IndicatorData!U25&lt;R$50,0,10-(R$51-P1_IndicatorData!U25)/(R$51-R$50)*10)),1))</f>
        <v>7.5</v>
      </c>
      <c r="S23" s="152">
        <f>IF(P1_IndicatorData!V25="No data","x",IF(P1_IndicatorData!V25=0,0,ROUND(IF(LOG(P1_IndicatorData!V25)&gt;S$51,10,IF(LOG(P1_IndicatorData!V25)&lt;S$50,0,10-(S$51-LOG(P1_IndicatorData!V25))/(S$51-S$50)*10)),1)))</f>
        <v>5.6</v>
      </c>
      <c r="T23" s="153">
        <f>IF(P1_IndicatorData!W25="No data","x",ROUND(IF(P1_IndicatorData!W25&gt;T$51,10,IF(P1_IndicatorData!W25&lt;T$50,0,10-(T$51-P1_IndicatorData!W25)/(T$51-T$50)*10)),1))</f>
        <v>7.6</v>
      </c>
      <c r="U23" s="152">
        <f>IF(P1_IndicatorData!X25="No data","x",IF(P1_IndicatorData!X25=0,0,ROUND(IF(LOG(P1_IndicatorData!X25)&gt;U$51,10,IF(LOG(P1_IndicatorData!X25)&lt;U$50,0,10-(U$51-LOG(P1_IndicatorData!X25))/(U$51-U$50)*10)),1)))</f>
        <v>3.4</v>
      </c>
      <c r="V23" s="153">
        <f>IF(P1_IndicatorData!Y25="No data","x",ROUND(IF(P1_IndicatorData!Y25&gt;V$51,10,IF(P1_IndicatorData!Y25&lt;V$50,0,10-(V$51-P1_IndicatorData!Y25)/(V$51-V$50)*10)),1))</f>
        <v>0.9</v>
      </c>
      <c r="W23" s="152">
        <f>IF(P1_IndicatorData!Z25="No data","x",IF(P1_IndicatorData!Z25=0,0,ROUND(IF(LOG(P1_IndicatorData!Z25)&gt;W$51,10,IF(LOG(P1_IndicatorData!Z25)&lt;W$50,0,10-(W$51-LOG(P1_IndicatorData!Z25))/(W$51-W$50)*10)),1)))</f>
        <v>0</v>
      </c>
      <c r="X23" s="153">
        <f>IF(P1_IndicatorData!AA25="No data","x",ROUND(IF(P1_IndicatorData!AA25&gt;X$51,10,IF(P1_IndicatorData!AA25&lt;X$50,0,10-(X$51-P1_IndicatorData!AA25)/(X$51-X$50)*10)),1))</f>
        <v>0</v>
      </c>
      <c r="Y23" s="154">
        <f t="shared" si="10"/>
        <v>4.5999999999999996</v>
      </c>
      <c r="Z23" s="154">
        <f t="shared" si="0"/>
        <v>6.8</v>
      </c>
      <c r="AA23" s="155">
        <f t="shared" si="11"/>
        <v>0</v>
      </c>
      <c r="AB23" s="155">
        <f t="shared" si="1"/>
        <v>7.3</v>
      </c>
      <c r="AC23" s="154">
        <f t="shared" si="12"/>
        <v>4.5999999999999996</v>
      </c>
      <c r="AD23" s="154">
        <f t="shared" si="2"/>
        <v>9</v>
      </c>
      <c r="AE23" s="155">
        <f t="shared" si="3"/>
        <v>7.2</v>
      </c>
      <c r="AF23" s="156">
        <f t="shared" si="13"/>
        <v>0</v>
      </c>
      <c r="AG23" s="156">
        <f t="shared" si="4"/>
        <v>7.1</v>
      </c>
      <c r="AH23" s="156">
        <f t="shared" si="5"/>
        <v>6.7</v>
      </c>
      <c r="AI23" s="155">
        <f t="shared" si="14"/>
        <v>5.3</v>
      </c>
      <c r="AJ23" s="154">
        <f t="shared" si="15"/>
        <v>6.3</v>
      </c>
      <c r="AK23" s="156">
        <f t="shared" si="6"/>
        <v>1.7</v>
      </c>
      <c r="AL23" s="156">
        <f t="shared" si="7"/>
        <v>0.5</v>
      </c>
      <c r="AM23" s="155">
        <f t="shared" si="8"/>
        <v>1.1000000000000001</v>
      </c>
      <c r="AN23" s="155">
        <f>IF(P1_IndicatorData!AB25="No data","x",ROUND(IF(P1_IndicatorData!AB25&gt;AN$51,0,IF(P1_IndicatorData!AB25&lt;AN$50,10,(AN$51-P1_IndicatorData!AB25)/(AN$51-AN$50)*10)),1))</f>
        <v>9</v>
      </c>
      <c r="AO23" s="154">
        <f t="shared" si="9"/>
        <v>6.5</v>
      </c>
      <c r="AP23" s="154">
        <f>IF(P1_IndicatorData!AC25="No data","x",ROUND(IF(P1_IndicatorData!AC25&gt;AP$51,10,IF(P1_IndicatorData!AC25&lt;AP$50,0,10-(AP$51-P1_IndicatorData!AC25)/(AP$51-AP$50)*10)),1))</f>
        <v>10</v>
      </c>
      <c r="AQ23" s="157">
        <f t="shared" si="16"/>
        <v>7.4</v>
      </c>
    </row>
    <row r="24" spans="1:43" x14ac:dyDescent="0.35">
      <c r="A24" s="149" t="s">
        <v>95</v>
      </c>
      <c r="B24" s="149" t="s">
        <v>96</v>
      </c>
      <c r="C24" s="150">
        <f>IF(P1_IndicatorData!F26="No data","x",IF(P1_IndicatorData!F26=0,0,ROUND(IF(LOG(P1_IndicatorData!F26)&gt;C$51,10,IF(LOG(P1_IndicatorData!F26)&lt;C$50,0,10-(C$51-LOG(P1_IndicatorData!F26))/(C$51-C$50)*10)),1)))</f>
        <v>9.3000000000000007</v>
      </c>
      <c r="D24" s="150">
        <f>IF(P1_IndicatorData!G26="No data","x",ROUND(IF(P1_IndicatorData!G26&gt;D$51,10,IF(P1_IndicatorData!G26&lt;D$50,0,10-(D$51-P1_IndicatorData!G26)/(D$51-D$50)*10)),1))</f>
        <v>1.8</v>
      </c>
      <c r="E24" s="150">
        <f>IF(P1_IndicatorData!H26="No data","x",IF(P1_IndicatorData!H26=0,0,ROUND(IF(LOG(P1_IndicatorData!H26)&gt;E$51,10,IF(LOG(P1_IndicatorData!H26)&lt;E$50,0,10-(E$51-LOG(P1_IndicatorData!H26))/(E$51-E$50)*10)),1)))</f>
        <v>9.1</v>
      </c>
      <c r="F24" s="151">
        <f>IF(P1_IndicatorData!I26="No data","x",ROUND(IF(P1_IndicatorData!I26&gt;F$51,10,IF(P1_IndicatorData!I26&lt;F$50,0,10-(F$51-P1_IndicatorData!I26)/(F$51-F$50)*10)),1))</f>
        <v>9.4</v>
      </c>
      <c r="G24" s="152">
        <f>IF(P1_IndicatorData!J26="No data","x",IF(P1_IndicatorData!J26=0,0,ROUND(IF(LOG(P1_IndicatorData!J26)&gt;G$51,10,IF(LOG(P1_IndicatorData!J26)&lt;G$50,0,10-(G$51-LOG(P1_IndicatorData!J26))/(G$51-G$50)*10)),1)))</f>
        <v>8.6999999999999993</v>
      </c>
      <c r="H24" s="153">
        <f>IF(P1_IndicatorData!K26="No data","x",ROUND(IF(P1_IndicatorData!K26&gt;H$51,10,IF(P1_IndicatorData!K26&lt;H$50,0,10-(H$51-P1_IndicatorData!K26)/(H$51-H$50)*10)),1))</f>
        <v>10</v>
      </c>
      <c r="I24" s="152">
        <f>IF(P1_IndicatorData!L26="No data","x",IF(P1_IndicatorData!L26=0,0,ROUND(IF(LOG(P1_IndicatorData!L26)&gt;I$51,10,IF(LOG(P1_IndicatorData!L26)&lt;I$50,0,10-(I$51-LOG(P1_IndicatorData!L26))/(I$51-I$50)*10)),1)))</f>
        <v>2.2000000000000002</v>
      </c>
      <c r="J24" s="153">
        <f>IF(P1_IndicatorData!M26="No data","x",ROUND(IF(P1_IndicatorData!M26&gt;J$51,10,IF(P1_IndicatorData!M26&lt;J$50,0,10-(J$51-P1_IndicatorData!M26)/(J$51-J$50)*10)),1))</f>
        <v>0</v>
      </c>
      <c r="K24" s="152">
        <f>IF(P1_IndicatorData!N26="No data","x",IF(P1_IndicatorData!N26=0,0,ROUND(IF(LOG(P1_IndicatorData!N26)&gt;K$51,10,IF(LOG(P1_IndicatorData!N26)&lt;K$50,0,10-(K$51-LOG(P1_IndicatorData!N26))/(K$51-K$50)*10)),1)))</f>
        <v>6.7</v>
      </c>
      <c r="L24" s="153">
        <f>IF(P1_IndicatorData!O26="No data","x",ROUND(IF(P1_IndicatorData!O26&gt;L$51,10,IF(P1_IndicatorData!O26&lt;L$50,0,10-(L$51-P1_IndicatorData!O26)/(L$51-L$50)*10)),1))</f>
        <v>0.9</v>
      </c>
      <c r="M24" s="152">
        <f>IF(P1_IndicatorData!P26="No data","x",IF(P1_IndicatorData!P26=0,0,ROUND(IF(LOG(P1_IndicatorData!P26)&gt;M$51,10,IF(LOG(P1_IndicatorData!P26)&lt;M$50,0,10-(M$51-LOG(P1_IndicatorData!P26))/(M$51-M$50)*10)),1)))</f>
        <v>6.1</v>
      </c>
      <c r="N24" s="153">
        <f>IF(P1_IndicatorData!Q26="No data","x",ROUND(IF(P1_IndicatorData!Q26&gt;N$51,10,IF(P1_IndicatorData!Q26&lt;N$50,0,10-(N$51-P1_IndicatorData!Q26)/(N$51-N$50)*10)),1))</f>
        <v>0.5</v>
      </c>
      <c r="O24" s="152">
        <f>IF(P1_IndicatorData!R26="No data","x",IF(P1_IndicatorData!R26=0,0,ROUND(IF(LOG(P1_IndicatorData!R26)&gt;O$51,10,IF(LOG(P1_IndicatorData!R26)&lt;O$50,0,10-(O$51-LOG(P1_IndicatorData!R26))/(O$51-O$50)*10)),1)))</f>
        <v>5</v>
      </c>
      <c r="P24" s="153">
        <f>IF(P1_IndicatorData!S26="No data","x",ROUND(IF(P1_IndicatorData!S26&gt;P$51,10,IF(P1_IndicatorData!S26&lt;P$50,0,10-(P$51-P1_IndicatorData!S26)/(P$51-P$50)*10)),1))</f>
        <v>0.2</v>
      </c>
      <c r="Q24" s="152">
        <f>IF(P1_IndicatorData!T26="No data","x",IF(P1_IndicatorData!T26=0,0,ROUND(IF(LOG(P1_IndicatorData!T26)&gt;Q$51,10,IF(LOG(P1_IndicatorData!T26)&lt;Q$50,0,10-(Q$51-LOG(P1_IndicatorData!T26))/(Q$51-Q$50)*10)),1)))</f>
        <v>8.9</v>
      </c>
      <c r="R24" s="153">
        <f>IF(P1_IndicatorData!U26="No data","x",ROUND(IF(P1_IndicatorData!U26&gt;R$51,10,IF(P1_IndicatorData!U26&lt;R$50,0,10-(R$51-P1_IndicatorData!U26)/(R$51-R$50)*10)),1))</f>
        <v>6.4</v>
      </c>
      <c r="S24" s="152">
        <f>IF(P1_IndicatorData!V26="No data","x",IF(P1_IndicatorData!V26=0,0,ROUND(IF(LOG(P1_IndicatorData!V26)&gt;S$51,10,IF(LOG(P1_IndicatorData!V26)&lt;S$50,0,10-(S$51-LOG(P1_IndicatorData!V26))/(S$51-S$50)*10)),1)))</f>
        <v>3.9</v>
      </c>
      <c r="T24" s="153">
        <f>IF(P1_IndicatorData!W26="No data","x",ROUND(IF(P1_IndicatorData!W26&gt;T$51,10,IF(P1_IndicatorData!W26&lt;T$50,0,10-(T$51-P1_IndicatorData!W26)/(T$51-T$50)*10)),1))</f>
        <v>0.3</v>
      </c>
      <c r="U24" s="152">
        <f>IF(P1_IndicatorData!X26="No data","x",IF(P1_IndicatorData!X26=0,0,ROUND(IF(LOG(P1_IndicatorData!X26)&gt;U$51,10,IF(LOG(P1_IndicatorData!X26)&lt;U$50,0,10-(U$51-LOG(P1_IndicatorData!X26))/(U$51-U$50)*10)),1)))</f>
        <v>8.6999999999999993</v>
      </c>
      <c r="V24" s="153">
        <f>IF(P1_IndicatorData!Y26="No data","x",ROUND(IF(P1_IndicatorData!Y26&gt;V$51,10,IF(P1_IndicatorData!Y26&lt;V$50,0,10-(V$51-P1_IndicatorData!Y26)/(V$51-V$50)*10)),1))</f>
        <v>10</v>
      </c>
      <c r="W24" s="152">
        <f>IF(P1_IndicatorData!Z26="No data","x",IF(P1_IndicatorData!Z26=0,0,ROUND(IF(LOG(P1_IndicatorData!Z26)&gt;W$51,10,IF(LOG(P1_IndicatorData!Z26)&lt;W$50,0,10-(W$51-LOG(P1_IndicatorData!Z26))/(W$51-W$50)*10)),1)))</f>
        <v>8</v>
      </c>
      <c r="X24" s="153">
        <f>IF(P1_IndicatorData!AA26="No data","x",ROUND(IF(P1_IndicatorData!AA26&gt;X$51,10,IF(P1_IndicatorData!AA26&lt;X$50,0,10-(X$51-P1_IndicatorData!AA26)/(X$51-X$50)*10)),1))</f>
        <v>4.4000000000000004</v>
      </c>
      <c r="Y24" s="154">
        <f t="shared" si="10"/>
        <v>7</v>
      </c>
      <c r="Z24" s="154">
        <f t="shared" si="0"/>
        <v>9.3000000000000007</v>
      </c>
      <c r="AA24" s="155">
        <f t="shared" si="11"/>
        <v>9.5</v>
      </c>
      <c r="AB24" s="155">
        <f t="shared" si="1"/>
        <v>1.2</v>
      </c>
      <c r="AC24" s="154">
        <f t="shared" si="12"/>
        <v>7.1</v>
      </c>
      <c r="AD24" s="154">
        <f t="shared" si="2"/>
        <v>4.4000000000000004</v>
      </c>
      <c r="AE24" s="155">
        <f t="shared" si="3"/>
        <v>3.8</v>
      </c>
      <c r="AF24" s="156">
        <f t="shared" si="13"/>
        <v>2.9</v>
      </c>
      <c r="AG24" s="156">
        <f t="shared" si="4"/>
        <v>7.9</v>
      </c>
      <c r="AH24" s="156">
        <f t="shared" si="5"/>
        <v>2.2999999999999998</v>
      </c>
      <c r="AI24" s="155">
        <f t="shared" si="14"/>
        <v>5</v>
      </c>
      <c r="AJ24" s="154">
        <f t="shared" si="15"/>
        <v>4.4000000000000004</v>
      </c>
      <c r="AK24" s="156">
        <f t="shared" si="6"/>
        <v>8.4</v>
      </c>
      <c r="AL24" s="156">
        <f t="shared" si="7"/>
        <v>7.2</v>
      </c>
      <c r="AM24" s="155">
        <f t="shared" si="8"/>
        <v>7.9</v>
      </c>
      <c r="AN24" s="155">
        <f>IF(P1_IndicatorData!AB26="No data","x",ROUND(IF(P1_IndicatorData!AB26&gt;AN$51,0,IF(P1_IndicatorData!AB26&lt;AN$50,10,(AN$51-P1_IndicatorData!AB26)/(AN$51-AN$50)*10)),1))</f>
        <v>6.9</v>
      </c>
      <c r="AO24" s="154">
        <f t="shared" si="9"/>
        <v>7.4</v>
      </c>
      <c r="AP24" s="154">
        <f>IF(P1_IndicatorData!AC26="No data","x",ROUND(IF(P1_IndicatorData!AC26&gt;AP$51,10,IF(P1_IndicatorData!AC26&lt;AP$50,0,10-(AP$51-P1_IndicatorData!AC26)/(AP$51-AP$50)*10)),1))</f>
        <v>2.4</v>
      </c>
      <c r="AQ24" s="157">
        <f t="shared" si="16"/>
        <v>6.5</v>
      </c>
    </row>
    <row r="25" spans="1:43" x14ac:dyDescent="0.35">
      <c r="A25" s="149" t="s">
        <v>97</v>
      </c>
      <c r="B25" s="149" t="s">
        <v>98</v>
      </c>
      <c r="C25" s="150">
        <f>IF(P1_IndicatorData!F27="No data","x",IF(P1_IndicatorData!F27=0,0,ROUND(IF(LOG(P1_IndicatorData!F27)&gt;C$51,10,IF(LOG(P1_IndicatorData!F27)&lt;C$50,0,10-(C$51-LOG(P1_IndicatorData!F27))/(C$51-C$50)*10)),1)))</f>
        <v>10</v>
      </c>
      <c r="D25" s="150">
        <f>IF(P1_IndicatorData!G27="No data","x",ROUND(IF(P1_IndicatorData!G27&gt;D$51,10,IF(P1_IndicatorData!G27&lt;D$50,0,10-(D$51-P1_IndicatorData!G27)/(D$51-D$50)*10)),1))</f>
        <v>6</v>
      </c>
      <c r="E25" s="150">
        <f>IF(P1_IndicatorData!H27="No data","x",IF(P1_IndicatorData!H27=0,0,ROUND(IF(LOG(P1_IndicatorData!H27)&gt;E$51,10,IF(LOG(P1_IndicatorData!H27)&lt;E$50,0,10-(E$51-LOG(P1_IndicatorData!H27))/(E$51-E$50)*10)),1)))</f>
        <v>8.4</v>
      </c>
      <c r="F25" s="151">
        <f>IF(P1_IndicatorData!I27="No data","x",ROUND(IF(P1_IndicatorData!I27&gt;F$51,10,IF(P1_IndicatorData!I27&lt;F$50,0,10-(F$51-P1_IndicatorData!I27)/(F$51-F$50)*10)),1))</f>
        <v>7.6</v>
      </c>
      <c r="G25" s="152">
        <f>IF(P1_IndicatorData!J27="No data","x",IF(P1_IndicatorData!J27=0,0,ROUND(IF(LOG(P1_IndicatorData!J27)&gt;G$51,10,IF(LOG(P1_IndicatorData!J27)&lt;G$50,0,10-(G$51-LOG(P1_IndicatorData!J27))/(G$51-G$50)*10)),1)))</f>
        <v>7.6</v>
      </c>
      <c r="H25" s="153">
        <f>IF(P1_IndicatorData!K27="No data","x",ROUND(IF(P1_IndicatorData!K27&gt;H$51,10,IF(P1_IndicatorData!K27&lt;H$50,0,10-(H$51-P1_IndicatorData!K27)/(H$51-H$50)*10)),1))</f>
        <v>7.8</v>
      </c>
      <c r="I25" s="152">
        <f>IF(P1_IndicatorData!L27="No data","x",IF(P1_IndicatorData!L27=0,0,ROUND(IF(LOG(P1_IndicatorData!L27)&gt;I$51,10,IF(LOG(P1_IndicatorData!L27)&lt;I$50,0,10-(I$51-LOG(P1_IndicatorData!L27))/(I$51-I$50)*10)),1)))</f>
        <v>7.2</v>
      </c>
      <c r="J25" s="153">
        <f>IF(P1_IndicatorData!M27="No data","x",ROUND(IF(P1_IndicatorData!M27&gt;J$51,10,IF(P1_IndicatorData!M27&lt;J$50,0,10-(J$51-P1_IndicatorData!M27)/(J$51-J$50)*10)),1))</f>
        <v>1.8</v>
      </c>
      <c r="K25" s="152">
        <f>IF(P1_IndicatorData!N27="No data","x",IF(P1_IndicatorData!N27=0,0,ROUND(IF(LOG(P1_IndicatorData!N27)&gt;K$51,10,IF(LOG(P1_IndicatorData!N27)&lt;K$50,0,10-(K$51-LOG(P1_IndicatorData!N27))/(K$51-K$50)*10)),1)))</f>
        <v>5.9</v>
      </c>
      <c r="L25" s="153">
        <f>IF(P1_IndicatorData!O27="No data","x",ROUND(IF(P1_IndicatorData!O27&gt;L$51,10,IF(P1_IndicatorData!O27&lt;L$50,0,10-(L$51-P1_IndicatorData!O27)/(L$51-L$50)*10)),1))</f>
        <v>0.7</v>
      </c>
      <c r="M25" s="152">
        <f>IF(P1_IndicatorData!P27="No data","x",IF(P1_IndicatorData!P27=0,0,ROUND(IF(LOG(P1_IndicatorData!P27)&gt;M$51,10,IF(LOG(P1_IndicatorData!P27)&lt;M$50,0,10-(M$51-LOG(P1_IndicatorData!P27))/(M$51-M$50)*10)),1)))</f>
        <v>8.8000000000000007</v>
      </c>
      <c r="N25" s="153">
        <f>IF(P1_IndicatorData!Q27="No data","x",ROUND(IF(P1_IndicatorData!Q27&gt;N$51,10,IF(P1_IndicatorData!Q27&lt;N$50,0,10-(N$51-P1_IndicatorData!Q27)/(N$51-N$50)*10)),1))</f>
        <v>7.8</v>
      </c>
      <c r="O25" s="152">
        <f>IF(P1_IndicatorData!R27="No data","x",IF(P1_IndicatorData!R27=0,0,ROUND(IF(LOG(P1_IndicatorData!R27)&gt;O$51,10,IF(LOG(P1_IndicatorData!R27)&lt;O$50,0,10-(O$51-LOG(P1_IndicatorData!R27))/(O$51-O$50)*10)),1)))</f>
        <v>8.3000000000000007</v>
      </c>
      <c r="P25" s="153">
        <f>IF(P1_IndicatorData!S27="No data","x",ROUND(IF(P1_IndicatorData!S27&gt;P$51,10,IF(P1_IndicatorData!S27&lt;P$50,0,10-(P$51-P1_IndicatorData!S27)/(P$51-P$50)*10)),1))</f>
        <v>2.4</v>
      </c>
      <c r="Q25" s="152">
        <f>IF(P1_IndicatorData!T27="No data","x",IF(P1_IndicatorData!T27=0,0,ROUND(IF(LOG(P1_IndicatorData!T27)&gt;Q$51,10,IF(LOG(P1_IndicatorData!T27)&lt;Q$50,0,10-(Q$51-LOG(P1_IndicatorData!T27))/(Q$51-Q$50)*10)),1)))</f>
        <v>8.9</v>
      </c>
      <c r="R25" s="153">
        <f>IF(P1_IndicatorData!U27="No data","x",ROUND(IF(P1_IndicatorData!U27&gt;R$51,10,IF(P1_IndicatorData!U27&lt;R$50,0,10-(R$51-P1_IndicatorData!U27)/(R$51-R$50)*10)),1))</f>
        <v>8.6</v>
      </c>
      <c r="S25" s="152">
        <f>IF(P1_IndicatorData!V27="No data","x",IF(P1_IndicatorData!V27=0,0,ROUND(IF(LOG(P1_IndicatorData!V27)&gt;S$51,10,IF(LOG(P1_IndicatorData!V27)&lt;S$50,0,10-(S$51-LOG(P1_IndicatorData!V27))/(S$51-S$50)*10)),1)))</f>
        <v>7.1</v>
      </c>
      <c r="T25" s="153">
        <f>IF(P1_IndicatorData!W27="No data","x",ROUND(IF(P1_IndicatorData!W27&gt;T$51,10,IF(P1_IndicatorData!W27&lt;T$50,0,10-(T$51-P1_IndicatorData!W27)/(T$51-T$50)*10)),1))</f>
        <v>3.3</v>
      </c>
      <c r="U25" s="152">
        <f>IF(P1_IndicatorData!X27="No data","x",IF(P1_IndicatorData!X27=0,0,ROUND(IF(LOG(P1_IndicatorData!X27)&gt;U$51,10,IF(LOG(P1_IndicatorData!X27)&lt;U$50,0,10-(U$51-LOG(P1_IndicatorData!X27))/(U$51-U$50)*10)),1)))</f>
        <v>8.1</v>
      </c>
      <c r="V25" s="153">
        <f>IF(P1_IndicatorData!Y27="No data","x",ROUND(IF(P1_IndicatorData!Y27&gt;V$51,10,IF(P1_IndicatorData!Y27&lt;V$50,0,10-(V$51-P1_IndicatorData!Y27)/(V$51-V$50)*10)),1))</f>
        <v>9.9</v>
      </c>
      <c r="W25" s="152">
        <f>IF(P1_IndicatorData!Z27="No data","x",IF(P1_IndicatorData!Z27=0,0,ROUND(IF(LOG(P1_IndicatorData!Z27)&gt;W$51,10,IF(LOG(P1_IndicatorData!Z27)&lt;W$50,0,10-(W$51-LOG(P1_IndicatorData!Z27))/(W$51-W$50)*10)),1)))</f>
        <v>7</v>
      </c>
      <c r="X25" s="153">
        <f>IF(P1_IndicatorData!AA27="No data","x",ROUND(IF(P1_IndicatorData!AA27&gt;X$51,10,IF(P1_IndicatorData!AA27&lt;X$50,0,10-(X$51-P1_IndicatorData!AA27)/(X$51-X$50)*10)),1))</f>
        <v>2.9</v>
      </c>
      <c r="Y25" s="154">
        <f t="shared" si="10"/>
        <v>8.6999999999999993</v>
      </c>
      <c r="Z25" s="154">
        <f t="shared" si="0"/>
        <v>8</v>
      </c>
      <c r="AA25" s="155">
        <f t="shared" si="11"/>
        <v>7.7</v>
      </c>
      <c r="AB25" s="155">
        <f t="shared" si="1"/>
        <v>5.0999999999999996</v>
      </c>
      <c r="AC25" s="154">
        <f t="shared" si="12"/>
        <v>6.6</v>
      </c>
      <c r="AD25" s="154">
        <f t="shared" si="2"/>
        <v>3.7</v>
      </c>
      <c r="AE25" s="155">
        <f t="shared" si="3"/>
        <v>8.3000000000000007</v>
      </c>
      <c r="AF25" s="156">
        <f t="shared" si="13"/>
        <v>6.2</v>
      </c>
      <c r="AG25" s="156">
        <f t="shared" si="4"/>
        <v>8.8000000000000007</v>
      </c>
      <c r="AH25" s="156">
        <f t="shared" si="5"/>
        <v>5.5</v>
      </c>
      <c r="AI25" s="155">
        <f t="shared" si="14"/>
        <v>7.1</v>
      </c>
      <c r="AJ25" s="154">
        <f t="shared" si="15"/>
        <v>7.8</v>
      </c>
      <c r="AK25" s="156">
        <f t="shared" si="6"/>
        <v>7.6</v>
      </c>
      <c r="AL25" s="156">
        <f t="shared" si="7"/>
        <v>6.4</v>
      </c>
      <c r="AM25" s="155">
        <f t="shared" si="8"/>
        <v>7</v>
      </c>
      <c r="AN25" s="155">
        <f>IF(P1_IndicatorData!AB27="No data","x",ROUND(IF(P1_IndicatorData!AB27&gt;AN$51,0,IF(P1_IndicatorData!AB27&lt;AN$50,10,(AN$51-P1_IndicatorData!AB27)/(AN$51-AN$50)*10)),1))</f>
        <v>9.1999999999999993</v>
      </c>
      <c r="AO25" s="154">
        <f t="shared" si="9"/>
        <v>8.3000000000000007</v>
      </c>
      <c r="AP25" s="154">
        <f>IF(P1_IndicatorData!AC27="No data","x",ROUND(IF(P1_IndicatorData!AC27&gt;AP$51,10,IF(P1_IndicatorData!AC27&lt;AP$50,0,10-(AP$51-P1_IndicatorData!AC27)/(AP$51-AP$50)*10)),1))</f>
        <v>1.2</v>
      </c>
      <c r="AQ25" s="157">
        <f t="shared" si="16"/>
        <v>6.9</v>
      </c>
    </row>
    <row r="26" spans="1:43" x14ac:dyDescent="0.35">
      <c r="A26" s="149" t="s">
        <v>99</v>
      </c>
      <c r="B26" s="149" t="s">
        <v>100</v>
      </c>
      <c r="C26" s="150">
        <f>IF(P1_IndicatorData!F28="No data","x",IF(P1_IndicatorData!F28=0,0,ROUND(IF(LOG(P1_IndicatorData!F28)&gt;C$51,10,IF(LOG(P1_IndicatorData!F28)&lt;C$50,0,10-(C$51-LOG(P1_IndicatorData!F28))/(C$51-C$50)*10)),1)))</f>
        <v>10</v>
      </c>
      <c r="D26" s="150">
        <f>IF(P1_IndicatorData!G28="No data","x",ROUND(IF(P1_IndicatorData!G28&gt;D$51,10,IF(P1_IndicatorData!G28&lt;D$50,0,10-(D$51-P1_IndicatorData!G28)/(D$51-D$50)*10)),1))</f>
        <v>10</v>
      </c>
      <c r="E26" s="150">
        <f>IF(P1_IndicatorData!H28="No data","x",IF(P1_IndicatorData!H28=0,0,ROUND(IF(LOG(P1_IndicatorData!H28)&gt;E$51,10,IF(LOG(P1_IndicatorData!H28)&lt;E$50,0,10-(E$51-LOG(P1_IndicatorData!H28))/(E$51-E$50)*10)),1)))</f>
        <v>2.6</v>
      </c>
      <c r="F26" s="151">
        <f>IF(P1_IndicatorData!I28="No data","x",ROUND(IF(P1_IndicatorData!I28&gt;F$51,10,IF(P1_IndicatorData!I28&lt;F$50,0,10-(F$51-P1_IndicatorData!I28)/(F$51-F$50)*10)),1))</f>
        <v>0.1</v>
      </c>
      <c r="G26" s="152">
        <f>IF(P1_IndicatorData!J28="No data","x",IF(P1_IndicatorData!J28=0,0,ROUND(IF(LOG(P1_IndicatorData!J28)&gt;G$51,10,IF(LOG(P1_IndicatorData!J28)&lt;G$50,0,10-(G$51-LOG(P1_IndicatorData!J28))/(G$51-G$50)*10)),1)))</f>
        <v>8.3000000000000007</v>
      </c>
      <c r="H26" s="153">
        <f>IF(P1_IndicatorData!K28="No data","x",ROUND(IF(P1_IndicatorData!K28&gt;H$51,10,IF(P1_IndicatorData!K28&lt;H$50,0,10-(H$51-P1_IndicatorData!K28)/(H$51-H$50)*10)),1))</f>
        <v>8.1999999999999993</v>
      </c>
      <c r="I26" s="152">
        <f>IF(P1_IndicatorData!L28="No data","x",IF(P1_IndicatorData!L28=0,0,ROUND(IF(LOG(P1_IndicatorData!L28)&gt;I$51,10,IF(LOG(P1_IndicatorData!L28)&lt;I$50,0,10-(I$51-LOG(P1_IndicatorData!L28))/(I$51-I$50)*10)),1)))</f>
        <v>9.1</v>
      </c>
      <c r="J26" s="153">
        <f>IF(P1_IndicatorData!M28="No data","x",ROUND(IF(P1_IndicatorData!M28&gt;J$51,10,IF(P1_IndicatorData!M28&lt;J$50,0,10-(J$51-P1_IndicatorData!M28)/(J$51-J$50)*10)),1))</f>
        <v>8.3000000000000007</v>
      </c>
      <c r="K26" s="152">
        <f>IF(P1_IndicatorData!N28="No data","x",IF(P1_IndicatorData!N28=0,0,ROUND(IF(LOG(P1_IndicatorData!N28)&gt;K$51,10,IF(LOG(P1_IndicatorData!N28)&lt;K$50,0,10-(K$51-LOG(P1_IndicatorData!N28))/(K$51-K$50)*10)),1)))</f>
        <v>9.4</v>
      </c>
      <c r="L26" s="153">
        <f>IF(P1_IndicatorData!O28="No data","x",ROUND(IF(P1_IndicatorData!O28&gt;L$51,10,IF(P1_IndicatorData!O28&lt;L$50,0,10-(L$51-P1_IndicatorData!O28)/(L$51-L$50)*10)),1))</f>
        <v>6.2</v>
      </c>
      <c r="M26" s="152">
        <f>IF(P1_IndicatorData!P28="No data","x",IF(P1_IndicatorData!P28=0,0,ROUND(IF(LOG(P1_IndicatorData!P28)&gt;M$51,10,IF(LOG(P1_IndicatorData!P28)&lt;M$50,0,10-(M$51-LOG(P1_IndicatorData!P28))/(M$51-M$50)*10)),1)))</f>
        <v>9.3000000000000007</v>
      </c>
      <c r="N26" s="153">
        <f>IF(P1_IndicatorData!Q28="No data","x",ROUND(IF(P1_IndicatorData!Q28&gt;N$51,10,IF(P1_IndicatorData!Q28&lt;N$50,0,10-(N$51-P1_IndicatorData!Q28)/(N$51-N$50)*10)),1))</f>
        <v>9.9</v>
      </c>
      <c r="O26" s="152">
        <f>IF(P1_IndicatorData!R28="No data","x",IF(P1_IndicatorData!R28=0,0,ROUND(IF(LOG(P1_IndicatorData!R28)&gt;O$51,10,IF(LOG(P1_IndicatorData!R28)&lt;O$50,0,10-(O$51-LOG(P1_IndicatorData!R28))/(O$51-O$50)*10)),1)))</f>
        <v>0</v>
      </c>
      <c r="P26" s="153">
        <f>IF(P1_IndicatorData!S28="No data","x",ROUND(IF(P1_IndicatorData!S28&gt;P$51,10,IF(P1_IndicatorData!S28&lt;P$50,0,10-(P$51-P1_IndicatorData!S28)/(P$51-P$50)*10)),1))</f>
        <v>0</v>
      </c>
      <c r="Q26" s="152">
        <f>IF(P1_IndicatorData!T28="No data","x",IF(P1_IndicatorData!T28=0,0,ROUND(IF(LOG(P1_IndicatorData!T28)&gt;Q$51,10,IF(LOG(P1_IndicatorData!T28)&lt;Q$50,0,10-(Q$51-LOG(P1_IndicatorData!T28))/(Q$51-Q$50)*10)),1)))</f>
        <v>9.3000000000000007</v>
      </c>
      <c r="R26" s="153">
        <f>IF(P1_IndicatorData!U28="No data","x",ROUND(IF(P1_IndicatorData!U28&gt;R$51,10,IF(P1_IndicatorData!U28&lt;R$50,0,10-(R$51-P1_IndicatorData!U28)/(R$51-R$50)*10)),1))</f>
        <v>9.8000000000000007</v>
      </c>
      <c r="S26" s="152">
        <f>IF(P1_IndicatorData!V28="No data","x",IF(P1_IndicatorData!V28=0,0,ROUND(IF(LOG(P1_IndicatorData!V28)&gt;S$51,10,IF(LOG(P1_IndicatorData!V28)&lt;S$50,0,10-(S$51-LOG(P1_IndicatorData!V28))/(S$51-S$50)*10)),1)))</f>
        <v>8.6999999999999993</v>
      </c>
      <c r="T26" s="153">
        <f>IF(P1_IndicatorData!W28="No data","x",ROUND(IF(P1_IndicatorData!W28&gt;T$51,10,IF(P1_IndicatorData!W28&lt;T$50,0,10-(T$51-P1_IndicatorData!W28)/(T$51-T$50)*10)),1))</f>
        <v>7.2</v>
      </c>
      <c r="U26" s="152">
        <f>IF(P1_IndicatorData!X28="No data","x",IF(P1_IndicatorData!X28=0,0,ROUND(IF(LOG(P1_IndicatorData!X28)&gt;U$51,10,IF(LOG(P1_IndicatorData!X28)&lt;U$50,0,10-(U$51-LOG(P1_IndicatorData!X28))/(U$51-U$50)*10)),1)))</f>
        <v>8.6999999999999993</v>
      </c>
      <c r="V26" s="153">
        <f>IF(P1_IndicatorData!Y28="No data","x",ROUND(IF(P1_IndicatorData!Y28&gt;V$51,10,IF(P1_IndicatorData!Y28&lt;V$50,0,10-(V$51-P1_IndicatorData!Y28)/(V$51-V$50)*10)),1))</f>
        <v>9.6999999999999993</v>
      </c>
      <c r="W26" s="152">
        <f>IF(P1_IndicatorData!Z28="No data","x",IF(P1_IndicatorData!Z28=0,0,ROUND(IF(LOG(P1_IndicatorData!Z28)&gt;W$51,10,IF(LOG(P1_IndicatorData!Z28)&lt;W$50,0,10-(W$51-LOG(P1_IndicatorData!Z28))/(W$51-W$50)*10)),1)))</f>
        <v>6.1</v>
      </c>
      <c r="X26" s="153">
        <f>IF(P1_IndicatorData!AA28="No data","x",ROUND(IF(P1_IndicatorData!AA28&gt;X$51,10,IF(P1_IndicatorData!AA28&lt;X$50,0,10-(X$51-P1_IndicatorData!AA28)/(X$51-X$50)*10)),1))</f>
        <v>1.2</v>
      </c>
      <c r="Y26" s="154">
        <f t="shared" si="10"/>
        <v>10</v>
      </c>
      <c r="Z26" s="154">
        <f t="shared" si="0"/>
        <v>1.4</v>
      </c>
      <c r="AA26" s="155">
        <f t="shared" si="11"/>
        <v>8.3000000000000007</v>
      </c>
      <c r="AB26" s="155">
        <f t="shared" si="1"/>
        <v>8.6999999999999993</v>
      </c>
      <c r="AC26" s="154">
        <f t="shared" si="12"/>
        <v>8.5</v>
      </c>
      <c r="AD26" s="154">
        <f t="shared" si="2"/>
        <v>8.1999999999999993</v>
      </c>
      <c r="AE26" s="155">
        <f t="shared" si="3"/>
        <v>9.6</v>
      </c>
      <c r="AF26" s="156">
        <f t="shared" si="13"/>
        <v>0</v>
      </c>
      <c r="AG26" s="156">
        <f t="shared" si="4"/>
        <v>9.6</v>
      </c>
      <c r="AH26" s="156">
        <f t="shared" si="5"/>
        <v>8</v>
      </c>
      <c r="AI26" s="155">
        <f t="shared" si="14"/>
        <v>7.4</v>
      </c>
      <c r="AJ26" s="154">
        <f t="shared" si="15"/>
        <v>8.6999999999999993</v>
      </c>
      <c r="AK26" s="156">
        <f t="shared" si="6"/>
        <v>7.4</v>
      </c>
      <c r="AL26" s="156">
        <f t="shared" si="7"/>
        <v>5.5</v>
      </c>
      <c r="AM26" s="155">
        <f t="shared" si="8"/>
        <v>6.5</v>
      </c>
      <c r="AN26" s="155">
        <f>IF(P1_IndicatorData!AB28="No data","x",ROUND(IF(P1_IndicatorData!AB28&gt;AN$51,0,IF(P1_IndicatorData!AB28&lt;AN$50,10,(AN$51-P1_IndicatorData!AB28)/(AN$51-AN$50)*10)),1))</f>
        <v>9.9</v>
      </c>
      <c r="AO26" s="154">
        <f t="shared" si="9"/>
        <v>8.6999999999999993</v>
      </c>
      <c r="AP26" s="154">
        <f>IF(P1_IndicatorData!AC28="No data","x",ROUND(IF(P1_IndicatorData!AC28&gt;AP$51,10,IF(P1_IndicatorData!AC28&lt;AP$50,0,10-(AP$51-P1_IndicatorData!AC28)/(AP$51-AP$50)*10)),1))</f>
        <v>10</v>
      </c>
      <c r="AQ26" s="157">
        <f t="shared" si="16"/>
        <v>8.6999999999999993</v>
      </c>
    </row>
    <row r="27" spans="1:43" x14ac:dyDescent="0.35">
      <c r="A27" s="149" t="s">
        <v>101</v>
      </c>
      <c r="B27" s="149" t="s">
        <v>102</v>
      </c>
      <c r="C27" s="150">
        <f>IF(P1_IndicatorData!F29="No data","x",IF(P1_IndicatorData!F29=0,0,ROUND(IF(LOG(P1_IndicatorData!F29)&gt;C$51,10,IF(LOG(P1_IndicatorData!F29)&lt;C$50,0,10-(C$51-LOG(P1_IndicatorData!F29))/(C$51-C$50)*10)),1)))</f>
        <v>10</v>
      </c>
      <c r="D27" s="150">
        <f>IF(P1_IndicatorData!G29="No data","x",ROUND(IF(P1_IndicatorData!G29&gt;D$51,10,IF(P1_IndicatorData!G29&lt;D$50,0,10-(D$51-P1_IndicatorData!G29)/(D$51-D$50)*10)),1))</f>
        <v>10</v>
      </c>
      <c r="E27" s="150">
        <f>IF(P1_IndicatorData!H29="No data","x",IF(P1_IndicatorData!H29=0,0,ROUND(IF(LOG(P1_IndicatorData!H29)&gt;E$51,10,IF(LOG(P1_IndicatorData!H29)&lt;E$50,0,10-(E$51-LOG(P1_IndicatorData!H29))/(E$51-E$50)*10)),1)))</f>
        <v>6.9</v>
      </c>
      <c r="F27" s="151">
        <f>IF(P1_IndicatorData!I29="No data","x",ROUND(IF(P1_IndicatorData!I29&gt;F$51,10,IF(P1_IndicatorData!I29&lt;F$50,0,10-(F$51-P1_IndicatorData!I29)/(F$51-F$50)*10)),1))</f>
        <v>4.7</v>
      </c>
      <c r="G27" s="152">
        <f>IF(P1_IndicatorData!J29="No data","x",IF(P1_IndicatorData!J29=0,0,ROUND(IF(LOG(P1_IndicatorData!J29)&gt;G$51,10,IF(LOG(P1_IndicatorData!J29)&lt;G$50,0,10-(G$51-LOG(P1_IndicatorData!J29))/(G$51-G$50)*10)),1)))</f>
        <v>6.3</v>
      </c>
      <c r="H27" s="153">
        <f>IF(P1_IndicatorData!K29="No data","x",ROUND(IF(P1_IndicatorData!K29&gt;H$51,10,IF(P1_IndicatorData!K29&lt;H$50,0,10-(H$51-P1_IndicatorData!K29)/(H$51-H$50)*10)),1))</f>
        <v>7.3</v>
      </c>
      <c r="I27" s="152">
        <f>IF(P1_IndicatorData!L29="No data","x",IF(P1_IndicatorData!L29=0,0,ROUND(IF(LOG(P1_IndicatorData!L29)&gt;I$51,10,IF(LOG(P1_IndicatorData!L29)&lt;I$50,0,10-(I$51-LOG(P1_IndicatorData!L29))/(I$51-I$50)*10)),1)))</f>
        <v>8.1999999999999993</v>
      </c>
      <c r="J27" s="153">
        <f>IF(P1_IndicatorData!M29="No data","x",ROUND(IF(P1_IndicatorData!M29&gt;J$51,10,IF(P1_IndicatorData!M29&lt;J$50,0,10-(J$51-P1_IndicatorData!M29)/(J$51-J$50)*10)),1))</f>
        <v>7.3</v>
      </c>
      <c r="K27" s="152">
        <f>IF(P1_IndicatorData!N29="No data","x",IF(P1_IndicatorData!N29=0,0,ROUND(IF(LOG(P1_IndicatorData!N29)&gt;K$51,10,IF(LOG(P1_IndicatorData!N29)&lt;K$50,0,10-(K$51-LOG(P1_IndicatorData!N29))/(K$51-K$50)*10)),1)))</f>
        <v>6.7</v>
      </c>
      <c r="L27" s="153">
        <f>IF(P1_IndicatorData!O29="No data","x",ROUND(IF(P1_IndicatorData!O29&gt;L$51,10,IF(P1_IndicatorData!O29&lt;L$50,0,10-(L$51-P1_IndicatorData!O29)/(L$51-L$50)*10)),1))</f>
        <v>2.1</v>
      </c>
      <c r="M27" s="152">
        <f>IF(P1_IndicatorData!P29="No data","x",IF(P1_IndicatorData!P29=0,0,ROUND(IF(LOG(P1_IndicatorData!P29)&gt;M$51,10,IF(LOG(P1_IndicatorData!P29)&lt;M$50,0,10-(M$51-LOG(P1_IndicatorData!P29))/(M$51-M$50)*10)),1)))</f>
        <v>8.3000000000000007</v>
      </c>
      <c r="N27" s="153">
        <f>IF(P1_IndicatorData!Q29="No data","x",ROUND(IF(P1_IndicatorData!Q29&gt;N$51,10,IF(P1_IndicatorData!Q29&lt;N$50,0,10-(N$51-P1_IndicatorData!Q29)/(N$51-N$50)*10)),1))</f>
        <v>8.1999999999999993</v>
      </c>
      <c r="O27" s="152">
        <f>IF(P1_IndicatorData!R29="No data","x",IF(P1_IndicatorData!R29=0,0,ROUND(IF(LOG(P1_IndicatorData!R29)&gt;O$51,10,IF(LOG(P1_IndicatorData!R29)&lt;O$50,0,10-(O$51-LOG(P1_IndicatorData!R29))/(O$51-O$50)*10)),1)))</f>
        <v>0</v>
      </c>
      <c r="P27" s="153">
        <f>IF(P1_IndicatorData!S29="No data","x",ROUND(IF(P1_IndicatorData!S29&gt;P$51,10,IF(P1_IndicatorData!S29&lt;P$50,0,10-(P$51-P1_IndicatorData!S29)/(P$51-P$50)*10)),1))</f>
        <v>0</v>
      </c>
      <c r="Q27" s="152">
        <f>IF(P1_IndicatorData!T29="No data","x",IF(P1_IndicatorData!T29=0,0,ROUND(IF(LOG(P1_IndicatorData!T29)&gt;Q$51,10,IF(LOG(P1_IndicatorData!T29)&lt;Q$50,0,10-(Q$51-LOG(P1_IndicatorData!T29))/(Q$51-Q$50)*10)),1)))</f>
        <v>8.4</v>
      </c>
      <c r="R27" s="153">
        <f>IF(P1_IndicatorData!U29="No data","x",ROUND(IF(P1_IndicatorData!U29&gt;R$51,10,IF(P1_IndicatorData!U29&lt;R$50,0,10-(R$51-P1_IndicatorData!U29)/(R$51-R$50)*10)),1))</f>
        <v>9</v>
      </c>
      <c r="S27" s="152">
        <f>IF(P1_IndicatorData!V29="No data","x",IF(P1_IndicatorData!V29=0,0,ROUND(IF(LOG(P1_IndicatorData!V29)&gt;S$51,10,IF(LOG(P1_IndicatorData!V29)&lt;S$50,0,10-(S$51-LOG(P1_IndicatorData!V29))/(S$51-S$50)*10)),1)))</f>
        <v>7.4</v>
      </c>
      <c r="T27" s="153">
        <f>IF(P1_IndicatorData!W29="No data","x",ROUND(IF(P1_IndicatorData!W29&gt;T$51,10,IF(P1_IndicatorData!W29&lt;T$50,0,10-(T$51-P1_IndicatorData!W29)/(T$51-T$50)*10)),1))</f>
        <v>6.4</v>
      </c>
      <c r="U27" s="152">
        <f>IF(P1_IndicatorData!X29="No data","x",IF(P1_IndicatorData!X29=0,0,ROUND(IF(LOG(P1_IndicatorData!X29)&gt;U$51,10,IF(LOG(P1_IndicatorData!X29)&lt;U$50,0,10-(U$51-LOG(P1_IndicatorData!X29))/(U$51-U$50)*10)),1)))</f>
        <v>6.9</v>
      </c>
      <c r="V27" s="153">
        <f>IF(P1_IndicatorData!Y29="No data","x",ROUND(IF(P1_IndicatorData!Y29&gt;V$51,10,IF(P1_IndicatorData!Y29&lt;V$50,0,10-(V$51-P1_IndicatorData!Y29)/(V$51-V$50)*10)),1))</f>
        <v>8.5</v>
      </c>
      <c r="W27" s="152">
        <f>IF(P1_IndicatorData!Z29="No data","x",IF(P1_IndicatorData!Z29=0,0,ROUND(IF(LOG(P1_IndicatorData!Z29)&gt;W$51,10,IF(LOG(P1_IndicatorData!Z29)&lt;W$50,0,10-(W$51-LOG(P1_IndicatorData!Z29))/(W$51-W$50)*10)),1)))</f>
        <v>4.0999999999999996</v>
      </c>
      <c r="X27" s="153">
        <f>IF(P1_IndicatorData!AA29="No data","x",ROUND(IF(P1_IndicatorData!AA29&gt;X$51,10,IF(P1_IndicatorData!AA29&lt;X$50,0,10-(X$51-P1_IndicatorData!AA29)/(X$51-X$50)*10)),1))</f>
        <v>0.7</v>
      </c>
      <c r="Y27" s="154">
        <f t="shared" si="10"/>
        <v>10</v>
      </c>
      <c r="Z27" s="154">
        <f t="shared" si="0"/>
        <v>5.9</v>
      </c>
      <c r="AA27" s="155">
        <f t="shared" si="11"/>
        <v>6.8</v>
      </c>
      <c r="AB27" s="155">
        <f t="shared" si="1"/>
        <v>7.8</v>
      </c>
      <c r="AC27" s="154">
        <f t="shared" si="12"/>
        <v>7.3</v>
      </c>
      <c r="AD27" s="154">
        <f t="shared" si="2"/>
        <v>4.8</v>
      </c>
      <c r="AE27" s="155">
        <f t="shared" si="3"/>
        <v>8.3000000000000007</v>
      </c>
      <c r="AF27" s="156">
        <f t="shared" si="13"/>
        <v>0</v>
      </c>
      <c r="AG27" s="156">
        <f t="shared" si="4"/>
        <v>8.6999999999999993</v>
      </c>
      <c r="AH27" s="156">
        <f t="shared" si="5"/>
        <v>6.9</v>
      </c>
      <c r="AI27" s="155">
        <f t="shared" si="14"/>
        <v>6.3</v>
      </c>
      <c r="AJ27" s="154">
        <f t="shared" si="15"/>
        <v>7.4</v>
      </c>
      <c r="AK27" s="156">
        <f t="shared" si="6"/>
        <v>5.5</v>
      </c>
      <c r="AL27" s="156">
        <f t="shared" si="7"/>
        <v>4.5999999999999996</v>
      </c>
      <c r="AM27" s="155">
        <f t="shared" si="8"/>
        <v>5.0999999999999996</v>
      </c>
      <c r="AN27" s="155">
        <f>IF(P1_IndicatorData!AB29="No data","x",ROUND(IF(P1_IndicatorData!AB29&gt;AN$51,0,IF(P1_IndicatorData!AB29&lt;AN$50,10,(AN$51-P1_IndicatorData!AB29)/(AN$51-AN$50)*10)),1))</f>
        <v>9.8000000000000007</v>
      </c>
      <c r="AO27" s="154">
        <f t="shared" si="9"/>
        <v>8.3000000000000007</v>
      </c>
      <c r="AP27" s="154">
        <f>IF(P1_IndicatorData!AC29="No data","x",ROUND(IF(P1_IndicatorData!AC29&gt;AP$51,10,IF(P1_IndicatorData!AC29&lt;AP$50,0,10-(AP$51-P1_IndicatorData!AC29)/(AP$51-AP$50)*10)),1))</f>
        <v>10</v>
      </c>
      <c r="AQ27" s="157">
        <f t="shared" si="16"/>
        <v>8.1999999999999993</v>
      </c>
    </row>
    <row r="28" spans="1:43" x14ac:dyDescent="0.35">
      <c r="A28" s="149" t="s">
        <v>103</v>
      </c>
      <c r="B28" s="149" t="s">
        <v>104</v>
      </c>
      <c r="C28" s="150">
        <f>IF(P1_IndicatorData!F30="No data","x",IF(P1_IndicatorData!F30=0,0,ROUND(IF(LOG(P1_IndicatorData!F30)&gt;C$51,10,IF(LOG(P1_IndicatorData!F30)&lt;C$50,0,10-(C$51-LOG(P1_IndicatorData!F30))/(C$51-C$50)*10)),1)))</f>
        <v>9.1</v>
      </c>
      <c r="D28" s="150">
        <f>IF(P1_IndicatorData!G30="No data","x",ROUND(IF(P1_IndicatorData!G30&gt;D$51,10,IF(P1_IndicatorData!G30&lt;D$50,0,10-(D$51-P1_IndicatorData!G30)/(D$51-D$50)*10)),1))</f>
        <v>1.4</v>
      </c>
      <c r="E28" s="150">
        <f>IF(P1_IndicatorData!H30="No data","x",IF(P1_IndicatorData!H30=0,0,ROUND(IF(LOG(P1_IndicatorData!H30)&gt;E$51,10,IF(LOG(P1_IndicatorData!H30)&lt;E$50,0,10-(E$51-LOG(P1_IndicatorData!H30))/(E$51-E$50)*10)),1)))</f>
        <v>8.6</v>
      </c>
      <c r="F28" s="151">
        <f>IF(P1_IndicatorData!I30="No data","x",ROUND(IF(P1_IndicatorData!I30&gt;F$51,10,IF(P1_IndicatorData!I30&lt;F$50,0,10-(F$51-P1_IndicatorData!I30)/(F$51-F$50)*10)),1))</f>
        <v>6.1</v>
      </c>
      <c r="G28" s="152">
        <f>IF(P1_IndicatorData!J30="No data","x",IF(P1_IndicatorData!J30=0,0,ROUND(IF(LOG(P1_IndicatorData!J30)&gt;G$51,10,IF(LOG(P1_IndicatorData!J30)&lt;G$50,0,10-(G$51-LOG(P1_IndicatorData!J30))/(G$51-G$50)*10)),1)))</f>
        <v>7.6</v>
      </c>
      <c r="H28" s="153">
        <f>IF(P1_IndicatorData!K30="No data","x",ROUND(IF(P1_IndicatorData!K30&gt;H$51,10,IF(P1_IndicatorData!K30&lt;H$50,0,10-(H$51-P1_IndicatorData!K30)/(H$51-H$50)*10)),1))</f>
        <v>5</v>
      </c>
      <c r="I28" s="152">
        <f>IF(P1_IndicatorData!L30="No data","x",IF(P1_IndicatorData!L30=0,0,ROUND(IF(LOG(P1_IndicatorData!L30)&gt;I$51,10,IF(LOG(P1_IndicatorData!L30)&lt;I$50,0,10-(I$51-LOG(P1_IndicatorData!L30))/(I$51-I$50)*10)),1)))</f>
        <v>8.6999999999999993</v>
      </c>
      <c r="J28" s="153">
        <f>IF(P1_IndicatorData!M30="No data","x",ROUND(IF(P1_IndicatorData!M30&gt;J$51,10,IF(P1_IndicatorData!M30&lt;J$50,0,10-(J$51-P1_IndicatorData!M30)/(J$51-J$50)*10)),1))</f>
        <v>4.5999999999999996</v>
      </c>
      <c r="K28" s="152">
        <f>IF(P1_IndicatorData!N30="No data","x",IF(P1_IndicatorData!N30=0,0,ROUND(IF(LOG(P1_IndicatorData!N30)&gt;K$51,10,IF(LOG(P1_IndicatorData!N30)&lt;K$50,0,10-(K$51-LOG(P1_IndicatorData!N30))/(K$51-K$50)*10)),1)))</f>
        <v>0</v>
      </c>
      <c r="L28" s="153">
        <f>IF(P1_IndicatorData!O30="No data","x",ROUND(IF(P1_IndicatorData!O30&gt;L$51,10,IF(P1_IndicatorData!O30&lt;L$50,0,10-(L$51-P1_IndicatorData!O30)/(L$51-L$50)*10)),1))</f>
        <v>0</v>
      </c>
      <c r="M28" s="152">
        <f>IF(P1_IndicatorData!P30="No data","x",IF(P1_IndicatorData!P30=0,0,ROUND(IF(LOG(P1_IndicatorData!P30)&gt;M$51,10,IF(LOG(P1_IndicatorData!P30)&lt;M$50,0,10-(M$51-LOG(P1_IndicatorData!P30))/(M$51-M$50)*10)),1)))</f>
        <v>8.8000000000000007</v>
      </c>
      <c r="N28" s="153">
        <f>IF(P1_IndicatorData!Q30="No data","x",ROUND(IF(P1_IndicatorData!Q30&gt;N$51,10,IF(P1_IndicatorData!Q30&lt;N$50,0,10-(N$51-P1_IndicatorData!Q30)/(N$51-N$50)*10)),1))</f>
        <v>5.3</v>
      </c>
      <c r="O28" s="152">
        <f>IF(P1_IndicatorData!R30="No data","x",IF(P1_IndicatorData!R30=0,0,ROUND(IF(LOG(P1_IndicatorData!R30)&gt;O$51,10,IF(LOG(P1_IndicatorData!R30)&lt;O$50,0,10-(O$51-LOG(P1_IndicatorData!R30))/(O$51-O$50)*10)),1)))</f>
        <v>0</v>
      </c>
      <c r="P28" s="153">
        <f>IF(P1_IndicatorData!S30="No data","x",ROUND(IF(P1_IndicatorData!S30&gt;P$51,10,IF(P1_IndicatorData!S30&lt;P$50,0,10-(P$51-P1_IndicatorData!S30)/(P$51-P$50)*10)),1))</f>
        <v>0</v>
      </c>
      <c r="Q28" s="152">
        <f>IF(P1_IndicatorData!T30="No data","x",IF(P1_IndicatorData!T30=0,0,ROUND(IF(LOG(P1_IndicatorData!T30)&gt;Q$51,10,IF(LOG(P1_IndicatorData!T30)&lt;Q$50,0,10-(Q$51-LOG(P1_IndicatorData!T30))/(Q$51-Q$50)*10)),1)))</f>
        <v>7.2</v>
      </c>
      <c r="R28" s="153">
        <f>IF(P1_IndicatorData!U30="No data","x",ROUND(IF(P1_IndicatorData!U30&gt;R$51,10,IF(P1_IndicatorData!U30&lt;R$50,0,10-(R$51-P1_IndicatorData!U30)/(R$51-R$50)*10)),1))</f>
        <v>1.2</v>
      </c>
      <c r="S28" s="152">
        <f>IF(P1_IndicatorData!V30="No data","x",IF(P1_IndicatorData!V30=0,0,ROUND(IF(LOG(P1_IndicatorData!V30)&gt;S$51,10,IF(LOG(P1_IndicatorData!V30)&lt;S$50,0,10-(S$51-LOG(P1_IndicatorData!V30))/(S$51-S$50)*10)),1)))</f>
        <v>9.1</v>
      </c>
      <c r="T28" s="153">
        <f>IF(P1_IndicatorData!W30="No data","x",ROUND(IF(P1_IndicatorData!W30&gt;T$51,10,IF(P1_IndicatorData!W30&lt;T$50,0,10-(T$51-P1_IndicatorData!W30)/(T$51-T$50)*10)),1))</f>
        <v>8.1</v>
      </c>
      <c r="U28" s="152">
        <f>IF(P1_IndicatorData!X30="No data","x",IF(P1_IndicatorData!X30=0,0,ROUND(IF(LOG(P1_IndicatorData!X30)&gt;U$51,10,IF(LOG(P1_IndicatorData!X30)&lt;U$50,0,10-(U$51-LOG(P1_IndicatorData!X30))/(U$51-U$50)*10)),1)))</f>
        <v>9.1</v>
      </c>
      <c r="V28" s="153">
        <f>IF(P1_IndicatorData!Y30="No data","x",ROUND(IF(P1_IndicatorData!Y30&gt;V$51,10,IF(P1_IndicatorData!Y30&lt;V$50,0,10-(V$51-P1_IndicatorData!Y30)/(V$51-V$50)*10)),1))</f>
        <v>10</v>
      </c>
      <c r="W28" s="152">
        <f>IF(P1_IndicatorData!Z30="No data","x",IF(P1_IndicatorData!Z30=0,0,ROUND(IF(LOG(P1_IndicatorData!Z30)&gt;W$51,10,IF(LOG(P1_IndicatorData!Z30)&lt;W$50,0,10-(W$51-LOG(P1_IndicatorData!Z30))/(W$51-W$50)*10)),1)))</f>
        <v>3.6</v>
      </c>
      <c r="X28" s="153">
        <f>IF(P1_IndicatorData!AA30="No data","x",ROUND(IF(P1_IndicatorData!AA30&gt;X$51,10,IF(P1_IndicatorData!AA30&lt;X$50,0,10-(X$51-P1_IndicatorData!AA30)/(X$51-X$50)*10)),1))</f>
        <v>0.2</v>
      </c>
      <c r="Y28" s="154">
        <f t="shared" si="10"/>
        <v>6.7</v>
      </c>
      <c r="Z28" s="154">
        <f t="shared" si="0"/>
        <v>7.6</v>
      </c>
      <c r="AA28" s="155">
        <f t="shared" si="11"/>
        <v>6.5</v>
      </c>
      <c r="AB28" s="155">
        <f t="shared" si="1"/>
        <v>7.1</v>
      </c>
      <c r="AC28" s="154">
        <f t="shared" si="12"/>
        <v>6.8</v>
      </c>
      <c r="AD28" s="154">
        <f t="shared" si="2"/>
        <v>0</v>
      </c>
      <c r="AE28" s="155">
        <f t="shared" si="3"/>
        <v>7.4</v>
      </c>
      <c r="AF28" s="156">
        <f t="shared" si="13"/>
        <v>0</v>
      </c>
      <c r="AG28" s="156">
        <f t="shared" si="4"/>
        <v>4.9000000000000004</v>
      </c>
      <c r="AH28" s="156">
        <f t="shared" si="5"/>
        <v>8.6999999999999993</v>
      </c>
      <c r="AI28" s="155">
        <f t="shared" si="14"/>
        <v>5.6</v>
      </c>
      <c r="AJ28" s="154">
        <f t="shared" si="15"/>
        <v>6.6</v>
      </c>
      <c r="AK28" s="156">
        <f t="shared" si="6"/>
        <v>6.4</v>
      </c>
      <c r="AL28" s="156">
        <f t="shared" si="7"/>
        <v>5.0999999999999996</v>
      </c>
      <c r="AM28" s="155">
        <f t="shared" si="8"/>
        <v>5.8</v>
      </c>
      <c r="AN28" s="155">
        <f>IF(P1_IndicatorData!AB30="No data","x",ROUND(IF(P1_IndicatorData!AB30&gt;AN$51,0,IF(P1_IndicatorData!AB30&lt;AN$50,10,(AN$51-P1_IndicatorData!AB30)/(AN$51-AN$50)*10)),1))</f>
        <v>9</v>
      </c>
      <c r="AO28" s="154">
        <f t="shared" si="9"/>
        <v>7.8</v>
      </c>
      <c r="AP28" s="154">
        <f>IF(P1_IndicatorData!AC30="No data","x",ROUND(IF(P1_IndicatorData!AC30&gt;AP$51,10,IF(P1_IndicatorData!AC30&lt;AP$50,0,10-(AP$51-P1_IndicatorData!AC30)/(AP$51-AP$50)*10)),1))</f>
        <v>3.6</v>
      </c>
      <c r="AQ28" s="157">
        <f t="shared" si="16"/>
        <v>6.1</v>
      </c>
    </row>
    <row r="29" spans="1:43" x14ac:dyDescent="0.35">
      <c r="A29" s="149" t="s">
        <v>105</v>
      </c>
      <c r="B29" s="149" t="s">
        <v>106</v>
      </c>
      <c r="C29" s="150">
        <f>IF(P1_IndicatorData!F31="No data","x",IF(P1_IndicatorData!F31=0,0,ROUND(IF(LOG(P1_IndicatorData!F31)&gt;C$51,10,IF(LOG(P1_IndicatorData!F31)&lt;C$50,0,10-(C$51-LOG(P1_IndicatorData!F31))/(C$51-C$50)*10)),1)))</f>
        <v>6.7</v>
      </c>
      <c r="D29" s="150">
        <f>IF(P1_IndicatorData!G31="No data","x",ROUND(IF(P1_IndicatorData!G31&gt;D$51,10,IF(P1_IndicatorData!G31&lt;D$50,0,10-(D$51-P1_IndicatorData!G31)/(D$51-D$50)*10)),1))</f>
        <v>0.3</v>
      </c>
      <c r="E29" s="150">
        <f>IF(P1_IndicatorData!H31="No data","x",IF(P1_IndicatorData!H31=0,0,ROUND(IF(LOG(P1_IndicatorData!H31)&gt;E$51,10,IF(LOG(P1_IndicatorData!H31)&lt;E$50,0,10-(E$51-LOG(P1_IndicatorData!H31))/(E$51-E$50)*10)),1)))</f>
        <v>6.6</v>
      </c>
      <c r="F29" s="151">
        <f>IF(P1_IndicatorData!I31="No data","x",ROUND(IF(P1_IndicatorData!I31&gt;F$51,10,IF(P1_IndicatorData!I31&lt;F$50,0,10-(F$51-P1_IndicatorData!I31)/(F$51-F$50)*10)),1))</f>
        <v>1.6</v>
      </c>
      <c r="G29" s="152">
        <f>IF(P1_IndicatorData!J31="No data","x",IF(P1_IndicatorData!J31=0,0,ROUND(IF(LOG(P1_IndicatorData!J31)&gt;G$51,10,IF(LOG(P1_IndicatorData!J31)&lt;G$50,0,10-(G$51-LOG(P1_IndicatorData!J31))/(G$51-G$50)*10)),1)))</f>
        <v>8.3000000000000007</v>
      </c>
      <c r="H29" s="153">
        <f>IF(P1_IndicatorData!K31="No data","x",ROUND(IF(P1_IndicatorData!K31&gt;H$51,10,IF(P1_IndicatorData!K31&lt;H$50,0,10-(H$51-P1_IndicatorData!K31)/(H$51-H$50)*10)),1))</f>
        <v>7.5</v>
      </c>
      <c r="I29" s="152">
        <f>IF(P1_IndicatorData!L31="No data","x",IF(P1_IndicatorData!L31=0,0,ROUND(IF(LOG(P1_IndicatorData!L31)&gt;I$51,10,IF(LOG(P1_IndicatorData!L31)&lt;I$50,0,10-(I$51-LOG(P1_IndicatorData!L31))/(I$51-I$50)*10)),1)))</f>
        <v>0</v>
      </c>
      <c r="J29" s="153">
        <f>IF(P1_IndicatorData!M31="No data","x",ROUND(IF(P1_IndicatorData!M31&gt;J$51,10,IF(P1_IndicatorData!M31&lt;J$50,0,10-(J$51-P1_IndicatorData!M31)/(J$51-J$50)*10)),1))</f>
        <v>0</v>
      </c>
      <c r="K29" s="152">
        <f>IF(P1_IndicatorData!N31="No data","x",IF(P1_IndicatorData!N31=0,0,ROUND(IF(LOG(P1_IndicatorData!N31)&gt;K$51,10,IF(LOG(P1_IndicatorData!N31)&lt;K$50,0,10-(K$51-LOG(P1_IndicatorData!N31))/(K$51-K$50)*10)),1)))</f>
        <v>8.1</v>
      </c>
      <c r="L29" s="153">
        <f>IF(P1_IndicatorData!O31="No data","x",ROUND(IF(P1_IndicatorData!O31&gt;L$51,10,IF(P1_IndicatorData!O31&lt;L$50,0,10-(L$51-P1_IndicatorData!O31)/(L$51-L$50)*10)),1))</f>
        <v>2.2999999999999998</v>
      </c>
      <c r="M29" s="152">
        <f>IF(P1_IndicatorData!P31="No data","x",IF(P1_IndicatorData!P31=0,0,ROUND(IF(LOG(P1_IndicatorData!P31)&gt;M$51,10,IF(LOG(P1_IndicatorData!P31)&lt;M$50,0,10-(M$51-LOG(P1_IndicatorData!P31))/(M$51-M$50)*10)),1)))</f>
        <v>9.4</v>
      </c>
      <c r="N29" s="153">
        <f>IF(P1_IndicatorData!Q31="No data","x",ROUND(IF(P1_IndicatorData!Q31&gt;N$51,10,IF(P1_IndicatorData!Q31&lt;N$50,0,10-(N$51-P1_IndicatorData!Q31)/(N$51-N$50)*10)),1))</f>
        <v>9.9</v>
      </c>
      <c r="O29" s="152">
        <f>IF(P1_IndicatorData!R31="No data","x",IF(P1_IndicatorData!R31=0,0,ROUND(IF(LOG(P1_IndicatorData!R31)&gt;O$51,10,IF(LOG(P1_IndicatorData!R31)&lt;O$50,0,10-(O$51-LOG(P1_IndicatorData!R31))/(O$51-O$50)*10)),1)))</f>
        <v>10</v>
      </c>
      <c r="P29" s="153">
        <f>IF(P1_IndicatorData!S31="No data","x",ROUND(IF(P1_IndicatorData!S31&gt;P$51,10,IF(P1_IndicatorData!S31&lt;P$50,0,10-(P$51-P1_IndicatorData!S31)/(P$51-P$50)*10)),1))</f>
        <v>10</v>
      </c>
      <c r="Q29" s="152">
        <f>IF(P1_IndicatorData!T31="No data","x",IF(P1_IndicatorData!T31=0,0,ROUND(IF(LOG(P1_IndicatorData!T31)&gt;Q$51,10,IF(LOG(P1_IndicatorData!T31)&lt;Q$50,0,10-(Q$51-LOG(P1_IndicatorData!T31))/(Q$51-Q$50)*10)),1)))</f>
        <v>9.3000000000000007</v>
      </c>
      <c r="R29" s="153">
        <f>IF(P1_IndicatorData!U31="No data","x",ROUND(IF(P1_IndicatorData!U31&gt;R$51,10,IF(P1_IndicatorData!U31&lt;R$50,0,10-(R$51-P1_IndicatorData!U31)/(R$51-R$50)*10)),1))</f>
        <v>8.5</v>
      </c>
      <c r="S29" s="152">
        <f>IF(P1_IndicatorData!V31="No data","x",IF(P1_IndicatorData!V31=0,0,ROUND(IF(LOG(P1_IndicatorData!V31)&gt;S$51,10,IF(LOG(P1_IndicatorData!V31)&lt;S$50,0,10-(S$51-LOG(P1_IndicatorData!V31))/(S$51-S$50)*10)),1)))</f>
        <v>8.9</v>
      </c>
      <c r="T29" s="153">
        <f>IF(P1_IndicatorData!W31="No data","x",ROUND(IF(P1_IndicatorData!W31&gt;T$51,10,IF(P1_IndicatorData!W31&lt;T$50,0,10-(T$51-P1_IndicatorData!W31)/(T$51-T$50)*10)),1))</f>
        <v>8</v>
      </c>
      <c r="U29" s="152">
        <f>IF(P1_IndicatorData!X31="No data","x",IF(P1_IndicatorData!X31=0,0,ROUND(IF(LOG(P1_IndicatorData!X31)&gt;U$51,10,IF(LOG(P1_IndicatorData!X31)&lt;U$50,0,10-(U$51-LOG(P1_IndicatorData!X31))/(U$51-U$50)*10)),1)))</f>
        <v>8.9</v>
      </c>
      <c r="V29" s="153">
        <f>IF(P1_IndicatorData!Y31="No data","x",ROUND(IF(P1_IndicatorData!Y31&gt;V$51,10,IF(P1_IndicatorData!Y31&lt;V$50,0,10-(V$51-P1_IndicatorData!Y31)/(V$51-V$50)*10)),1))</f>
        <v>9.6999999999999993</v>
      </c>
      <c r="W29" s="152">
        <f>IF(P1_IndicatorData!Z31="No data","x",IF(P1_IndicatorData!Z31=0,0,ROUND(IF(LOG(P1_IndicatorData!Z31)&gt;W$51,10,IF(LOG(P1_IndicatorData!Z31)&lt;W$50,0,10-(W$51-LOG(P1_IndicatorData!Z31))/(W$51-W$50)*10)),1)))</f>
        <v>9.1999999999999993</v>
      </c>
      <c r="X29" s="153">
        <f>IF(P1_IndicatorData!AA31="No data","x",ROUND(IF(P1_IndicatorData!AA31&gt;X$51,10,IF(P1_IndicatorData!AA31&lt;X$50,0,10-(X$51-P1_IndicatorData!AA31)/(X$51-X$50)*10)),1))</f>
        <v>9.9</v>
      </c>
      <c r="Y29" s="154">
        <f t="shared" si="10"/>
        <v>4.2</v>
      </c>
      <c r="Z29" s="154">
        <f t="shared" si="0"/>
        <v>4.5999999999999996</v>
      </c>
      <c r="AA29" s="155">
        <f t="shared" si="11"/>
        <v>7.9</v>
      </c>
      <c r="AB29" s="155">
        <f t="shared" si="1"/>
        <v>0</v>
      </c>
      <c r="AC29" s="154">
        <f t="shared" si="12"/>
        <v>5.0999999999999996</v>
      </c>
      <c r="AD29" s="154">
        <f t="shared" si="2"/>
        <v>6</v>
      </c>
      <c r="AE29" s="155">
        <f t="shared" si="3"/>
        <v>9.6999999999999993</v>
      </c>
      <c r="AF29" s="156">
        <f t="shared" si="13"/>
        <v>10</v>
      </c>
      <c r="AG29" s="156">
        <f t="shared" si="4"/>
        <v>8.9</v>
      </c>
      <c r="AH29" s="156">
        <f t="shared" si="5"/>
        <v>8.5</v>
      </c>
      <c r="AI29" s="155">
        <f t="shared" si="14"/>
        <v>9.3000000000000007</v>
      </c>
      <c r="AJ29" s="154">
        <f t="shared" si="15"/>
        <v>9.5</v>
      </c>
      <c r="AK29" s="156">
        <f t="shared" si="6"/>
        <v>9.1</v>
      </c>
      <c r="AL29" s="156">
        <f t="shared" si="7"/>
        <v>9.8000000000000007</v>
      </c>
      <c r="AM29" s="155">
        <f t="shared" si="8"/>
        <v>9.5</v>
      </c>
      <c r="AN29" s="155">
        <f>IF(P1_IndicatorData!AB31="No data","x",ROUND(IF(P1_IndicatorData!AB31&gt;AN$51,0,IF(P1_IndicatorData!AB31&lt;AN$50,10,(AN$51-P1_IndicatorData!AB31)/(AN$51-AN$50)*10)),1))</f>
        <v>9.3000000000000007</v>
      </c>
      <c r="AO29" s="154">
        <f t="shared" si="9"/>
        <v>9.4</v>
      </c>
      <c r="AP29" s="154">
        <f>IF(P1_IndicatorData!AC31="No data","x",ROUND(IF(P1_IndicatorData!AC31&gt;AP$51,10,IF(P1_IndicatorData!AC31&lt;AP$50,0,10-(AP$51-P1_IndicatorData!AC31)/(AP$51-AP$50)*10)),1))</f>
        <v>2.8</v>
      </c>
      <c r="AQ29" s="157">
        <f t="shared" si="16"/>
        <v>6.7</v>
      </c>
    </row>
    <row r="30" spans="1:43" x14ac:dyDescent="0.35">
      <c r="A30" s="149" t="s">
        <v>107</v>
      </c>
      <c r="B30" s="149" t="s">
        <v>108</v>
      </c>
      <c r="C30" s="150">
        <f>IF(P1_IndicatorData!F32="No data","x",IF(P1_IndicatorData!F32=0,0,ROUND(IF(LOG(P1_IndicatorData!F32)&gt;C$51,10,IF(LOG(P1_IndicatorData!F32)&lt;C$50,0,10-(C$51-LOG(P1_IndicatorData!F32))/(C$51-C$50)*10)),1)))</f>
        <v>10</v>
      </c>
      <c r="D30" s="150">
        <f>IF(P1_IndicatorData!G32="No data","x",ROUND(IF(P1_IndicatorData!G32&gt;D$51,10,IF(P1_IndicatorData!G32&lt;D$50,0,10-(D$51-P1_IndicatorData!G32)/(D$51-D$50)*10)),1))</f>
        <v>5.0999999999999996</v>
      </c>
      <c r="E30" s="150">
        <f>IF(P1_IndicatorData!H32="No data","x",IF(P1_IndicatorData!H32=0,0,ROUND(IF(LOG(P1_IndicatorData!H32)&gt;E$51,10,IF(LOG(P1_IndicatorData!H32)&lt;E$50,0,10-(E$51-LOG(P1_IndicatorData!H32))/(E$51-E$50)*10)),1)))</f>
        <v>8.6999999999999993</v>
      </c>
      <c r="F30" s="151">
        <f>IF(P1_IndicatorData!I32="No data","x",ROUND(IF(P1_IndicatorData!I32&gt;F$51,10,IF(P1_IndicatorData!I32&lt;F$50,0,10-(F$51-P1_IndicatorData!I32)/(F$51-F$50)*10)),1))</f>
        <v>9.1999999999999993</v>
      </c>
      <c r="G30" s="152">
        <f>IF(P1_IndicatorData!J32="No data","x",IF(P1_IndicatorData!J32=0,0,ROUND(IF(LOG(P1_IndicatorData!J32)&gt;G$51,10,IF(LOG(P1_IndicatorData!J32)&lt;G$50,0,10-(G$51-LOG(P1_IndicatorData!J32))/(G$51-G$50)*10)),1)))</f>
        <v>0</v>
      </c>
      <c r="H30" s="153">
        <f>IF(P1_IndicatorData!K32="No data","x",ROUND(IF(P1_IndicatorData!K32&gt;H$51,10,IF(P1_IndicatorData!K32&lt;H$50,0,10-(H$51-P1_IndicatorData!K32)/(H$51-H$50)*10)),1))</f>
        <v>0</v>
      </c>
      <c r="I30" s="152">
        <f>IF(P1_IndicatorData!L32="No data","x",IF(P1_IndicatorData!L32=0,0,ROUND(IF(LOG(P1_IndicatorData!L32)&gt;I$51,10,IF(LOG(P1_IndicatorData!L32)&lt;I$50,0,10-(I$51-LOG(P1_IndicatorData!L32))/(I$51-I$50)*10)),1)))</f>
        <v>7.3</v>
      </c>
      <c r="J30" s="153">
        <f>IF(P1_IndicatorData!M32="No data","x",ROUND(IF(P1_IndicatorData!M32&gt;J$51,10,IF(P1_IndicatorData!M32&lt;J$50,0,10-(J$51-P1_IndicatorData!M32)/(J$51-J$50)*10)),1))</f>
        <v>1.9</v>
      </c>
      <c r="K30" s="152">
        <f>IF(P1_IndicatorData!N32="No data","x",IF(P1_IndicatorData!N32=0,0,ROUND(IF(LOG(P1_IndicatorData!N32)&gt;K$51,10,IF(LOG(P1_IndicatorData!N32)&lt;K$50,0,10-(K$51-LOG(P1_IndicatorData!N32))/(K$51-K$50)*10)),1)))</f>
        <v>10</v>
      </c>
      <c r="L30" s="153">
        <f>IF(P1_IndicatorData!O32="No data","x",ROUND(IF(P1_IndicatorData!O32&gt;L$51,10,IF(P1_IndicatorData!O32&lt;L$50,0,10-(L$51-P1_IndicatorData!O32)/(L$51-L$50)*10)),1))</f>
        <v>10</v>
      </c>
      <c r="M30" s="152">
        <f>IF(P1_IndicatorData!P32="No data","x",IF(P1_IndicatorData!P32=0,0,ROUND(IF(LOG(P1_IndicatorData!P32)&gt;M$51,10,IF(LOG(P1_IndicatorData!P32)&lt;M$50,0,10-(M$51-LOG(P1_IndicatorData!P32))/(M$51-M$50)*10)),1)))</f>
        <v>8.5</v>
      </c>
      <c r="N30" s="153">
        <f>IF(P1_IndicatorData!Q32="No data","x",ROUND(IF(P1_IndicatorData!Q32&gt;N$51,10,IF(P1_IndicatorData!Q32&lt;N$50,0,10-(N$51-P1_IndicatorData!Q32)/(N$51-N$50)*10)),1))</f>
        <v>5.8</v>
      </c>
      <c r="O30" s="152">
        <f>IF(P1_IndicatorData!R32="No data","x",IF(P1_IndicatorData!R32=0,0,ROUND(IF(LOG(P1_IndicatorData!R32)&gt;O$51,10,IF(LOG(P1_IndicatorData!R32)&lt;O$50,0,10-(O$51-LOG(P1_IndicatorData!R32))/(O$51-O$50)*10)),1)))</f>
        <v>0</v>
      </c>
      <c r="P30" s="153">
        <f>IF(P1_IndicatorData!S32="No data","x",ROUND(IF(P1_IndicatorData!S32&gt;P$51,10,IF(P1_IndicatorData!S32&lt;P$50,0,10-(P$51-P1_IndicatorData!S32)/(P$51-P$50)*10)),1))</f>
        <v>0</v>
      </c>
      <c r="Q30" s="152">
        <f>IF(P1_IndicatorData!T32="No data","x",IF(P1_IndicatorData!T32=0,0,ROUND(IF(LOG(P1_IndicatorData!T32)&gt;Q$51,10,IF(LOG(P1_IndicatorData!T32)&lt;Q$50,0,10-(Q$51-LOG(P1_IndicatorData!T32))/(Q$51-Q$50)*10)),1)))</f>
        <v>8.5</v>
      </c>
      <c r="R30" s="153">
        <f>IF(P1_IndicatorData!U32="No data","x",ROUND(IF(P1_IndicatorData!U32&gt;R$51,10,IF(P1_IndicatorData!U32&lt;R$50,0,10-(R$51-P1_IndicatorData!U32)/(R$51-R$50)*10)),1))</f>
        <v>5.8</v>
      </c>
      <c r="S30" s="152">
        <f>IF(P1_IndicatorData!V32="No data","x",IF(P1_IndicatorData!V32=0,0,ROUND(IF(LOG(P1_IndicatorData!V32)&gt;S$51,10,IF(LOG(P1_IndicatorData!V32)&lt;S$50,0,10-(S$51-LOG(P1_IndicatorData!V32))/(S$51-S$50)*10)),1)))</f>
        <v>7.9</v>
      </c>
      <c r="T30" s="153">
        <f>IF(P1_IndicatorData!W32="No data","x",ROUND(IF(P1_IndicatorData!W32&gt;T$51,10,IF(P1_IndicatorData!W32&lt;T$50,0,10-(T$51-P1_IndicatorData!W32)/(T$51-T$50)*10)),1))</f>
        <v>5.2</v>
      </c>
      <c r="U30" s="152">
        <f>IF(P1_IndicatorData!X32="No data","x",IF(P1_IndicatorData!X32=0,0,ROUND(IF(LOG(P1_IndicatorData!X32)&gt;U$51,10,IF(LOG(P1_IndicatorData!X32)&lt;U$50,0,10-(U$51-LOG(P1_IndicatorData!X32))/(U$51-U$50)*10)),1)))</f>
        <v>8.1</v>
      </c>
      <c r="V30" s="153">
        <f>IF(P1_IndicatorData!Y32="No data","x",ROUND(IF(P1_IndicatorData!Y32&gt;V$51,10,IF(P1_IndicatorData!Y32&lt;V$50,0,10-(V$51-P1_IndicatorData!Y32)/(V$51-V$50)*10)),1))</f>
        <v>6.8</v>
      </c>
      <c r="W30" s="152">
        <f>IF(P1_IndicatorData!Z32="No data","x",IF(P1_IndicatorData!Z32=0,0,ROUND(IF(LOG(P1_IndicatorData!Z32)&gt;W$51,10,IF(LOG(P1_IndicatorData!Z32)&lt;W$50,0,10-(W$51-LOG(P1_IndicatorData!Z32))/(W$51-W$50)*10)),1)))</f>
        <v>0</v>
      </c>
      <c r="X30" s="153">
        <f>IF(P1_IndicatorData!AA32="No data","x",ROUND(IF(P1_IndicatorData!AA32&gt;X$51,10,IF(P1_IndicatorData!AA32&lt;X$50,0,10-(X$51-P1_IndicatorData!AA32)/(X$51-X$50)*10)),1))</f>
        <v>0</v>
      </c>
      <c r="Y30" s="154">
        <f t="shared" si="10"/>
        <v>8.5</v>
      </c>
      <c r="Z30" s="154">
        <f t="shared" si="0"/>
        <v>9</v>
      </c>
      <c r="AA30" s="155">
        <f t="shared" si="11"/>
        <v>0</v>
      </c>
      <c r="AB30" s="155">
        <f t="shared" si="1"/>
        <v>5.2</v>
      </c>
      <c r="AC30" s="154">
        <f t="shared" si="12"/>
        <v>3</v>
      </c>
      <c r="AD30" s="154">
        <f t="shared" si="2"/>
        <v>10</v>
      </c>
      <c r="AE30" s="155">
        <f t="shared" si="3"/>
        <v>7.4</v>
      </c>
      <c r="AF30" s="156">
        <f t="shared" si="13"/>
        <v>0</v>
      </c>
      <c r="AG30" s="156">
        <f t="shared" si="4"/>
        <v>7.4</v>
      </c>
      <c r="AH30" s="156">
        <f t="shared" si="5"/>
        <v>6.8</v>
      </c>
      <c r="AI30" s="155">
        <f t="shared" si="14"/>
        <v>5.5</v>
      </c>
      <c r="AJ30" s="154">
        <f t="shared" si="15"/>
        <v>6.5</v>
      </c>
      <c r="AK30" s="156">
        <f t="shared" si="6"/>
        <v>4.0999999999999996</v>
      </c>
      <c r="AL30" s="156">
        <f t="shared" si="7"/>
        <v>3.4</v>
      </c>
      <c r="AM30" s="155">
        <f t="shared" si="8"/>
        <v>3.8</v>
      </c>
      <c r="AN30" s="155">
        <f>IF(P1_IndicatorData!AB32="No data","x",ROUND(IF(P1_IndicatorData!AB32&gt;AN$51,0,IF(P1_IndicatorData!AB32&lt;AN$50,10,(AN$51-P1_IndicatorData!AB32)/(AN$51-AN$50)*10)),1))</f>
        <v>5.7</v>
      </c>
      <c r="AO30" s="154">
        <f t="shared" si="9"/>
        <v>4.8</v>
      </c>
      <c r="AP30" s="154">
        <f>IF(P1_IndicatorData!AC32="No data","x",ROUND(IF(P1_IndicatorData!AC32&gt;AP$51,10,IF(P1_IndicatorData!AC32&lt;AP$50,0,10-(AP$51-P1_IndicatorData!AC32)/(AP$51-AP$50)*10)),1))</f>
        <v>4.4000000000000004</v>
      </c>
      <c r="AQ30" s="157">
        <f t="shared" si="16"/>
        <v>7.4</v>
      </c>
    </row>
    <row r="31" spans="1:43" x14ac:dyDescent="0.35">
      <c r="A31" s="149" t="s">
        <v>109</v>
      </c>
      <c r="B31" s="149" t="s">
        <v>110</v>
      </c>
      <c r="C31" s="150">
        <f>IF(P1_IndicatorData!F33="No data","x",IF(P1_IndicatorData!F33=0,0,ROUND(IF(LOG(P1_IndicatorData!F33)&gt;C$51,10,IF(LOG(P1_IndicatorData!F33)&lt;C$50,0,10-(C$51-LOG(P1_IndicatorData!F33))/(C$51-C$50)*10)),1)))</f>
        <v>0</v>
      </c>
      <c r="D31" s="150">
        <f>IF(P1_IndicatorData!G33="No data","x",ROUND(IF(P1_IndicatorData!G33&gt;D$51,10,IF(P1_IndicatorData!G33&lt;D$50,0,10-(D$51-P1_IndicatorData!G33)/(D$51-D$50)*10)),1))</f>
        <v>0</v>
      </c>
      <c r="E31" s="150">
        <f>IF(P1_IndicatorData!H33="No data","x",IF(P1_IndicatorData!H33=0,0,ROUND(IF(LOG(P1_IndicatorData!H33)&gt;E$51,10,IF(LOG(P1_IndicatorData!H33)&lt;E$50,0,10-(E$51-LOG(P1_IndicatorData!H33))/(E$51-E$50)*10)),1)))</f>
        <v>8.5</v>
      </c>
      <c r="F31" s="151">
        <f>IF(P1_IndicatorData!I33="No data","x",ROUND(IF(P1_IndicatorData!I33&gt;F$51,10,IF(P1_IndicatorData!I33&lt;F$50,0,10-(F$51-P1_IndicatorData!I33)/(F$51-F$50)*10)),1))</f>
        <v>8.4</v>
      </c>
      <c r="G31" s="152">
        <f>IF(P1_IndicatorData!J33="No data","x",IF(P1_IndicatorData!J33=0,0,ROUND(IF(LOG(P1_IndicatorData!J33)&gt;G$51,10,IF(LOG(P1_IndicatorData!J33)&lt;G$50,0,10-(G$51-LOG(P1_IndicatorData!J33))/(G$51-G$50)*10)),1)))</f>
        <v>8.1</v>
      </c>
      <c r="H31" s="153">
        <f>IF(P1_IndicatorData!K33="No data","x",ROUND(IF(P1_IndicatorData!K33&gt;H$51,10,IF(P1_IndicatorData!K33&lt;H$50,0,10-(H$51-P1_IndicatorData!K33)/(H$51-H$50)*10)),1))</f>
        <v>10</v>
      </c>
      <c r="I31" s="152">
        <f>IF(P1_IndicatorData!L33="No data","x",IF(P1_IndicatorData!L33=0,0,ROUND(IF(LOG(P1_IndicatorData!L33)&gt;I$51,10,IF(LOG(P1_IndicatorData!L33)&lt;I$50,0,10-(I$51-LOG(P1_IndicatorData!L33))/(I$51-I$50)*10)),1)))</f>
        <v>0</v>
      </c>
      <c r="J31" s="153">
        <f>IF(P1_IndicatorData!M33="No data","x",ROUND(IF(P1_IndicatorData!M33&gt;J$51,10,IF(P1_IndicatorData!M33&lt;J$50,0,10-(J$51-P1_IndicatorData!M33)/(J$51-J$50)*10)),1))</f>
        <v>0</v>
      </c>
      <c r="K31" s="152">
        <f>IF(P1_IndicatorData!N33="No data","x",IF(P1_IndicatorData!N33=0,0,ROUND(IF(LOG(P1_IndicatorData!N33)&gt;K$51,10,IF(LOG(P1_IndicatorData!N33)&lt;K$50,0,10-(K$51-LOG(P1_IndicatorData!N33))/(K$51-K$50)*10)),1)))</f>
        <v>5.5</v>
      </c>
      <c r="L31" s="153">
        <f>IF(P1_IndicatorData!O33="No data","x",ROUND(IF(P1_IndicatorData!O33&gt;L$51,10,IF(P1_IndicatorData!O33&lt;L$50,0,10-(L$51-P1_IndicatorData!O33)/(L$51-L$50)*10)),1))</f>
        <v>0.5</v>
      </c>
      <c r="M31" s="152">
        <f>IF(P1_IndicatorData!P33="No data","x",IF(P1_IndicatorData!P33=0,0,ROUND(IF(LOG(P1_IndicatorData!P33)&gt;M$51,10,IF(LOG(P1_IndicatorData!P33)&lt;M$50,0,10-(M$51-LOG(P1_IndicatorData!P33))/(M$51-M$50)*10)),1)))</f>
        <v>0</v>
      </c>
      <c r="N31" s="153">
        <f>IF(P1_IndicatorData!Q33="No data","x",ROUND(IF(P1_IndicatorData!Q33&gt;N$51,10,IF(P1_IndicatorData!Q33&lt;N$50,0,10-(N$51-P1_IndicatorData!Q33)/(N$51-N$50)*10)),1))</f>
        <v>0</v>
      </c>
      <c r="O31" s="152">
        <f>IF(P1_IndicatorData!R33="No data","x",IF(P1_IndicatorData!R33=0,0,ROUND(IF(LOG(P1_IndicatorData!R33)&gt;O$51,10,IF(LOG(P1_IndicatorData!R33)&lt;O$50,0,10-(O$51-LOG(P1_IndicatorData!R33))/(O$51-O$50)*10)),1)))</f>
        <v>0</v>
      </c>
      <c r="P31" s="153">
        <f>IF(P1_IndicatorData!S33="No data","x",ROUND(IF(P1_IndicatorData!S33&gt;P$51,10,IF(P1_IndicatorData!S33&lt;P$50,0,10-(P$51-P1_IndicatorData!S33)/(P$51-P$50)*10)),1))</f>
        <v>0</v>
      </c>
      <c r="Q31" s="152">
        <f>IF(P1_IndicatorData!T33="No data","x",IF(P1_IndicatorData!T33=0,0,ROUND(IF(LOG(P1_IndicatorData!T33)&gt;Q$51,10,IF(LOG(P1_IndicatorData!T33)&lt;Q$50,0,10-(Q$51-LOG(P1_IndicatorData!T33))/(Q$51-Q$50)*10)),1)))</f>
        <v>6.7</v>
      </c>
      <c r="R31" s="153">
        <f>IF(P1_IndicatorData!U33="No data","x",ROUND(IF(P1_IndicatorData!U33&gt;R$51,10,IF(P1_IndicatorData!U33&lt;R$50,0,10-(R$51-P1_IndicatorData!U33)/(R$51-R$50)*10)),1))</f>
        <v>1.2</v>
      </c>
      <c r="S31" s="152">
        <f>IF(P1_IndicatorData!V33="No data","x",IF(P1_IndicatorData!V33=0,0,ROUND(IF(LOG(P1_IndicatorData!V33)&gt;S$51,10,IF(LOG(P1_IndicatorData!V33)&lt;S$50,0,10-(S$51-LOG(P1_IndicatorData!V33))/(S$51-S$50)*10)),1)))</f>
        <v>5.7</v>
      </c>
      <c r="T31" s="153">
        <f>IF(P1_IndicatorData!W33="No data","x",ROUND(IF(P1_IndicatorData!W33&gt;T$51,10,IF(P1_IndicatorData!W33&lt;T$50,0,10-(T$51-P1_IndicatorData!W33)/(T$51-T$50)*10)),1))</f>
        <v>1.3</v>
      </c>
      <c r="U31" s="152">
        <f>IF(P1_IndicatorData!X33="No data","x",IF(P1_IndicatorData!X33=0,0,ROUND(IF(LOG(P1_IndicatorData!X33)&gt;U$51,10,IF(LOG(P1_IndicatorData!X33)&lt;U$50,0,10-(U$51-LOG(P1_IndicatorData!X33))/(U$51-U$50)*10)),1)))</f>
        <v>8.1</v>
      </c>
      <c r="V31" s="153">
        <f>IF(P1_IndicatorData!Y33="No data","x",ROUND(IF(P1_IndicatorData!Y33&gt;V$51,10,IF(P1_IndicatorData!Y33&lt;V$50,0,10-(V$51-P1_IndicatorData!Y33)/(V$51-V$50)*10)),1))</f>
        <v>10</v>
      </c>
      <c r="W31" s="152">
        <f>IF(P1_IndicatorData!Z33="No data","x",IF(P1_IndicatorData!Z33=0,0,ROUND(IF(LOG(P1_IndicatorData!Z33)&gt;W$51,10,IF(LOG(P1_IndicatorData!Z33)&lt;W$50,0,10-(W$51-LOG(P1_IndicatorData!Z33))/(W$51-W$50)*10)),1)))</f>
        <v>8.1</v>
      </c>
      <c r="X31" s="153">
        <f>IF(P1_IndicatorData!AA33="No data","x",ROUND(IF(P1_IndicatorData!AA33&gt;X$51,10,IF(P1_IndicatorData!AA33&lt;X$50,0,10-(X$51-P1_IndicatorData!AA33)/(X$51-X$50)*10)),1))</f>
        <v>6.6</v>
      </c>
      <c r="Y31" s="154">
        <f t="shared" si="10"/>
        <v>0</v>
      </c>
      <c r="Z31" s="154">
        <f t="shared" si="0"/>
        <v>8.5</v>
      </c>
      <c r="AA31" s="155">
        <f t="shared" si="11"/>
        <v>9.3000000000000007</v>
      </c>
      <c r="AB31" s="155">
        <f t="shared" si="1"/>
        <v>0</v>
      </c>
      <c r="AC31" s="154">
        <f t="shared" si="12"/>
        <v>6.6</v>
      </c>
      <c r="AD31" s="154">
        <f t="shared" si="2"/>
        <v>3.4</v>
      </c>
      <c r="AE31" s="155">
        <f t="shared" si="3"/>
        <v>0</v>
      </c>
      <c r="AF31" s="156">
        <f t="shared" si="13"/>
        <v>0</v>
      </c>
      <c r="AG31" s="156">
        <f t="shared" si="4"/>
        <v>4.5</v>
      </c>
      <c r="AH31" s="156">
        <f t="shared" si="5"/>
        <v>3.8</v>
      </c>
      <c r="AI31" s="155">
        <f t="shared" si="14"/>
        <v>3</v>
      </c>
      <c r="AJ31" s="154">
        <f t="shared" si="15"/>
        <v>1.6</v>
      </c>
      <c r="AK31" s="156">
        <f t="shared" si="6"/>
        <v>8.1</v>
      </c>
      <c r="AL31" s="156">
        <f t="shared" si="7"/>
        <v>8.3000000000000007</v>
      </c>
      <c r="AM31" s="155">
        <f t="shared" si="8"/>
        <v>8.1999999999999993</v>
      </c>
      <c r="AN31" s="155">
        <f>IF(P1_IndicatorData!AB33="No data","x",ROUND(IF(P1_IndicatorData!AB33&gt;AN$51,0,IF(P1_IndicatorData!AB33&lt;AN$50,10,(AN$51-P1_IndicatorData!AB33)/(AN$51-AN$50)*10)),1))</f>
        <v>8.3000000000000007</v>
      </c>
      <c r="AO31" s="154">
        <f t="shared" si="9"/>
        <v>8.3000000000000007</v>
      </c>
      <c r="AP31" s="154">
        <f>IF(P1_IndicatorData!AC33="No data","x",ROUND(IF(P1_IndicatorData!AC33&gt;AP$51,10,IF(P1_IndicatorData!AC33&lt;AP$50,0,10-(AP$51-P1_IndicatorData!AC33)/(AP$51-AP$50)*10)),1))</f>
        <v>1.2</v>
      </c>
      <c r="AQ31" s="157">
        <f t="shared" si="16"/>
        <v>5.2</v>
      </c>
    </row>
    <row r="32" spans="1:43" x14ac:dyDescent="0.35">
      <c r="A32" s="149" t="s">
        <v>111</v>
      </c>
      <c r="B32" s="149" t="s">
        <v>112</v>
      </c>
      <c r="C32" s="150">
        <f>IF(P1_IndicatorData!F34="No data","x",IF(P1_IndicatorData!F34=0,0,ROUND(IF(LOG(P1_IndicatorData!F34)&gt;C$51,10,IF(LOG(P1_IndicatorData!F34)&lt;C$50,0,10-(C$51-LOG(P1_IndicatorData!F34))/(C$51-C$50)*10)),1)))</f>
        <v>10</v>
      </c>
      <c r="D32" s="150">
        <f>IF(P1_IndicatorData!G34="No data","x",ROUND(IF(P1_IndicatorData!G34&gt;D$51,10,IF(P1_IndicatorData!G34&lt;D$50,0,10-(D$51-P1_IndicatorData!G34)/(D$51-D$50)*10)),1))</f>
        <v>2.2999999999999998</v>
      </c>
      <c r="E32" s="150">
        <f>IF(P1_IndicatorData!H34="No data","x",IF(P1_IndicatorData!H34=0,0,ROUND(IF(LOG(P1_IndicatorData!H34)&gt;E$51,10,IF(LOG(P1_IndicatorData!H34)&lt;E$50,0,10-(E$51-LOG(P1_IndicatorData!H34))/(E$51-E$50)*10)),1)))</f>
        <v>10</v>
      </c>
      <c r="F32" s="151">
        <f>IF(P1_IndicatorData!I34="No data","x",ROUND(IF(P1_IndicatorData!I34&gt;F$51,10,IF(P1_IndicatorData!I34&lt;F$50,0,10-(F$51-P1_IndicatorData!I34)/(F$51-F$50)*10)),1))</f>
        <v>10</v>
      </c>
      <c r="G32" s="152">
        <f>IF(P1_IndicatorData!J34="No data","x",IF(P1_IndicatorData!J34=0,0,ROUND(IF(LOG(P1_IndicatorData!J34)&gt;G$51,10,IF(LOG(P1_IndicatorData!J34)&lt;G$50,0,10-(G$51-LOG(P1_IndicatorData!J34))/(G$51-G$50)*10)),1)))</f>
        <v>10</v>
      </c>
      <c r="H32" s="153">
        <f>IF(P1_IndicatorData!K34="No data","x",ROUND(IF(P1_IndicatorData!K34&gt;H$51,10,IF(P1_IndicatorData!K34&lt;H$50,0,10-(H$51-P1_IndicatorData!K34)/(H$51-H$50)*10)),1))</f>
        <v>10</v>
      </c>
      <c r="I32" s="152">
        <f>IF(P1_IndicatorData!L34="No data","x",IF(P1_IndicatorData!L34=0,0,ROUND(IF(LOG(P1_IndicatorData!L34)&gt;I$51,10,IF(LOG(P1_IndicatorData!L34)&lt;I$50,0,10-(I$51-LOG(P1_IndicatorData!L34))/(I$51-I$50)*10)),1)))</f>
        <v>0</v>
      </c>
      <c r="J32" s="153">
        <f>IF(P1_IndicatorData!M34="No data","x",ROUND(IF(P1_IndicatorData!M34&gt;J$51,10,IF(P1_IndicatorData!M34&lt;J$50,0,10-(J$51-P1_IndicatorData!M34)/(J$51-J$50)*10)),1))</f>
        <v>0</v>
      </c>
      <c r="K32" s="152">
        <f>IF(P1_IndicatorData!N34="No data","x",IF(P1_IndicatorData!N34=0,0,ROUND(IF(LOG(P1_IndicatorData!N34)&gt;K$51,10,IF(LOG(P1_IndicatorData!N34)&lt;K$50,0,10-(K$51-LOG(P1_IndicatorData!N34))/(K$51-K$50)*10)),1)))</f>
        <v>1</v>
      </c>
      <c r="L32" s="153">
        <f>IF(P1_IndicatorData!O34="No data","x",ROUND(IF(P1_IndicatorData!O34&gt;L$51,10,IF(P1_IndicatorData!O34&lt;L$50,0,10-(L$51-P1_IndicatorData!O34)/(L$51-L$50)*10)),1))</f>
        <v>0</v>
      </c>
      <c r="M32" s="152">
        <f>IF(P1_IndicatorData!P34="No data","x",IF(P1_IndicatorData!P34=0,0,ROUND(IF(LOG(P1_IndicatorData!P34)&gt;M$51,10,IF(LOG(P1_IndicatorData!P34)&lt;M$50,0,10-(M$51-LOG(P1_IndicatorData!P34))/(M$51-M$50)*10)),1)))</f>
        <v>0</v>
      </c>
      <c r="N32" s="153">
        <f>IF(P1_IndicatorData!Q34="No data","x",ROUND(IF(P1_IndicatorData!Q34&gt;N$51,10,IF(P1_IndicatorData!Q34&lt;N$50,0,10-(N$51-P1_IndicatorData!Q34)/(N$51-N$50)*10)),1))</f>
        <v>0</v>
      </c>
      <c r="O32" s="152">
        <f>IF(P1_IndicatorData!R34="No data","x",IF(P1_IndicatorData!R34=0,0,ROUND(IF(LOG(P1_IndicatorData!R34)&gt;O$51,10,IF(LOG(P1_IndicatorData!R34)&lt;O$50,0,10-(O$51-LOG(P1_IndicatorData!R34))/(O$51-O$50)*10)),1)))</f>
        <v>0</v>
      </c>
      <c r="P32" s="153">
        <f>IF(P1_IndicatorData!S34="No data","x",ROUND(IF(P1_IndicatorData!S34&gt;P$51,10,IF(P1_IndicatorData!S34&lt;P$50,0,10-(P$51-P1_IndicatorData!S34)/(P$51-P$50)*10)),1))</f>
        <v>0</v>
      </c>
      <c r="Q32" s="152">
        <f>IF(P1_IndicatorData!T34="No data","x",IF(P1_IndicatorData!T34=0,0,ROUND(IF(LOG(P1_IndicatorData!T34)&gt;Q$51,10,IF(LOG(P1_IndicatorData!T34)&lt;Q$50,0,10-(Q$51-LOG(P1_IndicatorData!T34))/(Q$51-Q$50)*10)),1)))</f>
        <v>9.5</v>
      </c>
      <c r="R32" s="153">
        <f>IF(P1_IndicatorData!U34="No data","x",ROUND(IF(P1_IndicatorData!U34&gt;R$51,10,IF(P1_IndicatorData!U34&lt;R$50,0,10-(R$51-P1_IndicatorData!U34)/(R$51-R$50)*10)),1))</f>
        <v>4.0999999999999996</v>
      </c>
      <c r="S32" s="152">
        <f>IF(P1_IndicatorData!V34="No data","x",IF(P1_IndicatorData!V34=0,0,ROUND(IF(LOG(P1_IndicatorData!V34)&gt;S$51,10,IF(LOG(P1_IndicatorData!V34)&lt;S$50,0,10-(S$51-LOG(P1_IndicatorData!V34))/(S$51-S$50)*10)),1)))</f>
        <v>1.6</v>
      </c>
      <c r="T32" s="153">
        <f>IF(P1_IndicatorData!W34="No data","x",ROUND(IF(P1_IndicatorData!W34&gt;T$51,10,IF(P1_IndicatorData!W34&lt;T$50,0,10-(T$51-P1_IndicatorData!W34)/(T$51-T$50)*10)),1))</f>
        <v>0</v>
      </c>
      <c r="U32" s="152">
        <f>IF(P1_IndicatorData!X34="No data","x",IF(P1_IndicatorData!X34=0,0,ROUND(IF(LOG(P1_IndicatorData!X34)&gt;U$51,10,IF(LOG(P1_IndicatorData!X34)&lt;U$50,0,10-(U$51-LOG(P1_IndicatorData!X34))/(U$51-U$50)*10)),1)))</f>
        <v>10</v>
      </c>
      <c r="V32" s="153">
        <f>IF(P1_IndicatorData!Y34="No data","x",ROUND(IF(P1_IndicatorData!Y34&gt;V$51,10,IF(P1_IndicatorData!Y34&lt;V$50,0,10-(V$51-P1_IndicatorData!Y34)/(V$51-V$50)*10)),1))</f>
        <v>10</v>
      </c>
      <c r="W32" s="152">
        <f>IF(P1_IndicatorData!Z34="No data","x",IF(P1_IndicatorData!Z34=0,0,ROUND(IF(LOG(P1_IndicatorData!Z34)&gt;W$51,10,IF(LOG(P1_IndicatorData!Z34)&lt;W$50,0,10-(W$51-LOG(P1_IndicatorData!Z34))/(W$51-W$50)*10)),1)))</f>
        <v>10</v>
      </c>
      <c r="X32" s="153">
        <f>IF(P1_IndicatorData!AA34="No data","x",ROUND(IF(P1_IndicatorData!AA34&gt;X$51,10,IF(P1_IndicatorData!AA34&lt;X$50,0,10-(X$51-P1_IndicatorData!AA34)/(X$51-X$50)*10)),1))</f>
        <v>10</v>
      </c>
      <c r="Y32" s="154">
        <f t="shared" si="10"/>
        <v>8</v>
      </c>
      <c r="Z32" s="154">
        <f t="shared" si="0"/>
        <v>10</v>
      </c>
      <c r="AA32" s="155">
        <f t="shared" si="11"/>
        <v>10</v>
      </c>
      <c r="AB32" s="155">
        <f t="shared" si="1"/>
        <v>0</v>
      </c>
      <c r="AC32" s="154">
        <f t="shared" si="12"/>
        <v>7.6</v>
      </c>
      <c r="AD32" s="154">
        <f t="shared" si="2"/>
        <v>0.5</v>
      </c>
      <c r="AE32" s="155">
        <f t="shared" si="3"/>
        <v>0</v>
      </c>
      <c r="AF32" s="156">
        <f t="shared" si="13"/>
        <v>0</v>
      </c>
      <c r="AG32" s="156">
        <f t="shared" si="4"/>
        <v>7.8</v>
      </c>
      <c r="AH32" s="156">
        <f t="shared" si="5"/>
        <v>0.8</v>
      </c>
      <c r="AI32" s="155">
        <f t="shared" si="14"/>
        <v>3.9</v>
      </c>
      <c r="AJ32" s="154">
        <f t="shared" si="15"/>
        <v>2.2000000000000002</v>
      </c>
      <c r="AK32" s="156">
        <f t="shared" si="6"/>
        <v>10</v>
      </c>
      <c r="AL32" s="156">
        <f t="shared" si="7"/>
        <v>10</v>
      </c>
      <c r="AM32" s="155">
        <f t="shared" si="8"/>
        <v>10</v>
      </c>
      <c r="AN32" s="155">
        <f>IF(P1_IndicatorData!AB34="No data","x",ROUND(IF(P1_IndicatorData!AB34&gt;AN$51,0,IF(P1_IndicatorData!AB34&lt;AN$50,10,(AN$51-P1_IndicatorData!AB34)/(AN$51-AN$50)*10)),1))</f>
        <v>1.8</v>
      </c>
      <c r="AO32" s="154">
        <f t="shared" si="9"/>
        <v>7.9</v>
      </c>
      <c r="AP32" s="154">
        <f>IF(P1_IndicatorData!AC34="No data","x",ROUND(IF(P1_IndicatorData!AC34&gt;AP$51,10,IF(P1_IndicatorData!AC34&lt;AP$50,0,10-(AP$51-P1_IndicatorData!AC34)/(AP$51-AP$50)*10)),1))</f>
        <v>10</v>
      </c>
      <c r="AQ32" s="157">
        <f t="shared" si="16"/>
        <v>7.8</v>
      </c>
    </row>
    <row r="33" spans="1:43" x14ac:dyDescent="0.35">
      <c r="A33" s="149" t="s">
        <v>113</v>
      </c>
      <c r="B33" s="149" t="s">
        <v>114</v>
      </c>
      <c r="C33" s="150">
        <f>IF(P1_IndicatorData!F35="No data","x",IF(P1_IndicatorData!F35=0,0,ROUND(IF(LOG(P1_IndicatorData!F35)&gt;C$51,10,IF(LOG(P1_IndicatorData!F35)&lt;C$50,0,10-(C$51-LOG(P1_IndicatorData!F35))/(C$51-C$50)*10)),1)))</f>
        <v>10</v>
      </c>
      <c r="D33" s="150">
        <f>IF(P1_IndicatorData!G35="No data","x",ROUND(IF(P1_IndicatorData!G35&gt;D$51,10,IF(P1_IndicatorData!G35&lt;D$50,0,10-(D$51-P1_IndicatorData!G35)/(D$51-D$50)*10)),1))</f>
        <v>3.1</v>
      </c>
      <c r="E33" s="150">
        <f>IF(P1_IndicatorData!H35="No data","x",IF(P1_IndicatorData!H35=0,0,ROUND(IF(LOG(P1_IndicatorData!H35)&gt;E$51,10,IF(LOG(P1_IndicatorData!H35)&lt;E$50,0,10-(E$51-LOG(P1_IndicatorData!H35))/(E$51-E$50)*10)),1)))</f>
        <v>3.9</v>
      </c>
      <c r="F33" s="151">
        <f>IF(P1_IndicatorData!I35="No data","x",ROUND(IF(P1_IndicatorData!I35&gt;F$51,10,IF(P1_IndicatorData!I35&lt;F$50,0,10-(F$51-P1_IndicatorData!I35)/(F$51-F$50)*10)),1))</f>
        <v>0.2</v>
      </c>
      <c r="G33" s="152">
        <f>IF(P1_IndicatorData!J35="No data","x",IF(P1_IndicatorData!J35=0,0,ROUND(IF(LOG(P1_IndicatorData!J35)&gt;G$51,10,IF(LOG(P1_IndicatorData!J35)&lt;G$50,0,10-(G$51-LOG(P1_IndicatorData!J35))/(G$51-G$50)*10)),1)))</f>
        <v>9.6999999999999993</v>
      </c>
      <c r="H33" s="153">
        <f>IF(P1_IndicatorData!K35="No data","x",ROUND(IF(P1_IndicatorData!K35&gt;H$51,10,IF(P1_IndicatorData!K35&lt;H$50,0,10-(H$51-P1_IndicatorData!K35)/(H$51-H$50)*10)),1))</f>
        <v>9.1999999999999993</v>
      </c>
      <c r="I33" s="152">
        <f>IF(P1_IndicatorData!L35="No data","x",IF(P1_IndicatorData!L35=0,0,ROUND(IF(LOG(P1_IndicatorData!L35)&gt;I$51,10,IF(LOG(P1_IndicatorData!L35)&lt;I$50,0,10-(I$51-LOG(P1_IndicatorData!L35))/(I$51-I$50)*10)),1)))</f>
        <v>0</v>
      </c>
      <c r="J33" s="153">
        <f>IF(P1_IndicatorData!M35="No data","x",ROUND(IF(P1_IndicatorData!M35&gt;J$51,10,IF(P1_IndicatorData!M35&lt;J$50,0,10-(J$51-P1_IndicatorData!M35)/(J$51-J$50)*10)),1))</f>
        <v>0</v>
      </c>
      <c r="K33" s="152">
        <f>IF(P1_IndicatorData!N35="No data","x",IF(P1_IndicatorData!N35=0,0,ROUND(IF(LOG(P1_IndicatorData!N35)&gt;K$51,10,IF(LOG(P1_IndicatorData!N35)&lt;K$50,0,10-(K$51-LOG(P1_IndicatorData!N35))/(K$51-K$50)*10)),1)))</f>
        <v>10</v>
      </c>
      <c r="L33" s="153">
        <f>IF(P1_IndicatorData!O35="No data","x",ROUND(IF(P1_IndicatorData!O35&gt;L$51,10,IF(P1_IndicatorData!O35&lt;L$50,0,10-(L$51-P1_IndicatorData!O35)/(L$51-L$50)*10)),1))</f>
        <v>10</v>
      </c>
      <c r="M33" s="152">
        <f>IF(P1_IndicatorData!P35="No data","x",IF(P1_IndicatorData!P35=0,0,ROUND(IF(LOG(P1_IndicatorData!P35)&gt;M$51,10,IF(LOG(P1_IndicatorData!P35)&lt;M$50,0,10-(M$51-LOG(P1_IndicatorData!P35))/(M$51-M$50)*10)),1)))</f>
        <v>0</v>
      </c>
      <c r="N33" s="153">
        <f>IF(P1_IndicatorData!Q35="No data","x",ROUND(IF(P1_IndicatorData!Q35&gt;N$51,10,IF(P1_IndicatorData!Q35&lt;N$50,0,10-(N$51-P1_IndicatorData!Q35)/(N$51-N$50)*10)),1))</f>
        <v>0</v>
      </c>
      <c r="O33" s="152">
        <f>IF(P1_IndicatorData!R35="No data","x",IF(P1_IndicatorData!R35=0,0,ROUND(IF(LOG(P1_IndicatorData!R35)&gt;O$51,10,IF(LOG(P1_IndicatorData!R35)&lt;O$50,0,10-(O$51-LOG(P1_IndicatorData!R35))/(O$51-O$50)*10)),1)))</f>
        <v>0</v>
      </c>
      <c r="P33" s="153">
        <f>IF(P1_IndicatorData!S35="No data","x",ROUND(IF(P1_IndicatorData!S35&gt;P$51,10,IF(P1_IndicatorData!S35&lt;P$50,0,10-(P$51-P1_IndicatorData!S35)/(P$51-P$50)*10)),1))</f>
        <v>0</v>
      </c>
      <c r="Q33" s="152">
        <f>IF(P1_IndicatorData!T35="No data","x",IF(P1_IndicatorData!T35=0,0,ROUND(IF(LOG(P1_IndicatorData!T35)&gt;Q$51,10,IF(LOG(P1_IndicatorData!T35)&lt;Q$50,0,10-(Q$51-LOG(P1_IndicatorData!T35))/(Q$51-Q$50)*10)),1)))</f>
        <v>0.6</v>
      </c>
      <c r="R33" s="153">
        <f>IF(P1_IndicatorData!U35="No data","x",ROUND(IF(P1_IndicatorData!U35&gt;R$51,10,IF(P1_IndicatorData!U35&lt;R$50,0,10-(R$51-P1_IndicatorData!U35)/(R$51-R$50)*10)),1))</f>
        <v>0</v>
      </c>
      <c r="S33" s="152">
        <f>IF(P1_IndicatorData!V35="No data","x",IF(P1_IndicatorData!V35=0,0,ROUND(IF(LOG(P1_IndicatorData!V35)&gt;S$51,10,IF(LOG(P1_IndicatorData!V35)&lt;S$50,0,10-(S$51-LOG(P1_IndicatorData!V35))/(S$51-S$50)*10)),1)))</f>
        <v>0</v>
      </c>
      <c r="T33" s="153">
        <f>IF(P1_IndicatorData!W35="No data","x",ROUND(IF(P1_IndicatorData!W35&gt;T$51,10,IF(P1_IndicatorData!W35&lt;T$50,0,10-(T$51-P1_IndicatorData!W35)/(T$51-T$50)*10)),1))</f>
        <v>0</v>
      </c>
      <c r="U33" s="152">
        <f>IF(P1_IndicatorData!X35="No data","x",IF(P1_IndicatorData!X35=0,0,ROUND(IF(LOG(P1_IndicatorData!X35)&gt;U$51,10,IF(LOG(P1_IndicatorData!X35)&lt;U$50,0,10-(U$51-LOG(P1_IndicatorData!X35))/(U$51-U$50)*10)),1)))</f>
        <v>9.9</v>
      </c>
      <c r="V33" s="153">
        <f>IF(P1_IndicatorData!Y35="No data","x",ROUND(IF(P1_IndicatorData!Y35&gt;V$51,10,IF(P1_IndicatorData!Y35&lt;V$50,0,10-(V$51-P1_IndicatorData!Y35)/(V$51-V$50)*10)),1))</f>
        <v>10</v>
      </c>
      <c r="W33" s="152">
        <f>IF(P1_IndicatorData!Z35="No data","x",IF(P1_IndicatorData!Z35=0,0,ROUND(IF(LOG(P1_IndicatorData!Z35)&gt;W$51,10,IF(LOG(P1_IndicatorData!Z35)&lt;W$50,0,10-(W$51-LOG(P1_IndicatorData!Z35))/(W$51-W$50)*10)),1)))</f>
        <v>9.9</v>
      </c>
      <c r="X33" s="153">
        <f>IF(P1_IndicatorData!AA35="No data","x",ROUND(IF(P1_IndicatorData!AA35&gt;X$51,10,IF(P1_IndicatorData!AA35&lt;X$50,0,10-(X$51-P1_IndicatorData!AA35)/(X$51-X$50)*10)),1))</f>
        <v>9.8000000000000007</v>
      </c>
      <c r="Y33" s="154">
        <f t="shared" si="10"/>
        <v>8.1</v>
      </c>
      <c r="Z33" s="154">
        <f t="shared" si="0"/>
        <v>2.2000000000000002</v>
      </c>
      <c r="AA33" s="155">
        <f t="shared" si="11"/>
        <v>9.5</v>
      </c>
      <c r="AB33" s="155">
        <f t="shared" si="1"/>
        <v>0</v>
      </c>
      <c r="AC33" s="154">
        <f t="shared" si="12"/>
        <v>6.9</v>
      </c>
      <c r="AD33" s="154">
        <f t="shared" si="2"/>
        <v>10</v>
      </c>
      <c r="AE33" s="155">
        <f t="shared" si="3"/>
        <v>0</v>
      </c>
      <c r="AF33" s="156">
        <f t="shared" si="13"/>
        <v>0</v>
      </c>
      <c r="AG33" s="156">
        <f t="shared" si="4"/>
        <v>0.3</v>
      </c>
      <c r="AH33" s="156">
        <f t="shared" si="5"/>
        <v>0</v>
      </c>
      <c r="AI33" s="155">
        <f t="shared" si="14"/>
        <v>0.1</v>
      </c>
      <c r="AJ33" s="154">
        <f t="shared" si="15"/>
        <v>0.1</v>
      </c>
      <c r="AK33" s="156">
        <f t="shared" si="6"/>
        <v>9.9</v>
      </c>
      <c r="AL33" s="156">
        <f t="shared" si="7"/>
        <v>9.9</v>
      </c>
      <c r="AM33" s="155">
        <f t="shared" si="8"/>
        <v>9.9</v>
      </c>
      <c r="AN33" s="155">
        <f>IF(P1_IndicatorData!AB35="No data","x",ROUND(IF(P1_IndicatorData!AB35&gt;AN$51,0,IF(P1_IndicatorData!AB35&lt;AN$50,10,(AN$51-P1_IndicatorData!AB35)/(AN$51-AN$50)*10)),1))</f>
        <v>7.2</v>
      </c>
      <c r="AO33" s="154">
        <f t="shared" si="9"/>
        <v>8.9</v>
      </c>
      <c r="AP33" s="154">
        <f>IF(P1_IndicatorData!AC35="No data","x",ROUND(IF(P1_IndicatorData!AC35&gt;AP$51,10,IF(P1_IndicatorData!AC35&lt;AP$50,0,10-(AP$51-P1_IndicatorData!AC35)/(AP$51-AP$50)*10)),1))</f>
        <v>4.8</v>
      </c>
      <c r="AQ33" s="157">
        <f t="shared" si="16"/>
        <v>7</v>
      </c>
    </row>
    <row r="34" spans="1:43" x14ac:dyDescent="0.35">
      <c r="A34" s="149" t="s">
        <v>115</v>
      </c>
      <c r="B34" s="149" t="s">
        <v>116</v>
      </c>
      <c r="C34" s="150">
        <f>IF(P1_IndicatorData!F36="No data","x",IF(P1_IndicatorData!F36=0,0,ROUND(IF(LOG(P1_IndicatorData!F36)&gt;C$51,10,IF(LOG(P1_IndicatorData!F36)&lt;C$50,0,10-(C$51-LOG(P1_IndicatorData!F36))/(C$51-C$50)*10)),1)))</f>
        <v>0</v>
      </c>
      <c r="D34" s="150">
        <f>IF(P1_IndicatorData!G36="No data","x",ROUND(IF(P1_IndicatorData!G36&gt;D$51,10,IF(P1_IndicatorData!G36&lt;D$50,0,10-(D$51-P1_IndicatorData!G36)/(D$51-D$50)*10)),1))</f>
        <v>0</v>
      </c>
      <c r="E34" s="150">
        <f>IF(P1_IndicatorData!H36="No data","x",IF(P1_IndicatorData!H36=0,0,ROUND(IF(LOG(P1_IndicatorData!H36)&gt;E$51,10,IF(LOG(P1_IndicatorData!H36)&lt;E$50,0,10-(E$51-LOG(P1_IndicatorData!H36))/(E$51-E$50)*10)),1)))</f>
        <v>0</v>
      </c>
      <c r="F34" s="151">
        <f>IF(P1_IndicatorData!I36="No data","x",ROUND(IF(P1_IndicatorData!I36&gt;F$51,10,IF(P1_IndicatorData!I36&lt;F$50,0,10-(F$51-P1_IndicatorData!I36)/(F$51-F$50)*10)),1))</f>
        <v>0</v>
      </c>
      <c r="G34" s="152">
        <f>IF(P1_IndicatorData!J36="No data","x",IF(P1_IndicatorData!J36=0,0,ROUND(IF(LOG(P1_IndicatorData!J36)&gt;G$51,10,IF(LOG(P1_IndicatorData!J36)&lt;G$50,0,10-(G$51-LOG(P1_IndicatorData!J36))/(G$51-G$50)*10)),1)))</f>
        <v>7.6</v>
      </c>
      <c r="H34" s="153">
        <f>IF(P1_IndicatorData!K36="No data","x",ROUND(IF(P1_IndicatorData!K36&gt;H$51,10,IF(P1_IndicatorData!K36&lt;H$50,0,10-(H$51-P1_IndicatorData!K36)/(H$51-H$50)*10)),1))</f>
        <v>8.1</v>
      </c>
      <c r="I34" s="152">
        <f>IF(P1_IndicatorData!L36="No data","x",IF(P1_IndicatorData!L36=0,0,ROUND(IF(LOG(P1_IndicatorData!L36)&gt;I$51,10,IF(LOG(P1_IndicatorData!L36)&lt;I$50,0,10-(I$51-LOG(P1_IndicatorData!L36))/(I$51-I$50)*10)),1)))</f>
        <v>0</v>
      </c>
      <c r="J34" s="153">
        <f>IF(P1_IndicatorData!M36="No data","x",ROUND(IF(P1_IndicatorData!M36&gt;J$51,10,IF(P1_IndicatorData!M36&lt;J$50,0,10-(J$51-P1_IndicatorData!M36)/(J$51-J$50)*10)),1))</f>
        <v>0</v>
      </c>
      <c r="K34" s="152">
        <f>IF(P1_IndicatorData!N36="No data","x",IF(P1_IndicatorData!N36=0,0,ROUND(IF(LOG(P1_IndicatorData!N36)&gt;K$51,10,IF(LOG(P1_IndicatorData!N36)&lt;K$50,0,10-(K$51-LOG(P1_IndicatorData!N36))/(K$51-K$50)*10)),1)))</f>
        <v>5.0999999999999996</v>
      </c>
      <c r="L34" s="153">
        <f>IF(P1_IndicatorData!O36="No data","x",ROUND(IF(P1_IndicatorData!O36&gt;L$51,10,IF(P1_IndicatorData!O36&lt;L$50,0,10-(L$51-P1_IndicatorData!O36)/(L$51-L$50)*10)),1))</f>
        <v>0.4</v>
      </c>
      <c r="M34" s="152">
        <f>IF(P1_IndicatorData!P36="No data","x",IF(P1_IndicatorData!P36=0,0,ROUND(IF(LOG(P1_IndicatorData!P36)&gt;M$51,10,IF(LOG(P1_IndicatorData!P36)&lt;M$50,0,10-(M$51-LOG(P1_IndicatorData!P36))/(M$51-M$50)*10)),1)))</f>
        <v>6.5</v>
      </c>
      <c r="N34" s="153">
        <f>IF(P1_IndicatorData!Q36="No data","x",ROUND(IF(P1_IndicatorData!Q36&gt;N$51,10,IF(P1_IndicatorData!Q36&lt;N$50,0,10-(N$51-P1_IndicatorData!Q36)/(N$51-N$50)*10)),1))</f>
        <v>0.9</v>
      </c>
      <c r="O34" s="152">
        <f>IF(P1_IndicatorData!R36="No data","x",IF(P1_IndicatorData!R36=0,0,ROUND(IF(LOG(P1_IndicatorData!R36)&gt;O$51,10,IF(LOG(P1_IndicatorData!R36)&lt;O$50,0,10-(O$51-LOG(P1_IndicatorData!R36))/(O$51-O$50)*10)),1)))</f>
        <v>5.6</v>
      </c>
      <c r="P34" s="153">
        <f>IF(P1_IndicatorData!S36="No data","x",ROUND(IF(P1_IndicatorData!S36&gt;P$51,10,IF(P1_IndicatorData!S36&lt;P$50,0,10-(P$51-P1_IndicatorData!S36)/(P$51-P$50)*10)),1))</f>
        <v>0.4</v>
      </c>
      <c r="Q34" s="152">
        <f>IF(P1_IndicatorData!T36="No data","x",IF(P1_IndicatorData!T36=0,0,ROUND(IF(LOG(P1_IndicatorData!T36)&gt;Q$51,10,IF(LOG(P1_IndicatorData!T36)&lt;Q$50,0,10-(Q$51-LOG(P1_IndicatorData!T36))/(Q$51-Q$50)*10)),1)))</f>
        <v>6.5</v>
      </c>
      <c r="R34" s="153">
        <f>IF(P1_IndicatorData!U36="No data","x",ROUND(IF(P1_IndicatorData!U36&gt;R$51,10,IF(P1_IndicatorData!U36&lt;R$50,0,10-(R$51-P1_IndicatorData!U36)/(R$51-R$50)*10)),1))</f>
        <v>1</v>
      </c>
      <c r="S34" s="152">
        <f>IF(P1_IndicatorData!V36="No data","x",IF(P1_IndicatorData!V36=0,0,ROUND(IF(LOG(P1_IndicatorData!V36)&gt;S$51,10,IF(LOG(P1_IndicatorData!V36)&lt;S$50,0,10-(S$51-LOG(P1_IndicatorData!V36))/(S$51-S$50)*10)),1)))</f>
        <v>7.4</v>
      </c>
      <c r="T34" s="153">
        <f>IF(P1_IndicatorData!W36="No data","x",ROUND(IF(P1_IndicatorData!W36&gt;T$51,10,IF(P1_IndicatorData!W36&lt;T$50,0,10-(T$51-P1_IndicatorData!W36)/(T$51-T$50)*10)),1))</f>
        <v>4</v>
      </c>
      <c r="U34" s="152">
        <f>IF(P1_IndicatorData!X36="No data","x",IF(P1_IndicatorData!X36=0,0,ROUND(IF(LOG(P1_IndicatorData!X36)&gt;U$51,10,IF(LOG(P1_IndicatorData!X36)&lt;U$50,0,10-(U$51-LOG(P1_IndicatorData!X36))/(U$51-U$50)*10)),1)))</f>
        <v>8.1</v>
      </c>
      <c r="V34" s="153">
        <f>IF(P1_IndicatorData!Y36="No data","x",ROUND(IF(P1_IndicatorData!Y36&gt;V$51,10,IF(P1_IndicatorData!Y36&lt;V$50,0,10-(V$51-P1_IndicatorData!Y36)/(V$51-V$50)*10)),1))</f>
        <v>10</v>
      </c>
      <c r="W34" s="152">
        <f>IF(P1_IndicatorData!Z36="No data","x",IF(P1_IndicatorData!Z36=0,0,ROUND(IF(LOG(P1_IndicatorData!Z36)&gt;W$51,10,IF(LOG(P1_IndicatorData!Z36)&lt;W$50,0,10-(W$51-LOG(P1_IndicatorData!Z36))/(W$51-W$50)*10)),1)))</f>
        <v>8.6999999999999993</v>
      </c>
      <c r="X34" s="153">
        <f>IF(P1_IndicatorData!AA36="No data","x",ROUND(IF(P1_IndicatorData!AA36&gt;X$51,10,IF(P1_IndicatorData!AA36&lt;X$50,0,10-(X$51-P1_IndicatorData!AA36)/(X$51-X$50)*10)),1))</f>
        <v>10</v>
      </c>
      <c r="Y34" s="154">
        <f t="shared" si="10"/>
        <v>0</v>
      </c>
      <c r="Z34" s="154">
        <f t="shared" si="0"/>
        <v>0</v>
      </c>
      <c r="AA34" s="155">
        <f t="shared" si="11"/>
        <v>7.9</v>
      </c>
      <c r="AB34" s="155">
        <f t="shared" si="1"/>
        <v>0</v>
      </c>
      <c r="AC34" s="154">
        <f t="shared" si="12"/>
        <v>5.0999999999999996</v>
      </c>
      <c r="AD34" s="154">
        <f t="shared" si="2"/>
        <v>3.1</v>
      </c>
      <c r="AE34" s="155">
        <f t="shared" si="3"/>
        <v>4.2</v>
      </c>
      <c r="AF34" s="156">
        <f t="shared" si="13"/>
        <v>3.4</v>
      </c>
      <c r="AG34" s="156">
        <f t="shared" si="4"/>
        <v>4.3</v>
      </c>
      <c r="AH34" s="156">
        <f t="shared" si="5"/>
        <v>6</v>
      </c>
      <c r="AI34" s="155">
        <f t="shared" si="14"/>
        <v>4.7</v>
      </c>
      <c r="AJ34" s="154">
        <f t="shared" si="15"/>
        <v>4.5</v>
      </c>
      <c r="AK34" s="156">
        <f t="shared" si="6"/>
        <v>8.4</v>
      </c>
      <c r="AL34" s="156">
        <f t="shared" si="7"/>
        <v>10</v>
      </c>
      <c r="AM34" s="155">
        <f t="shared" si="8"/>
        <v>9.4</v>
      </c>
      <c r="AN34" s="155">
        <f>IF(P1_IndicatorData!AB36="No data","x",ROUND(IF(P1_IndicatorData!AB36&gt;AN$51,0,IF(P1_IndicatorData!AB36&lt;AN$50,10,(AN$51-P1_IndicatorData!AB36)/(AN$51-AN$50)*10)),1))</f>
        <v>9</v>
      </c>
      <c r="AO34" s="154">
        <f t="shared" si="9"/>
        <v>9.1999999999999993</v>
      </c>
      <c r="AP34" s="154">
        <f>IF(P1_IndicatorData!AC36="No data","x",ROUND(IF(P1_IndicatorData!AC36&gt;AP$51,10,IF(P1_IndicatorData!AC36&lt;AP$50,0,10-(AP$51-P1_IndicatorData!AC36)/(AP$51-AP$50)*10)),1))</f>
        <v>0.4</v>
      </c>
      <c r="AQ34" s="157">
        <f t="shared" si="16"/>
        <v>4.0999999999999996</v>
      </c>
    </row>
    <row r="35" spans="1:43" x14ac:dyDescent="0.35">
      <c r="A35" s="149" t="s">
        <v>117</v>
      </c>
      <c r="B35" s="149" t="s">
        <v>118</v>
      </c>
      <c r="C35" s="150">
        <f>IF(P1_IndicatorData!F37="No data","x",IF(P1_IndicatorData!F37=0,0,ROUND(IF(LOG(P1_IndicatorData!F37)&gt;C$51,10,IF(LOG(P1_IndicatorData!F37)&lt;C$50,0,10-(C$51-LOG(P1_IndicatorData!F37))/(C$51-C$50)*10)),1)))</f>
        <v>10</v>
      </c>
      <c r="D35" s="150">
        <f>IF(P1_IndicatorData!G37="No data","x",ROUND(IF(P1_IndicatorData!G37&gt;D$51,10,IF(P1_IndicatorData!G37&lt;D$50,0,10-(D$51-P1_IndicatorData!G37)/(D$51-D$50)*10)),1))</f>
        <v>3</v>
      </c>
      <c r="E35" s="150">
        <f>IF(P1_IndicatorData!H37="No data","x",IF(P1_IndicatorData!H37=0,0,ROUND(IF(LOG(P1_IndicatorData!H37)&gt;E$51,10,IF(LOG(P1_IndicatorData!H37)&lt;E$50,0,10-(E$51-LOG(P1_IndicatorData!H37))/(E$51-E$50)*10)),1)))</f>
        <v>6.4</v>
      </c>
      <c r="F35" s="151">
        <f>IF(P1_IndicatorData!I37="No data","x",ROUND(IF(P1_IndicatorData!I37&gt;F$51,10,IF(P1_IndicatorData!I37&lt;F$50,0,10-(F$51-P1_IndicatorData!I37)/(F$51-F$50)*10)),1))</f>
        <v>1.2</v>
      </c>
      <c r="G35" s="152">
        <f>IF(P1_IndicatorData!J37="No data","x",IF(P1_IndicatorData!J37=0,0,ROUND(IF(LOG(P1_IndicatorData!J37)&gt;G$51,10,IF(LOG(P1_IndicatorData!J37)&lt;G$50,0,10-(G$51-LOG(P1_IndicatorData!J37))/(G$51-G$50)*10)),1)))</f>
        <v>9</v>
      </c>
      <c r="H35" s="153">
        <f>IF(P1_IndicatorData!K37="No data","x",ROUND(IF(P1_IndicatorData!K37&gt;H$51,10,IF(P1_IndicatorData!K37&lt;H$50,0,10-(H$51-P1_IndicatorData!K37)/(H$51-H$50)*10)),1))</f>
        <v>9.8000000000000007</v>
      </c>
      <c r="I35" s="152">
        <f>IF(P1_IndicatorData!L37="No data","x",IF(P1_IndicatorData!L37=0,0,ROUND(IF(LOG(P1_IndicatorData!L37)&gt;I$51,10,IF(LOG(P1_IndicatorData!L37)&lt;I$50,0,10-(I$51-LOG(P1_IndicatorData!L37))/(I$51-I$50)*10)),1)))</f>
        <v>0</v>
      </c>
      <c r="J35" s="153">
        <f>IF(P1_IndicatorData!M37="No data","x",ROUND(IF(P1_IndicatorData!M37&gt;J$51,10,IF(P1_IndicatorData!M37&lt;J$50,0,10-(J$51-P1_IndicatorData!M37)/(J$51-J$50)*10)),1))</f>
        <v>0</v>
      </c>
      <c r="K35" s="152">
        <f>IF(P1_IndicatorData!N37="No data","x",IF(P1_IndicatorData!N37=0,0,ROUND(IF(LOG(P1_IndicatorData!N37)&gt;K$51,10,IF(LOG(P1_IndicatorData!N37)&lt;K$50,0,10-(K$51-LOG(P1_IndicatorData!N37))/(K$51-K$50)*10)),1)))</f>
        <v>4.7</v>
      </c>
      <c r="L35" s="153">
        <f>IF(P1_IndicatorData!O37="No data","x",ROUND(IF(P1_IndicatorData!O37&gt;L$51,10,IF(P1_IndicatorData!O37&lt;L$50,0,10-(L$51-P1_IndicatorData!O37)/(L$51-L$50)*10)),1))</f>
        <v>0.2</v>
      </c>
      <c r="M35" s="152">
        <f>IF(P1_IndicatorData!P37="No data","x",IF(P1_IndicatorData!P37=0,0,ROUND(IF(LOG(P1_IndicatorData!P37)&gt;M$51,10,IF(LOG(P1_IndicatorData!P37)&lt;M$50,0,10-(M$51-LOG(P1_IndicatorData!P37))/(M$51-M$50)*10)),1)))</f>
        <v>5.7</v>
      </c>
      <c r="N35" s="153">
        <f>IF(P1_IndicatorData!Q37="No data","x",ROUND(IF(P1_IndicatorData!Q37&gt;N$51,10,IF(P1_IndicatorData!Q37&lt;N$50,0,10-(N$51-P1_IndicatorData!Q37)/(N$51-N$50)*10)),1))</f>
        <v>0.3</v>
      </c>
      <c r="O35" s="152">
        <f>IF(P1_IndicatorData!R37="No data","x",IF(P1_IndicatorData!R37=0,0,ROUND(IF(LOG(P1_IndicatorData!R37)&gt;O$51,10,IF(LOG(P1_IndicatorData!R37)&lt;O$50,0,10-(O$51-LOG(P1_IndicatorData!R37))/(O$51-O$50)*10)),1)))</f>
        <v>9.4</v>
      </c>
      <c r="P35" s="153">
        <f>IF(P1_IndicatorData!S37="No data","x",ROUND(IF(P1_IndicatorData!S37&gt;P$51,10,IF(P1_IndicatorData!S37&lt;P$50,0,10-(P$51-P1_IndicatorData!S37)/(P$51-P$50)*10)),1))</f>
        <v>3.5</v>
      </c>
      <c r="Q35" s="152">
        <f>IF(P1_IndicatorData!T37="No data","x",IF(P1_IndicatorData!T37=0,0,ROUND(IF(LOG(P1_IndicatorData!T37)&gt;Q$51,10,IF(LOG(P1_IndicatorData!T37)&lt;Q$50,0,10-(Q$51-LOG(P1_IndicatorData!T37))/(Q$51-Q$50)*10)),1)))</f>
        <v>4.7</v>
      </c>
      <c r="R35" s="153">
        <f>IF(P1_IndicatorData!U37="No data","x",ROUND(IF(P1_IndicatorData!U37&gt;R$51,10,IF(P1_IndicatorData!U37&lt;R$50,0,10-(R$51-P1_IndicatorData!U37)/(R$51-R$50)*10)),1))</f>
        <v>0.1</v>
      </c>
      <c r="S35" s="152">
        <f>IF(P1_IndicatorData!V37="No data","x",IF(P1_IndicatorData!V37=0,0,ROUND(IF(LOG(P1_IndicatorData!V37)&gt;S$51,10,IF(LOG(P1_IndicatorData!V37)&lt;S$50,0,10-(S$51-LOG(P1_IndicatorData!V37))/(S$51-S$50)*10)),1)))</f>
        <v>6.6</v>
      </c>
      <c r="T35" s="153">
        <f>IF(P1_IndicatorData!W37="No data","x",ROUND(IF(P1_IndicatorData!W37&gt;T$51,10,IF(P1_IndicatorData!W37&lt;T$50,0,10-(T$51-P1_IndicatorData!W37)/(T$51-T$50)*10)),1))</f>
        <v>1.5</v>
      </c>
      <c r="U35" s="152">
        <f>IF(P1_IndicatorData!X37="No data","x",IF(P1_IndicatorData!X37=0,0,ROUND(IF(LOG(P1_IndicatorData!X37)&gt;U$51,10,IF(LOG(P1_IndicatorData!X37)&lt;U$50,0,10-(U$51-LOG(P1_IndicatorData!X37))/(U$51-U$50)*10)),1)))</f>
        <v>9.1</v>
      </c>
      <c r="V35" s="153">
        <f>IF(P1_IndicatorData!Y37="No data","x",ROUND(IF(P1_IndicatorData!Y37&gt;V$51,10,IF(P1_IndicatorData!Y37&lt;V$50,0,10-(V$51-P1_IndicatorData!Y37)/(V$51-V$50)*10)),1))</f>
        <v>10</v>
      </c>
      <c r="W35" s="152">
        <f>IF(P1_IndicatorData!Z37="No data","x",IF(P1_IndicatorData!Z37=0,0,ROUND(IF(LOG(P1_IndicatorData!Z37)&gt;W$51,10,IF(LOG(P1_IndicatorData!Z37)&lt;W$50,0,10-(W$51-LOG(P1_IndicatorData!Z37))/(W$51-W$50)*10)),1)))</f>
        <v>9.1</v>
      </c>
      <c r="X35" s="153">
        <f>IF(P1_IndicatorData!AA37="No data","x",ROUND(IF(P1_IndicatorData!AA37&gt;X$51,10,IF(P1_IndicatorData!AA37&lt;X$50,0,10-(X$51-P1_IndicatorData!AA37)/(X$51-X$50)*10)),1))</f>
        <v>8.1</v>
      </c>
      <c r="Y35" s="154">
        <f t="shared" si="10"/>
        <v>8.1</v>
      </c>
      <c r="Z35" s="154">
        <f t="shared" si="0"/>
        <v>4.3</v>
      </c>
      <c r="AA35" s="155">
        <f t="shared" si="11"/>
        <v>9.4</v>
      </c>
      <c r="AB35" s="155">
        <f t="shared" si="1"/>
        <v>0</v>
      </c>
      <c r="AC35" s="154">
        <f t="shared" si="12"/>
        <v>6.8</v>
      </c>
      <c r="AD35" s="154">
        <f t="shared" si="2"/>
        <v>2.7</v>
      </c>
      <c r="AE35" s="155">
        <f t="shared" si="3"/>
        <v>3.5</v>
      </c>
      <c r="AF35" s="156">
        <f t="shared" si="13"/>
        <v>7.5</v>
      </c>
      <c r="AG35" s="156">
        <f t="shared" si="4"/>
        <v>2.7</v>
      </c>
      <c r="AH35" s="156">
        <f t="shared" si="5"/>
        <v>4.5</v>
      </c>
      <c r="AI35" s="155">
        <f t="shared" si="14"/>
        <v>5.3</v>
      </c>
      <c r="AJ35" s="154">
        <f t="shared" si="15"/>
        <v>4.5</v>
      </c>
      <c r="AK35" s="156">
        <f t="shared" si="6"/>
        <v>9.1</v>
      </c>
      <c r="AL35" s="156">
        <f t="shared" si="7"/>
        <v>9.1</v>
      </c>
      <c r="AM35" s="155">
        <f t="shared" si="8"/>
        <v>9.1</v>
      </c>
      <c r="AN35" s="155">
        <f>IF(P1_IndicatorData!AB37="No data","x",ROUND(IF(P1_IndicatorData!AB37&gt;AN$51,0,IF(P1_IndicatorData!AB37&lt;AN$50,10,(AN$51-P1_IndicatorData!AB37)/(AN$51-AN$50)*10)),1))</f>
        <v>9.1999999999999993</v>
      </c>
      <c r="AO35" s="154">
        <f t="shared" si="9"/>
        <v>9.1999999999999993</v>
      </c>
      <c r="AP35" s="154">
        <f>IF(P1_IndicatorData!AC37="No data","x",ROUND(IF(P1_IndicatorData!AC37&gt;AP$51,10,IF(P1_IndicatorData!AC37&lt;AP$50,0,10-(AP$51-P1_IndicatorData!AC37)/(AP$51-AP$50)*10)),1))</f>
        <v>2</v>
      </c>
      <c r="AQ35" s="157">
        <f t="shared" si="16"/>
        <v>6</v>
      </c>
    </row>
    <row r="36" spans="1:43" x14ac:dyDescent="0.35">
      <c r="A36" s="149" t="s">
        <v>119</v>
      </c>
      <c r="B36" s="149" t="s">
        <v>120</v>
      </c>
      <c r="C36" s="150">
        <f>IF(P1_IndicatorData!F38="No data","x",IF(P1_IndicatorData!F38=0,0,ROUND(IF(LOG(P1_IndicatorData!F38)&gt;C$51,10,IF(LOG(P1_IndicatorData!F38)&lt;C$50,0,10-(C$51-LOG(P1_IndicatorData!F38))/(C$51-C$50)*10)),1)))</f>
        <v>0</v>
      </c>
      <c r="D36" s="150">
        <f>IF(P1_IndicatorData!G38="No data","x",ROUND(IF(P1_IndicatorData!G38&gt;D$51,10,IF(P1_IndicatorData!G38&lt;D$50,0,10-(D$51-P1_IndicatorData!G38)/(D$51-D$50)*10)),1))</f>
        <v>0</v>
      </c>
      <c r="E36" s="150">
        <f>IF(P1_IndicatorData!H38="No data","x",IF(P1_IndicatorData!H38=0,0,ROUND(IF(LOG(P1_IndicatorData!H38)&gt;E$51,10,IF(LOG(P1_IndicatorData!H38)&lt;E$50,0,10-(E$51-LOG(P1_IndicatorData!H38))/(E$51-E$50)*10)),1)))</f>
        <v>6.4</v>
      </c>
      <c r="F36" s="151">
        <f>IF(P1_IndicatorData!I38="No data","x",ROUND(IF(P1_IndicatorData!I38&gt;F$51,10,IF(P1_IndicatorData!I38&lt;F$50,0,10-(F$51-P1_IndicatorData!I38)/(F$51-F$50)*10)),1))</f>
        <v>2.9</v>
      </c>
      <c r="G36" s="152">
        <f>IF(P1_IndicatorData!J38="No data","x",IF(P1_IndicatorData!J38=0,0,ROUND(IF(LOG(P1_IndicatorData!J38)&gt;G$51,10,IF(LOG(P1_IndicatorData!J38)&lt;G$50,0,10-(G$51-LOG(P1_IndicatorData!J38))/(G$51-G$50)*10)),1)))</f>
        <v>7.3</v>
      </c>
      <c r="H36" s="153">
        <f>IF(P1_IndicatorData!K38="No data","x",ROUND(IF(P1_IndicatorData!K38&gt;H$51,10,IF(P1_IndicatorData!K38&lt;H$50,0,10-(H$51-P1_IndicatorData!K38)/(H$51-H$50)*10)),1))</f>
        <v>10</v>
      </c>
      <c r="I36" s="152">
        <f>IF(P1_IndicatorData!L38="No data","x",IF(P1_IndicatorData!L38=0,0,ROUND(IF(LOG(P1_IndicatorData!L38)&gt;I$51,10,IF(LOG(P1_IndicatorData!L38)&lt;I$50,0,10-(I$51-LOG(P1_IndicatorData!L38))/(I$51-I$50)*10)),1)))</f>
        <v>0</v>
      </c>
      <c r="J36" s="153">
        <f>IF(P1_IndicatorData!M38="No data","x",ROUND(IF(P1_IndicatorData!M38&gt;J$51,10,IF(P1_IndicatorData!M38&lt;J$50,0,10-(J$51-P1_IndicatorData!M38)/(J$51-J$50)*10)),1))</f>
        <v>0</v>
      </c>
      <c r="K36" s="152">
        <f>IF(P1_IndicatorData!N38="No data","x",IF(P1_IndicatorData!N38=0,0,ROUND(IF(LOG(P1_IndicatorData!N38)&gt;K$51,10,IF(LOG(P1_IndicatorData!N38)&lt;K$50,0,10-(K$51-LOG(P1_IndicatorData!N38))/(K$51-K$50)*10)),1)))</f>
        <v>3.7</v>
      </c>
      <c r="L36" s="153">
        <f>IF(P1_IndicatorData!O38="No data","x",ROUND(IF(P1_IndicatorData!O38&gt;L$51,10,IF(P1_IndicatorData!O38&lt;L$50,0,10-(L$51-P1_IndicatorData!O38)/(L$51-L$50)*10)),1))</f>
        <v>0.2</v>
      </c>
      <c r="M36" s="152">
        <f>IF(P1_IndicatorData!P38="No data","x",IF(P1_IndicatorData!P38=0,0,ROUND(IF(LOG(P1_IndicatorData!P38)&gt;M$51,10,IF(LOG(P1_IndicatorData!P38)&lt;M$50,0,10-(M$51-LOG(P1_IndicatorData!P38))/(M$51-M$50)*10)),1)))</f>
        <v>1.4</v>
      </c>
      <c r="N36" s="153">
        <f>IF(P1_IndicatorData!Q38="No data","x",ROUND(IF(P1_IndicatorData!Q38&gt;N$51,10,IF(P1_IndicatorData!Q38&lt;N$50,0,10-(N$51-P1_IndicatorData!Q38)/(N$51-N$50)*10)),1))</f>
        <v>0</v>
      </c>
      <c r="O36" s="152">
        <f>IF(P1_IndicatorData!R38="No data","x",IF(P1_IndicatorData!R38=0,0,ROUND(IF(LOG(P1_IndicatorData!R38)&gt;O$51,10,IF(LOG(P1_IndicatorData!R38)&lt;O$50,0,10-(O$51-LOG(P1_IndicatorData!R38))/(O$51-O$50)*10)),1)))</f>
        <v>0</v>
      </c>
      <c r="P36" s="153">
        <f>IF(P1_IndicatorData!S38="No data","x",ROUND(IF(P1_IndicatorData!S38&gt;P$51,10,IF(P1_IndicatorData!S38&lt;P$50,0,10-(P$51-P1_IndicatorData!S38)/(P$51-P$50)*10)),1))</f>
        <v>0</v>
      </c>
      <c r="Q36" s="152">
        <f>IF(P1_IndicatorData!T38="No data","x",IF(P1_IndicatorData!T38=0,0,ROUND(IF(LOG(P1_IndicatorData!T38)&gt;Q$51,10,IF(LOG(P1_IndicatorData!T38)&lt;Q$50,0,10-(Q$51-LOG(P1_IndicatorData!T38))/(Q$51-Q$50)*10)),1)))</f>
        <v>0</v>
      </c>
      <c r="R36" s="153">
        <f>IF(P1_IndicatorData!U38="No data","x",ROUND(IF(P1_IndicatorData!U38&gt;R$51,10,IF(P1_IndicatorData!U38&lt;R$50,0,10-(R$51-P1_IndicatorData!U38)/(R$51-R$50)*10)),1))</f>
        <v>0</v>
      </c>
      <c r="S36" s="152">
        <f>IF(P1_IndicatorData!V38="No data","x",IF(P1_IndicatorData!V38=0,0,ROUND(IF(LOG(P1_IndicatorData!V38)&gt;S$51,10,IF(LOG(P1_IndicatorData!V38)&lt;S$50,0,10-(S$51-LOG(P1_IndicatorData!V38))/(S$51-S$50)*10)),1)))</f>
        <v>8.1999999999999993</v>
      </c>
      <c r="T36" s="153">
        <f>IF(P1_IndicatorData!W38="No data","x",ROUND(IF(P1_IndicatorData!W38&gt;T$51,10,IF(P1_IndicatorData!W38&lt;T$50,0,10-(T$51-P1_IndicatorData!W38)/(T$51-T$50)*10)),1))</f>
        <v>9.9</v>
      </c>
      <c r="U36" s="152">
        <f>IF(P1_IndicatorData!X38="No data","x",IF(P1_IndicatorData!X38=0,0,ROUND(IF(LOG(P1_IndicatorData!X38)&gt;U$51,10,IF(LOG(P1_IndicatorData!X38)&lt;U$50,0,10-(U$51-LOG(P1_IndicatorData!X38))/(U$51-U$50)*10)),1)))</f>
        <v>7.3</v>
      </c>
      <c r="V36" s="153">
        <f>IF(P1_IndicatorData!Y38="No data","x",ROUND(IF(P1_IndicatorData!Y38&gt;V$51,10,IF(P1_IndicatorData!Y38&lt;V$50,0,10-(V$51-P1_IndicatorData!Y38)/(V$51-V$50)*10)),1))</f>
        <v>10</v>
      </c>
      <c r="W36" s="152">
        <f>IF(P1_IndicatorData!Z38="No data","x",IF(P1_IndicatorData!Z38=0,0,ROUND(IF(LOG(P1_IndicatorData!Z38)&gt;W$51,10,IF(LOG(P1_IndicatorData!Z38)&lt;W$50,0,10-(W$51-LOG(P1_IndicatorData!Z38))/(W$51-W$50)*10)),1)))</f>
        <v>8.1999999999999993</v>
      </c>
      <c r="X36" s="153">
        <f>IF(P1_IndicatorData!AA38="No data","x",ROUND(IF(P1_IndicatorData!AA38&gt;X$51,10,IF(P1_IndicatorData!AA38&lt;X$50,0,10-(X$51-P1_IndicatorData!AA38)/(X$51-X$50)*10)),1))</f>
        <v>10</v>
      </c>
      <c r="Y36" s="154">
        <f t="shared" si="10"/>
        <v>0</v>
      </c>
      <c r="Z36" s="154">
        <f t="shared" si="0"/>
        <v>4.9000000000000004</v>
      </c>
      <c r="AA36" s="155">
        <f t="shared" si="11"/>
        <v>9.1</v>
      </c>
      <c r="AB36" s="155">
        <f t="shared" si="1"/>
        <v>0</v>
      </c>
      <c r="AC36" s="154">
        <f t="shared" si="12"/>
        <v>6.4</v>
      </c>
      <c r="AD36" s="154">
        <f t="shared" si="2"/>
        <v>2.1</v>
      </c>
      <c r="AE36" s="155">
        <f t="shared" si="3"/>
        <v>0.7</v>
      </c>
      <c r="AF36" s="156">
        <f t="shared" si="13"/>
        <v>0</v>
      </c>
      <c r="AG36" s="156">
        <f t="shared" si="4"/>
        <v>0</v>
      </c>
      <c r="AH36" s="156">
        <f t="shared" si="5"/>
        <v>9.1999999999999993</v>
      </c>
      <c r="AI36" s="155">
        <f t="shared" si="14"/>
        <v>4.9000000000000004</v>
      </c>
      <c r="AJ36" s="154">
        <f t="shared" si="15"/>
        <v>3.1</v>
      </c>
      <c r="AK36" s="156">
        <f t="shared" si="6"/>
        <v>7.8</v>
      </c>
      <c r="AL36" s="156">
        <f t="shared" si="7"/>
        <v>10</v>
      </c>
      <c r="AM36" s="155">
        <f t="shared" si="8"/>
        <v>9.1999999999999993</v>
      </c>
      <c r="AN36" s="155">
        <f>IF(P1_IndicatorData!AB38="No data","x",ROUND(IF(P1_IndicatorData!AB38&gt;AN$51,0,IF(P1_IndicatorData!AB38&lt;AN$50,10,(AN$51-P1_IndicatorData!AB38)/(AN$51-AN$50)*10)),1))</f>
        <v>9.3000000000000007</v>
      </c>
      <c r="AO36" s="154">
        <f t="shared" si="9"/>
        <v>9.3000000000000007</v>
      </c>
      <c r="AP36" s="154">
        <f>IF(P1_IndicatorData!AC38="No data","x",ROUND(IF(P1_IndicatorData!AC38&gt;AP$51,10,IF(P1_IndicatorData!AC38&lt;AP$50,0,10-(AP$51-P1_IndicatorData!AC38)/(AP$51-AP$50)*10)),1))</f>
        <v>0.8</v>
      </c>
      <c r="AQ36" s="157">
        <f t="shared" si="16"/>
        <v>4.7</v>
      </c>
    </row>
    <row r="37" spans="1:43" x14ac:dyDescent="0.35">
      <c r="A37" s="149" t="s">
        <v>121</v>
      </c>
      <c r="B37" s="149" t="s">
        <v>122</v>
      </c>
      <c r="C37" s="150">
        <f>IF(P1_IndicatorData!F39="No data","x",IF(P1_IndicatorData!F39=0,0,ROUND(IF(LOG(P1_IndicatorData!F39)&gt;C$51,10,IF(LOG(P1_IndicatorData!F39)&lt;C$50,0,10-(C$51-LOG(P1_IndicatorData!F39))/(C$51-C$50)*10)),1)))</f>
        <v>2</v>
      </c>
      <c r="D37" s="150">
        <f>IF(P1_IndicatorData!G39="No data","x",ROUND(IF(P1_IndicatorData!G39&gt;D$51,10,IF(P1_IndicatorData!G39&lt;D$50,0,10-(D$51-P1_IndicatorData!G39)/(D$51-D$50)*10)),1))</f>
        <v>0</v>
      </c>
      <c r="E37" s="150">
        <f>IF(P1_IndicatorData!H39="No data","x",IF(P1_IndicatorData!H39=0,0,ROUND(IF(LOG(P1_IndicatorData!H39)&gt;E$51,10,IF(LOG(P1_IndicatorData!H39)&lt;E$50,0,10-(E$51-LOG(P1_IndicatorData!H39))/(E$51-E$50)*10)),1)))</f>
        <v>4.9000000000000004</v>
      </c>
      <c r="F37" s="151">
        <f>IF(P1_IndicatorData!I39="No data","x",ROUND(IF(P1_IndicatorData!I39&gt;F$51,10,IF(P1_IndicatorData!I39&lt;F$50,0,10-(F$51-P1_IndicatorData!I39)/(F$51-F$50)*10)),1))</f>
        <v>1.1000000000000001</v>
      </c>
      <c r="G37" s="152">
        <f>IF(P1_IndicatorData!J39="No data","x",IF(P1_IndicatorData!J39=0,0,ROUND(IF(LOG(P1_IndicatorData!J39)&gt;G$51,10,IF(LOG(P1_IndicatorData!J39)&lt;G$50,0,10-(G$51-LOG(P1_IndicatorData!J39))/(G$51-G$50)*10)),1)))</f>
        <v>3.9</v>
      </c>
      <c r="H37" s="153">
        <f>IF(P1_IndicatorData!K39="No data","x",ROUND(IF(P1_IndicatorData!K39&gt;H$51,10,IF(P1_IndicatorData!K39&lt;H$50,0,10-(H$51-P1_IndicatorData!K39)/(H$51-H$50)*10)),1))</f>
        <v>2.2000000000000002</v>
      </c>
      <c r="I37" s="152">
        <f>IF(P1_IndicatorData!L39="No data","x",IF(P1_IndicatorData!L39=0,0,ROUND(IF(LOG(P1_IndicatorData!L39)&gt;I$51,10,IF(LOG(P1_IndicatorData!L39)&lt;I$50,0,10-(I$51-LOG(P1_IndicatorData!L39))/(I$51-I$50)*10)),1)))</f>
        <v>0</v>
      </c>
      <c r="J37" s="153">
        <f>IF(P1_IndicatorData!M39="No data","x",ROUND(IF(P1_IndicatorData!M39&gt;J$51,10,IF(P1_IndicatorData!M39&lt;J$50,0,10-(J$51-P1_IndicatorData!M39)/(J$51-J$50)*10)),1))</f>
        <v>0</v>
      </c>
      <c r="K37" s="152">
        <f>IF(P1_IndicatorData!N39="No data","x",IF(P1_IndicatorData!N39=0,0,ROUND(IF(LOG(P1_IndicatorData!N39)&gt;K$51,10,IF(LOG(P1_IndicatorData!N39)&lt;K$50,0,10-(K$51-LOG(P1_IndicatorData!N39))/(K$51-K$50)*10)),1)))</f>
        <v>0</v>
      </c>
      <c r="L37" s="153">
        <f>IF(P1_IndicatorData!O39="No data","x",ROUND(IF(P1_IndicatorData!O39&gt;L$51,10,IF(P1_IndicatorData!O39&lt;L$50,0,10-(L$51-P1_IndicatorData!O39)/(L$51-L$50)*10)),1))</f>
        <v>0</v>
      </c>
      <c r="M37" s="152">
        <f>IF(P1_IndicatorData!P39="No data","x",IF(P1_IndicatorData!P39=0,0,ROUND(IF(LOG(P1_IndicatorData!P39)&gt;M$51,10,IF(LOG(P1_IndicatorData!P39)&lt;M$50,0,10-(M$51-LOG(P1_IndicatorData!P39))/(M$51-M$50)*10)),1)))</f>
        <v>0</v>
      </c>
      <c r="N37" s="153">
        <f>IF(P1_IndicatorData!Q39="No data","x",ROUND(IF(P1_IndicatorData!Q39&gt;N$51,10,IF(P1_IndicatorData!Q39&lt;N$50,0,10-(N$51-P1_IndicatorData!Q39)/(N$51-N$50)*10)),1))</f>
        <v>0</v>
      </c>
      <c r="O37" s="152">
        <f>IF(P1_IndicatorData!R39="No data","x",IF(P1_IndicatorData!R39=0,0,ROUND(IF(LOG(P1_IndicatorData!R39)&gt;O$51,10,IF(LOG(P1_IndicatorData!R39)&lt;O$50,0,10-(O$51-LOG(P1_IndicatorData!R39))/(O$51-O$50)*10)),1)))</f>
        <v>0</v>
      </c>
      <c r="P37" s="153">
        <f>IF(P1_IndicatorData!S39="No data","x",ROUND(IF(P1_IndicatorData!S39&gt;P$51,10,IF(P1_IndicatorData!S39&lt;P$50,0,10-(P$51-P1_IndicatorData!S39)/(P$51-P$50)*10)),1))</f>
        <v>0</v>
      </c>
      <c r="Q37" s="152">
        <f>IF(P1_IndicatorData!T39="No data","x",IF(P1_IndicatorData!T39=0,0,ROUND(IF(LOG(P1_IndicatorData!T39)&gt;Q$51,10,IF(LOG(P1_IndicatorData!T39)&lt;Q$50,0,10-(Q$51-LOG(P1_IndicatorData!T39))/(Q$51-Q$50)*10)),1)))</f>
        <v>0</v>
      </c>
      <c r="R37" s="153">
        <f>IF(P1_IndicatorData!U39="No data","x",ROUND(IF(P1_IndicatorData!U39&gt;R$51,10,IF(P1_IndicatorData!U39&lt;R$50,0,10-(R$51-P1_IndicatorData!U39)/(R$51-R$50)*10)),1))</f>
        <v>0</v>
      </c>
      <c r="S37" s="152">
        <f>IF(P1_IndicatorData!V39="No data","x",IF(P1_IndicatorData!V39=0,0,ROUND(IF(LOG(P1_IndicatorData!V39)&gt;S$51,10,IF(LOG(P1_IndicatorData!V39)&lt;S$50,0,10-(S$51-LOG(P1_IndicatorData!V39))/(S$51-S$50)*10)),1)))</f>
        <v>0</v>
      </c>
      <c r="T37" s="153">
        <f>IF(P1_IndicatorData!W39="No data","x",ROUND(IF(P1_IndicatorData!W39&gt;T$51,10,IF(P1_IndicatorData!W39&lt;T$50,0,10-(T$51-P1_IndicatorData!W39)/(T$51-T$50)*10)),1))</f>
        <v>0</v>
      </c>
      <c r="U37" s="152">
        <f>IF(P1_IndicatorData!X39="No data","x",IF(P1_IndicatorData!X39=0,0,ROUND(IF(LOG(P1_IndicatorData!X39)&gt;U$51,10,IF(LOG(P1_IndicatorData!X39)&lt;U$50,0,10-(U$51-LOG(P1_IndicatorData!X39))/(U$51-U$50)*10)),1)))</f>
        <v>7.2</v>
      </c>
      <c r="V37" s="153">
        <f>IF(P1_IndicatorData!Y39="No data","x",ROUND(IF(P1_IndicatorData!Y39&gt;V$51,10,IF(P1_IndicatorData!Y39&lt;V$50,0,10-(V$51-P1_IndicatorData!Y39)/(V$51-V$50)*10)),1))</f>
        <v>9.9</v>
      </c>
      <c r="W37" s="152">
        <f>IF(P1_IndicatorData!Z39="No data","x",IF(P1_IndicatorData!Z39=0,0,ROUND(IF(LOG(P1_IndicatorData!Z39)&gt;W$51,10,IF(LOG(P1_IndicatorData!Z39)&lt;W$50,0,10-(W$51-LOG(P1_IndicatorData!Z39))/(W$51-W$50)*10)),1)))</f>
        <v>7.9</v>
      </c>
      <c r="X37" s="153">
        <f>IF(P1_IndicatorData!AA39="No data","x",ROUND(IF(P1_IndicatorData!AA39&gt;X$51,10,IF(P1_IndicatorData!AA39&lt;X$50,0,10-(X$51-P1_IndicatorData!AA39)/(X$51-X$50)*10)),1))</f>
        <v>8.6999999999999993</v>
      </c>
      <c r="Y37" s="154">
        <f t="shared" si="10"/>
        <v>1</v>
      </c>
      <c r="Z37" s="154">
        <f t="shared" si="0"/>
        <v>3.2</v>
      </c>
      <c r="AA37" s="155">
        <f t="shared" si="11"/>
        <v>3.1</v>
      </c>
      <c r="AB37" s="155">
        <f t="shared" si="1"/>
        <v>0</v>
      </c>
      <c r="AC37" s="154">
        <f t="shared" si="12"/>
        <v>1.7</v>
      </c>
      <c r="AD37" s="154">
        <f t="shared" si="2"/>
        <v>0</v>
      </c>
      <c r="AE37" s="155">
        <f t="shared" si="3"/>
        <v>0</v>
      </c>
      <c r="AF37" s="156">
        <f t="shared" si="13"/>
        <v>0</v>
      </c>
      <c r="AG37" s="156">
        <f t="shared" si="4"/>
        <v>0</v>
      </c>
      <c r="AH37" s="156">
        <f t="shared" si="5"/>
        <v>0</v>
      </c>
      <c r="AI37" s="155">
        <f t="shared" si="14"/>
        <v>0</v>
      </c>
      <c r="AJ37" s="154">
        <f t="shared" si="15"/>
        <v>0</v>
      </c>
      <c r="AK37" s="156">
        <f t="shared" si="6"/>
        <v>7.6</v>
      </c>
      <c r="AL37" s="156">
        <f t="shared" si="7"/>
        <v>9.3000000000000007</v>
      </c>
      <c r="AM37" s="155">
        <f t="shared" si="8"/>
        <v>8.6</v>
      </c>
      <c r="AN37" s="155">
        <f>IF(P1_IndicatorData!AB39="No data","x",ROUND(IF(P1_IndicatorData!AB39&gt;AN$51,0,IF(P1_IndicatorData!AB39&lt;AN$50,10,(AN$51-P1_IndicatorData!AB39)/(AN$51-AN$50)*10)),1))</f>
        <v>8.6999999999999993</v>
      </c>
      <c r="AO37" s="154">
        <f t="shared" si="9"/>
        <v>8.6999999999999993</v>
      </c>
      <c r="AP37" s="154">
        <f>IF(P1_IndicatorData!AC39="No data","x",ROUND(IF(P1_IndicatorData!AC39&gt;AP$51,10,IF(P1_IndicatorData!AC39&lt;AP$50,0,10-(AP$51-P1_IndicatorData!AC39)/(AP$51-AP$50)*10)),1))</f>
        <v>0.8</v>
      </c>
      <c r="AQ37" s="157">
        <f t="shared" si="16"/>
        <v>3</v>
      </c>
    </row>
    <row r="38" spans="1:43" x14ac:dyDescent="0.35">
      <c r="A38" s="149" t="s">
        <v>123</v>
      </c>
      <c r="B38" s="149" t="s">
        <v>124</v>
      </c>
      <c r="C38" s="150">
        <f>IF(P1_IndicatorData!F40="No data","x",IF(P1_IndicatorData!F40=0,0,ROUND(IF(LOG(P1_IndicatorData!F40)&gt;C$51,10,IF(LOG(P1_IndicatorData!F40)&lt;C$50,0,10-(C$51-LOG(P1_IndicatorData!F40))/(C$51-C$50)*10)),1)))</f>
        <v>7.1</v>
      </c>
      <c r="D38" s="150">
        <f>IF(P1_IndicatorData!G40="No data","x",ROUND(IF(P1_IndicatorData!G40&gt;D$51,10,IF(P1_IndicatorData!G40&lt;D$50,0,10-(D$51-P1_IndicatorData!G40)/(D$51-D$50)*10)),1))</f>
        <v>0.8</v>
      </c>
      <c r="E38" s="150">
        <f>IF(P1_IndicatorData!H40="No data","x",IF(P1_IndicatorData!H40=0,0,ROUND(IF(LOG(P1_IndicatorData!H40)&gt;E$51,10,IF(LOG(P1_IndicatorData!H40)&lt;E$50,0,10-(E$51-LOG(P1_IndicatorData!H40))/(E$51-E$50)*10)),1)))</f>
        <v>8</v>
      </c>
      <c r="F38" s="151">
        <f>IF(P1_IndicatorData!I40="No data","x",ROUND(IF(P1_IndicatorData!I40&gt;F$51,10,IF(P1_IndicatorData!I40&lt;F$50,0,10-(F$51-P1_IndicatorData!I40)/(F$51-F$50)*10)),1))</f>
        <v>9.6</v>
      </c>
      <c r="G38" s="152">
        <f>IF(P1_IndicatorData!J40="No data","x",IF(P1_IndicatorData!J40=0,0,ROUND(IF(LOG(P1_IndicatorData!J40)&gt;G$51,10,IF(LOG(P1_IndicatorData!J40)&lt;G$50,0,10-(G$51-LOG(P1_IndicatorData!J40))/(G$51-G$50)*10)),1)))</f>
        <v>7</v>
      </c>
      <c r="H38" s="153">
        <f>IF(P1_IndicatorData!K40="No data","x",ROUND(IF(P1_IndicatorData!K40&gt;H$51,10,IF(P1_IndicatorData!K40&lt;H$50,0,10-(H$51-P1_IndicatorData!K40)/(H$51-H$50)*10)),1))</f>
        <v>9.1999999999999993</v>
      </c>
      <c r="I38" s="152">
        <f>IF(P1_IndicatorData!L40="No data","x",IF(P1_IndicatorData!L40=0,0,ROUND(IF(LOG(P1_IndicatorData!L40)&gt;I$51,10,IF(LOG(P1_IndicatorData!L40)&lt;I$50,0,10-(I$51-LOG(P1_IndicatorData!L40))/(I$51-I$50)*10)),1)))</f>
        <v>0</v>
      </c>
      <c r="J38" s="153">
        <f>IF(P1_IndicatorData!M40="No data","x",ROUND(IF(P1_IndicatorData!M40&gt;J$51,10,IF(P1_IndicatorData!M40&lt;J$50,0,10-(J$51-P1_IndicatorData!M40)/(J$51-J$50)*10)),1))</f>
        <v>0</v>
      </c>
      <c r="K38" s="152">
        <f>IF(P1_IndicatorData!N40="No data","x",IF(P1_IndicatorData!N40=0,0,ROUND(IF(LOG(P1_IndicatorData!N40)&gt;K$51,10,IF(LOG(P1_IndicatorData!N40)&lt;K$50,0,10-(K$51-LOG(P1_IndicatorData!N40))/(K$51-K$50)*10)),1)))</f>
        <v>5.0999999999999996</v>
      </c>
      <c r="L38" s="153">
        <f>IF(P1_IndicatorData!O40="No data","x",ROUND(IF(P1_IndicatorData!O40&gt;L$51,10,IF(P1_IndicatorData!O40&lt;L$50,0,10-(L$51-P1_IndicatorData!O40)/(L$51-L$50)*10)),1))</f>
        <v>0.6</v>
      </c>
      <c r="M38" s="152">
        <f>IF(P1_IndicatorData!P40="No data","x",IF(P1_IndicatorData!P40=0,0,ROUND(IF(LOG(P1_IndicatorData!P40)&gt;M$51,10,IF(LOG(P1_IndicatorData!P40)&lt;M$50,0,10-(M$51-LOG(P1_IndicatorData!P40))/(M$51-M$50)*10)),1)))</f>
        <v>0</v>
      </c>
      <c r="N38" s="153">
        <f>IF(P1_IndicatorData!Q40="No data","x",ROUND(IF(P1_IndicatorData!Q40&gt;N$51,10,IF(P1_IndicatorData!Q40&lt;N$50,0,10-(N$51-P1_IndicatorData!Q40)/(N$51-N$50)*10)),1))</f>
        <v>0</v>
      </c>
      <c r="O38" s="152">
        <f>IF(P1_IndicatorData!R40="No data","x",IF(P1_IndicatorData!R40=0,0,ROUND(IF(LOG(P1_IndicatorData!R40)&gt;O$51,10,IF(LOG(P1_IndicatorData!R40)&lt;O$50,0,10-(O$51-LOG(P1_IndicatorData!R40))/(O$51-O$50)*10)),1)))</f>
        <v>0</v>
      </c>
      <c r="P38" s="153">
        <f>IF(P1_IndicatorData!S40="No data","x",ROUND(IF(P1_IndicatorData!S40&gt;P$51,10,IF(P1_IndicatorData!S40&lt;P$50,0,10-(P$51-P1_IndicatorData!S40)/(P$51-P$50)*10)),1))</f>
        <v>0</v>
      </c>
      <c r="Q38" s="152">
        <f>IF(P1_IndicatorData!T40="No data","x",IF(P1_IndicatorData!T40=0,0,ROUND(IF(LOG(P1_IndicatorData!T40)&gt;Q$51,10,IF(LOG(P1_IndicatorData!T40)&lt;Q$50,0,10-(Q$51-LOG(P1_IndicatorData!T40))/(Q$51-Q$50)*10)),1)))</f>
        <v>0</v>
      </c>
      <c r="R38" s="153">
        <f>IF(P1_IndicatorData!U40="No data","x",ROUND(IF(P1_IndicatorData!U40&gt;R$51,10,IF(P1_IndicatorData!U40&lt;R$50,0,10-(R$51-P1_IndicatorData!U40)/(R$51-R$50)*10)),1))</f>
        <v>0</v>
      </c>
      <c r="S38" s="152">
        <f>IF(P1_IndicatorData!V40="No data","x",IF(P1_IndicatorData!V40=0,0,ROUND(IF(LOG(P1_IndicatorData!V40)&gt;S$51,10,IF(LOG(P1_IndicatorData!V40)&lt;S$50,0,10-(S$51-LOG(P1_IndicatorData!V40))/(S$51-S$50)*10)),1)))</f>
        <v>1.1000000000000001</v>
      </c>
      <c r="T38" s="153">
        <f>IF(P1_IndicatorData!W40="No data","x",ROUND(IF(P1_IndicatorData!W40&gt;T$51,10,IF(P1_IndicatorData!W40&lt;T$50,0,10-(T$51-P1_IndicatorData!W40)/(T$51-T$50)*10)),1))</f>
        <v>0.1</v>
      </c>
      <c r="U38" s="152">
        <f>IF(P1_IndicatorData!X40="No data","x",IF(P1_IndicatorData!X40=0,0,ROUND(IF(LOG(P1_IndicatorData!X40)&gt;U$51,10,IF(LOG(P1_IndicatorData!X40)&lt;U$50,0,10-(U$51-LOG(P1_IndicatorData!X40))/(U$51-U$50)*10)),1)))</f>
        <v>7.2</v>
      </c>
      <c r="V38" s="153">
        <f>IF(P1_IndicatorData!Y40="No data","x",ROUND(IF(P1_IndicatorData!Y40&gt;V$51,10,IF(P1_IndicatorData!Y40&lt;V$50,0,10-(V$51-P1_IndicatorData!Y40)/(V$51-V$50)*10)),1))</f>
        <v>10</v>
      </c>
      <c r="W38" s="152">
        <f>IF(P1_IndicatorData!Z40="No data","x",IF(P1_IndicatorData!Z40=0,0,ROUND(IF(LOG(P1_IndicatorData!Z40)&gt;W$51,10,IF(LOG(P1_IndicatorData!Z40)&lt;W$50,0,10-(W$51-LOG(P1_IndicatorData!Z40))/(W$51-W$50)*10)),1)))</f>
        <v>7.8</v>
      </c>
      <c r="X38" s="153">
        <f>IF(P1_IndicatorData!AA40="No data","x",ROUND(IF(P1_IndicatorData!AA40&gt;X$51,10,IF(P1_IndicatorData!AA40&lt;X$50,0,10-(X$51-P1_IndicatorData!AA40)/(X$51-X$50)*10)),1))</f>
        <v>8</v>
      </c>
      <c r="Y38" s="154">
        <f t="shared" si="10"/>
        <v>4.7</v>
      </c>
      <c r="Z38" s="154">
        <f t="shared" si="0"/>
        <v>8.9</v>
      </c>
      <c r="AA38" s="155">
        <f t="shared" si="11"/>
        <v>8.3000000000000007</v>
      </c>
      <c r="AB38" s="155">
        <f t="shared" si="1"/>
        <v>0</v>
      </c>
      <c r="AC38" s="154">
        <f t="shared" si="12"/>
        <v>5.5</v>
      </c>
      <c r="AD38" s="154">
        <f t="shared" si="2"/>
        <v>3.2</v>
      </c>
      <c r="AE38" s="155">
        <f t="shared" si="3"/>
        <v>0</v>
      </c>
      <c r="AF38" s="156">
        <f t="shared" si="13"/>
        <v>0</v>
      </c>
      <c r="AG38" s="156">
        <f t="shared" si="4"/>
        <v>0</v>
      </c>
      <c r="AH38" s="156">
        <f t="shared" si="5"/>
        <v>0.6</v>
      </c>
      <c r="AI38" s="155">
        <f t="shared" si="14"/>
        <v>0.2</v>
      </c>
      <c r="AJ38" s="154">
        <f t="shared" si="15"/>
        <v>0.1</v>
      </c>
      <c r="AK38" s="156">
        <f t="shared" si="6"/>
        <v>7.5</v>
      </c>
      <c r="AL38" s="156">
        <f t="shared" si="7"/>
        <v>9</v>
      </c>
      <c r="AM38" s="155">
        <f t="shared" si="8"/>
        <v>8.4</v>
      </c>
      <c r="AN38" s="155">
        <f>IF(P1_IndicatorData!AB40="No data","x",ROUND(IF(P1_IndicatorData!AB40&gt;AN$51,0,IF(P1_IndicatorData!AB40&lt;AN$50,10,(AN$51-P1_IndicatorData!AB40)/(AN$51-AN$50)*10)),1))</f>
        <v>6.9</v>
      </c>
      <c r="AO38" s="154">
        <f t="shared" si="9"/>
        <v>7.7</v>
      </c>
      <c r="AP38" s="154">
        <f>IF(P1_IndicatorData!AC40="No data","x",ROUND(IF(P1_IndicatorData!AC40&gt;AP$51,10,IF(P1_IndicatorData!AC40&lt;AP$50,0,10-(AP$51-P1_IndicatorData!AC40)/(AP$51-AP$50)*10)),1))</f>
        <v>1.2</v>
      </c>
      <c r="AQ38" s="157">
        <f t="shared" si="16"/>
        <v>5.3</v>
      </c>
    </row>
    <row r="39" spans="1:43" x14ac:dyDescent="0.35">
      <c r="A39" s="149" t="s">
        <v>125</v>
      </c>
      <c r="B39" s="149" t="s">
        <v>126</v>
      </c>
      <c r="C39" s="150">
        <f>IF(P1_IndicatorData!F41="No data","x",IF(P1_IndicatorData!F41=0,0,ROUND(IF(LOG(P1_IndicatorData!F41)&gt;C$51,10,IF(LOG(P1_IndicatorData!F41)&lt;C$50,0,10-(C$51-LOG(P1_IndicatorData!F41))/(C$51-C$50)*10)),1)))</f>
        <v>9.9</v>
      </c>
      <c r="D39" s="150">
        <f>IF(P1_IndicatorData!G41="No data","x",ROUND(IF(P1_IndicatorData!G41&gt;D$51,10,IF(P1_IndicatorData!G41&lt;D$50,0,10-(D$51-P1_IndicatorData!G41)/(D$51-D$50)*10)),1))</f>
        <v>8.9</v>
      </c>
      <c r="E39" s="150">
        <f>IF(P1_IndicatorData!H41="No data","x",IF(P1_IndicatorData!H41=0,0,ROUND(IF(LOG(P1_IndicatorData!H41)&gt;E$51,10,IF(LOG(P1_IndicatorData!H41)&lt;E$50,0,10-(E$51-LOG(P1_IndicatorData!H41))/(E$51-E$50)*10)),1)))</f>
        <v>4.2</v>
      </c>
      <c r="F39" s="151">
        <f>IF(P1_IndicatorData!I41="No data","x",ROUND(IF(P1_IndicatorData!I41&gt;F$51,10,IF(P1_IndicatorData!I41&lt;F$50,0,10-(F$51-P1_IndicatorData!I41)/(F$51-F$50)*10)),1))</f>
        <v>1.1000000000000001</v>
      </c>
      <c r="G39" s="152">
        <f>IF(P1_IndicatorData!J41="No data","x",IF(P1_IndicatorData!J41=0,0,ROUND(IF(LOG(P1_IndicatorData!J41)&gt;G$51,10,IF(LOG(P1_IndicatorData!J41)&lt;G$50,0,10-(G$51-LOG(P1_IndicatorData!J41))/(G$51-G$50)*10)),1)))</f>
        <v>5.6</v>
      </c>
      <c r="H39" s="153">
        <f>IF(P1_IndicatorData!K41="No data","x",ROUND(IF(P1_IndicatorData!K41&gt;H$51,10,IF(P1_IndicatorData!K41&lt;H$50,0,10-(H$51-P1_IndicatorData!K41)/(H$51-H$50)*10)),1))</f>
        <v>7.5</v>
      </c>
      <c r="I39" s="152">
        <f>IF(P1_IndicatorData!L41="No data","x",IF(P1_IndicatorData!L41=0,0,ROUND(IF(LOG(P1_IndicatorData!L41)&gt;I$51,10,IF(LOG(P1_IndicatorData!L41)&lt;I$50,0,10-(I$51-LOG(P1_IndicatorData!L41))/(I$51-I$50)*10)),1)))</f>
        <v>7.9</v>
      </c>
      <c r="J39" s="153">
        <f>IF(P1_IndicatorData!M41="No data","x",ROUND(IF(P1_IndicatorData!M41&gt;J$51,10,IF(P1_IndicatorData!M41&lt;J$50,0,10-(J$51-P1_IndicatorData!M41)/(J$51-J$50)*10)),1))</f>
        <v>8.6</v>
      </c>
      <c r="K39" s="152">
        <f>IF(P1_IndicatorData!N41="No data","x",IF(P1_IndicatorData!N41=0,0,ROUND(IF(LOG(P1_IndicatorData!N41)&gt;K$51,10,IF(LOG(P1_IndicatorData!N41)&lt;K$50,0,10-(K$51-LOG(P1_IndicatorData!N41))/(K$51-K$50)*10)),1)))</f>
        <v>2.6</v>
      </c>
      <c r="L39" s="153">
        <f>IF(P1_IndicatorData!O41="No data","x",ROUND(IF(P1_IndicatorData!O41&gt;L$51,10,IF(P1_IndicatorData!O41&lt;L$50,0,10-(L$51-P1_IndicatorData!O41)/(L$51-L$50)*10)),1))</f>
        <v>0.2</v>
      </c>
      <c r="M39" s="152">
        <f>IF(P1_IndicatorData!P41="No data","x",IF(P1_IndicatorData!P41=0,0,ROUND(IF(LOG(P1_IndicatorData!P41)&gt;M$51,10,IF(LOG(P1_IndicatorData!P41)&lt;M$50,0,10-(M$51-LOG(P1_IndicatorData!P41))/(M$51-M$50)*10)),1)))</f>
        <v>7.1</v>
      </c>
      <c r="N39" s="153">
        <f>IF(P1_IndicatorData!Q41="No data","x",ROUND(IF(P1_IndicatorData!Q41&gt;N$51,10,IF(P1_IndicatorData!Q41&lt;N$50,0,10-(N$51-P1_IndicatorData!Q41)/(N$51-N$50)*10)),1))</f>
        <v>4</v>
      </c>
      <c r="O39" s="152">
        <f>IF(P1_IndicatorData!R41="No data","x",IF(P1_IndicatorData!R41=0,0,ROUND(IF(LOG(P1_IndicatorData!R41)&gt;O$51,10,IF(LOG(P1_IndicatorData!R41)&lt;O$50,0,10-(O$51-LOG(P1_IndicatorData!R41))/(O$51-O$50)*10)),1)))</f>
        <v>0</v>
      </c>
      <c r="P39" s="153">
        <f>IF(P1_IndicatorData!S41="No data","x",ROUND(IF(P1_IndicatorData!S41&gt;P$51,10,IF(P1_IndicatorData!S41&lt;P$50,0,10-(P$51-P1_IndicatorData!S41)/(P$51-P$50)*10)),1))</f>
        <v>0</v>
      </c>
      <c r="Q39" s="152">
        <f>IF(P1_IndicatorData!T41="No data","x",IF(P1_IndicatorData!T41=0,0,ROUND(IF(LOG(P1_IndicatorData!T41)&gt;Q$51,10,IF(LOG(P1_IndicatorData!T41)&lt;Q$50,0,10-(Q$51-LOG(P1_IndicatorData!T41))/(Q$51-Q$50)*10)),1)))</f>
        <v>6.9</v>
      </c>
      <c r="R39" s="153">
        <f>IF(P1_IndicatorData!U41="No data","x",ROUND(IF(P1_IndicatorData!U41&gt;R$51,10,IF(P1_IndicatorData!U41&lt;R$50,0,10-(R$51-P1_IndicatorData!U41)/(R$51-R$50)*10)),1))</f>
        <v>3.2</v>
      </c>
      <c r="S39" s="152">
        <f>IF(P1_IndicatorData!V41="No data","x",IF(P1_IndicatorData!V41=0,0,ROUND(IF(LOG(P1_IndicatorData!V41)&gt;S$51,10,IF(LOG(P1_IndicatorData!V41)&lt;S$50,0,10-(S$51-LOG(P1_IndicatorData!V41))/(S$51-S$50)*10)),1)))</f>
        <v>1.1000000000000001</v>
      </c>
      <c r="T39" s="153">
        <f>IF(P1_IndicatorData!W41="No data","x",ROUND(IF(P1_IndicatorData!W41&gt;T$51,10,IF(P1_IndicatorData!W41&lt;T$50,0,10-(T$51-P1_IndicatorData!W41)/(T$51-T$50)*10)),1))</f>
        <v>0.1</v>
      </c>
      <c r="U39" s="152">
        <f>IF(P1_IndicatorData!X41="No data","x",IF(P1_IndicatorData!X41=0,0,ROUND(IF(LOG(P1_IndicatorData!X41)&gt;U$51,10,IF(LOG(P1_IndicatorData!X41)&lt;U$50,0,10-(U$51-LOG(P1_IndicatorData!X41))/(U$51-U$50)*10)),1)))</f>
        <v>6.2</v>
      </c>
      <c r="V39" s="153">
        <f>IF(P1_IndicatorData!Y41="No data","x",ROUND(IF(P1_IndicatorData!Y41&gt;V$51,10,IF(P1_IndicatorData!Y41&lt;V$50,0,10-(V$51-P1_IndicatorData!Y41)/(V$51-V$50)*10)),1))</f>
        <v>9.8000000000000007</v>
      </c>
      <c r="W39" s="152">
        <f>IF(P1_IndicatorData!Z41="No data","x",IF(P1_IndicatorData!Z41=0,0,ROUND(IF(LOG(P1_IndicatorData!Z41)&gt;W$51,10,IF(LOG(P1_IndicatorData!Z41)&lt;W$50,0,10-(W$51-LOG(P1_IndicatorData!Z41))/(W$51-W$50)*10)),1)))</f>
        <v>2.5</v>
      </c>
      <c r="X39" s="153">
        <f>IF(P1_IndicatorData!AA41="No data","x",ROUND(IF(P1_IndicatorData!AA41&gt;X$51,10,IF(P1_IndicatorData!AA41&lt;X$50,0,10-(X$51-P1_IndicatorData!AA41)/(X$51-X$50)*10)),1))</f>
        <v>0.3</v>
      </c>
      <c r="Y39" s="154">
        <f t="shared" si="10"/>
        <v>9.5</v>
      </c>
      <c r="Z39" s="154">
        <f t="shared" si="0"/>
        <v>2.8</v>
      </c>
      <c r="AA39" s="155">
        <f t="shared" si="11"/>
        <v>6.7</v>
      </c>
      <c r="AB39" s="155">
        <f t="shared" si="1"/>
        <v>8.3000000000000007</v>
      </c>
      <c r="AC39" s="154">
        <f t="shared" si="12"/>
        <v>7.6</v>
      </c>
      <c r="AD39" s="154">
        <f t="shared" si="2"/>
        <v>1.5</v>
      </c>
      <c r="AE39" s="155">
        <f t="shared" si="3"/>
        <v>5.8</v>
      </c>
      <c r="AF39" s="156">
        <f t="shared" si="13"/>
        <v>0</v>
      </c>
      <c r="AG39" s="156">
        <f t="shared" si="4"/>
        <v>5.3</v>
      </c>
      <c r="AH39" s="156">
        <f t="shared" si="5"/>
        <v>0.6</v>
      </c>
      <c r="AI39" s="155">
        <f t="shared" si="14"/>
        <v>2.2999999999999998</v>
      </c>
      <c r="AJ39" s="154">
        <f t="shared" si="15"/>
        <v>4.3</v>
      </c>
      <c r="AK39" s="156">
        <f t="shared" si="6"/>
        <v>4.4000000000000004</v>
      </c>
      <c r="AL39" s="156">
        <f t="shared" si="7"/>
        <v>5.0999999999999996</v>
      </c>
      <c r="AM39" s="155">
        <f t="shared" si="8"/>
        <v>4.8</v>
      </c>
      <c r="AN39" s="155">
        <f>IF(P1_IndicatorData!AB41="No data","x",ROUND(IF(P1_IndicatorData!AB41&gt;AN$51,0,IF(P1_IndicatorData!AB41&lt;AN$50,10,(AN$51-P1_IndicatorData!AB41)/(AN$51-AN$50)*10)),1))</f>
        <v>9.6</v>
      </c>
      <c r="AO39" s="154">
        <f t="shared" si="9"/>
        <v>8</v>
      </c>
      <c r="AP39" s="154">
        <f>IF(P1_IndicatorData!AC41="No data","x",ROUND(IF(P1_IndicatorData!AC41&gt;AP$51,10,IF(P1_IndicatorData!AC41&lt;AP$50,0,10-(AP$51-P1_IndicatorData!AC41)/(AP$51-AP$50)*10)),1))</f>
        <v>6.4</v>
      </c>
      <c r="AQ39" s="157">
        <f t="shared" si="16"/>
        <v>6.5</v>
      </c>
    </row>
    <row r="40" spans="1:43" x14ac:dyDescent="0.35">
      <c r="A40" s="149" t="s">
        <v>127</v>
      </c>
      <c r="B40" s="149" t="s">
        <v>128</v>
      </c>
      <c r="C40" s="150">
        <f>IF(P1_IndicatorData!F42="No data","x",IF(P1_IndicatorData!F42=0,0,ROUND(IF(LOG(P1_IndicatorData!F42)&gt;C$51,10,IF(LOG(P1_IndicatorData!F42)&lt;C$50,0,10-(C$51-LOG(P1_IndicatorData!F42))/(C$51-C$50)*10)),1)))</f>
        <v>3.9</v>
      </c>
      <c r="D40" s="150">
        <f>IF(P1_IndicatorData!G42="No data","x",ROUND(IF(P1_IndicatorData!G42&gt;D$51,10,IF(P1_IndicatorData!G42&lt;D$50,0,10-(D$51-P1_IndicatorData!G42)/(D$51-D$50)*10)),1))</f>
        <v>0</v>
      </c>
      <c r="E40" s="150">
        <f>IF(P1_IndicatorData!H42="No data","x",IF(P1_IndicatorData!H42=0,0,ROUND(IF(LOG(P1_IndicatorData!H42)&gt;E$51,10,IF(LOG(P1_IndicatorData!H42)&lt;E$50,0,10-(E$51-LOG(P1_IndicatorData!H42))/(E$51-E$50)*10)),1)))</f>
        <v>0</v>
      </c>
      <c r="F40" s="151">
        <f>IF(P1_IndicatorData!I42="No data","x",ROUND(IF(P1_IndicatorData!I42&gt;F$51,10,IF(P1_IndicatorData!I42&lt;F$50,0,10-(F$51-P1_IndicatorData!I42)/(F$51-F$50)*10)),1))</f>
        <v>0</v>
      </c>
      <c r="G40" s="152">
        <f>IF(P1_IndicatorData!J42="No data","x",IF(P1_IndicatorData!J42=0,0,ROUND(IF(LOG(P1_IndicatorData!J42)&gt;G$51,10,IF(LOG(P1_IndicatorData!J42)&lt;G$50,0,10-(G$51-LOG(P1_IndicatorData!J42))/(G$51-G$50)*10)),1)))</f>
        <v>6.2</v>
      </c>
      <c r="H40" s="153">
        <f>IF(P1_IndicatorData!K42="No data","x",ROUND(IF(P1_IndicatorData!K42&gt;H$51,10,IF(P1_IndicatorData!K42&lt;H$50,0,10-(H$51-P1_IndicatorData!K42)/(H$51-H$50)*10)),1))</f>
        <v>3.5</v>
      </c>
      <c r="I40" s="152">
        <f>IF(P1_IndicatorData!L42="No data","x",IF(P1_IndicatorData!L42=0,0,ROUND(IF(LOG(P1_IndicatorData!L42)&gt;I$51,10,IF(LOG(P1_IndicatorData!L42)&lt;I$50,0,10-(I$51-LOG(P1_IndicatorData!L42))/(I$51-I$50)*10)),1)))</f>
        <v>0</v>
      </c>
      <c r="J40" s="153">
        <f>IF(P1_IndicatorData!M42="No data","x",ROUND(IF(P1_IndicatorData!M42&gt;J$51,10,IF(P1_IndicatorData!M42&lt;J$50,0,10-(J$51-P1_IndicatorData!M42)/(J$51-J$50)*10)),1))</f>
        <v>0</v>
      </c>
      <c r="K40" s="152">
        <f>IF(P1_IndicatorData!N42="No data","x",IF(P1_IndicatorData!N42=0,0,ROUND(IF(LOG(P1_IndicatorData!N42)&gt;K$51,10,IF(LOG(P1_IndicatorData!N42)&lt;K$50,0,10-(K$51-LOG(P1_IndicatorData!N42))/(K$51-K$50)*10)),1)))</f>
        <v>10</v>
      </c>
      <c r="L40" s="153">
        <f>IF(P1_IndicatorData!O42="No data","x",ROUND(IF(P1_IndicatorData!O42&gt;L$51,10,IF(P1_IndicatorData!O42&lt;L$50,0,10-(L$51-P1_IndicatorData!O42)/(L$51-L$50)*10)),1))</f>
        <v>10</v>
      </c>
      <c r="M40" s="152">
        <f>IF(P1_IndicatorData!P42="No data","x",IF(P1_IndicatorData!P42=0,0,ROUND(IF(LOG(P1_IndicatorData!P42)&gt;M$51,10,IF(LOG(P1_IndicatorData!P42)&lt;M$50,0,10-(M$51-LOG(P1_IndicatorData!P42))/(M$51-M$50)*10)),1)))</f>
        <v>9.1999999999999993</v>
      </c>
      <c r="N40" s="153">
        <f>IF(P1_IndicatorData!Q42="No data","x",ROUND(IF(P1_IndicatorData!Q42&gt;N$51,10,IF(P1_IndicatorData!Q42&lt;N$50,0,10-(N$51-P1_IndicatorData!Q42)/(N$51-N$50)*10)),1))</f>
        <v>10</v>
      </c>
      <c r="O40" s="152">
        <f>IF(P1_IndicatorData!R42="No data","x",IF(P1_IndicatorData!R42=0,0,ROUND(IF(LOG(P1_IndicatorData!R42)&gt;O$51,10,IF(LOG(P1_IndicatorData!R42)&lt;O$50,0,10-(O$51-LOG(P1_IndicatorData!R42))/(O$51-O$50)*10)),1)))</f>
        <v>10</v>
      </c>
      <c r="P40" s="153">
        <f>IF(P1_IndicatorData!S42="No data","x",ROUND(IF(P1_IndicatorData!S42&gt;P$51,10,IF(P1_IndicatorData!S42&lt;P$50,0,10-(P$51-P1_IndicatorData!S42)/(P$51-P$50)*10)),1))</f>
        <v>10</v>
      </c>
      <c r="Q40" s="152">
        <f>IF(P1_IndicatorData!T42="No data","x",IF(P1_IndicatorData!T42=0,0,ROUND(IF(LOG(P1_IndicatorData!T42)&gt;Q$51,10,IF(LOG(P1_IndicatorData!T42)&lt;Q$50,0,10-(Q$51-LOG(P1_IndicatorData!T42))/(Q$51-Q$50)*10)),1)))</f>
        <v>9.1999999999999993</v>
      </c>
      <c r="R40" s="153">
        <f>IF(P1_IndicatorData!U42="No data","x",ROUND(IF(P1_IndicatorData!U42&gt;R$51,10,IF(P1_IndicatorData!U42&lt;R$50,0,10-(R$51-P1_IndicatorData!U42)/(R$51-R$50)*10)),1))</f>
        <v>9.9</v>
      </c>
      <c r="S40" s="152">
        <f>IF(P1_IndicatorData!V42="No data","x",IF(P1_IndicatorData!V42=0,0,ROUND(IF(LOG(P1_IndicatorData!V42)&gt;S$51,10,IF(LOG(P1_IndicatorData!V42)&lt;S$50,0,10-(S$51-LOG(P1_IndicatorData!V42))/(S$51-S$50)*10)),1)))</f>
        <v>8.1999999999999993</v>
      </c>
      <c r="T40" s="153">
        <f>IF(P1_IndicatorData!W42="No data","x",ROUND(IF(P1_IndicatorData!W42&gt;T$51,10,IF(P1_IndicatorData!W42&lt;T$50,0,10-(T$51-P1_IndicatorData!W42)/(T$51-T$50)*10)),1))</f>
        <v>5.9</v>
      </c>
      <c r="U40" s="152">
        <f>IF(P1_IndicatorData!X42="No data","x",IF(P1_IndicatorData!X42=0,0,ROUND(IF(LOG(P1_IndicatorData!X42)&gt;U$51,10,IF(LOG(P1_IndicatorData!X42)&lt;U$50,0,10-(U$51-LOG(P1_IndicatorData!X42))/(U$51-U$50)*10)),1)))</f>
        <v>8.4</v>
      </c>
      <c r="V40" s="153">
        <f>IF(P1_IndicatorData!Y42="No data","x",ROUND(IF(P1_IndicatorData!Y42&gt;V$51,10,IF(P1_IndicatorData!Y42&lt;V$50,0,10-(V$51-P1_IndicatorData!Y42)/(V$51-V$50)*10)),1))</f>
        <v>9.9</v>
      </c>
      <c r="W40" s="152">
        <f>IF(P1_IndicatorData!Z42="No data","x",IF(P1_IndicatorData!Z42=0,0,ROUND(IF(LOG(P1_IndicatorData!Z42)&gt;W$51,10,IF(LOG(P1_IndicatorData!Z42)&lt;W$50,0,10-(W$51-LOG(P1_IndicatorData!Z42))/(W$51-W$50)*10)),1)))</f>
        <v>9</v>
      </c>
      <c r="X40" s="153">
        <f>IF(P1_IndicatorData!AA42="No data","x",ROUND(IF(P1_IndicatorData!AA42&gt;X$51,10,IF(P1_IndicatorData!AA42&lt;X$50,0,10-(X$51-P1_IndicatorData!AA42)/(X$51-X$50)*10)),1))</f>
        <v>10</v>
      </c>
      <c r="Y40" s="154">
        <f t="shared" si="10"/>
        <v>2.2000000000000002</v>
      </c>
      <c r="Z40" s="154">
        <f t="shared" si="0"/>
        <v>0</v>
      </c>
      <c r="AA40" s="155">
        <f t="shared" si="11"/>
        <v>5</v>
      </c>
      <c r="AB40" s="155">
        <f t="shared" si="1"/>
        <v>0</v>
      </c>
      <c r="AC40" s="154">
        <f t="shared" si="12"/>
        <v>2.9</v>
      </c>
      <c r="AD40" s="154">
        <f t="shared" si="2"/>
        <v>10</v>
      </c>
      <c r="AE40" s="155">
        <f t="shared" si="3"/>
        <v>9.6999999999999993</v>
      </c>
      <c r="AF40" s="156">
        <f t="shared" si="13"/>
        <v>10</v>
      </c>
      <c r="AG40" s="156">
        <f t="shared" si="4"/>
        <v>9.6</v>
      </c>
      <c r="AH40" s="156">
        <f t="shared" si="5"/>
        <v>7.2</v>
      </c>
      <c r="AI40" s="155">
        <f t="shared" si="14"/>
        <v>9.1999999999999993</v>
      </c>
      <c r="AJ40" s="154">
        <f t="shared" si="15"/>
        <v>9.5</v>
      </c>
      <c r="AK40" s="156">
        <f t="shared" si="6"/>
        <v>8.6999999999999993</v>
      </c>
      <c r="AL40" s="156">
        <f t="shared" si="7"/>
        <v>10</v>
      </c>
      <c r="AM40" s="155">
        <f t="shared" si="8"/>
        <v>9.5</v>
      </c>
      <c r="AN40" s="155">
        <f>IF(P1_IndicatorData!AB42="No data","x",ROUND(IF(P1_IndicatorData!AB42&gt;AN$51,0,IF(P1_IndicatorData!AB42&lt;AN$50,10,(AN$51-P1_IndicatorData!AB42)/(AN$51-AN$50)*10)),1))</f>
        <v>9.5</v>
      </c>
      <c r="AO40" s="154">
        <f t="shared" si="9"/>
        <v>9.5</v>
      </c>
      <c r="AP40" s="154">
        <f>IF(P1_IndicatorData!AC42="No data","x",ROUND(IF(P1_IndicatorData!AC42&gt;AP$51,10,IF(P1_IndicatorData!AC42&lt;AP$50,0,10-(AP$51-P1_IndicatorData!AC42)/(AP$51-AP$50)*10)),1))</f>
        <v>0.8</v>
      </c>
      <c r="AQ40" s="157">
        <f t="shared" si="16"/>
        <v>6.9</v>
      </c>
    </row>
    <row r="41" spans="1:43" x14ac:dyDescent="0.35">
      <c r="A41" s="149" t="s">
        <v>129</v>
      </c>
      <c r="B41" s="149" t="s">
        <v>130</v>
      </c>
      <c r="C41" s="150">
        <f>IF(P1_IndicatorData!F43="No data","x",IF(P1_IndicatorData!F43=0,0,ROUND(IF(LOG(P1_IndicatorData!F43)&gt;C$51,10,IF(LOG(P1_IndicatorData!F43)&lt;C$50,0,10-(C$51-LOG(P1_IndicatorData!F43))/(C$51-C$50)*10)),1)))</f>
        <v>8.5</v>
      </c>
      <c r="D41" s="150">
        <f>IF(P1_IndicatorData!G43="No data","x",ROUND(IF(P1_IndicatorData!G43&gt;D$51,10,IF(P1_IndicatorData!G43&lt;D$50,0,10-(D$51-P1_IndicatorData!G43)/(D$51-D$50)*10)),1))</f>
        <v>4.3</v>
      </c>
      <c r="E41" s="150">
        <f>IF(P1_IndicatorData!H43="No data","x",IF(P1_IndicatorData!H43=0,0,ROUND(IF(LOG(P1_IndicatorData!H43)&gt;E$51,10,IF(LOG(P1_IndicatorData!H43)&lt;E$50,0,10-(E$51-LOG(P1_IndicatorData!H43))/(E$51-E$50)*10)),1)))</f>
        <v>7.1</v>
      </c>
      <c r="F41" s="151">
        <f>IF(P1_IndicatorData!I43="No data","x",ROUND(IF(P1_IndicatorData!I43&gt;F$51,10,IF(P1_IndicatorData!I43&lt;F$50,0,10-(F$51-P1_IndicatorData!I43)/(F$51-F$50)*10)),1))</f>
        <v>9.9</v>
      </c>
      <c r="G41" s="152">
        <f>IF(P1_IndicatorData!J43="No data","x",IF(P1_IndicatorData!J43=0,0,ROUND(IF(LOG(P1_IndicatorData!J43)&gt;G$51,10,IF(LOG(P1_IndicatorData!J43)&lt;G$50,0,10-(G$51-LOG(P1_IndicatorData!J43))/(G$51-G$50)*10)),1)))</f>
        <v>5.7</v>
      </c>
      <c r="H41" s="153">
        <f>IF(P1_IndicatorData!K43="No data","x",ROUND(IF(P1_IndicatorData!K43&gt;H$51,10,IF(P1_IndicatorData!K43&lt;H$50,0,10-(H$51-P1_IndicatorData!K43)/(H$51-H$50)*10)),1))</f>
        <v>9.9</v>
      </c>
      <c r="I41" s="152">
        <f>IF(P1_IndicatorData!L43="No data","x",IF(P1_IndicatorData!L43=0,0,ROUND(IF(LOG(P1_IndicatorData!L43)&gt;I$51,10,IF(LOG(P1_IndicatorData!L43)&lt;I$50,0,10-(I$51-LOG(P1_IndicatorData!L43))/(I$51-I$50)*10)),1)))</f>
        <v>7.6</v>
      </c>
      <c r="J41" s="153">
        <f>IF(P1_IndicatorData!M43="No data","x",ROUND(IF(P1_IndicatorData!M43&gt;J$51,10,IF(P1_IndicatorData!M43&lt;J$50,0,10-(J$51-P1_IndicatorData!M43)/(J$51-J$50)*10)),1))</f>
        <v>7.7</v>
      </c>
      <c r="K41" s="152">
        <f>IF(P1_IndicatorData!N43="No data","x",IF(P1_IndicatorData!N43=0,0,ROUND(IF(LOG(P1_IndicatorData!N43)&gt;K$51,10,IF(LOG(P1_IndicatorData!N43)&lt;K$50,0,10-(K$51-LOG(P1_IndicatorData!N43))/(K$51-K$50)*10)),1)))</f>
        <v>1.3</v>
      </c>
      <c r="L41" s="153">
        <f>IF(P1_IndicatorData!O43="No data","x",ROUND(IF(P1_IndicatorData!O43&gt;L$51,10,IF(P1_IndicatorData!O43&lt;L$50,0,10-(L$51-P1_IndicatorData!O43)/(L$51-L$50)*10)),1))</f>
        <v>0.1</v>
      </c>
      <c r="M41" s="152">
        <f>IF(P1_IndicatorData!P43="No data","x",IF(P1_IndicatorData!P43=0,0,ROUND(IF(LOG(P1_IndicatorData!P43)&gt;M$51,10,IF(LOG(P1_IndicatorData!P43)&lt;M$50,0,10-(M$51-LOG(P1_IndicatorData!P43))/(M$51-M$50)*10)),1)))</f>
        <v>7.8</v>
      </c>
      <c r="N41" s="153">
        <f>IF(P1_IndicatorData!Q43="No data","x",ROUND(IF(P1_IndicatorData!Q43&gt;N$51,10,IF(P1_IndicatorData!Q43&lt;N$50,0,10-(N$51-P1_IndicatorData!Q43)/(N$51-N$50)*10)),1))</f>
        <v>9.9</v>
      </c>
      <c r="O41" s="152">
        <f>IF(P1_IndicatorData!R43="No data","x",IF(P1_IndicatorData!R43=0,0,ROUND(IF(LOG(P1_IndicatorData!R43)&gt;O$51,10,IF(LOG(P1_IndicatorData!R43)&lt;O$50,0,10-(O$51-LOG(P1_IndicatorData!R43))/(O$51-O$50)*10)),1)))</f>
        <v>0</v>
      </c>
      <c r="P41" s="153">
        <f>IF(P1_IndicatorData!S43="No data","x",ROUND(IF(P1_IndicatorData!S43&gt;P$51,10,IF(P1_IndicatorData!S43&lt;P$50,0,10-(P$51-P1_IndicatorData!S43)/(P$51-P$50)*10)),1))</f>
        <v>0</v>
      </c>
      <c r="Q41" s="152">
        <f>IF(P1_IndicatorData!T43="No data","x",IF(P1_IndicatorData!T43=0,0,ROUND(IF(LOG(P1_IndicatorData!T43)&gt;Q$51,10,IF(LOG(P1_IndicatorData!T43)&lt;Q$50,0,10-(Q$51-LOG(P1_IndicatorData!T43))/(Q$51-Q$50)*10)),1)))</f>
        <v>7.8</v>
      </c>
      <c r="R41" s="153">
        <f>IF(P1_IndicatorData!U43="No data","x",ROUND(IF(P1_IndicatorData!U43&gt;R$51,10,IF(P1_IndicatorData!U43&lt;R$50,0,10-(R$51-P1_IndicatorData!U43)/(R$51-R$50)*10)),1))</f>
        <v>9.8000000000000007</v>
      </c>
      <c r="S41" s="152">
        <f>IF(P1_IndicatorData!V43="No data","x",IF(P1_IndicatorData!V43=0,0,ROUND(IF(LOG(P1_IndicatorData!V43)&gt;S$51,10,IF(LOG(P1_IndicatorData!V43)&lt;S$50,0,10-(S$51-LOG(P1_IndicatorData!V43))/(S$51-S$50)*10)),1)))</f>
        <v>6.4</v>
      </c>
      <c r="T41" s="153">
        <f>IF(P1_IndicatorData!W43="No data","x",ROUND(IF(P1_IndicatorData!W43&gt;T$51,10,IF(P1_IndicatorData!W43&lt;T$50,0,10-(T$51-P1_IndicatorData!W43)/(T$51-T$50)*10)),1))</f>
        <v>6.2</v>
      </c>
      <c r="U41" s="152">
        <f>IF(P1_IndicatorData!X43="No data","x",IF(P1_IndicatorData!X43=0,0,ROUND(IF(LOG(P1_IndicatorData!X43)&gt;U$51,10,IF(LOG(P1_IndicatorData!X43)&lt;U$50,0,10-(U$51-LOG(P1_IndicatorData!X43))/(U$51-U$50)*10)),1)))</f>
        <v>5.7</v>
      </c>
      <c r="V41" s="153">
        <f>IF(P1_IndicatorData!Y43="No data","x",ROUND(IF(P1_IndicatorData!Y43&gt;V$51,10,IF(P1_IndicatorData!Y43&lt;V$50,0,10-(V$51-P1_IndicatorData!Y43)/(V$51-V$50)*10)),1))</f>
        <v>10</v>
      </c>
      <c r="W41" s="152">
        <f>IF(P1_IndicatorData!Z43="No data","x",IF(P1_IndicatorData!Z43=0,0,ROUND(IF(LOG(P1_IndicatorData!Z43)&gt;W$51,10,IF(LOG(P1_IndicatorData!Z43)&lt;W$50,0,10-(W$51-LOG(P1_IndicatorData!Z43))/(W$51-W$50)*10)),1)))</f>
        <v>0</v>
      </c>
      <c r="X41" s="153">
        <f>IF(P1_IndicatorData!AA43="No data","x",ROUND(IF(P1_IndicatorData!AA43&gt;X$51,10,IF(P1_IndicatorData!AA43&lt;X$50,0,10-(X$51-P1_IndicatorData!AA43)/(X$51-X$50)*10)),1))</f>
        <v>0</v>
      </c>
      <c r="Y41" s="154">
        <f t="shared" si="10"/>
        <v>6.9</v>
      </c>
      <c r="Z41" s="154">
        <f t="shared" si="0"/>
        <v>8.9</v>
      </c>
      <c r="AA41" s="155">
        <f t="shared" si="11"/>
        <v>8.6</v>
      </c>
      <c r="AB41" s="155">
        <f t="shared" si="1"/>
        <v>7.7</v>
      </c>
      <c r="AC41" s="154">
        <f t="shared" si="12"/>
        <v>8.1999999999999993</v>
      </c>
      <c r="AD41" s="154">
        <f t="shared" si="2"/>
        <v>0.7</v>
      </c>
      <c r="AE41" s="155">
        <f t="shared" si="3"/>
        <v>9.1</v>
      </c>
      <c r="AF41" s="156">
        <f t="shared" si="13"/>
        <v>0</v>
      </c>
      <c r="AG41" s="156">
        <f t="shared" si="4"/>
        <v>9</v>
      </c>
      <c r="AH41" s="156">
        <f t="shared" si="5"/>
        <v>6.3</v>
      </c>
      <c r="AI41" s="155">
        <f t="shared" si="14"/>
        <v>6.3</v>
      </c>
      <c r="AJ41" s="154">
        <f t="shared" si="15"/>
        <v>8</v>
      </c>
      <c r="AK41" s="156">
        <f t="shared" si="6"/>
        <v>2.9</v>
      </c>
      <c r="AL41" s="156">
        <f t="shared" si="7"/>
        <v>5</v>
      </c>
      <c r="AM41" s="155">
        <f t="shared" si="8"/>
        <v>4</v>
      </c>
      <c r="AN41" s="155">
        <f>IF(P1_IndicatorData!AB43="No data","x",ROUND(IF(P1_IndicatorData!AB43&gt;AN$51,0,IF(P1_IndicatorData!AB43&lt;AN$50,10,(AN$51-P1_IndicatorData!AB43)/(AN$51-AN$50)*10)),1))</f>
        <v>8.8000000000000007</v>
      </c>
      <c r="AO41" s="154">
        <f t="shared" si="9"/>
        <v>7.1</v>
      </c>
      <c r="AP41" s="154">
        <f>IF(P1_IndicatorData!AC43="No data","x",ROUND(IF(P1_IndicatorData!AC43&gt;AP$51,10,IF(P1_IndicatorData!AC43&lt;AP$50,0,10-(AP$51-P1_IndicatorData!AC43)/(AP$51-AP$50)*10)),1))</f>
        <v>0.4</v>
      </c>
      <c r="AQ41" s="157">
        <f t="shared" si="16"/>
        <v>6.6</v>
      </c>
    </row>
    <row r="42" spans="1:43" x14ac:dyDescent="0.35">
      <c r="A42" s="149" t="s">
        <v>131</v>
      </c>
      <c r="B42" s="149" t="s">
        <v>132</v>
      </c>
      <c r="C42" s="150">
        <f>IF(P1_IndicatorData!F44="No data","x",IF(P1_IndicatorData!F44=0,0,ROUND(IF(LOG(P1_IndicatorData!F44)&gt;C$51,10,IF(LOG(P1_IndicatorData!F44)&lt;C$50,0,10-(C$51-LOG(P1_IndicatorData!F44))/(C$51-C$50)*10)),1)))</f>
        <v>9.6999999999999993</v>
      </c>
      <c r="D42" s="150">
        <f>IF(P1_IndicatorData!G44="No data","x",ROUND(IF(P1_IndicatorData!G44&gt;D$51,10,IF(P1_IndicatorData!G44&lt;D$50,0,10-(D$51-P1_IndicatorData!G44)/(D$51-D$50)*10)),1))</f>
        <v>8</v>
      </c>
      <c r="E42" s="150">
        <f>IF(P1_IndicatorData!H44="No data","x",IF(P1_IndicatorData!H44=0,0,ROUND(IF(LOG(P1_IndicatorData!H44)&gt;E$51,10,IF(LOG(P1_IndicatorData!H44)&lt;E$50,0,10-(E$51-LOG(P1_IndicatorData!H44))/(E$51-E$50)*10)),1)))</f>
        <v>7.4</v>
      </c>
      <c r="F42" s="151">
        <f>IF(P1_IndicatorData!I44="No data","x",ROUND(IF(P1_IndicatorData!I44&gt;F$51,10,IF(P1_IndicatorData!I44&lt;F$50,0,10-(F$51-P1_IndicatorData!I44)/(F$51-F$50)*10)),1))</f>
        <v>9.5</v>
      </c>
      <c r="G42" s="152">
        <f>IF(P1_IndicatorData!J44="No data","x",IF(P1_IndicatorData!J44=0,0,ROUND(IF(LOG(P1_IndicatorData!J44)&gt;G$51,10,IF(LOG(P1_IndicatorData!J44)&lt;G$50,0,10-(G$51-LOG(P1_IndicatorData!J44))/(G$51-G$50)*10)),1)))</f>
        <v>3</v>
      </c>
      <c r="H42" s="153">
        <f>IF(P1_IndicatorData!K44="No data","x",ROUND(IF(P1_IndicatorData!K44&gt;H$51,10,IF(P1_IndicatorData!K44&lt;H$50,0,10-(H$51-P1_IndicatorData!K44)/(H$51-H$50)*10)),1))</f>
        <v>2.2999999999999998</v>
      </c>
      <c r="I42" s="152">
        <f>IF(P1_IndicatorData!L44="No data","x",IF(P1_IndicatorData!L44=0,0,ROUND(IF(LOG(P1_IndicatorData!L44)&gt;I$51,10,IF(LOG(P1_IndicatorData!L44)&lt;I$50,0,10-(I$51-LOG(P1_IndicatorData!L44))/(I$51-I$50)*10)),1)))</f>
        <v>8.1</v>
      </c>
      <c r="J42" s="153">
        <f>IF(P1_IndicatorData!M44="No data","x",ROUND(IF(P1_IndicatorData!M44&gt;J$51,10,IF(P1_IndicatorData!M44&lt;J$50,0,10-(J$51-P1_IndicatorData!M44)/(J$51-J$50)*10)),1))</f>
        <v>9.8000000000000007</v>
      </c>
      <c r="K42" s="152">
        <f>IF(P1_IndicatorData!N44="No data","x",IF(P1_IndicatorData!N44=0,0,ROUND(IF(LOG(P1_IndicatorData!N44)&gt;K$51,10,IF(LOG(P1_IndicatorData!N44)&lt;K$50,0,10-(K$51-LOG(P1_IndicatorData!N44))/(K$51-K$50)*10)),1)))</f>
        <v>9.4</v>
      </c>
      <c r="L42" s="153">
        <f>IF(P1_IndicatorData!O44="No data","x",ROUND(IF(P1_IndicatorData!O44&gt;L$51,10,IF(P1_IndicatorData!O44&lt;L$50,0,10-(L$51-P1_IndicatorData!O44)/(L$51-L$50)*10)),1))</f>
        <v>10</v>
      </c>
      <c r="M42" s="152">
        <f>IF(P1_IndicatorData!P44="No data","x",IF(P1_IndicatorData!P44=0,0,ROUND(IF(LOG(P1_IndicatorData!P44)&gt;M$51,10,IF(LOG(P1_IndicatorData!P44)&lt;M$50,0,10-(M$51-LOG(P1_IndicatorData!P44))/(M$51-M$50)*10)),1)))</f>
        <v>7.8</v>
      </c>
      <c r="N42" s="153">
        <f>IF(P1_IndicatorData!Q44="No data","x",ROUND(IF(P1_IndicatorData!Q44&gt;N$51,10,IF(P1_IndicatorData!Q44&lt;N$50,0,10-(N$51-P1_IndicatorData!Q44)/(N$51-N$50)*10)),1))</f>
        <v>7.2</v>
      </c>
      <c r="O42" s="152">
        <f>IF(P1_IndicatorData!R44="No data","x",IF(P1_IndicatorData!R44=0,0,ROUND(IF(LOG(P1_IndicatorData!R44)&gt;O$51,10,IF(LOG(P1_IndicatorData!R44)&lt;O$50,0,10-(O$51-LOG(P1_IndicatorData!R44))/(O$51-O$50)*10)),1)))</f>
        <v>0</v>
      </c>
      <c r="P42" s="153">
        <f>IF(P1_IndicatorData!S44="No data","x",ROUND(IF(P1_IndicatorData!S44&gt;P$51,10,IF(P1_IndicatorData!S44&lt;P$50,0,10-(P$51-P1_IndicatorData!S44)/(P$51-P$50)*10)),1))</f>
        <v>0</v>
      </c>
      <c r="Q42" s="152">
        <f>IF(P1_IndicatorData!T44="No data","x",IF(P1_IndicatorData!T44=0,0,ROUND(IF(LOG(P1_IndicatorData!T44)&gt;Q$51,10,IF(LOG(P1_IndicatorData!T44)&lt;Q$50,0,10-(Q$51-LOG(P1_IndicatorData!T44))/(Q$51-Q$50)*10)),1)))</f>
        <v>8.1</v>
      </c>
      <c r="R42" s="153">
        <f>IF(P1_IndicatorData!U44="No data","x",ROUND(IF(P1_IndicatorData!U44&gt;R$51,10,IF(P1_IndicatorData!U44&lt;R$50,0,10-(R$51-P1_IndicatorData!U44)/(R$51-R$50)*10)),1))</f>
        <v>9.9</v>
      </c>
      <c r="S42" s="152">
        <f>IF(P1_IndicatorData!V44="No data","x",IF(P1_IndicatorData!V44=0,0,ROUND(IF(LOG(P1_IndicatorData!V44)&gt;S$51,10,IF(LOG(P1_IndicatorData!V44)&lt;S$50,0,10-(S$51-LOG(P1_IndicatorData!V44))/(S$51-S$50)*10)),1)))</f>
        <v>7.4</v>
      </c>
      <c r="T42" s="153">
        <f>IF(P1_IndicatorData!W44="No data","x",ROUND(IF(P1_IndicatorData!W44&gt;T$51,10,IF(P1_IndicatorData!W44&lt;T$50,0,10-(T$51-P1_IndicatorData!W44)/(T$51-T$50)*10)),1))</f>
        <v>9.8000000000000007</v>
      </c>
      <c r="U42" s="152">
        <f>IF(P1_IndicatorData!X44="No data","x",IF(P1_IndicatorData!X44=0,0,ROUND(IF(LOG(P1_IndicatorData!X44)&gt;U$51,10,IF(LOG(P1_IndicatorData!X44)&lt;U$50,0,10-(U$51-LOG(P1_IndicatorData!X44))/(U$51-U$50)*10)),1)))</f>
        <v>6.2</v>
      </c>
      <c r="V42" s="153">
        <f>IF(P1_IndicatorData!Y44="No data","x",ROUND(IF(P1_IndicatorData!Y44&gt;V$51,10,IF(P1_IndicatorData!Y44&lt;V$50,0,10-(V$51-P1_IndicatorData!Y44)/(V$51-V$50)*10)),1))</f>
        <v>9.9</v>
      </c>
      <c r="W42" s="152">
        <f>IF(P1_IndicatorData!Z44="No data","x",IF(P1_IndicatorData!Z44=0,0,ROUND(IF(LOG(P1_IndicatorData!Z44)&gt;W$51,10,IF(LOG(P1_IndicatorData!Z44)&lt;W$50,0,10-(W$51-LOG(P1_IndicatorData!Z44))/(W$51-W$50)*10)),1)))</f>
        <v>5.4</v>
      </c>
      <c r="X42" s="153">
        <f>IF(P1_IndicatorData!AA44="No data","x",ROUND(IF(P1_IndicatorData!AA44&gt;X$51,10,IF(P1_IndicatorData!AA44&lt;X$50,0,10-(X$51-P1_IndicatorData!AA44)/(X$51-X$50)*10)),1))</f>
        <v>2.4</v>
      </c>
      <c r="Y42" s="154">
        <f t="shared" si="10"/>
        <v>9</v>
      </c>
      <c r="Z42" s="154">
        <f t="shared" si="0"/>
        <v>8.6999999999999993</v>
      </c>
      <c r="AA42" s="155">
        <f t="shared" si="11"/>
        <v>2.7</v>
      </c>
      <c r="AB42" s="155">
        <f t="shared" si="1"/>
        <v>9.1</v>
      </c>
      <c r="AC42" s="154">
        <f t="shared" si="12"/>
        <v>7</v>
      </c>
      <c r="AD42" s="154">
        <f t="shared" si="2"/>
        <v>9.6999999999999993</v>
      </c>
      <c r="AE42" s="155">
        <f t="shared" si="3"/>
        <v>7.5</v>
      </c>
      <c r="AF42" s="156">
        <f t="shared" si="13"/>
        <v>0</v>
      </c>
      <c r="AG42" s="156">
        <f t="shared" si="4"/>
        <v>9.1999999999999993</v>
      </c>
      <c r="AH42" s="156">
        <f t="shared" si="5"/>
        <v>8.9</v>
      </c>
      <c r="AI42" s="155">
        <f t="shared" si="14"/>
        <v>7.5</v>
      </c>
      <c r="AJ42" s="154">
        <f t="shared" si="15"/>
        <v>7.5</v>
      </c>
      <c r="AK42" s="156">
        <f t="shared" si="6"/>
        <v>5.8</v>
      </c>
      <c r="AL42" s="156">
        <f t="shared" si="7"/>
        <v>6.2</v>
      </c>
      <c r="AM42" s="155">
        <f t="shared" si="8"/>
        <v>6</v>
      </c>
      <c r="AN42" s="155">
        <f>IF(P1_IndicatorData!AB44="No data","x",ROUND(IF(P1_IndicatorData!AB44&gt;AN$51,0,IF(P1_IndicatorData!AB44&lt;AN$50,10,(AN$51-P1_IndicatorData!AB44)/(AN$51-AN$50)*10)),1))</f>
        <v>9.8000000000000007</v>
      </c>
      <c r="AO42" s="154">
        <f t="shared" si="9"/>
        <v>8.5</v>
      </c>
      <c r="AP42" s="154">
        <f>IF(P1_IndicatorData!AC44="No data","x",ROUND(IF(P1_IndicatorData!AC44&gt;AP$51,10,IF(P1_IndicatorData!AC44&lt;AP$50,0,10-(AP$51-P1_IndicatorData!AC44)/(AP$51-AP$50)*10)),1))</f>
        <v>0.4</v>
      </c>
      <c r="AQ42" s="157">
        <f t="shared" si="16"/>
        <v>8</v>
      </c>
    </row>
    <row r="43" spans="1:43" x14ac:dyDescent="0.35">
      <c r="A43" s="149" t="s">
        <v>133</v>
      </c>
      <c r="B43" s="149" t="s">
        <v>134</v>
      </c>
      <c r="C43" s="150">
        <f>IF(P1_IndicatorData!F45="No data","x",IF(P1_IndicatorData!F45=0,0,ROUND(IF(LOG(P1_IndicatorData!F45)&gt;C$51,10,IF(LOG(P1_IndicatorData!F45)&lt;C$50,0,10-(C$51-LOG(P1_IndicatorData!F45))/(C$51-C$50)*10)),1)))</f>
        <v>7.7</v>
      </c>
      <c r="D43" s="150">
        <f>IF(P1_IndicatorData!G45="No data","x",ROUND(IF(P1_IndicatorData!G45&gt;D$51,10,IF(P1_IndicatorData!G45&lt;D$50,0,10-(D$51-P1_IndicatorData!G45)/(D$51-D$50)*10)),1))</f>
        <v>2.2000000000000002</v>
      </c>
      <c r="E43" s="150">
        <f>IF(P1_IndicatorData!H45="No data","x",IF(P1_IndicatorData!H45=0,0,ROUND(IF(LOG(P1_IndicatorData!H45)&gt;E$51,10,IF(LOG(P1_IndicatorData!H45)&lt;E$50,0,10-(E$51-LOG(P1_IndicatorData!H45))/(E$51-E$50)*10)),1)))</f>
        <v>7.3</v>
      </c>
      <c r="F43" s="151">
        <f>IF(P1_IndicatorData!I45="No data","x",ROUND(IF(P1_IndicatorData!I45&gt;F$51,10,IF(P1_IndicatorData!I45&lt;F$50,0,10-(F$51-P1_IndicatorData!I45)/(F$51-F$50)*10)),1))</f>
        <v>9.6999999999999993</v>
      </c>
      <c r="G43" s="152">
        <f>IF(P1_IndicatorData!J45="No data","x",IF(P1_IndicatorData!J45=0,0,ROUND(IF(LOG(P1_IndicatorData!J45)&gt;G$51,10,IF(LOG(P1_IndicatorData!J45)&lt;G$50,0,10-(G$51-LOG(P1_IndicatorData!J45))/(G$51-G$50)*10)),1)))</f>
        <v>5.9</v>
      </c>
      <c r="H43" s="153">
        <f>IF(P1_IndicatorData!K45="No data","x",ROUND(IF(P1_IndicatorData!K45&gt;H$51,10,IF(P1_IndicatorData!K45&lt;H$50,0,10-(H$51-P1_IndicatorData!K45)/(H$51-H$50)*10)),1))</f>
        <v>9.6</v>
      </c>
      <c r="I43" s="152">
        <f>IF(P1_IndicatorData!L45="No data","x",IF(P1_IndicatorData!L45=0,0,ROUND(IF(LOG(P1_IndicatorData!L45)&gt;I$51,10,IF(LOG(P1_IndicatorData!L45)&lt;I$50,0,10-(I$51-LOG(P1_IndicatorData!L45))/(I$51-I$50)*10)),1)))</f>
        <v>6.4</v>
      </c>
      <c r="J43" s="153">
        <f>IF(P1_IndicatorData!M45="No data","x",ROUND(IF(P1_IndicatorData!M45&gt;J$51,10,IF(P1_IndicatorData!M45&lt;J$50,0,10-(J$51-P1_IndicatorData!M45)/(J$51-J$50)*10)),1))</f>
        <v>2.2000000000000002</v>
      </c>
      <c r="K43" s="152">
        <f>IF(P1_IndicatorData!N45="No data","x",IF(P1_IndicatorData!N45=0,0,ROUND(IF(LOG(P1_IndicatorData!N45)&gt;K$51,10,IF(LOG(P1_IndicatorData!N45)&lt;K$50,0,10-(K$51-LOG(P1_IndicatorData!N45))/(K$51-K$50)*10)),1)))</f>
        <v>2.9</v>
      </c>
      <c r="L43" s="153">
        <f>IF(P1_IndicatorData!O45="No data","x",ROUND(IF(P1_IndicatorData!O45&gt;L$51,10,IF(P1_IndicatorData!O45&lt;L$50,0,10-(L$51-P1_IndicatorData!O45)/(L$51-L$50)*10)),1))</f>
        <v>0.2</v>
      </c>
      <c r="M43" s="152">
        <f>IF(P1_IndicatorData!P45="No data","x",IF(P1_IndicatorData!P45=0,0,ROUND(IF(LOG(P1_IndicatorData!P45)&gt;M$51,10,IF(LOG(P1_IndicatorData!P45)&lt;M$50,0,10-(M$51-LOG(P1_IndicatorData!P45))/(M$51-M$50)*10)),1)))</f>
        <v>7.6</v>
      </c>
      <c r="N43" s="153">
        <f>IF(P1_IndicatorData!Q45="No data","x",ROUND(IF(P1_IndicatorData!Q45&gt;N$51,10,IF(P1_IndicatorData!Q45&lt;N$50,0,10-(N$51-P1_IndicatorData!Q45)/(N$51-N$50)*10)),1))</f>
        <v>6.8</v>
      </c>
      <c r="O43" s="152">
        <f>IF(P1_IndicatorData!R45="No data","x",IF(P1_IndicatorData!R45=0,0,ROUND(IF(LOG(P1_IndicatorData!R45)&gt;O$51,10,IF(LOG(P1_IndicatorData!R45)&lt;O$50,0,10-(O$51-LOG(P1_IndicatorData!R45))/(O$51-O$50)*10)),1)))</f>
        <v>0</v>
      </c>
      <c r="P43" s="153">
        <f>IF(P1_IndicatorData!S45="No data","x",ROUND(IF(P1_IndicatorData!S45&gt;P$51,10,IF(P1_IndicatorData!S45&lt;P$50,0,10-(P$51-P1_IndicatorData!S45)/(P$51-P$50)*10)),1))</f>
        <v>0</v>
      </c>
      <c r="Q43" s="152">
        <f>IF(P1_IndicatorData!T45="No data","x",IF(P1_IndicatorData!T45=0,0,ROUND(IF(LOG(P1_IndicatorData!T45)&gt;Q$51,10,IF(LOG(P1_IndicatorData!T45)&lt;Q$50,0,10-(Q$51-LOG(P1_IndicatorData!T45))/(Q$51-Q$50)*10)),1)))</f>
        <v>7.5</v>
      </c>
      <c r="R43" s="153">
        <f>IF(P1_IndicatorData!U45="No data","x",ROUND(IF(P1_IndicatorData!U45&gt;R$51,10,IF(P1_IndicatorData!U45&lt;R$50,0,10-(R$51-P1_IndicatorData!U45)/(R$51-R$50)*10)),1))</f>
        <v>6.4</v>
      </c>
      <c r="S43" s="152">
        <f>IF(P1_IndicatorData!V45="No data","x",IF(P1_IndicatorData!V45=0,0,ROUND(IF(LOG(P1_IndicatorData!V45)&gt;S$51,10,IF(LOG(P1_IndicatorData!V45)&lt;S$50,0,10-(S$51-LOG(P1_IndicatorData!V45))/(S$51-S$50)*10)),1)))</f>
        <v>7.1</v>
      </c>
      <c r="T43" s="153">
        <f>IF(P1_IndicatorData!W45="No data","x",ROUND(IF(P1_IndicatorData!W45&gt;T$51,10,IF(P1_IndicatorData!W45&lt;T$50,0,10-(T$51-P1_IndicatorData!W45)/(T$51-T$50)*10)),1))</f>
        <v>8.4</v>
      </c>
      <c r="U43" s="152">
        <f>IF(P1_IndicatorData!X45="No data","x",IF(P1_IndicatorData!X45=0,0,ROUND(IF(LOG(P1_IndicatorData!X45)&gt;U$51,10,IF(LOG(P1_IndicatorData!X45)&lt;U$50,0,10-(U$51-LOG(P1_IndicatorData!X45))/(U$51-U$50)*10)),1)))</f>
        <v>6</v>
      </c>
      <c r="V43" s="153">
        <f>IF(P1_IndicatorData!Y45="No data","x",ROUND(IF(P1_IndicatorData!Y45&gt;V$51,10,IF(P1_IndicatorData!Y45&lt;V$50,0,10-(V$51-P1_IndicatorData!Y45)/(V$51-V$50)*10)),1))</f>
        <v>10</v>
      </c>
      <c r="W43" s="152">
        <f>IF(P1_IndicatorData!Z45="No data","x",IF(P1_IndicatorData!Z45=0,0,ROUND(IF(LOG(P1_IndicatorData!Z45)&gt;W$51,10,IF(LOG(P1_IndicatorData!Z45)&lt;W$50,0,10-(W$51-LOG(P1_IndicatorData!Z45))/(W$51-W$50)*10)),1)))</f>
        <v>0.7</v>
      </c>
      <c r="X43" s="153">
        <f>IF(P1_IndicatorData!AA45="No data","x",ROUND(IF(P1_IndicatorData!AA45&gt;X$51,10,IF(P1_IndicatorData!AA45&lt;X$50,0,10-(X$51-P1_IndicatorData!AA45)/(X$51-X$50)*10)),1))</f>
        <v>0.1</v>
      </c>
      <c r="Y43" s="154">
        <f t="shared" si="10"/>
        <v>5.6</v>
      </c>
      <c r="Z43" s="154">
        <f t="shared" si="0"/>
        <v>8.8000000000000007</v>
      </c>
      <c r="AA43" s="155">
        <f t="shared" si="11"/>
        <v>8.3000000000000007</v>
      </c>
      <c r="AB43" s="155">
        <f t="shared" si="1"/>
        <v>4.5999999999999996</v>
      </c>
      <c r="AC43" s="154">
        <f t="shared" si="12"/>
        <v>6.8</v>
      </c>
      <c r="AD43" s="154">
        <f t="shared" si="2"/>
        <v>1.6</v>
      </c>
      <c r="AE43" s="155">
        <f t="shared" si="3"/>
        <v>7.2</v>
      </c>
      <c r="AF43" s="156">
        <f t="shared" si="13"/>
        <v>0</v>
      </c>
      <c r="AG43" s="156">
        <f t="shared" si="4"/>
        <v>7</v>
      </c>
      <c r="AH43" s="156">
        <f t="shared" si="5"/>
        <v>7.8</v>
      </c>
      <c r="AI43" s="155">
        <f t="shared" si="14"/>
        <v>5.8</v>
      </c>
      <c r="AJ43" s="154">
        <f t="shared" si="15"/>
        <v>6.6</v>
      </c>
      <c r="AK43" s="156">
        <f t="shared" si="6"/>
        <v>3.4</v>
      </c>
      <c r="AL43" s="156">
        <f t="shared" si="7"/>
        <v>5.0999999999999996</v>
      </c>
      <c r="AM43" s="155">
        <f t="shared" si="8"/>
        <v>4.3</v>
      </c>
      <c r="AN43" s="155">
        <f>IF(P1_IndicatorData!AB45="No data","x",ROUND(IF(P1_IndicatorData!AB45&gt;AN$51,0,IF(P1_IndicatorData!AB45&lt;AN$50,10,(AN$51-P1_IndicatorData!AB45)/(AN$51-AN$50)*10)),1))</f>
        <v>9.1</v>
      </c>
      <c r="AO43" s="154">
        <f t="shared" si="9"/>
        <v>7.4</v>
      </c>
      <c r="AP43" s="154">
        <f>IF(P1_IndicatorData!AC45="No data","x",ROUND(IF(P1_IndicatorData!AC45&gt;AP$51,10,IF(P1_IndicatorData!AC45&lt;AP$50,0,10-(AP$51-P1_IndicatorData!AC45)/(AP$51-AP$50)*10)),1))</f>
        <v>0.4</v>
      </c>
      <c r="AQ43" s="157">
        <f t="shared" si="16"/>
        <v>6</v>
      </c>
    </row>
    <row r="44" spans="1:43" x14ac:dyDescent="0.35">
      <c r="A44" s="149" t="s">
        <v>135</v>
      </c>
      <c r="B44" s="149" t="s">
        <v>136</v>
      </c>
      <c r="C44" s="150">
        <f>IF(P1_IndicatorData!F46="No data","x",IF(P1_IndicatorData!F46=0,0,ROUND(IF(LOG(P1_IndicatorData!F46)&gt;C$51,10,IF(LOG(P1_IndicatorData!F46)&lt;C$50,0,10-(C$51-LOG(P1_IndicatorData!F46))/(C$51-C$50)*10)),1)))</f>
        <v>6.7</v>
      </c>
      <c r="D44" s="150">
        <f>IF(P1_IndicatorData!G46="No data","x",ROUND(IF(P1_IndicatorData!G46&gt;D$51,10,IF(P1_IndicatorData!G46&lt;D$50,0,10-(D$51-P1_IndicatorData!G46)/(D$51-D$50)*10)),1))</f>
        <v>0.3</v>
      </c>
      <c r="E44" s="150">
        <f>IF(P1_IndicatorData!H46="No data","x",IF(P1_IndicatorData!H46=0,0,ROUND(IF(LOG(P1_IndicatorData!H46)&gt;E$51,10,IF(LOG(P1_IndicatorData!H46)&lt;E$50,0,10-(E$51-LOG(P1_IndicatorData!H46))/(E$51-E$50)*10)),1)))</f>
        <v>0</v>
      </c>
      <c r="F44" s="151">
        <f>IF(P1_IndicatorData!I46="No data","x",ROUND(IF(P1_IndicatorData!I46&gt;F$51,10,IF(P1_IndicatorData!I46&lt;F$50,0,10-(F$51-P1_IndicatorData!I46)/(F$51-F$50)*10)),1))</f>
        <v>0</v>
      </c>
      <c r="G44" s="152">
        <f>IF(P1_IndicatorData!J46="No data","x",IF(P1_IndicatorData!J46=0,0,ROUND(IF(LOG(P1_IndicatorData!J46)&gt;G$51,10,IF(LOG(P1_IndicatorData!J46)&lt;G$50,0,10-(G$51-LOG(P1_IndicatorData!J46))/(G$51-G$50)*10)),1)))</f>
        <v>8.5</v>
      </c>
      <c r="H44" s="153">
        <f>IF(P1_IndicatorData!K46="No data","x",ROUND(IF(P1_IndicatorData!K46&gt;H$51,10,IF(P1_IndicatorData!K46&lt;H$50,0,10-(H$51-P1_IndicatorData!K46)/(H$51-H$50)*10)),1))</f>
        <v>9.9</v>
      </c>
      <c r="I44" s="152">
        <f>IF(P1_IndicatorData!L46="No data","x",IF(P1_IndicatorData!L46=0,0,ROUND(IF(LOG(P1_IndicatorData!L46)&gt;I$51,10,IF(LOG(P1_IndicatorData!L46)&lt;I$50,0,10-(I$51-LOG(P1_IndicatorData!L46))/(I$51-I$50)*10)),1)))</f>
        <v>0</v>
      </c>
      <c r="J44" s="153">
        <f>IF(P1_IndicatorData!M46="No data","x",ROUND(IF(P1_IndicatorData!M46&gt;J$51,10,IF(P1_IndicatorData!M46&lt;J$50,0,10-(J$51-P1_IndicatorData!M46)/(J$51-J$50)*10)),1))</f>
        <v>0</v>
      </c>
      <c r="K44" s="152">
        <f>IF(P1_IndicatorData!N46="No data","x",IF(P1_IndicatorData!N46=0,0,ROUND(IF(LOG(P1_IndicatorData!N46)&gt;K$51,10,IF(LOG(P1_IndicatorData!N46)&lt;K$50,0,10-(K$51-LOG(P1_IndicatorData!N46))/(K$51-K$50)*10)),1)))</f>
        <v>6.4</v>
      </c>
      <c r="L44" s="153">
        <f>IF(P1_IndicatorData!O46="No data","x",ROUND(IF(P1_IndicatorData!O46&gt;L$51,10,IF(P1_IndicatorData!O46&lt;L$50,0,10-(L$51-P1_IndicatorData!O46)/(L$51-L$50)*10)),1))</f>
        <v>0.8</v>
      </c>
      <c r="M44" s="152">
        <f>IF(P1_IndicatorData!P46="No data","x",IF(P1_IndicatorData!P46=0,0,ROUND(IF(LOG(P1_IndicatorData!P46)&gt;M$51,10,IF(LOG(P1_IndicatorData!P46)&lt;M$50,0,10-(M$51-LOG(P1_IndicatorData!P46))/(M$51-M$50)*10)),1)))</f>
        <v>9.1999999999999993</v>
      </c>
      <c r="N44" s="153">
        <f>IF(P1_IndicatorData!Q46="No data","x",ROUND(IF(P1_IndicatorData!Q46&gt;N$51,10,IF(P1_IndicatorData!Q46&lt;N$50,0,10-(N$51-P1_IndicatorData!Q46)/(N$51-N$50)*10)),1))</f>
        <v>9.5</v>
      </c>
      <c r="O44" s="152">
        <f>IF(P1_IndicatorData!R46="No data","x",IF(P1_IndicatorData!R46=0,0,ROUND(IF(LOG(P1_IndicatorData!R46)&gt;O$51,10,IF(LOG(P1_IndicatorData!R46)&lt;O$50,0,10-(O$51-LOG(P1_IndicatorData!R46))/(O$51-O$50)*10)),1)))</f>
        <v>7.5</v>
      </c>
      <c r="P44" s="153">
        <f>IF(P1_IndicatorData!S46="No data","x",ROUND(IF(P1_IndicatorData!S46&gt;P$51,10,IF(P1_IndicatorData!S46&lt;P$50,0,10-(P$51-P1_IndicatorData!S46)/(P$51-P$50)*10)),1))</f>
        <v>1.1000000000000001</v>
      </c>
      <c r="Q44" s="152">
        <f>IF(P1_IndicatorData!T46="No data","x",IF(P1_IndicatorData!T46=0,0,ROUND(IF(LOG(P1_IndicatorData!T46)&gt;Q$51,10,IF(LOG(P1_IndicatorData!T46)&lt;Q$50,0,10-(Q$51-LOG(P1_IndicatorData!T46))/(Q$51-Q$50)*10)),1)))</f>
        <v>0</v>
      </c>
      <c r="R44" s="153">
        <f>IF(P1_IndicatorData!U46="No data","x",ROUND(IF(P1_IndicatorData!U46&gt;R$51,10,IF(P1_IndicatorData!U46&lt;R$50,0,10-(R$51-P1_IndicatorData!U46)/(R$51-R$50)*10)),1))</f>
        <v>0</v>
      </c>
      <c r="S44" s="152">
        <f>IF(P1_IndicatorData!V46="No data","x",IF(P1_IndicatorData!V46=0,0,ROUND(IF(LOG(P1_IndicatorData!V46)&gt;S$51,10,IF(LOG(P1_IndicatorData!V46)&lt;S$50,0,10-(S$51-LOG(P1_IndicatorData!V46))/(S$51-S$50)*10)),1)))</f>
        <v>0.9</v>
      </c>
      <c r="T44" s="153">
        <f>IF(P1_IndicatorData!W46="No data","x",ROUND(IF(P1_IndicatorData!W46&gt;T$51,10,IF(P1_IndicatorData!W46&lt;T$50,0,10-(T$51-P1_IndicatorData!W46)/(T$51-T$50)*10)),1))</f>
        <v>0</v>
      </c>
      <c r="U44" s="152">
        <f>IF(P1_IndicatorData!X46="No data","x",IF(P1_IndicatorData!X46=0,0,ROUND(IF(LOG(P1_IndicatorData!X46)&gt;U$51,10,IF(LOG(P1_IndicatorData!X46)&lt;U$50,0,10-(U$51-LOG(P1_IndicatorData!X46))/(U$51-U$50)*10)),1)))</f>
        <v>8.5</v>
      </c>
      <c r="V44" s="153">
        <f>IF(P1_IndicatorData!Y46="No data","x",ROUND(IF(P1_IndicatorData!Y46&gt;V$51,10,IF(P1_IndicatorData!Y46&lt;V$50,0,10-(V$51-P1_IndicatorData!Y46)/(V$51-V$50)*10)),1))</f>
        <v>10</v>
      </c>
      <c r="W44" s="152">
        <f>IF(P1_IndicatorData!Z46="No data","x",IF(P1_IndicatorData!Z46=0,0,ROUND(IF(LOG(P1_IndicatorData!Z46)&gt;W$51,10,IF(LOG(P1_IndicatorData!Z46)&lt;W$50,0,10-(W$51-LOG(P1_IndicatorData!Z46))/(W$51-W$50)*10)),1)))</f>
        <v>9</v>
      </c>
      <c r="X44" s="153">
        <f>IF(P1_IndicatorData!AA46="No data","x",ROUND(IF(P1_IndicatorData!AA46&gt;X$51,10,IF(P1_IndicatorData!AA46&lt;X$50,0,10-(X$51-P1_IndicatorData!AA46)/(X$51-X$50)*10)),1))</f>
        <v>10</v>
      </c>
      <c r="Y44" s="154">
        <f t="shared" si="10"/>
        <v>4.2</v>
      </c>
      <c r="Z44" s="154">
        <f t="shared" si="0"/>
        <v>0</v>
      </c>
      <c r="AA44" s="155">
        <f t="shared" si="11"/>
        <v>9.3000000000000007</v>
      </c>
      <c r="AB44" s="155">
        <f t="shared" si="1"/>
        <v>0</v>
      </c>
      <c r="AC44" s="154">
        <f t="shared" si="12"/>
        <v>6.6</v>
      </c>
      <c r="AD44" s="154">
        <f t="shared" si="2"/>
        <v>4.0999999999999996</v>
      </c>
      <c r="AE44" s="155">
        <f t="shared" si="3"/>
        <v>9.4</v>
      </c>
      <c r="AF44" s="156">
        <f t="shared" si="13"/>
        <v>5.0999999999999996</v>
      </c>
      <c r="AG44" s="156">
        <f t="shared" si="4"/>
        <v>0</v>
      </c>
      <c r="AH44" s="156">
        <f t="shared" si="5"/>
        <v>0.5</v>
      </c>
      <c r="AI44" s="155">
        <f t="shared" si="14"/>
        <v>2.2000000000000002</v>
      </c>
      <c r="AJ44" s="154">
        <f t="shared" si="15"/>
        <v>7.2</v>
      </c>
      <c r="AK44" s="156">
        <f t="shared" si="6"/>
        <v>8.8000000000000007</v>
      </c>
      <c r="AL44" s="156">
        <f t="shared" si="7"/>
        <v>10</v>
      </c>
      <c r="AM44" s="155">
        <f t="shared" si="8"/>
        <v>9.5</v>
      </c>
      <c r="AN44" s="155">
        <f>IF(P1_IndicatorData!AB46="No data","x",ROUND(IF(P1_IndicatorData!AB46&gt;AN$51,0,IF(P1_IndicatorData!AB46&lt;AN$50,10,(AN$51-P1_IndicatorData!AB46)/(AN$51-AN$50)*10)),1))</f>
        <v>9</v>
      </c>
      <c r="AO44" s="154">
        <f t="shared" si="9"/>
        <v>9.3000000000000007</v>
      </c>
      <c r="AP44" s="154">
        <f>IF(P1_IndicatorData!AC46="No data","x",ROUND(IF(P1_IndicatorData!AC46&gt;AP$51,10,IF(P1_IndicatorData!AC46&lt;AP$50,0,10-(AP$51-P1_IndicatorData!AC46)/(AP$51-AP$50)*10)),1))</f>
        <v>1.6</v>
      </c>
      <c r="AQ44" s="157">
        <f t="shared" si="16"/>
        <v>5.6</v>
      </c>
    </row>
    <row r="45" spans="1:43" x14ac:dyDescent="0.35">
      <c r="A45" s="149" t="s">
        <v>137</v>
      </c>
      <c r="B45" s="149" t="s">
        <v>138</v>
      </c>
      <c r="C45" s="150">
        <f>IF(P1_IndicatorData!F47="No data","x",IF(P1_IndicatorData!F47=0,0,ROUND(IF(LOG(P1_IndicatorData!F47)&gt;C$51,10,IF(LOG(P1_IndicatorData!F47)&lt;C$50,0,10-(C$51-LOG(P1_IndicatorData!F47))/(C$51-C$50)*10)),1)))</f>
        <v>10</v>
      </c>
      <c r="D45" s="150">
        <f>IF(P1_IndicatorData!G47="No data","x",ROUND(IF(P1_IndicatorData!G47&gt;D$51,10,IF(P1_IndicatorData!G47&lt;D$50,0,10-(D$51-P1_IndicatorData!G47)/(D$51-D$50)*10)),1))</f>
        <v>10</v>
      </c>
      <c r="E45" s="150">
        <f>IF(P1_IndicatorData!H47="No data","x",IF(P1_IndicatorData!H47=0,0,ROUND(IF(LOG(P1_IndicatorData!H47)&gt;E$51,10,IF(LOG(P1_IndicatorData!H47)&lt;E$50,0,10-(E$51-LOG(P1_IndicatorData!H47))/(E$51-E$50)*10)),1)))</f>
        <v>7.3</v>
      </c>
      <c r="F45" s="151">
        <f>IF(P1_IndicatorData!I47="No data","x",ROUND(IF(P1_IndicatorData!I47&gt;F$51,10,IF(P1_IndicatorData!I47&lt;F$50,0,10-(F$51-P1_IndicatorData!I47)/(F$51-F$50)*10)),1))</f>
        <v>4.4000000000000004</v>
      </c>
      <c r="G45" s="152">
        <f>IF(P1_IndicatorData!J47="No data","x",IF(P1_IndicatorData!J47=0,0,ROUND(IF(LOG(P1_IndicatorData!J47)&gt;G$51,10,IF(LOG(P1_IndicatorData!J47)&lt;G$50,0,10-(G$51-LOG(P1_IndicatorData!J47))/(G$51-G$50)*10)),1)))</f>
        <v>7.7</v>
      </c>
      <c r="H45" s="153">
        <f>IF(P1_IndicatorData!K47="No data","x",ROUND(IF(P1_IndicatorData!K47&gt;H$51,10,IF(P1_IndicatorData!K47&lt;H$50,0,10-(H$51-P1_IndicatorData!K47)/(H$51-H$50)*10)),1))</f>
        <v>10</v>
      </c>
      <c r="I45" s="152">
        <f>IF(P1_IndicatorData!L47="No data","x",IF(P1_IndicatorData!L47=0,0,ROUND(IF(LOG(P1_IndicatorData!L47)&gt;I$51,10,IF(LOG(P1_IndicatorData!L47)&lt;I$50,0,10-(I$51-LOG(P1_IndicatorData!L47))/(I$51-I$50)*10)),1)))</f>
        <v>8.8000000000000007</v>
      </c>
      <c r="J45" s="153">
        <f>IF(P1_IndicatorData!M47="No data","x",ROUND(IF(P1_IndicatorData!M47&gt;J$51,10,IF(P1_IndicatorData!M47&lt;J$50,0,10-(J$51-P1_IndicatorData!M47)/(J$51-J$50)*10)),1))</f>
        <v>10</v>
      </c>
      <c r="K45" s="152">
        <f>IF(P1_IndicatorData!N47="No data","x",IF(P1_IndicatorData!N47=0,0,ROUND(IF(LOG(P1_IndicatorData!N47)&gt;K$51,10,IF(LOG(P1_IndicatorData!N47)&lt;K$50,0,10-(K$51-LOG(P1_IndicatorData!N47))/(K$51-K$50)*10)),1)))</f>
        <v>9.8000000000000007</v>
      </c>
      <c r="L45" s="153">
        <f>IF(P1_IndicatorData!O47="No data","x",ROUND(IF(P1_IndicatorData!O47&gt;L$51,10,IF(P1_IndicatorData!O47&lt;L$50,0,10-(L$51-P1_IndicatorData!O47)/(L$51-L$50)*10)),1))</f>
        <v>10</v>
      </c>
      <c r="M45" s="152">
        <f>IF(P1_IndicatorData!P47="No data","x",IF(P1_IndicatorData!P47=0,0,ROUND(IF(LOG(P1_IndicatorData!P47)&gt;M$51,10,IF(LOG(P1_IndicatorData!P47)&lt;M$50,0,10-(M$51-LOG(P1_IndicatorData!P47))/(M$51-M$50)*10)),1)))</f>
        <v>8.6999999999999993</v>
      </c>
      <c r="N45" s="153">
        <f>IF(P1_IndicatorData!Q47="No data","x",ROUND(IF(P1_IndicatorData!Q47&gt;N$51,10,IF(P1_IndicatorData!Q47&lt;N$50,0,10-(N$51-P1_IndicatorData!Q47)/(N$51-N$50)*10)),1))</f>
        <v>8.5</v>
      </c>
      <c r="O45" s="152">
        <f>IF(P1_IndicatorData!R47="No data","x",IF(P1_IndicatorData!R47=0,0,ROUND(IF(LOG(P1_IndicatorData!R47)&gt;O$51,10,IF(LOG(P1_IndicatorData!R47)&lt;O$50,0,10-(O$51-LOG(P1_IndicatorData!R47))/(O$51-O$50)*10)),1)))</f>
        <v>6.2</v>
      </c>
      <c r="P45" s="153">
        <f>IF(P1_IndicatorData!S47="No data","x",ROUND(IF(P1_IndicatorData!S47&gt;P$51,10,IF(P1_IndicatorData!S47&lt;P$50,0,10-(P$51-P1_IndicatorData!S47)/(P$51-P$50)*10)),1))</f>
        <v>0.7</v>
      </c>
      <c r="Q45" s="152">
        <f>IF(P1_IndicatorData!T47="No data","x",IF(P1_IndicatorData!T47=0,0,ROUND(IF(LOG(P1_IndicatorData!T47)&gt;Q$51,10,IF(LOG(P1_IndicatorData!T47)&lt;Q$50,0,10-(Q$51-LOG(P1_IndicatorData!T47))/(Q$51-Q$50)*10)),1)))</f>
        <v>8.6999999999999993</v>
      </c>
      <c r="R45" s="153">
        <f>IF(P1_IndicatorData!U47="No data","x",ROUND(IF(P1_IndicatorData!U47&gt;R$51,10,IF(P1_IndicatorData!U47&lt;R$50,0,10-(R$51-P1_IndicatorData!U47)/(R$51-R$50)*10)),1))</f>
        <v>9</v>
      </c>
      <c r="S45" s="152">
        <f>IF(P1_IndicatorData!V47="No data","x",IF(P1_IndicatorData!V47=0,0,ROUND(IF(LOG(P1_IndicatorData!V47)&gt;S$51,10,IF(LOG(P1_IndicatorData!V47)&lt;S$50,0,10-(S$51-LOG(P1_IndicatorData!V47))/(S$51-S$50)*10)),1)))</f>
        <v>8.3000000000000007</v>
      </c>
      <c r="T45" s="153">
        <f>IF(P1_IndicatorData!W47="No data","x",ROUND(IF(P1_IndicatorData!W47&gt;T$51,10,IF(P1_IndicatorData!W47&lt;T$50,0,10-(T$51-P1_IndicatorData!W47)/(T$51-T$50)*10)),1))</f>
        <v>9.3000000000000007</v>
      </c>
      <c r="U45" s="152">
        <f>IF(P1_IndicatorData!X47="No data","x",IF(P1_IndicatorData!X47=0,0,ROUND(IF(LOG(P1_IndicatorData!X47)&gt;U$51,10,IF(LOG(P1_IndicatorData!X47)&lt;U$50,0,10-(U$51-LOG(P1_IndicatorData!X47))/(U$51-U$50)*10)),1)))</f>
        <v>7.7</v>
      </c>
      <c r="V45" s="153">
        <f>IF(P1_IndicatorData!Y47="No data","x",ROUND(IF(P1_IndicatorData!Y47&gt;V$51,10,IF(P1_IndicatorData!Y47&lt;V$50,0,10-(V$51-P1_IndicatorData!Y47)/(V$51-V$50)*10)),1))</f>
        <v>10</v>
      </c>
      <c r="W45" s="152">
        <f>IF(P1_IndicatorData!Z47="No data","x",IF(P1_IndicatorData!Z47=0,0,ROUND(IF(LOG(P1_IndicatorData!Z47)&gt;W$51,10,IF(LOG(P1_IndicatorData!Z47)&lt;W$50,0,10-(W$51-LOG(P1_IndicatorData!Z47))/(W$51-W$50)*10)),1)))</f>
        <v>7.7</v>
      </c>
      <c r="X45" s="153">
        <f>IF(P1_IndicatorData!AA47="No data","x",ROUND(IF(P1_IndicatorData!AA47&gt;X$51,10,IF(P1_IndicatorData!AA47&lt;X$50,0,10-(X$51-P1_IndicatorData!AA47)/(X$51-X$50)*10)),1))</f>
        <v>5.9</v>
      </c>
      <c r="Y45" s="154">
        <f t="shared" si="10"/>
        <v>10</v>
      </c>
      <c r="Z45" s="154">
        <f t="shared" si="0"/>
        <v>6.1</v>
      </c>
      <c r="AA45" s="155">
        <f t="shared" si="11"/>
        <v>9.1999999999999993</v>
      </c>
      <c r="AB45" s="155">
        <f t="shared" si="1"/>
        <v>9.5</v>
      </c>
      <c r="AC45" s="154">
        <f t="shared" si="12"/>
        <v>9.4</v>
      </c>
      <c r="AD45" s="154">
        <f t="shared" si="2"/>
        <v>9.9</v>
      </c>
      <c r="AE45" s="155">
        <f t="shared" si="3"/>
        <v>8.6</v>
      </c>
      <c r="AF45" s="156">
        <f t="shared" si="13"/>
        <v>4</v>
      </c>
      <c r="AG45" s="156">
        <f t="shared" si="4"/>
        <v>8.9</v>
      </c>
      <c r="AH45" s="156">
        <f t="shared" si="5"/>
        <v>8.9</v>
      </c>
      <c r="AI45" s="155">
        <f t="shared" si="14"/>
        <v>7.8</v>
      </c>
      <c r="AJ45" s="154">
        <f t="shared" si="15"/>
        <v>8.1999999999999993</v>
      </c>
      <c r="AK45" s="156">
        <f t="shared" si="6"/>
        <v>7.7</v>
      </c>
      <c r="AL45" s="156">
        <f t="shared" si="7"/>
        <v>8</v>
      </c>
      <c r="AM45" s="155">
        <f t="shared" si="8"/>
        <v>7.9</v>
      </c>
      <c r="AN45" s="155">
        <f>IF(P1_IndicatorData!AB47="No data","x",ROUND(IF(P1_IndicatorData!AB47&gt;AN$51,0,IF(P1_IndicatorData!AB47&lt;AN$50,10,(AN$51-P1_IndicatorData!AB47)/(AN$51-AN$50)*10)),1))</f>
        <v>9.8000000000000007</v>
      </c>
      <c r="AO45" s="154">
        <f t="shared" si="9"/>
        <v>9.1</v>
      </c>
      <c r="AP45" s="154">
        <f>IF(P1_IndicatorData!AC47="No data","x",ROUND(IF(P1_IndicatorData!AC47&gt;AP$51,10,IF(P1_IndicatorData!AC47&lt;AP$50,0,10-(AP$51-P1_IndicatorData!AC47)/(AP$51-AP$50)*10)),1))</f>
        <v>10</v>
      </c>
      <c r="AQ45" s="157">
        <f t="shared" si="16"/>
        <v>9.3000000000000007</v>
      </c>
    </row>
    <row r="46" spans="1:43" x14ac:dyDescent="0.35">
      <c r="A46" s="149" t="s">
        <v>139</v>
      </c>
      <c r="B46" s="149" t="s">
        <v>140</v>
      </c>
      <c r="C46" s="150">
        <f>IF(P1_IndicatorData!F48="No data","x",IF(P1_IndicatorData!F48=0,0,ROUND(IF(LOG(P1_IndicatorData!F48)&gt;C$51,10,IF(LOG(P1_IndicatorData!F48)&lt;C$50,0,10-(C$51-LOG(P1_IndicatorData!F48))/(C$51-C$50)*10)),1)))</f>
        <v>9.1999999999999993</v>
      </c>
      <c r="D46" s="150">
        <f>IF(P1_IndicatorData!G48="No data","x",ROUND(IF(P1_IndicatorData!G48&gt;D$51,10,IF(P1_IndicatorData!G48&lt;D$50,0,10-(D$51-P1_IndicatorData!G48)/(D$51-D$50)*10)),1))</f>
        <v>1.8</v>
      </c>
      <c r="E46" s="150">
        <f>IF(P1_IndicatorData!H48="No data","x",IF(P1_IndicatorData!H48=0,0,ROUND(IF(LOG(P1_IndicatorData!H48)&gt;E$51,10,IF(LOG(P1_IndicatorData!H48)&lt;E$50,0,10-(E$51-LOG(P1_IndicatorData!H48))/(E$51-E$50)*10)),1)))</f>
        <v>0</v>
      </c>
      <c r="F46" s="151">
        <f>IF(P1_IndicatorData!I48="No data","x",ROUND(IF(P1_IndicatorData!I48&gt;F$51,10,IF(P1_IndicatorData!I48&lt;F$50,0,10-(F$51-P1_IndicatorData!I48)/(F$51-F$50)*10)),1))</f>
        <v>0</v>
      </c>
      <c r="G46" s="152">
        <f>IF(P1_IndicatorData!J48="No data","x",IF(P1_IndicatorData!J48=0,0,ROUND(IF(LOG(P1_IndicatorData!J48)&gt;G$51,10,IF(LOG(P1_IndicatorData!J48)&lt;G$50,0,10-(G$51-LOG(P1_IndicatorData!J48))/(G$51-G$50)*10)),1)))</f>
        <v>5.3</v>
      </c>
      <c r="H46" s="153">
        <f>IF(P1_IndicatorData!K48="No data","x",ROUND(IF(P1_IndicatorData!K48&gt;H$51,10,IF(P1_IndicatorData!K48&lt;H$50,0,10-(H$51-P1_IndicatorData!K48)/(H$51-H$50)*10)),1))</f>
        <v>2.2999999999999998</v>
      </c>
      <c r="I46" s="152">
        <f>IF(P1_IndicatorData!L48="No data","x",IF(P1_IndicatorData!L48=0,0,ROUND(IF(LOG(P1_IndicatorData!L48)&gt;I$51,10,IF(LOG(P1_IndicatorData!L48)&lt;I$50,0,10-(I$51-LOG(P1_IndicatorData!L48))/(I$51-I$50)*10)),1)))</f>
        <v>0</v>
      </c>
      <c r="J46" s="153">
        <f>IF(P1_IndicatorData!M48="No data","x",ROUND(IF(P1_IndicatorData!M48&gt;J$51,10,IF(P1_IndicatorData!M48&lt;J$50,0,10-(J$51-P1_IndicatorData!M48)/(J$51-J$50)*10)),1))</f>
        <v>0</v>
      </c>
      <c r="K46" s="152">
        <f>IF(P1_IndicatorData!N48="No data","x",IF(P1_IndicatorData!N48=0,0,ROUND(IF(LOG(P1_IndicatorData!N48)&gt;K$51,10,IF(LOG(P1_IndicatorData!N48)&lt;K$50,0,10-(K$51-LOG(P1_IndicatorData!N48))/(K$51-K$50)*10)),1)))</f>
        <v>4.9000000000000004</v>
      </c>
      <c r="L46" s="153">
        <f>IF(P1_IndicatorData!O48="No data","x",ROUND(IF(P1_IndicatorData!O48&gt;L$51,10,IF(P1_IndicatorData!O48&lt;L$50,0,10-(L$51-P1_IndicatorData!O48)/(L$51-L$50)*10)),1))</f>
        <v>0.3</v>
      </c>
      <c r="M46" s="152">
        <f>IF(P1_IndicatorData!P48="No data","x",IF(P1_IndicatorData!P48=0,0,ROUND(IF(LOG(P1_IndicatorData!P48)&gt;M$51,10,IF(LOG(P1_IndicatorData!P48)&lt;M$50,0,10-(M$51-LOG(P1_IndicatorData!P48))/(M$51-M$50)*10)),1)))</f>
        <v>5.6</v>
      </c>
      <c r="N46" s="153">
        <f>IF(P1_IndicatorData!Q48="No data","x",ROUND(IF(P1_IndicatorData!Q48&gt;N$51,10,IF(P1_IndicatorData!Q48&lt;N$50,0,10-(N$51-P1_IndicatorData!Q48)/(N$51-N$50)*10)),1))</f>
        <v>0.4</v>
      </c>
      <c r="O46" s="152">
        <f>IF(P1_IndicatorData!R48="No data","x",IF(P1_IndicatorData!R48=0,0,ROUND(IF(LOG(P1_IndicatorData!R48)&gt;O$51,10,IF(LOG(P1_IndicatorData!R48)&lt;O$50,0,10-(O$51-LOG(P1_IndicatorData!R48))/(O$51-O$50)*10)),1)))</f>
        <v>7.8</v>
      </c>
      <c r="P46" s="153">
        <f>IF(P1_IndicatorData!S48="No data","x",ROUND(IF(P1_IndicatorData!S48&gt;P$51,10,IF(P1_IndicatorData!S48&lt;P$50,0,10-(P$51-P1_IndicatorData!S48)/(P$51-P$50)*10)),1))</f>
        <v>1.4</v>
      </c>
      <c r="Q46" s="152">
        <f>IF(P1_IndicatorData!T48="No data","x",IF(P1_IndicatorData!T48=0,0,ROUND(IF(LOG(P1_IndicatorData!T48)&gt;Q$51,10,IF(LOG(P1_IndicatorData!T48)&lt;Q$50,0,10-(Q$51-LOG(P1_IndicatorData!T48))/(Q$51-Q$50)*10)),1)))</f>
        <v>0</v>
      </c>
      <c r="R46" s="153">
        <f>IF(P1_IndicatorData!U48="No data","x",ROUND(IF(P1_IndicatorData!U48&gt;R$51,10,IF(P1_IndicatorData!U48&lt;R$50,0,10-(R$51-P1_IndicatorData!U48)/(R$51-R$50)*10)),1))</f>
        <v>0</v>
      </c>
      <c r="S46" s="152">
        <f>IF(P1_IndicatorData!V48="No data","x",IF(P1_IndicatorData!V48=0,0,ROUND(IF(LOG(P1_IndicatorData!V48)&gt;S$51,10,IF(LOG(P1_IndicatorData!V48)&lt;S$50,0,10-(S$51-LOG(P1_IndicatorData!V48))/(S$51-S$50)*10)),1)))</f>
        <v>3.7</v>
      </c>
      <c r="T46" s="153">
        <f>IF(P1_IndicatorData!W48="No data","x",ROUND(IF(P1_IndicatorData!W48&gt;T$51,10,IF(P1_IndicatorData!W48&lt;T$50,0,10-(T$51-P1_IndicatorData!W48)/(T$51-T$50)*10)),1))</f>
        <v>0.3</v>
      </c>
      <c r="U46" s="152">
        <f>IF(P1_IndicatorData!X48="No data","x",IF(P1_IndicatorData!X48=0,0,ROUND(IF(LOG(P1_IndicatorData!X48)&gt;U$51,10,IF(LOG(P1_IndicatorData!X48)&lt;U$50,0,10-(U$51-LOG(P1_IndicatorData!X48))/(U$51-U$50)*10)),1)))</f>
        <v>8.6</v>
      </c>
      <c r="V46" s="153">
        <f>IF(P1_IndicatorData!Y48="No data","x",ROUND(IF(P1_IndicatorData!Y48&gt;V$51,10,IF(P1_IndicatorData!Y48&lt;V$50,0,10-(V$51-P1_IndicatorData!Y48)/(V$51-V$50)*10)),1))</f>
        <v>10</v>
      </c>
      <c r="W46" s="152">
        <f>IF(P1_IndicatorData!Z48="No data","x",IF(P1_IndicatorData!Z48=0,0,ROUND(IF(LOG(P1_IndicatorData!Z48)&gt;W$51,10,IF(LOG(P1_IndicatorData!Z48)&lt;W$50,0,10-(W$51-LOG(P1_IndicatorData!Z48))/(W$51-W$50)*10)),1)))</f>
        <v>9</v>
      </c>
      <c r="X46" s="153">
        <f>IF(P1_IndicatorData!AA48="No data","x",ROUND(IF(P1_IndicatorData!AA48&gt;X$51,10,IF(P1_IndicatorData!AA48&lt;X$50,0,10-(X$51-P1_IndicatorData!AA48)/(X$51-X$50)*10)),1))</f>
        <v>10</v>
      </c>
      <c r="Y46" s="154">
        <f t="shared" si="10"/>
        <v>6.9</v>
      </c>
      <c r="Z46" s="154">
        <f t="shared" si="0"/>
        <v>0</v>
      </c>
      <c r="AA46" s="155">
        <f t="shared" si="11"/>
        <v>4</v>
      </c>
      <c r="AB46" s="155">
        <f t="shared" si="1"/>
        <v>0</v>
      </c>
      <c r="AC46" s="154">
        <f t="shared" si="12"/>
        <v>2.2000000000000002</v>
      </c>
      <c r="AD46" s="154">
        <f t="shared" si="2"/>
        <v>2.9</v>
      </c>
      <c r="AE46" s="155">
        <f t="shared" si="3"/>
        <v>3.4</v>
      </c>
      <c r="AF46" s="156">
        <f t="shared" si="13"/>
        <v>5.4</v>
      </c>
      <c r="AG46" s="156">
        <f t="shared" si="4"/>
        <v>0</v>
      </c>
      <c r="AH46" s="156">
        <f t="shared" si="5"/>
        <v>2.2000000000000002</v>
      </c>
      <c r="AI46" s="155">
        <f t="shared" si="14"/>
        <v>2.8</v>
      </c>
      <c r="AJ46" s="154">
        <f t="shared" si="15"/>
        <v>3.1</v>
      </c>
      <c r="AK46" s="156">
        <f t="shared" si="6"/>
        <v>8.8000000000000007</v>
      </c>
      <c r="AL46" s="156">
        <f t="shared" si="7"/>
        <v>10</v>
      </c>
      <c r="AM46" s="155">
        <f t="shared" si="8"/>
        <v>9.5</v>
      </c>
      <c r="AN46" s="155">
        <f>IF(P1_IndicatorData!AB48="No data","x",ROUND(IF(P1_IndicatorData!AB48&gt;AN$51,0,IF(P1_IndicatorData!AB48&lt;AN$50,10,(AN$51-P1_IndicatorData!AB48)/(AN$51-AN$50)*10)),1))</f>
        <v>7.3</v>
      </c>
      <c r="AO46" s="154">
        <f t="shared" si="9"/>
        <v>8.6</v>
      </c>
      <c r="AP46" s="154">
        <f>IF(P1_IndicatorData!AC48="No data","x",ROUND(IF(P1_IndicatorData!AC48&gt;AP$51,10,IF(P1_IndicatorData!AC48&lt;AP$50,0,10-(AP$51-P1_IndicatorData!AC48)/(AP$51-AP$50)*10)),1))</f>
        <v>0.8</v>
      </c>
      <c r="AQ46" s="157">
        <f t="shared" si="16"/>
        <v>4.3</v>
      </c>
    </row>
    <row r="47" spans="1:43" x14ac:dyDescent="0.35">
      <c r="A47" s="149" t="s">
        <v>141</v>
      </c>
      <c r="B47" s="149" t="s">
        <v>142</v>
      </c>
      <c r="C47" s="150">
        <f>IF(P1_IndicatorData!F49="No data","x",IF(P1_IndicatorData!F49=0,0,ROUND(IF(LOG(P1_IndicatorData!F49)&gt;C$51,10,IF(LOG(P1_IndicatorData!F49)&lt;C$50,0,10-(C$51-LOG(P1_IndicatorData!F49))/(C$51-C$50)*10)),1)))</f>
        <v>0</v>
      </c>
      <c r="D47" s="150">
        <f>IF(P1_IndicatorData!G49="No data","x",ROUND(IF(P1_IndicatorData!G49&gt;D$51,10,IF(P1_IndicatorData!G49&lt;D$50,0,10-(D$51-P1_IndicatorData!G49)/(D$51-D$50)*10)),1))</f>
        <v>0</v>
      </c>
      <c r="E47" s="150">
        <f>IF(P1_IndicatorData!H49="No data","x",IF(P1_IndicatorData!H49=0,0,ROUND(IF(LOG(P1_IndicatorData!H49)&gt;E$51,10,IF(LOG(P1_IndicatorData!H49)&lt;E$50,0,10-(E$51-LOG(P1_IndicatorData!H49))/(E$51-E$50)*10)),1)))</f>
        <v>0</v>
      </c>
      <c r="F47" s="151">
        <f>IF(P1_IndicatorData!I49="No data","x",ROUND(IF(P1_IndicatorData!I49&gt;F$51,10,IF(P1_IndicatorData!I49&lt;F$50,0,10-(F$51-P1_IndicatorData!I49)/(F$51-F$50)*10)),1))</f>
        <v>0</v>
      </c>
      <c r="G47" s="152">
        <f>IF(P1_IndicatorData!J49="No data","x",IF(P1_IndicatorData!J49=0,0,ROUND(IF(LOG(P1_IndicatorData!J49)&gt;G$51,10,IF(LOG(P1_IndicatorData!J49)&lt;G$50,0,10-(G$51-LOG(P1_IndicatorData!J49))/(G$51-G$50)*10)),1)))</f>
        <v>7.2</v>
      </c>
      <c r="H47" s="153">
        <f>IF(P1_IndicatorData!K49="No data","x",ROUND(IF(P1_IndicatorData!K49&gt;H$51,10,IF(P1_IndicatorData!K49&lt;H$50,0,10-(H$51-P1_IndicatorData!K49)/(H$51-H$50)*10)),1))</f>
        <v>10</v>
      </c>
      <c r="I47" s="152">
        <f>IF(P1_IndicatorData!L49="No data","x",IF(P1_IndicatorData!L49=0,0,ROUND(IF(LOG(P1_IndicatorData!L49)&gt;I$51,10,IF(LOG(P1_IndicatorData!L49)&lt;I$50,0,10-(I$51-LOG(P1_IndicatorData!L49))/(I$51-I$50)*10)),1)))</f>
        <v>0</v>
      </c>
      <c r="J47" s="153">
        <f>IF(P1_IndicatorData!M49="No data","x",ROUND(IF(P1_IndicatorData!M49&gt;J$51,10,IF(P1_IndicatorData!M49&lt;J$50,0,10-(J$51-P1_IndicatorData!M49)/(J$51-J$50)*10)),1))</f>
        <v>0</v>
      </c>
      <c r="K47" s="152">
        <f>IF(P1_IndicatorData!N49="No data","x",IF(P1_IndicatorData!N49=0,0,ROUND(IF(LOG(P1_IndicatorData!N49)&gt;K$51,10,IF(LOG(P1_IndicatorData!N49)&lt;K$50,0,10-(K$51-LOG(P1_IndicatorData!N49))/(K$51-K$50)*10)),1)))</f>
        <v>4.8</v>
      </c>
      <c r="L47" s="153">
        <f>IF(P1_IndicatorData!O49="No data","x",ROUND(IF(P1_IndicatorData!O49&gt;L$51,10,IF(P1_IndicatorData!O49&lt;L$50,0,10-(L$51-P1_IndicatorData!O49)/(L$51-L$50)*10)),1))</f>
        <v>0.5</v>
      </c>
      <c r="M47" s="152">
        <f>IF(P1_IndicatorData!P49="No data","x",IF(P1_IndicatorData!P49=0,0,ROUND(IF(LOG(P1_IndicatorData!P49)&gt;M$51,10,IF(LOG(P1_IndicatorData!P49)&lt;M$50,0,10-(M$51-LOG(P1_IndicatorData!P49))/(M$51-M$50)*10)),1)))</f>
        <v>8.6</v>
      </c>
      <c r="N47" s="153">
        <f>IF(P1_IndicatorData!Q49="No data","x",ROUND(IF(P1_IndicatorData!Q49&gt;N$51,10,IF(P1_IndicatorData!Q49&lt;N$50,0,10-(N$51-P1_IndicatorData!Q49)/(N$51-N$50)*10)),1))</f>
        <v>9.8000000000000007</v>
      </c>
      <c r="O47" s="152">
        <f>IF(P1_IndicatorData!R49="No data","x",IF(P1_IndicatorData!R49=0,0,ROUND(IF(LOG(P1_IndicatorData!R49)&gt;O$51,10,IF(LOG(P1_IndicatorData!R49)&lt;O$50,0,10-(O$51-LOG(P1_IndicatorData!R49))/(O$51-O$50)*10)),1)))</f>
        <v>9.6999999999999993</v>
      </c>
      <c r="P47" s="153">
        <f>IF(P1_IndicatorData!S49="No data","x",ROUND(IF(P1_IndicatorData!S49&gt;P$51,10,IF(P1_IndicatorData!S49&lt;P$50,0,10-(P$51-P1_IndicatorData!S49)/(P$51-P$50)*10)),1))</f>
        <v>10</v>
      </c>
      <c r="Q47" s="152">
        <f>IF(P1_IndicatorData!T49="No data","x",IF(P1_IndicatorData!T49=0,0,ROUND(IF(LOG(P1_IndicatorData!T49)&gt;Q$51,10,IF(LOG(P1_IndicatorData!T49)&lt;Q$50,0,10-(Q$51-LOG(P1_IndicatorData!T49))/(Q$51-Q$50)*10)),1)))</f>
        <v>7.9</v>
      </c>
      <c r="R47" s="153">
        <f>IF(P1_IndicatorData!U49="No data","x",ROUND(IF(P1_IndicatorData!U49&gt;R$51,10,IF(P1_IndicatorData!U49&lt;R$50,0,10-(R$51-P1_IndicatorData!U49)/(R$51-R$50)*10)),1))</f>
        <v>5.2</v>
      </c>
      <c r="S47" s="152">
        <f>IF(P1_IndicatorData!V49="No data","x",IF(P1_IndicatorData!V49=0,0,ROUND(IF(LOG(P1_IndicatorData!V49)&gt;S$51,10,IF(LOG(P1_IndicatorData!V49)&lt;S$50,0,10-(S$51-LOG(P1_IndicatorData!V49))/(S$51-S$50)*10)),1)))</f>
        <v>8.1999999999999993</v>
      </c>
      <c r="T47" s="153">
        <f>IF(P1_IndicatorData!W49="No data","x",ROUND(IF(P1_IndicatorData!W49&gt;T$51,10,IF(P1_IndicatorData!W49&lt;T$50,0,10-(T$51-P1_IndicatorData!W49)/(T$51-T$50)*10)),1))</f>
        <v>10</v>
      </c>
      <c r="U47" s="152">
        <f>IF(P1_IndicatorData!X49="No data","x",IF(P1_IndicatorData!X49=0,0,ROUND(IF(LOG(P1_IndicatorData!X49)&gt;U$51,10,IF(LOG(P1_IndicatorData!X49)&lt;U$50,0,10-(U$51-LOG(P1_IndicatorData!X49))/(U$51-U$50)*10)),1)))</f>
        <v>7.2</v>
      </c>
      <c r="V47" s="153">
        <f>IF(P1_IndicatorData!Y49="No data","x",ROUND(IF(P1_IndicatorData!Y49&gt;V$51,10,IF(P1_IndicatorData!Y49&lt;V$50,0,10-(V$51-P1_IndicatorData!Y49)/(V$51-V$50)*10)),1))</f>
        <v>10</v>
      </c>
      <c r="W47" s="152">
        <f>IF(P1_IndicatorData!Z49="No data","x",IF(P1_IndicatorData!Z49=0,0,ROUND(IF(LOG(P1_IndicatorData!Z49)&gt;W$51,10,IF(LOG(P1_IndicatorData!Z49)&lt;W$50,0,10-(W$51-LOG(P1_IndicatorData!Z49))/(W$51-W$50)*10)),1)))</f>
        <v>8.1999999999999993</v>
      </c>
      <c r="X47" s="153">
        <f>IF(P1_IndicatorData!AA49="No data","x",ROUND(IF(P1_IndicatorData!AA49&gt;X$51,10,IF(P1_IndicatorData!AA49&lt;X$50,0,10-(X$51-P1_IndicatorData!AA49)/(X$51-X$50)*10)),1))</f>
        <v>10</v>
      </c>
      <c r="Y47" s="154">
        <f t="shared" si="10"/>
        <v>0</v>
      </c>
      <c r="Z47" s="154">
        <f t="shared" si="0"/>
        <v>0</v>
      </c>
      <c r="AA47" s="155">
        <f t="shared" si="11"/>
        <v>9</v>
      </c>
      <c r="AB47" s="155">
        <f t="shared" si="1"/>
        <v>0</v>
      </c>
      <c r="AC47" s="154">
        <f t="shared" si="12"/>
        <v>6.3</v>
      </c>
      <c r="AD47" s="154">
        <f t="shared" si="2"/>
        <v>2.9</v>
      </c>
      <c r="AE47" s="155">
        <f t="shared" si="3"/>
        <v>9.3000000000000007</v>
      </c>
      <c r="AF47" s="156">
        <f t="shared" si="13"/>
        <v>9.9</v>
      </c>
      <c r="AG47" s="156">
        <f t="shared" si="4"/>
        <v>6.8</v>
      </c>
      <c r="AH47" s="156">
        <f t="shared" si="5"/>
        <v>9.3000000000000007</v>
      </c>
      <c r="AI47" s="155">
        <f t="shared" si="14"/>
        <v>9</v>
      </c>
      <c r="AJ47" s="154">
        <f t="shared" si="15"/>
        <v>9.1999999999999993</v>
      </c>
      <c r="AK47" s="156">
        <f t="shared" si="6"/>
        <v>7.7</v>
      </c>
      <c r="AL47" s="156">
        <f t="shared" si="7"/>
        <v>10</v>
      </c>
      <c r="AM47" s="155">
        <f t="shared" si="8"/>
        <v>9.1999999999999993</v>
      </c>
      <c r="AN47" s="155">
        <f>IF(P1_IndicatorData!AB49="No data","x",ROUND(IF(P1_IndicatorData!AB49&gt;AN$51,0,IF(P1_IndicatorData!AB49&lt;AN$50,10,(AN$51-P1_IndicatorData!AB49)/(AN$51-AN$50)*10)),1))</f>
        <v>9.3000000000000007</v>
      </c>
      <c r="AO47" s="154">
        <f t="shared" si="9"/>
        <v>9.3000000000000007</v>
      </c>
      <c r="AP47" s="154">
        <f>IF(P1_IndicatorData!AC49="No data","x",ROUND(IF(P1_IndicatorData!AC49&gt;AP$51,10,IF(P1_IndicatorData!AC49&lt;AP$50,0,10-(AP$51-P1_IndicatorData!AC49)/(AP$51-AP$50)*10)),1))</f>
        <v>0.8</v>
      </c>
      <c r="AQ47" s="157">
        <f t="shared" si="16"/>
        <v>5.5</v>
      </c>
    </row>
    <row r="48" spans="1:43" x14ac:dyDescent="0.35">
      <c r="A48" s="149" t="s">
        <v>143</v>
      </c>
      <c r="B48" s="149" t="s">
        <v>144</v>
      </c>
      <c r="C48" s="150">
        <f>IF(P1_IndicatorData!F50="No data","x",IF(P1_IndicatorData!F50=0,0,ROUND(IF(LOG(P1_IndicatorData!F50)&gt;C$51,10,IF(LOG(P1_IndicatorData!F50)&lt;C$50,0,10-(C$51-LOG(P1_IndicatorData!F50))/(C$51-C$50)*10)),1)))</f>
        <v>10</v>
      </c>
      <c r="D48" s="150">
        <f>IF(P1_IndicatorData!G50="No data","x",ROUND(IF(P1_IndicatorData!G50&gt;D$51,10,IF(P1_IndicatorData!G50&lt;D$50,0,10-(D$51-P1_IndicatorData!G50)/(D$51-D$50)*10)),1))</f>
        <v>10</v>
      </c>
      <c r="E48" s="150">
        <f>IF(P1_IndicatorData!H50="No data","x",IF(P1_IndicatorData!H50=0,0,ROUND(IF(LOG(P1_IndicatorData!H50)&gt;E$51,10,IF(LOG(P1_IndicatorData!H50)&lt;E$50,0,10-(E$51-LOG(P1_IndicatorData!H50))/(E$51-E$50)*10)),1)))</f>
        <v>5.3</v>
      </c>
      <c r="F48" s="151">
        <f>IF(P1_IndicatorData!I50="No data","x",ROUND(IF(P1_IndicatorData!I50&gt;F$51,10,IF(P1_IndicatorData!I50&lt;F$50,0,10-(F$51-P1_IndicatorData!I50)/(F$51-F$50)*10)),1))</f>
        <v>0.9</v>
      </c>
      <c r="G48" s="152">
        <f>IF(P1_IndicatorData!J50="No data","x",IF(P1_IndicatorData!J50=0,0,ROUND(IF(LOG(P1_IndicatorData!J50)&gt;G$51,10,IF(LOG(P1_IndicatorData!J50)&lt;G$50,0,10-(G$51-LOG(P1_IndicatorData!J50))/(G$51-G$50)*10)),1)))</f>
        <v>8.3000000000000007</v>
      </c>
      <c r="H48" s="153">
        <f>IF(P1_IndicatorData!K50="No data","x",ROUND(IF(P1_IndicatorData!K50&gt;H$51,10,IF(P1_IndicatorData!K50&lt;H$50,0,10-(H$51-P1_IndicatorData!K50)/(H$51-H$50)*10)),1))</f>
        <v>10</v>
      </c>
      <c r="I48" s="152">
        <f>IF(P1_IndicatorData!L50="No data","x",IF(P1_IndicatorData!L50=0,0,ROUND(IF(LOG(P1_IndicatorData!L50)&gt;I$51,10,IF(LOG(P1_IndicatorData!L50)&lt;I$50,0,10-(I$51-LOG(P1_IndicatorData!L50))/(I$51-I$50)*10)),1)))</f>
        <v>9.1999999999999993</v>
      </c>
      <c r="J48" s="153">
        <f>IF(P1_IndicatorData!M50="No data","x",ROUND(IF(P1_IndicatorData!M50&gt;J$51,10,IF(P1_IndicatorData!M50&lt;J$50,0,10-(J$51-P1_IndicatorData!M50)/(J$51-J$50)*10)),1))</f>
        <v>10</v>
      </c>
      <c r="K48" s="152">
        <f>IF(P1_IndicatorData!N50="No data","x",IF(P1_IndicatorData!N50=0,0,ROUND(IF(LOG(P1_IndicatorData!N50)&gt;K$51,10,IF(LOG(P1_IndicatorData!N50)&lt;K$50,0,10-(K$51-LOG(P1_IndicatorData!N50))/(K$51-K$50)*10)),1)))</f>
        <v>7.2</v>
      </c>
      <c r="L48" s="153">
        <f>IF(P1_IndicatorData!O50="No data","x",ROUND(IF(P1_IndicatorData!O50&gt;L$51,10,IF(P1_IndicatorData!O50&lt;L$50,0,10-(L$51-P1_IndicatorData!O50)/(L$51-L$50)*10)),1))</f>
        <v>1.5</v>
      </c>
      <c r="M48" s="152">
        <f>IF(P1_IndicatorData!P50="No data","x",IF(P1_IndicatorData!P50=0,0,ROUND(IF(LOG(P1_IndicatorData!P50)&gt;M$51,10,IF(LOG(P1_IndicatorData!P50)&lt;M$50,0,10-(M$51-LOG(P1_IndicatorData!P50))/(M$51-M$50)*10)),1)))</f>
        <v>8.6</v>
      </c>
      <c r="N48" s="153">
        <f>IF(P1_IndicatorData!Q50="No data","x",ROUND(IF(P1_IndicatorData!Q50&gt;N$51,10,IF(P1_IndicatorData!Q50&lt;N$50,0,10-(N$51-P1_IndicatorData!Q50)/(N$51-N$50)*10)),1))</f>
        <v>6.1</v>
      </c>
      <c r="O48" s="152">
        <f>IF(P1_IndicatorData!R50="No data","x",IF(P1_IndicatorData!R50=0,0,ROUND(IF(LOG(P1_IndicatorData!R50)&gt;O$51,10,IF(LOG(P1_IndicatorData!R50)&lt;O$50,0,10-(O$51-LOG(P1_IndicatorData!R50))/(O$51-O$50)*10)),1)))</f>
        <v>0</v>
      </c>
      <c r="P48" s="153">
        <f>IF(P1_IndicatorData!S50="No data","x",ROUND(IF(P1_IndicatorData!S50&gt;P$51,10,IF(P1_IndicatorData!S50&lt;P$50,0,10-(P$51-P1_IndicatorData!S50)/(P$51-P$50)*10)),1))</f>
        <v>0</v>
      </c>
      <c r="Q48" s="152">
        <f>IF(P1_IndicatorData!T50="No data","x",IF(P1_IndicatorData!T50=0,0,ROUND(IF(LOG(P1_IndicatorData!T50)&gt;Q$51,10,IF(LOG(P1_IndicatorData!T50)&lt;Q$50,0,10-(Q$51-LOG(P1_IndicatorData!T50))/(Q$51-Q$50)*10)),1)))</f>
        <v>9.1999999999999993</v>
      </c>
      <c r="R48" s="153">
        <f>IF(P1_IndicatorData!U50="No data","x",ROUND(IF(P1_IndicatorData!U50&gt;R$51,10,IF(P1_IndicatorData!U50&lt;R$50,0,10-(R$51-P1_IndicatorData!U50)/(R$51-R$50)*10)),1))</f>
        <v>10</v>
      </c>
      <c r="S48" s="152">
        <f>IF(P1_IndicatorData!V50="No data","x",IF(P1_IndicatorData!V50=0,0,ROUND(IF(LOG(P1_IndicatorData!V50)&gt;S$51,10,IF(LOG(P1_IndicatorData!V50)&lt;S$50,0,10-(S$51-LOG(P1_IndicatorData!V50))/(S$51-S$50)*10)),1)))</f>
        <v>8.6</v>
      </c>
      <c r="T48" s="153">
        <f>IF(P1_IndicatorData!W50="No data","x",ROUND(IF(P1_IndicatorData!W50&gt;T$51,10,IF(P1_IndicatorData!W50&lt;T$50,0,10-(T$51-P1_IndicatorData!W50)/(T$51-T$50)*10)),1))</f>
        <v>8.4</v>
      </c>
      <c r="U48" s="152">
        <f>IF(P1_IndicatorData!X50="No data","x",IF(P1_IndicatorData!X50=0,0,ROUND(IF(LOG(P1_IndicatorData!X50)&gt;U$51,10,IF(LOG(P1_IndicatorData!X50)&lt;U$50,0,10-(U$51-LOG(P1_IndicatorData!X50))/(U$51-U$50)*10)),1)))</f>
        <v>8.3000000000000007</v>
      </c>
      <c r="V48" s="153">
        <f>IF(P1_IndicatorData!Y50="No data","x",ROUND(IF(P1_IndicatorData!Y50&gt;V$51,10,IF(P1_IndicatorData!Y50&lt;V$50,0,10-(V$51-P1_IndicatorData!Y50)/(V$51-V$50)*10)),1))</f>
        <v>10</v>
      </c>
      <c r="W48" s="152">
        <f>IF(P1_IndicatorData!Z50="No data","x",IF(P1_IndicatorData!Z50=0,0,ROUND(IF(LOG(P1_IndicatorData!Z50)&gt;W$51,10,IF(LOG(P1_IndicatorData!Z50)&lt;W$50,0,10-(W$51-LOG(P1_IndicatorData!Z50))/(W$51-W$50)*10)),1)))</f>
        <v>6.4</v>
      </c>
      <c r="X48" s="153">
        <f>IF(P1_IndicatorData!AA50="No data","x",ROUND(IF(P1_IndicatorData!AA50&gt;X$51,10,IF(P1_IndicatorData!AA50&lt;X$50,0,10-(X$51-P1_IndicatorData!AA50)/(X$51-X$50)*10)),1))</f>
        <v>1.9</v>
      </c>
      <c r="Y48" s="154">
        <f t="shared" si="10"/>
        <v>10</v>
      </c>
      <c r="Z48" s="154">
        <f t="shared" si="0"/>
        <v>3.4</v>
      </c>
      <c r="AA48" s="155">
        <f t="shared" si="11"/>
        <v>9.3000000000000007</v>
      </c>
      <c r="AB48" s="155">
        <f t="shared" si="1"/>
        <v>9.6999999999999993</v>
      </c>
      <c r="AC48" s="154">
        <f t="shared" si="12"/>
        <v>9.5</v>
      </c>
      <c r="AD48" s="154">
        <f t="shared" si="2"/>
        <v>5</v>
      </c>
      <c r="AE48" s="155">
        <f t="shared" si="3"/>
        <v>7.6</v>
      </c>
      <c r="AF48" s="156">
        <f t="shared" si="13"/>
        <v>0</v>
      </c>
      <c r="AG48" s="156">
        <f t="shared" si="4"/>
        <v>9.6999999999999993</v>
      </c>
      <c r="AH48" s="156">
        <f t="shared" si="5"/>
        <v>8.5</v>
      </c>
      <c r="AI48" s="155">
        <f t="shared" si="14"/>
        <v>7.7</v>
      </c>
      <c r="AJ48" s="154">
        <f t="shared" si="15"/>
        <v>7.7</v>
      </c>
      <c r="AK48" s="156">
        <f t="shared" si="6"/>
        <v>7.4</v>
      </c>
      <c r="AL48" s="156">
        <f t="shared" si="7"/>
        <v>6</v>
      </c>
      <c r="AM48" s="155">
        <f t="shared" si="8"/>
        <v>6.8</v>
      </c>
      <c r="AN48" s="155">
        <f>IF(P1_IndicatorData!AB50="No data","x",ROUND(IF(P1_IndicatorData!AB50&gt;AN$51,0,IF(P1_IndicatorData!AB50&lt;AN$50,10,(AN$51-P1_IndicatorData!AB50)/(AN$51-AN$50)*10)),1))</f>
        <v>9.9</v>
      </c>
      <c r="AO48" s="154">
        <f t="shared" si="9"/>
        <v>8.8000000000000007</v>
      </c>
      <c r="AP48" s="154">
        <f>IF(P1_IndicatorData!AC50="No data","x",ROUND(IF(P1_IndicatorData!AC50&gt;AP$51,10,IF(P1_IndicatorData!AC50&lt;AP$50,0,10-(AP$51-P1_IndicatorData!AC50)/(AP$51-AP$50)*10)),1))</f>
        <v>9.6</v>
      </c>
      <c r="AQ48" s="157">
        <f t="shared" si="16"/>
        <v>8.4</v>
      </c>
    </row>
    <row r="49" spans="1:43" x14ac:dyDescent="0.35">
      <c r="A49" s="149" t="s">
        <v>145</v>
      </c>
      <c r="B49" s="149" t="s">
        <v>146</v>
      </c>
      <c r="C49" s="150">
        <f>IF(P1_IndicatorData!F51="No data","x",IF(P1_IndicatorData!F51=0,0,ROUND(IF(LOG(P1_IndicatorData!F51)&gt;C$51,10,IF(LOG(P1_IndicatorData!F51)&lt;C$50,0,10-(C$51-LOG(P1_IndicatorData!F51))/(C$51-C$50)*10)),1)))</f>
        <v>9.6</v>
      </c>
      <c r="D49" s="150">
        <f>IF(P1_IndicatorData!G51="No data","x",ROUND(IF(P1_IndicatorData!G51&gt;D$51,10,IF(P1_IndicatorData!G51&lt;D$50,0,10-(D$51-P1_IndicatorData!G51)/(D$51-D$50)*10)),1))</f>
        <v>3.6</v>
      </c>
      <c r="E49" s="150">
        <f>IF(P1_IndicatorData!H51="No data","x",IF(P1_IndicatorData!H51=0,0,ROUND(IF(LOG(P1_IndicatorData!H51)&gt;E$51,10,IF(LOG(P1_IndicatorData!H51)&lt;E$50,0,10-(E$51-LOG(P1_IndicatorData!H51))/(E$51-E$50)*10)),1)))</f>
        <v>5.7</v>
      </c>
      <c r="F49" s="151">
        <f>IF(P1_IndicatorData!I51="No data","x",ROUND(IF(P1_IndicatorData!I51&gt;F$51,10,IF(P1_IndicatorData!I51&lt;F$50,0,10-(F$51-P1_IndicatorData!I51)/(F$51-F$50)*10)),1))</f>
        <v>1.4</v>
      </c>
      <c r="G49" s="152">
        <f>IF(P1_IndicatorData!J51="No data","x",IF(P1_IndicatorData!J51=0,0,ROUND(IF(LOG(P1_IndicatorData!J51)&gt;G$51,10,IF(LOG(P1_IndicatorData!J51)&lt;G$50,0,10-(G$51-LOG(P1_IndicatorData!J51))/(G$51-G$50)*10)),1)))</f>
        <v>7.7</v>
      </c>
      <c r="H49" s="153">
        <f>IF(P1_IndicatorData!K51="No data","x",ROUND(IF(P1_IndicatorData!K51&gt;H$51,10,IF(P1_IndicatorData!K51&lt;H$50,0,10-(H$51-P1_IndicatorData!K51)/(H$51-H$50)*10)),1))</f>
        <v>9.6999999999999993</v>
      </c>
      <c r="I49" s="152">
        <f>IF(P1_IndicatorData!L51="No data","x",IF(P1_IndicatorData!L51=0,0,ROUND(IF(LOG(P1_IndicatorData!L51)&gt;I$51,10,IF(LOG(P1_IndicatorData!L51)&lt;I$50,0,10-(I$51-LOG(P1_IndicatorData!L51))/(I$51-I$50)*10)),1)))</f>
        <v>8.4</v>
      </c>
      <c r="J49" s="153">
        <f>IF(P1_IndicatorData!M51="No data","x",ROUND(IF(P1_IndicatorData!M51&gt;J$51,10,IF(P1_IndicatorData!M51&lt;J$50,0,10-(J$51-P1_IndicatorData!M51)/(J$51-J$50)*10)),1))</f>
        <v>6.2</v>
      </c>
      <c r="K49" s="152">
        <f>IF(P1_IndicatorData!N51="No data","x",IF(P1_IndicatorData!N51=0,0,ROUND(IF(LOG(P1_IndicatorData!N51)&gt;K$51,10,IF(LOG(P1_IndicatorData!N51)&lt;K$50,0,10-(K$51-LOG(P1_IndicatorData!N51))/(K$51-K$50)*10)),1)))</f>
        <v>4.0999999999999996</v>
      </c>
      <c r="L49" s="153">
        <f>IF(P1_IndicatorData!O51="No data","x",ROUND(IF(P1_IndicatorData!O51&gt;L$51,10,IF(P1_IndicatorData!O51&lt;L$50,0,10-(L$51-P1_IndicatorData!O51)/(L$51-L$50)*10)),1))</f>
        <v>0.2</v>
      </c>
      <c r="M49" s="152">
        <f>IF(P1_IndicatorData!P51="No data","x",IF(P1_IndicatorData!P51=0,0,ROUND(IF(LOG(P1_IndicatorData!P51)&gt;M$51,10,IF(LOG(P1_IndicatorData!P51)&lt;M$50,0,10-(M$51-LOG(P1_IndicatorData!P51))/(M$51-M$50)*10)),1)))</f>
        <v>8.6999999999999993</v>
      </c>
      <c r="N49" s="153">
        <f>IF(P1_IndicatorData!Q51="No data","x",ROUND(IF(P1_IndicatorData!Q51&gt;N$51,10,IF(P1_IndicatorData!Q51&lt;N$50,0,10-(N$51-P1_IndicatorData!Q51)/(N$51-N$50)*10)),1))</f>
        <v>8.6</v>
      </c>
      <c r="O49" s="152">
        <f>IF(P1_IndicatorData!R51="No data","x",IF(P1_IndicatorData!R51=0,0,ROUND(IF(LOG(P1_IndicatorData!R51)&gt;O$51,10,IF(LOG(P1_IndicatorData!R51)&lt;O$50,0,10-(O$51-LOG(P1_IndicatorData!R51))/(O$51-O$50)*10)),1)))</f>
        <v>0</v>
      </c>
      <c r="P49" s="153">
        <f>IF(P1_IndicatorData!S51="No data","x",ROUND(IF(P1_IndicatorData!S51&gt;P$51,10,IF(P1_IndicatorData!S51&lt;P$50,0,10-(P$51-P1_IndicatorData!S51)/(P$51-P$50)*10)),1))</f>
        <v>0</v>
      </c>
      <c r="Q49" s="152">
        <f>IF(P1_IndicatorData!T51="No data","x",IF(P1_IndicatorData!T51=0,0,ROUND(IF(LOG(P1_IndicatorData!T51)&gt;Q$51,10,IF(LOG(P1_IndicatorData!T51)&lt;Q$50,0,10-(Q$51-LOG(P1_IndicatorData!T51))/(Q$51-Q$50)*10)),1)))</f>
        <v>7.5</v>
      </c>
      <c r="R49" s="153">
        <f>IF(P1_IndicatorData!U51="No data","x",ROUND(IF(P1_IndicatorData!U51&gt;R$51,10,IF(P1_IndicatorData!U51&lt;R$50,0,10-(R$51-P1_IndicatorData!U51)/(R$51-R$50)*10)),1))</f>
        <v>2.7</v>
      </c>
      <c r="S49" s="152">
        <f>IF(P1_IndicatorData!V51="No data","x",IF(P1_IndicatorData!V51=0,0,ROUND(IF(LOG(P1_IndicatorData!V51)&gt;S$51,10,IF(LOG(P1_IndicatorData!V51)&lt;S$50,0,10-(S$51-LOG(P1_IndicatorData!V51))/(S$51-S$50)*10)),1)))</f>
        <v>6</v>
      </c>
      <c r="T49" s="153">
        <f>IF(P1_IndicatorData!W51="No data","x",ROUND(IF(P1_IndicatorData!W51&gt;T$51,10,IF(P1_IndicatorData!W51&lt;T$50,0,10-(T$51-P1_IndicatorData!W51)/(T$51-T$50)*10)),1))</f>
        <v>1.7</v>
      </c>
      <c r="U49" s="152">
        <f>IF(P1_IndicatorData!X51="No data","x",IF(P1_IndicatorData!X51=0,0,ROUND(IF(LOG(P1_IndicatorData!X51)&gt;U$51,10,IF(LOG(P1_IndicatorData!X51)&lt;U$50,0,10-(U$51-LOG(P1_IndicatorData!X51))/(U$51-U$50)*10)),1)))</f>
        <v>7.8</v>
      </c>
      <c r="V49" s="153">
        <f>IF(P1_IndicatorData!Y51="No data","x",ROUND(IF(P1_IndicatorData!Y51&gt;V$51,10,IF(P1_IndicatorData!Y51&lt;V$50,0,10-(V$51-P1_IndicatorData!Y51)/(V$51-V$50)*10)),1))</f>
        <v>9.8000000000000007</v>
      </c>
      <c r="W49" s="152">
        <f>IF(P1_IndicatorData!Z51="No data","x",IF(P1_IndicatorData!Z51=0,0,ROUND(IF(LOG(P1_IndicatorData!Z51)&gt;W$51,10,IF(LOG(P1_IndicatorData!Z51)&lt;W$50,0,10-(W$51-LOG(P1_IndicatorData!Z51))/(W$51-W$50)*10)),1)))</f>
        <v>7.5</v>
      </c>
      <c r="X49" s="153">
        <f>IF(P1_IndicatorData!AA51="No data","x",ROUND(IF(P1_IndicatorData!AA51&gt;X$51,10,IF(P1_IndicatorData!AA51&lt;X$50,0,10-(X$51-P1_IndicatorData!AA51)/(X$51-X$50)*10)),1))</f>
        <v>4.9000000000000004</v>
      </c>
      <c r="Y49" s="154">
        <f t="shared" si="10"/>
        <v>7.7</v>
      </c>
      <c r="Z49" s="154">
        <f t="shared" si="0"/>
        <v>3.9</v>
      </c>
      <c r="AA49" s="155">
        <f>IF(AND(H49="x",G49="x"),"x",ROUND((10-GEOMEAN(((10-G49)/10*9+1),((10-H49)/10*9+1)))/9*10,1))</f>
        <v>8.9</v>
      </c>
      <c r="AB49" s="155">
        <f t="shared" si="1"/>
        <v>7.5</v>
      </c>
      <c r="AC49" s="154">
        <f t="shared" si="12"/>
        <v>8.3000000000000007</v>
      </c>
      <c r="AD49" s="154">
        <f t="shared" si="2"/>
        <v>2.4</v>
      </c>
      <c r="AE49" s="155">
        <f t="shared" si="3"/>
        <v>8.6999999999999993</v>
      </c>
      <c r="AF49" s="156">
        <f t="shared" si="13"/>
        <v>0</v>
      </c>
      <c r="AG49" s="156">
        <f t="shared" si="4"/>
        <v>5.6</v>
      </c>
      <c r="AH49" s="156">
        <f>IF(AND(S49="x",T49="x"),"x",ROUND((10-GEOMEAN(((10-S49)/10*9+1),((10-T49)/10*9+1)))/9*10,1))</f>
        <v>4.2</v>
      </c>
      <c r="AI49" s="155">
        <f t="shared" si="14"/>
        <v>3.6</v>
      </c>
      <c r="AJ49" s="154">
        <f t="shared" si="15"/>
        <v>6.9</v>
      </c>
      <c r="AK49" s="156">
        <f t="shared" si="6"/>
        <v>7.7</v>
      </c>
      <c r="AL49" s="156">
        <f t="shared" si="7"/>
        <v>7.4</v>
      </c>
      <c r="AM49" s="155">
        <f t="shared" si="8"/>
        <v>7.6</v>
      </c>
      <c r="AN49" s="155">
        <f>IF(P1_IndicatorData!AB51="No data","x",ROUND(IF(P1_IndicatorData!AB51&gt;AN$51,0,IF(P1_IndicatorData!AB51&lt;AN$50,10,(AN$51-P1_IndicatorData!AB51)/(AN$51-AN$50)*10)),1))</f>
        <v>9.6</v>
      </c>
      <c r="AO49" s="154">
        <f t="shared" si="9"/>
        <v>8.8000000000000007</v>
      </c>
      <c r="AP49" s="154">
        <f>IF(P1_IndicatorData!AC51="No data","x",ROUND(IF(P1_IndicatorData!AC51&gt;AP$51,10,IF(P1_IndicatorData!AC51&lt;AP$50,0,10-(AP$51-P1_IndicatorData!AC51)/(AP$51-AP$50)*10)),1))</f>
        <v>2.4</v>
      </c>
      <c r="AQ49" s="157">
        <f t="shared" si="16"/>
        <v>6.4</v>
      </c>
    </row>
    <row r="50" spans="1:43" x14ac:dyDescent="0.35">
      <c r="A50" s="158"/>
      <c r="B50" s="159" t="s">
        <v>217</v>
      </c>
      <c r="C50" s="160">
        <v>2</v>
      </c>
      <c r="D50" s="161">
        <v>0</v>
      </c>
      <c r="E50" s="160">
        <v>3</v>
      </c>
      <c r="F50" s="161">
        <v>0</v>
      </c>
      <c r="G50" s="160">
        <v>4</v>
      </c>
      <c r="H50" s="161">
        <v>0</v>
      </c>
      <c r="I50" s="160">
        <v>2</v>
      </c>
      <c r="J50" s="161">
        <v>0</v>
      </c>
      <c r="K50" s="160">
        <v>2</v>
      </c>
      <c r="L50" s="161">
        <v>0</v>
      </c>
      <c r="M50" s="160">
        <v>2</v>
      </c>
      <c r="N50" s="161">
        <v>0</v>
      </c>
      <c r="O50" s="160">
        <v>2</v>
      </c>
      <c r="P50" s="161">
        <v>0</v>
      </c>
      <c r="Q50" s="160">
        <v>2</v>
      </c>
      <c r="R50" s="161">
        <v>0</v>
      </c>
      <c r="S50" s="160">
        <v>3</v>
      </c>
      <c r="T50" s="161">
        <v>0</v>
      </c>
      <c r="U50" s="160">
        <v>4</v>
      </c>
      <c r="V50" s="161">
        <v>0.75</v>
      </c>
      <c r="W50" s="160">
        <v>3</v>
      </c>
      <c r="X50" s="161">
        <v>0</v>
      </c>
      <c r="Y50" s="160"/>
      <c r="Z50" s="160"/>
      <c r="AA50" s="160"/>
      <c r="AB50" s="160"/>
      <c r="AC50" s="160"/>
      <c r="AD50" s="160"/>
      <c r="AE50" s="160"/>
      <c r="AF50" s="160"/>
      <c r="AG50" s="160"/>
      <c r="AH50" s="160"/>
      <c r="AI50" s="160"/>
      <c r="AJ50" s="160"/>
      <c r="AK50" s="160"/>
      <c r="AL50" s="160"/>
      <c r="AM50" s="160"/>
      <c r="AN50" s="160">
        <v>0</v>
      </c>
      <c r="AO50" s="160"/>
      <c r="AP50" s="160">
        <v>0</v>
      </c>
      <c r="AQ50" s="160"/>
    </row>
    <row r="51" spans="1:43" x14ac:dyDescent="0.35">
      <c r="A51" s="158"/>
      <c r="B51" s="159" t="s">
        <v>218</v>
      </c>
      <c r="C51" s="160">
        <v>5</v>
      </c>
      <c r="D51" s="161">
        <v>0.6</v>
      </c>
      <c r="E51" s="160">
        <v>6</v>
      </c>
      <c r="F51" s="161">
        <v>1</v>
      </c>
      <c r="G51" s="160">
        <v>6</v>
      </c>
      <c r="H51" s="161">
        <v>1</v>
      </c>
      <c r="I51" s="160">
        <v>6</v>
      </c>
      <c r="J51" s="161">
        <v>1</v>
      </c>
      <c r="K51" s="160">
        <v>5</v>
      </c>
      <c r="L51" s="161">
        <v>0.2</v>
      </c>
      <c r="M51" s="160">
        <v>6</v>
      </c>
      <c r="N51" s="161">
        <v>1</v>
      </c>
      <c r="O51" s="160">
        <v>5</v>
      </c>
      <c r="P51" s="161">
        <v>0.3</v>
      </c>
      <c r="Q51" s="160">
        <v>6</v>
      </c>
      <c r="R51" s="161">
        <v>1</v>
      </c>
      <c r="S51" s="160">
        <v>6</v>
      </c>
      <c r="T51" s="161">
        <v>1</v>
      </c>
      <c r="U51" s="160">
        <v>6</v>
      </c>
      <c r="V51" s="161">
        <v>1</v>
      </c>
      <c r="W51" s="160">
        <v>6</v>
      </c>
      <c r="X51" s="161">
        <v>1</v>
      </c>
      <c r="Y51" s="160"/>
      <c r="Z51" s="160"/>
      <c r="AA51" s="160"/>
      <c r="AB51" s="160"/>
      <c r="AC51" s="160"/>
      <c r="AD51" s="160"/>
      <c r="AE51" s="160"/>
      <c r="AF51" s="160"/>
      <c r="AG51" s="160"/>
      <c r="AH51" s="160"/>
      <c r="AI51" s="160"/>
      <c r="AJ51" s="160"/>
      <c r="AK51" s="160"/>
      <c r="AL51" s="160"/>
      <c r="AM51" s="160"/>
      <c r="AN51" s="160">
        <v>100</v>
      </c>
      <c r="AO51" s="160"/>
      <c r="AP51" s="160">
        <v>25</v>
      </c>
      <c r="AQ51" s="160"/>
    </row>
  </sheetData>
  <sheetProtection sheet="1" objects="1" scenarios="1"/>
  <conditionalFormatting sqref="AQ3:AQ49">
    <cfRule type="cellIs" dxfId="10" priority="1" operator="greaterThanOrEqual">
      <formula>8</formula>
    </cfRule>
    <cfRule type="cellIs" dxfId="9" priority="2" operator="between">
      <formula>6.9</formula>
      <formula>7.9</formula>
    </cfRule>
    <cfRule type="cellIs" dxfId="8" priority="3" operator="between">
      <formula>6</formula>
      <formula>6.8</formula>
    </cfRule>
    <cfRule type="cellIs" dxfId="7" priority="4" operator="between">
      <formula>5.1</formula>
      <formula>5.9</formula>
    </cfRule>
    <cfRule type="cellIs" dxfId="6" priority="5" operator="between">
      <formula>0</formula>
      <formula>5</formula>
    </cfRule>
  </conditionalFormatting>
  <pageMargins left="0.7" right="0.7" top="0.75" bottom="0.75" header="0.3" footer="0.3"/>
  <ignoredErrors>
    <ignoredError sqref="AC3:AC4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AM51"/>
  <sheetViews>
    <sheetView showGridLines="0" zoomScaleNormal="100" workbookViewId="0">
      <pane ySplit="4" topLeftCell="A5" activePane="bottomLeft" state="frozen"/>
      <selection pane="bottomLeft"/>
    </sheetView>
  </sheetViews>
  <sheetFormatPr defaultColWidth="7.58203125" defaultRowHeight="15" customHeight="1" x14ac:dyDescent="0.35"/>
  <cols>
    <col min="1" max="1" width="17.83203125" style="53" bestFit="1" customWidth="1"/>
    <col min="2" max="2" width="15.75" style="53" customWidth="1"/>
    <col min="3" max="3" width="13.25" style="53" customWidth="1"/>
    <col min="4" max="5" width="11.75" style="53" customWidth="1"/>
    <col min="6" max="31" width="12.5" style="56" customWidth="1"/>
    <col min="32" max="34" width="7.58203125" style="53" customWidth="1"/>
    <col min="35" max="38" width="7.58203125" style="53"/>
    <col min="39" max="39" width="15" style="53" bestFit="1" customWidth="1"/>
    <col min="40" max="16384" width="7.58203125" style="53"/>
  </cols>
  <sheetData>
    <row r="1" spans="1:39" s="59" customFormat="1" ht="105.25" customHeight="1" x14ac:dyDescent="0.25">
      <c r="A1" s="77"/>
      <c r="B1" s="104" t="s">
        <v>219</v>
      </c>
      <c r="C1" s="83" t="s">
        <v>220</v>
      </c>
      <c r="D1" s="83" t="s">
        <v>221</v>
      </c>
      <c r="E1" s="83" t="s">
        <v>222</v>
      </c>
      <c r="F1" s="83" t="s">
        <v>148</v>
      </c>
      <c r="G1" s="86" t="s">
        <v>149</v>
      </c>
      <c r="H1" s="87" t="s">
        <v>150</v>
      </c>
      <c r="I1" s="87" t="s">
        <v>151</v>
      </c>
      <c r="J1" s="87" t="s">
        <v>152</v>
      </c>
      <c r="K1" s="87" t="s">
        <v>153</v>
      </c>
      <c r="L1" s="87" t="s">
        <v>154</v>
      </c>
      <c r="M1" s="87" t="s">
        <v>155</v>
      </c>
      <c r="N1" s="87" t="s">
        <v>156</v>
      </c>
      <c r="O1" s="87" t="s">
        <v>157</v>
      </c>
      <c r="P1" s="87" t="s">
        <v>158</v>
      </c>
      <c r="Q1" s="87" t="s">
        <v>159</v>
      </c>
      <c r="R1" s="87" t="s">
        <v>160</v>
      </c>
      <c r="S1" s="87" t="s">
        <v>161</v>
      </c>
      <c r="T1" s="87" t="s">
        <v>162</v>
      </c>
      <c r="U1" s="87" t="s">
        <v>163</v>
      </c>
      <c r="V1" s="87" t="s">
        <v>164</v>
      </c>
      <c r="W1" s="87" t="s">
        <v>165</v>
      </c>
      <c r="X1" s="87" t="s">
        <v>166</v>
      </c>
      <c r="Y1" s="87" t="s">
        <v>167</v>
      </c>
      <c r="Z1" s="87" t="s">
        <v>168</v>
      </c>
      <c r="AA1" s="87" t="s">
        <v>169</v>
      </c>
      <c r="AB1" s="87" t="s">
        <v>223</v>
      </c>
      <c r="AC1" s="87" t="s">
        <v>224</v>
      </c>
      <c r="AD1" s="87" t="s">
        <v>225</v>
      </c>
      <c r="AE1" s="87" t="s">
        <v>226</v>
      </c>
    </row>
    <row r="2" spans="1:39" s="59" customFormat="1" ht="13" x14ac:dyDescent="0.25">
      <c r="A2" s="77"/>
      <c r="B2" s="84" t="s">
        <v>227</v>
      </c>
      <c r="C2" s="79">
        <v>2019</v>
      </c>
      <c r="D2" s="79">
        <v>2019</v>
      </c>
      <c r="E2" s="79">
        <v>2019</v>
      </c>
      <c r="F2" s="133" t="s">
        <v>228</v>
      </c>
      <c r="G2" s="133" t="s">
        <v>228</v>
      </c>
      <c r="H2" s="133" t="s">
        <v>228</v>
      </c>
      <c r="I2" s="133" t="s">
        <v>228</v>
      </c>
      <c r="J2" s="134" t="s">
        <v>229</v>
      </c>
      <c r="K2" s="134" t="s">
        <v>229</v>
      </c>
      <c r="L2" s="134" t="s">
        <v>229</v>
      </c>
      <c r="M2" s="134" t="s">
        <v>229</v>
      </c>
      <c r="N2" s="134">
        <v>2010</v>
      </c>
      <c r="O2" s="134">
        <v>2010</v>
      </c>
      <c r="P2" s="134" t="s">
        <v>230</v>
      </c>
      <c r="Q2" s="134" t="s">
        <v>230</v>
      </c>
      <c r="R2" s="134">
        <v>2016</v>
      </c>
      <c r="S2" s="134">
        <v>2016</v>
      </c>
      <c r="T2" s="134">
        <v>2015</v>
      </c>
      <c r="U2" s="134">
        <v>2015</v>
      </c>
      <c r="V2" s="134">
        <v>2015</v>
      </c>
      <c r="W2" s="134">
        <v>2015</v>
      </c>
      <c r="X2" s="134">
        <v>2021</v>
      </c>
      <c r="Y2" s="134">
        <v>2021</v>
      </c>
      <c r="Z2" s="134">
        <v>2021</v>
      </c>
      <c r="AA2" s="134">
        <v>2021</v>
      </c>
      <c r="AB2" s="78">
        <v>2022</v>
      </c>
      <c r="AC2" s="78" t="s">
        <v>231</v>
      </c>
      <c r="AD2" s="134">
        <v>2019</v>
      </c>
      <c r="AE2" s="134">
        <v>2019</v>
      </c>
    </row>
    <row r="3" spans="1:39" s="59" customFormat="1" ht="13" x14ac:dyDescent="0.25">
      <c r="A3" s="77"/>
      <c r="B3" s="85" t="s">
        <v>232</v>
      </c>
      <c r="C3" s="79" t="s">
        <v>233</v>
      </c>
      <c r="D3" s="79" t="s">
        <v>233</v>
      </c>
      <c r="E3" s="78" t="s">
        <v>234</v>
      </c>
      <c r="F3" s="79" t="s">
        <v>233</v>
      </c>
      <c r="G3" s="78" t="s">
        <v>234</v>
      </c>
      <c r="H3" s="79" t="s">
        <v>233</v>
      </c>
      <c r="I3" s="78" t="s">
        <v>234</v>
      </c>
      <c r="J3" s="79" t="s">
        <v>233</v>
      </c>
      <c r="K3" s="78" t="s">
        <v>234</v>
      </c>
      <c r="L3" s="79" t="s">
        <v>233</v>
      </c>
      <c r="M3" s="78" t="s">
        <v>234</v>
      </c>
      <c r="N3" s="79" t="s">
        <v>233</v>
      </c>
      <c r="O3" s="78" t="s">
        <v>234</v>
      </c>
      <c r="P3" s="79" t="s">
        <v>233</v>
      </c>
      <c r="Q3" s="78" t="s">
        <v>234</v>
      </c>
      <c r="R3" s="79" t="s">
        <v>233</v>
      </c>
      <c r="S3" s="78" t="s">
        <v>234</v>
      </c>
      <c r="T3" s="79" t="s">
        <v>233</v>
      </c>
      <c r="U3" s="78" t="s">
        <v>234</v>
      </c>
      <c r="V3" s="79" t="s">
        <v>233</v>
      </c>
      <c r="W3" s="78" t="s">
        <v>234</v>
      </c>
      <c r="X3" s="79" t="s">
        <v>233</v>
      </c>
      <c r="Y3" s="78" t="s">
        <v>234</v>
      </c>
      <c r="Z3" s="79" t="s">
        <v>233</v>
      </c>
      <c r="AA3" s="78" t="s">
        <v>234</v>
      </c>
      <c r="AB3" s="94" t="s">
        <v>234</v>
      </c>
      <c r="AC3" s="94" t="s">
        <v>233</v>
      </c>
      <c r="AD3" s="78" t="s">
        <v>233</v>
      </c>
      <c r="AE3" s="78" t="s">
        <v>233</v>
      </c>
    </row>
    <row r="4" spans="1:39" s="60" customFormat="1" ht="26" x14ac:dyDescent="0.25">
      <c r="A4" s="135" t="s">
        <v>19</v>
      </c>
      <c r="B4" s="136" t="s">
        <v>20</v>
      </c>
      <c r="C4" s="80" t="s">
        <v>235</v>
      </c>
      <c r="D4" s="80" t="s">
        <v>236</v>
      </c>
      <c r="E4" s="82" t="s">
        <v>237</v>
      </c>
      <c r="F4" s="95" t="s">
        <v>176</v>
      </c>
      <c r="G4" s="81" t="s">
        <v>177</v>
      </c>
      <c r="H4" s="82" t="s">
        <v>178</v>
      </c>
      <c r="I4" s="81" t="s">
        <v>179</v>
      </c>
      <c r="J4" s="96" t="s">
        <v>180</v>
      </c>
      <c r="K4" s="81" t="s">
        <v>181</v>
      </c>
      <c r="L4" s="96" t="s">
        <v>182</v>
      </c>
      <c r="M4" s="81" t="s">
        <v>183</v>
      </c>
      <c r="N4" s="96" t="s">
        <v>184</v>
      </c>
      <c r="O4" s="81" t="s">
        <v>185</v>
      </c>
      <c r="P4" s="96" t="s">
        <v>186</v>
      </c>
      <c r="Q4" s="81" t="s">
        <v>187</v>
      </c>
      <c r="R4" s="96" t="s">
        <v>188</v>
      </c>
      <c r="S4" s="81" t="s">
        <v>189</v>
      </c>
      <c r="T4" s="96" t="s">
        <v>190</v>
      </c>
      <c r="U4" s="81" t="s">
        <v>191</v>
      </c>
      <c r="V4" s="96" t="s">
        <v>192</v>
      </c>
      <c r="W4" s="81" t="s">
        <v>193</v>
      </c>
      <c r="X4" s="96" t="s">
        <v>194</v>
      </c>
      <c r="Y4" s="81" t="s">
        <v>195</v>
      </c>
      <c r="Z4" s="96" t="s">
        <v>196</v>
      </c>
      <c r="AA4" s="81" t="s">
        <v>197</v>
      </c>
      <c r="AB4" s="96" t="s">
        <v>238</v>
      </c>
      <c r="AC4" s="96" t="s">
        <v>239</v>
      </c>
      <c r="AD4" s="96" t="s">
        <v>240</v>
      </c>
      <c r="AE4" s="96" t="s">
        <v>241</v>
      </c>
    </row>
    <row r="5" spans="1:39" ht="13" x14ac:dyDescent="0.3">
      <c r="A5" s="137" t="s">
        <v>53</v>
      </c>
      <c r="B5" s="137" t="s">
        <v>54</v>
      </c>
      <c r="C5" s="97">
        <v>666763</v>
      </c>
      <c r="D5" s="97">
        <v>349005</v>
      </c>
      <c r="E5" s="98">
        <v>0.52</v>
      </c>
      <c r="F5" s="99">
        <v>68512</v>
      </c>
      <c r="G5" s="100">
        <f t="shared" ref="G5:G51" si="0">IF(F5=0,0,IF(F5="No data","No data", IF($AD5="No data","No data",F5/$AD5)))</f>
        <v>0.1964879274297858</v>
      </c>
      <c r="H5" s="99">
        <v>1204</v>
      </c>
      <c r="I5" s="100">
        <f t="shared" ref="I5:I51" si="1">IF(H5=0,0,IF(H5="No data","No data", IF($AD5="No data","No data",H5/$AD5)))</f>
        <v>3.4529931198251707E-3</v>
      </c>
      <c r="J5" s="97">
        <v>127267</v>
      </c>
      <c r="K5" s="100">
        <f t="shared" ref="K5:K51" si="2">IF(J5=0,0,IF(J5="No data","No data", IF($AD5="No data","No data",J5/$AD5)))</f>
        <v>0.36499341809035712</v>
      </c>
      <c r="L5" s="97">
        <v>10076</v>
      </c>
      <c r="M5" s="100">
        <f t="shared" ref="M5:M51" si="3">IF(L5=0,0,IF(L5="No data","No data", IF($AD5="No data","No data",L5/$AD5)))</f>
        <v>2.8897307869899021E-2</v>
      </c>
      <c r="N5" s="97">
        <v>5745</v>
      </c>
      <c r="O5" s="100">
        <f t="shared" ref="O5:O51" si="4">IF(N5=0,0,IF(N5="No data","No data", IF($AD5="No data","No data",N5/$AD5)))</f>
        <v>1.647628361577708E-2</v>
      </c>
      <c r="P5" s="97">
        <v>13402</v>
      </c>
      <c r="Q5" s="100">
        <f t="shared" ref="Q5:Q51" si="5">IF(P5=0,0,IF(P5="No data","No data", IF($AD5="No data","No data",P5/$AD5)))</f>
        <v>3.8436057966691806E-2</v>
      </c>
      <c r="R5" s="97">
        <v>118</v>
      </c>
      <c r="S5" s="100">
        <f t="shared" ref="S5:S51" si="6">IF(R5=0,0,IF(R5="No data","No data", IF($AD5="No data","No data",R5/$AD5)))</f>
        <v>3.3841626921874595E-4</v>
      </c>
      <c r="T5" s="97">
        <v>90023</v>
      </c>
      <c r="U5" s="100">
        <f t="shared" ref="U5:U51" si="7">IF(T5=0,0,IF(T5="No data","No data", IF($AD5="No data","No data",T5/$AD5)))</f>
        <v>0.25818006613456923</v>
      </c>
      <c r="V5" s="97">
        <v>63290</v>
      </c>
      <c r="W5" s="100">
        <f t="shared" ref="W5:W51" si="8">IF(V5=0,0,IF(V5="No data","No data", IF($AD5="No data","No data",V5/$AD5)))</f>
        <v>0.18151157354961384</v>
      </c>
      <c r="X5" s="97">
        <v>346947</v>
      </c>
      <c r="Y5" s="100">
        <f t="shared" ref="Y5:Y51" si="9">IF(X5=0,0,IF(X5="No data","No data", IF($AD5="No data","No data",X5/$AD5)))</f>
        <v>0.99502126573420557</v>
      </c>
      <c r="Z5" s="97">
        <v>303008</v>
      </c>
      <c r="AA5" s="100">
        <f t="shared" ref="AA5:AA51" si="10">IF(Z5=0,0,IF(Z5="No data","No data", IF($AD5="No data","No data",Z5/$AD5)))</f>
        <v>0.86900709240198115</v>
      </c>
      <c r="AB5" s="101">
        <v>2.6</v>
      </c>
      <c r="AC5" s="102">
        <v>20</v>
      </c>
      <c r="AD5" s="97">
        <v>348683</v>
      </c>
      <c r="AE5" s="97">
        <v>666203</v>
      </c>
      <c r="AF5" s="54"/>
      <c r="AG5" s="52"/>
      <c r="AH5" s="54"/>
      <c r="AI5" s="52"/>
      <c r="AJ5" s="54"/>
      <c r="AK5" s="52"/>
      <c r="AL5" s="54"/>
      <c r="AM5" s="55"/>
    </row>
    <row r="6" spans="1:39" ht="13" x14ac:dyDescent="0.3">
      <c r="A6" s="137" t="s">
        <v>55</v>
      </c>
      <c r="B6" s="137" t="s">
        <v>56</v>
      </c>
      <c r="C6" s="97">
        <v>875689</v>
      </c>
      <c r="D6" s="97">
        <v>436193</v>
      </c>
      <c r="E6" s="98">
        <v>0.5</v>
      </c>
      <c r="F6" s="99">
        <v>227</v>
      </c>
      <c r="G6" s="100">
        <f t="shared" si="0"/>
        <v>5.2002675732390111E-4</v>
      </c>
      <c r="H6" s="99">
        <v>236783</v>
      </c>
      <c r="I6" s="100">
        <f t="shared" si="1"/>
        <v>0.54243830695782058</v>
      </c>
      <c r="J6" s="97">
        <v>436297</v>
      </c>
      <c r="K6" s="100">
        <f t="shared" si="2"/>
        <v>0.99949830017685493</v>
      </c>
      <c r="L6" s="97">
        <v>0</v>
      </c>
      <c r="M6" s="100">
        <f t="shared" si="3"/>
        <v>0</v>
      </c>
      <c r="N6" s="97">
        <v>62</v>
      </c>
      <c r="O6" s="100">
        <f t="shared" si="4"/>
        <v>1.420337398858232E-4</v>
      </c>
      <c r="P6" s="97">
        <v>0</v>
      </c>
      <c r="Q6" s="100">
        <f t="shared" si="5"/>
        <v>0</v>
      </c>
      <c r="R6" s="97">
        <v>3194</v>
      </c>
      <c r="S6" s="100">
        <f t="shared" si="6"/>
        <v>7.3170284708922468E-3</v>
      </c>
      <c r="T6" s="97">
        <v>0</v>
      </c>
      <c r="U6" s="100">
        <f t="shared" si="7"/>
        <v>0</v>
      </c>
      <c r="V6" s="97">
        <v>89724</v>
      </c>
      <c r="W6" s="100">
        <f t="shared" si="8"/>
        <v>0.20554573028250969</v>
      </c>
      <c r="X6" s="97">
        <v>436297</v>
      </c>
      <c r="Y6" s="100">
        <f t="shared" si="9"/>
        <v>0.99949830017685493</v>
      </c>
      <c r="Z6" s="97">
        <v>427992</v>
      </c>
      <c r="AA6" s="100">
        <f t="shared" si="10"/>
        <v>0.98047265163247166</v>
      </c>
      <c r="AB6" s="101">
        <v>4.5999999999999996</v>
      </c>
      <c r="AC6" s="102">
        <v>0</v>
      </c>
      <c r="AD6" s="97">
        <v>436516</v>
      </c>
      <c r="AE6" s="97">
        <v>876801</v>
      </c>
      <c r="AF6" s="54"/>
      <c r="AG6" s="52"/>
      <c r="AH6" s="54"/>
      <c r="AI6" s="52"/>
      <c r="AJ6" s="54"/>
      <c r="AK6" s="52"/>
      <c r="AL6" s="54"/>
      <c r="AM6" s="55"/>
    </row>
    <row r="7" spans="1:39" ht="15" customHeight="1" x14ac:dyDescent="0.3">
      <c r="A7" s="137" t="s">
        <v>57</v>
      </c>
      <c r="B7" s="137" t="s">
        <v>58</v>
      </c>
      <c r="C7" s="97">
        <v>1670570</v>
      </c>
      <c r="D7" s="97">
        <v>882499</v>
      </c>
      <c r="E7" s="98">
        <v>0.53</v>
      </c>
      <c r="F7" s="99">
        <v>0</v>
      </c>
      <c r="G7" s="100">
        <f t="shared" si="0"/>
        <v>0</v>
      </c>
      <c r="H7" s="99">
        <v>37470</v>
      </c>
      <c r="I7" s="100">
        <f t="shared" si="1"/>
        <v>4.2465515893118817E-2</v>
      </c>
      <c r="J7" s="97">
        <v>60102</v>
      </c>
      <c r="K7" s="100">
        <f t="shared" si="2"/>
        <v>6.8114823491012208E-2</v>
      </c>
      <c r="L7" s="97">
        <v>0</v>
      </c>
      <c r="M7" s="100">
        <f t="shared" si="3"/>
        <v>0</v>
      </c>
      <c r="N7" s="97">
        <v>7054</v>
      </c>
      <c r="O7" s="100">
        <f t="shared" si="4"/>
        <v>7.9944421966922918E-3</v>
      </c>
      <c r="P7" s="97">
        <v>872855</v>
      </c>
      <c r="Q7" s="100">
        <f t="shared" si="5"/>
        <v>0.98922438950862623</v>
      </c>
      <c r="R7" s="97">
        <v>34337</v>
      </c>
      <c r="S7" s="100">
        <f t="shared" si="6"/>
        <v>3.8914823037684038E-2</v>
      </c>
      <c r="T7" s="97">
        <v>390604</v>
      </c>
      <c r="U7" s="100">
        <f t="shared" si="7"/>
        <v>0.44267948678718394</v>
      </c>
      <c r="V7" s="97">
        <v>754951</v>
      </c>
      <c r="W7" s="100">
        <f t="shared" si="8"/>
        <v>0.85560137947760728</v>
      </c>
      <c r="X7" s="97">
        <v>878234</v>
      </c>
      <c r="Y7" s="100">
        <f t="shared" si="9"/>
        <v>0.99532052001273852</v>
      </c>
      <c r="Z7" s="97">
        <v>878234</v>
      </c>
      <c r="AA7" s="100">
        <f t="shared" si="10"/>
        <v>0.99532052001273852</v>
      </c>
      <c r="AB7" s="101">
        <v>7.6</v>
      </c>
      <c r="AC7" s="102">
        <v>5</v>
      </c>
      <c r="AD7" s="97">
        <v>882363</v>
      </c>
      <c r="AE7" s="97">
        <v>1669957</v>
      </c>
      <c r="AF7" s="54"/>
      <c r="AG7" s="52"/>
      <c r="AH7" s="54"/>
      <c r="AI7" s="52"/>
      <c r="AJ7" s="54"/>
      <c r="AK7" s="52"/>
      <c r="AL7" s="54"/>
      <c r="AM7" s="55"/>
    </row>
    <row r="8" spans="1:39" ht="15" customHeight="1" x14ac:dyDescent="0.3">
      <c r="A8" s="137" t="s">
        <v>59</v>
      </c>
      <c r="B8" s="137" t="s">
        <v>60</v>
      </c>
      <c r="C8" s="97">
        <v>893681</v>
      </c>
      <c r="D8" s="97">
        <v>455737</v>
      </c>
      <c r="E8" s="98">
        <v>0.51</v>
      </c>
      <c r="F8" s="99">
        <v>100</v>
      </c>
      <c r="G8" s="100">
        <f t="shared" si="0"/>
        <v>2.1951246282007661E-4</v>
      </c>
      <c r="H8" s="99">
        <v>0</v>
      </c>
      <c r="I8" s="100">
        <f t="shared" si="1"/>
        <v>0</v>
      </c>
      <c r="J8" s="97">
        <v>0</v>
      </c>
      <c r="K8" s="100">
        <f t="shared" si="2"/>
        <v>0</v>
      </c>
      <c r="L8" s="97">
        <v>0</v>
      </c>
      <c r="M8" s="100">
        <f t="shared" si="3"/>
        <v>0</v>
      </c>
      <c r="N8" s="97">
        <v>26111</v>
      </c>
      <c r="O8" s="100">
        <f t="shared" si="4"/>
        <v>5.7316899166950201E-2</v>
      </c>
      <c r="P8" s="97">
        <v>411708</v>
      </c>
      <c r="Q8" s="100">
        <f t="shared" si="5"/>
        <v>0.90375037042728101</v>
      </c>
      <c r="R8" s="97">
        <v>306103</v>
      </c>
      <c r="S8" s="100">
        <f t="shared" si="6"/>
        <v>0.67193423406613906</v>
      </c>
      <c r="T8" s="97">
        <v>411565</v>
      </c>
      <c r="U8" s="100">
        <f t="shared" si="7"/>
        <v>0.90343646760544827</v>
      </c>
      <c r="V8" s="97">
        <v>278336</v>
      </c>
      <c r="W8" s="100">
        <f t="shared" si="8"/>
        <v>0.61098220851488838</v>
      </c>
      <c r="X8" s="97">
        <v>448666</v>
      </c>
      <c r="Y8" s="100">
        <f t="shared" si="9"/>
        <v>0.98487778643632495</v>
      </c>
      <c r="Z8" s="97">
        <v>448666</v>
      </c>
      <c r="AA8" s="100">
        <f t="shared" si="10"/>
        <v>0.98487778643632495</v>
      </c>
      <c r="AB8" s="101">
        <v>7</v>
      </c>
      <c r="AC8" s="102">
        <v>4</v>
      </c>
      <c r="AD8" s="97">
        <v>455555</v>
      </c>
      <c r="AE8" s="97">
        <v>893115</v>
      </c>
      <c r="AF8" s="54"/>
      <c r="AG8" s="52"/>
      <c r="AH8" s="54"/>
      <c r="AI8" s="52"/>
      <c r="AJ8" s="54"/>
      <c r="AK8" s="52"/>
      <c r="AL8" s="54"/>
      <c r="AM8" s="55"/>
    </row>
    <row r="9" spans="1:39" ht="15" customHeight="1" x14ac:dyDescent="0.3">
      <c r="A9" s="137" t="s">
        <v>61</v>
      </c>
      <c r="B9" s="137" t="s">
        <v>62</v>
      </c>
      <c r="C9" s="97">
        <v>454480</v>
      </c>
      <c r="D9" s="97">
        <v>226835</v>
      </c>
      <c r="E9" s="98">
        <v>0.5</v>
      </c>
      <c r="F9" s="99">
        <v>2156</v>
      </c>
      <c r="G9" s="100">
        <f t="shared" si="0"/>
        <v>9.4840517487869997E-3</v>
      </c>
      <c r="H9" s="99">
        <v>0</v>
      </c>
      <c r="I9" s="100">
        <f t="shared" si="1"/>
        <v>0</v>
      </c>
      <c r="J9" s="97">
        <v>135224</v>
      </c>
      <c r="K9" s="100">
        <f t="shared" si="2"/>
        <v>0.59483831803245513</v>
      </c>
      <c r="L9" s="97">
        <v>13484</v>
      </c>
      <c r="M9" s="100">
        <f t="shared" si="3"/>
        <v>5.9314913627385862E-2</v>
      </c>
      <c r="N9" s="97">
        <v>0</v>
      </c>
      <c r="O9" s="100">
        <f t="shared" si="4"/>
        <v>0</v>
      </c>
      <c r="P9" s="97">
        <v>11679</v>
      </c>
      <c r="Q9" s="100">
        <f t="shared" si="5"/>
        <v>5.1374879579816041E-2</v>
      </c>
      <c r="R9" s="97">
        <v>0</v>
      </c>
      <c r="S9" s="100">
        <f t="shared" si="6"/>
        <v>0</v>
      </c>
      <c r="T9" s="97">
        <v>16789</v>
      </c>
      <c r="U9" s="100">
        <f t="shared" si="7"/>
        <v>7.3853313919473543E-2</v>
      </c>
      <c r="V9" s="97">
        <v>15265</v>
      </c>
      <c r="W9" s="100">
        <f t="shared" si="8"/>
        <v>6.7149373815043392E-2</v>
      </c>
      <c r="X9" s="97">
        <v>226234</v>
      </c>
      <c r="Y9" s="100">
        <f t="shared" si="9"/>
        <v>0.99518319264150201</v>
      </c>
      <c r="Z9" s="97">
        <v>220230</v>
      </c>
      <c r="AA9" s="100">
        <f t="shared" si="10"/>
        <v>0.96877213202011181</v>
      </c>
      <c r="AB9" s="101">
        <v>4.3</v>
      </c>
      <c r="AC9" s="102">
        <v>18</v>
      </c>
      <c r="AD9" s="97">
        <v>227329</v>
      </c>
      <c r="AE9" s="97">
        <v>454726</v>
      </c>
      <c r="AF9" s="54"/>
      <c r="AG9" s="52"/>
      <c r="AH9" s="54"/>
      <c r="AI9" s="52"/>
      <c r="AJ9" s="54"/>
      <c r="AK9" s="52"/>
      <c r="AL9" s="54"/>
      <c r="AM9" s="55"/>
    </row>
    <row r="10" spans="1:39" ht="15" customHeight="1" x14ac:dyDescent="0.3">
      <c r="A10" s="137" t="s">
        <v>63</v>
      </c>
      <c r="B10" s="137" t="s">
        <v>64</v>
      </c>
      <c r="C10" s="103">
        <v>608599</v>
      </c>
      <c r="D10" s="103" t="s">
        <v>242</v>
      </c>
      <c r="E10" s="98">
        <v>0.38</v>
      </c>
      <c r="F10" s="99">
        <v>6579</v>
      </c>
      <c r="G10" s="100">
        <f t="shared" si="0"/>
        <v>2.8492607253293604E-2</v>
      </c>
      <c r="H10" s="99">
        <v>220800</v>
      </c>
      <c r="I10" s="100">
        <f t="shared" si="1"/>
        <v>0.95624983759343796</v>
      </c>
      <c r="J10" s="97">
        <v>228829</v>
      </c>
      <c r="K10" s="100">
        <f t="shared" si="2"/>
        <v>0.99102216524759423</v>
      </c>
      <c r="L10" s="97">
        <v>5718</v>
      </c>
      <c r="M10" s="100">
        <f t="shared" si="3"/>
        <v>2.4763752587677889E-2</v>
      </c>
      <c r="N10" s="97">
        <v>1866</v>
      </c>
      <c r="O10" s="100">
        <f t="shared" si="4"/>
        <v>8.0813505296619351E-3</v>
      </c>
      <c r="P10" s="97">
        <v>87825</v>
      </c>
      <c r="Q10" s="100">
        <f t="shared" si="5"/>
        <v>0.38035616841777031</v>
      </c>
      <c r="R10" s="97">
        <v>0</v>
      </c>
      <c r="S10" s="100">
        <f t="shared" si="6"/>
        <v>0</v>
      </c>
      <c r="T10" s="97">
        <v>69880</v>
      </c>
      <c r="U10" s="100">
        <f t="shared" si="7"/>
        <v>0.30263921490502466</v>
      </c>
      <c r="V10" s="97">
        <v>101169</v>
      </c>
      <c r="W10" s="100">
        <f t="shared" si="8"/>
        <v>0.43814691947233025</v>
      </c>
      <c r="X10" s="97">
        <v>228829</v>
      </c>
      <c r="Y10" s="100">
        <f t="shared" si="9"/>
        <v>0.99102216524759423</v>
      </c>
      <c r="Z10" s="97">
        <v>8036</v>
      </c>
      <c r="AA10" s="100">
        <f t="shared" si="10"/>
        <v>3.4802643545746678E-2</v>
      </c>
      <c r="AB10" s="101">
        <v>14.7</v>
      </c>
      <c r="AC10" s="102">
        <v>4</v>
      </c>
      <c r="AD10" s="97">
        <v>230902</v>
      </c>
      <c r="AE10" s="97">
        <v>608769</v>
      </c>
      <c r="AF10" s="54"/>
      <c r="AG10" s="52"/>
      <c r="AH10" s="54"/>
      <c r="AI10" s="52"/>
      <c r="AJ10" s="54"/>
      <c r="AK10" s="52"/>
      <c r="AL10" s="54"/>
      <c r="AM10" s="55"/>
    </row>
    <row r="11" spans="1:39" ht="15" customHeight="1" x14ac:dyDescent="0.3">
      <c r="A11" s="137" t="s">
        <v>65</v>
      </c>
      <c r="B11" s="137" t="s">
        <v>66</v>
      </c>
      <c r="C11" s="97">
        <v>841353</v>
      </c>
      <c r="D11" s="97">
        <v>460362</v>
      </c>
      <c r="E11" s="98">
        <v>0.55000000000000004</v>
      </c>
      <c r="F11" s="99">
        <v>250300</v>
      </c>
      <c r="G11" s="100">
        <f t="shared" si="0"/>
        <v>0.54407839250158685</v>
      </c>
      <c r="H11" s="99">
        <v>451705</v>
      </c>
      <c r="I11" s="100">
        <f t="shared" si="1"/>
        <v>0.98187347297215044</v>
      </c>
      <c r="J11" s="97">
        <v>292789</v>
      </c>
      <c r="K11" s="100">
        <f t="shared" si="2"/>
        <v>0.6364369495091774</v>
      </c>
      <c r="L11" s="97">
        <v>459023</v>
      </c>
      <c r="M11" s="100">
        <f t="shared" si="3"/>
        <v>0.9977806470685413</v>
      </c>
      <c r="N11" s="97">
        <v>24831</v>
      </c>
      <c r="O11" s="100">
        <f t="shared" si="4"/>
        <v>5.3975271930510993E-2</v>
      </c>
      <c r="P11" s="97">
        <v>302187</v>
      </c>
      <c r="Q11" s="100">
        <f t="shared" si="5"/>
        <v>0.65686543026319222</v>
      </c>
      <c r="R11" s="97">
        <v>0</v>
      </c>
      <c r="S11" s="100">
        <f t="shared" si="6"/>
        <v>0</v>
      </c>
      <c r="T11" s="97">
        <v>459325</v>
      </c>
      <c r="U11" s="100">
        <f t="shared" si="7"/>
        <v>0.99843710601594626</v>
      </c>
      <c r="V11" s="97">
        <v>457967</v>
      </c>
      <c r="W11" s="100">
        <f t="shared" si="8"/>
        <v>0.99548521445774751</v>
      </c>
      <c r="X11" s="97">
        <v>459461</v>
      </c>
      <c r="Y11" s="100">
        <f t="shared" si="9"/>
        <v>0.99873272991279094</v>
      </c>
      <c r="Z11" s="97">
        <v>81864</v>
      </c>
      <c r="AA11" s="100">
        <f t="shared" si="10"/>
        <v>0.17794819625948821</v>
      </c>
      <c r="AB11" s="101">
        <v>4.0999999999999996</v>
      </c>
      <c r="AC11" s="102">
        <v>29</v>
      </c>
      <c r="AD11" s="97">
        <v>460044</v>
      </c>
      <c r="AE11" s="97">
        <v>841488</v>
      </c>
      <c r="AF11" s="54"/>
      <c r="AG11" s="52"/>
      <c r="AH11" s="54"/>
      <c r="AI11" s="52"/>
      <c r="AJ11" s="54"/>
      <c r="AK11" s="52"/>
      <c r="AL11" s="54"/>
      <c r="AM11" s="55"/>
    </row>
    <row r="12" spans="1:39" ht="15" customHeight="1" x14ac:dyDescent="0.3">
      <c r="A12" s="137" t="s">
        <v>67</v>
      </c>
      <c r="B12" s="137" t="s">
        <v>68</v>
      </c>
      <c r="C12" s="97">
        <v>1131950</v>
      </c>
      <c r="D12" s="97">
        <v>594366</v>
      </c>
      <c r="E12" s="98">
        <v>0.53</v>
      </c>
      <c r="F12" s="99">
        <v>15666</v>
      </c>
      <c r="G12" s="100">
        <f t="shared" si="0"/>
        <v>2.63722722475014E-2</v>
      </c>
      <c r="H12" s="99">
        <v>6473</v>
      </c>
      <c r="I12" s="100">
        <f t="shared" si="1"/>
        <v>1.0896701025027229E-2</v>
      </c>
      <c r="J12" s="97">
        <v>460981</v>
      </c>
      <c r="K12" s="100">
        <f t="shared" si="2"/>
        <v>0.77601917738576809</v>
      </c>
      <c r="L12" s="97">
        <v>0</v>
      </c>
      <c r="M12" s="100">
        <f t="shared" si="3"/>
        <v>0</v>
      </c>
      <c r="N12" s="97">
        <v>88138</v>
      </c>
      <c r="O12" s="100">
        <f t="shared" si="4"/>
        <v>0.14837222847888923</v>
      </c>
      <c r="P12" s="97">
        <v>568367</v>
      </c>
      <c r="Q12" s="100">
        <f t="shared" si="5"/>
        <v>0.95679364614423779</v>
      </c>
      <c r="R12" s="97">
        <v>280784</v>
      </c>
      <c r="S12" s="100">
        <f t="shared" si="6"/>
        <v>0.47267407702939063</v>
      </c>
      <c r="T12" s="97">
        <v>516593</v>
      </c>
      <c r="U12" s="100">
        <f t="shared" si="7"/>
        <v>0.86963687202562823</v>
      </c>
      <c r="V12" s="97">
        <v>472365</v>
      </c>
      <c r="W12" s="100">
        <f t="shared" si="8"/>
        <v>0.79518309588861225</v>
      </c>
      <c r="X12" s="97">
        <v>592340</v>
      </c>
      <c r="Y12" s="100">
        <f t="shared" si="9"/>
        <v>0.9971499899837214</v>
      </c>
      <c r="Z12" s="97">
        <v>592340</v>
      </c>
      <c r="AA12" s="100">
        <f t="shared" si="10"/>
        <v>0.9971499899837214</v>
      </c>
      <c r="AB12" s="101">
        <v>5.5</v>
      </c>
      <c r="AC12" s="102">
        <v>5</v>
      </c>
      <c r="AD12" s="97">
        <v>594033</v>
      </c>
      <c r="AE12" s="97">
        <v>1130753</v>
      </c>
      <c r="AF12" s="54"/>
      <c r="AG12" s="52"/>
      <c r="AH12" s="54"/>
      <c r="AI12" s="52"/>
      <c r="AJ12" s="54"/>
      <c r="AK12" s="52"/>
      <c r="AL12" s="54"/>
      <c r="AM12" s="55"/>
    </row>
    <row r="13" spans="1:39" ht="15" customHeight="1" x14ac:dyDescent="0.3">
      <c r="A13" s="137" t="s">
        <v>69</v>
      </c>
      <c r="B13" s="137" t="s">
        <v>70</v>
      </c>
      <c r="C13" s="97">
        <v>268002</v>
      </c>
      <c r="D13" s="97">
        <v>141796</v>
      </c>
      <c r="E13" s="98">
        <v>0.53</v>
      </c>
      <c r="F13" s="99">
        <v>138775</v>
      </c>
      <c r="G13" s="100">
        <f t="shared" si="0"/>
        <v>0.97957901572691075</v>
      </c>
      <c r="H13" s="99">
        <v>36014</v>
      </c>
      <c r="I13" s="100">
        <f t="shared" si="1"/>
        <v>0.25421407798514839</v>
      </c>
      <c r="J13" s="97">
        <v>21197</v>
      </c>
      <c r="K13" s="100">
        <f t="shared" si="2"/>
        <v>0.1496244741225965</v>
      </c>
      <c r="L13" s="97">
        <v>53061</v>
      </c>
      <c r="M13" s="100">
        <f t="shared" si="3"/>
        <v>0.37454471016743374</v>
      </c>
      <c r="N13" s="97">
        <v>7285</v>
      </c>
      <c r="O13" s="100">
        <f t="shared" si="4"/>
        <v>5.1423045430160658E-2</v>
      </c>
      <c r="P13" s="97">
        <v>69621</v>
      </c>
      <c r="Q13" s="100">
        <f t="shared" si="5"/>
        <v>0.49143772764491628</v>
      </c>
      <c r="R13" s="97">
        <v>0</v>
      </c>
      <c r="S13" s="100">
        <f t="shared" si="6"/>
        <v>0</v>
      </c>
      <c r="T13" s="97">
        <v>134026</v>
      </c>
      <c r="U13" s="100">
        <f t="shared" si="7"/>
        <v>0.94605697828726321</v>
      </c>
      <c r="V13" s="97">
        <v>126242</v>
      </c>
      <c r="W13" s="100">
        <f t="shared" si="8"/>
        <v>0.89111161306717113</v>
      </c>
      <c r="X13" s="97">
        <v>141211</v>
      </c>
      <c r="Y13" s="100">
        <f t="shared" si="9"/>
        <v>0.99677414800801878</v>
      </c>
      <c r="Z13" s="97">
        <v>23914</v>
      </c>
      <c r="AA13" s="100">
        <f t="shared" si="10"/>
        <v>0.16880311714713273</v>
      </c>
      <c r="AB13" s="101">
        <v>13.2</v>
      </c>
      <c r="AC13" s="102">
        <v>24</v>
      </c>
      <c r="AD13" s="97">
        <v>141668</v>
      </c>
      <c r="AE13" s="97">
        <v>267709</v>
      </c>
      <c r="AF13" s="54"/>
      <c r="AG13" s="52"/>
      <c r="AH13" s="54"/>
      <c r="AI13" s="52"/>
      <c r="AJ13" s="54"/>
      <c r="AK13" s="52"/>
      <c r="AL13" s="54"/>
      <c r="AM13" s="55"/>
    </row>
    <row r="14" spans="1:39" ht="15" customHeight="1" x14ac:dyDescent="0.3">
      <c r="A14" s="137" t="s">
        <v>71</v>
      </c>
      <c r="B14" s="137" t="s">
        <v>72</v>
      </c>
      <c r="C14" s="97">
        <v>1117840</v>
      </c>
      <c r="D14" s="97">
        <v>494149</v>
      </c>
      <c r="E14" s="98">
        <v>0.44</v>
      </c>
      <c r="F14" s="99">
        <v>162985</v>
      </c>
      <c r="G14" s="100">
        <f t="shared" si="0"/>
        <v>0.33003337086205359</v>
      </c>
      <c r="H14" s="99">
        <v>447610</v>
      </c>
      <c r="I14" s="100">
        <f t="shared" si="1"/>
        <v>0.90637934246442198</v>
      </c>
      <c r="J14" s="97">
        <v>478160</v>
      </c>
      <c r="K14" s="100">
        <f t="shared" si="2"/>
        <v>0.96824098298248029</v>
      </c>
      <c r="L14" s="97">
        <v>0</v>
      </c>
      <c r="M14" s="100">
        <f t="shared" si="3"/>
        <v>0</v>
      </c>
      <c r="N14" s="97">
        <v>6245</v>
      </c>
      <c r="O14" s="100">
        <f t="shared" si="4"/>
        <v>1.2645693781842039E-2</v>
      </c>
      <c r="P14" s="97">
        <v>136766</v>
      </c>
      <c r="Q14" s="100">
        <f t="shared" si="5"/>
        <v>0.27694170628781556</v>
      </c>
      <c r="R14" s="97">
        <v>147</v>
      </c>
      <c r="S14" s="100">
        <f t="shared" si="6"/>
        <v>2.9766484962862765E-4</v>
      </c>
      <c r="T14" s="97">
        <v>205121</v>
      </c>
      <c r="U14" s="100">
        <f t="shared" si="7"/>
        <v>0.41535586136512748</v>
      </c>
      <c r="V14" s="97">
        <v>12251</v>
      </c>
      <c r="W14" s="100">
        <f t="shared" si="8"/>
        <v>2.4807429066668826E-2</v>
      </c>
      <c r="X14" s="97">
        <v>491349</v>
      </c>
      <c r="Y14" s="100">
        <f t="shared" si="9"/>
        <v>0.99494779728011273</v>
      </c>
      <c r="Z14" s="97">
        <v>258039</v>
      </c>
      <c r="AA14" s="100">
        <f t="shared" si="10"/>
        <v>0.52251115736953369</v>
      </c>
      <c r="AB14" s="101">
        <v>54.8</v>
      </c>
      <c r="AC14" s="102">
        <v>5</v>
      </c>
      <c r="AD14" s="97">
        <v>493844</v>
      </c>
      <c r="AE14" s="97">
        <v>1117384</v>
      </c>
      <c r="AF14" s="54"/>
      <c r="AG14" s="52"/>
      <c r="AH14" s="54"/>
      <c r="AI14" s="52"/>
      <c r="AJ14" s="54"/>
      <c r="AK14" s="52"/>
      <c r="AL14" s="54"/>
      <c r="AM14" s="55"/>
    </row>
    <row r="15" spans="1:39" ht="15" customHeight="1" x14ac:dyDescent="0.3">
      <c r="A15" s="137" t="s">
        <v>73</v>
      </c>
      <c r="B15" s="137" t="s">
        <v>74</v>
      </c>
      <c r="C15" s="97">
        <v>1867579</v>
      </c>
      <c r="D15" s="97">
        <v>943366</v>
      </c>
      <c r="E15" s="98">
        <v>0.51</v>
      </c>
      <c r="F15" s="99">
        <v>2182</v>
      </c>
      <c r="G15" s="100">
        <f t="shared" si="0"/>
        <v>2.3166039562754273E-3</v>
      </c>
      <c r="H15" s="99">
        <v>28388</v>
      </c>
      <c r="I15" s="100">
        <f t="shared" si="1"/>
        <v>3.0139208575044377E-2</v>
      </c>
      <c r="J15" s="97">
        <v>413872</v>
      </c>
      <c r="K15" s="100">
        <f t="shared" si="2"/>
        <v>0.43940307634813186</v>
      </c>
      <c r="L15" s="97">
        <v>0</v>
      </c>
      <c r="M15" s="100">
        <f t="shared" si="3"/>
        <v>0</v>
      </c>
      <c r="N15" s="97">
        <v>29522</v>
      </c>
      <c r="O15" s="100">
        <f t="shared" si="4"/>
        <v>3.1343163151770471E-2</v>
      </c>
      <c r="P15" s="97">
        <v>849296</v>
      </c>
      <c r="Q15" s="100">
        <f t="shared" si="5"/>
        <v>0.90168765978409504</v>
      </c>
      <c r="R15" s="97">
        <v>269022</v>
      </c>
      <c r="S15" s="100">
        <f t="shared" si="6"/>
        <v>0.28561752040564986</v>
      </c>
      <c r="T15" s="97">
        <v>410329</v>
      </c>
      <c r="U15" s="100">
        <f t="shared" si="7"/>
        <v>0.43564151456211725</v>
      </c>
      <c r="V15" s="97">
        <v>831912</v>
      </c>
      <c r="W15" s="100">
        <f t="shared" si="8"/>
        <v>0.88323126969431864</v>
      </c>
      <c r="X15" s="97">
        <v>944784</v>
      </c>
      <c r="Y15" s="100">
        <f t="shared" si="9"/>
        <v>1.0030661559237963</v>
      </c>
      <c r="Z15" s="97">
        <v>944784</v>
      </c>
      <c r="AA15" s="100">
        <f t="shared" si="10"/>
        <v>1.0030661559237963</v>
      </c>
      <c r="AB15" s="101">
        <v>8.6999999999999993</v>
      </c>
      <c r="AC15" s="102">
        <v>8</v>
      </c>
      <c r="AD15" s="97">
        <v>941896</v>
      </c>
      <c r="AE15" s="97">
        <v>1866823</v>
      </c>
      <c r="AF15" s="54"/>
      <c r="AG15" s="52"/>
      <c r="AH15" s="54"/>
      <c r="AI15" s="52"/>
      <c r="AJ15" s="54"/>
      <c r="AK15" s="52"/>
      <c r="AL15" s="54"/>
      <c r="AM15" s="55"/>
    </row>
    <row r="16" spans="1:39" ht="15" customHeight="1" x14ac:dyDescent="0.3">
      <c r="A16" s="137" t="s">
        <v>75</v>
      </c>
      <c r="B16" s="137" t="s">
        <v>76</v>
      </c>
      <c r="C16" s="97">
        <v>901777</v>
      </c>
      <c r="D16" s="97">
        <v>423344</v>
      </c>
      <c r="E16" s="98">
        <v>0.47</v>
      </c>
      <c r="F16" s="99">
        <v>0</v>
      </c>
      <c r="G16" s="100">
        <f t="shared" si="0"/>
        <v>0</v>
      </c>
      <c r="H16" s="99">
        <v>160976</v>
      </c>
      <c r="I16" s="100">
        <f t="shared" si="1"/>
        <v>0.38030258644314457</v>
      </c>
      <c r="J16" s="97">
        <v>422709</v>
      </c>
      <c r="K16" s="100">
        <f t="shared" si="2"/>
        <v>0.9986415739786999</v>
      </c>
      <c r="L16" s="97">
        <v>0</v>
      </c>
      <c r="M16" s="100">
        <f t="shared" si="3"/>
        <v>0</v>
      </c>
      <c r="N16" s="97">
        <v>7147</v>
      </c>
      <c r="O16" s="100">
        <f t="shared" si="4"/>
        <v>1.688464482475123E-2</v>
      </c>
      <c r="P16" s="97">
        <v>0</v>
      </c>
      <c r="Q16" s="100">
        <f t="shared" si="5"/>
        <v>0</v>
      </c>
      <c r="R16" s="97">
        <v>9275</v>
      </c>
      <c r="S16" s="100">
        <f t="shared" si="6"/>
        <v>2.1912002343580195E-2</v>
      </c>
      <c r="T16" s="97">
        <v>15681</v>
      </c>
      <c r="U16" s="100">
        <f t="shared" si="7"/>
        <v>3.7046049460882052E-2</v>
      </c>
      <c r="V16" s="97">
        <v>304352</v>
      </c>
      <c r="W16" s="100">
        <f t="shared" si="8"/>
        <v>0.7190255242343202</v>
      </c>
      <c r="X16" s="97">
        <v>422709</v>
      </c>
      <c r="Y16" s="100">
        <f t="shared" si="9"/>
        <v>0.9986415739786999</v>
      </c>
      <c r="Z16" s="97">
        <v>422709</v>
      </c>
      <c r="AA16" s="100">
        <f t="shared" si="10"/>
        <v>0.9986415739786999</v>
      </c>
      <c r="AB16" s="101">
        <v>9.6</v>
      </c>
      <c r="AC16" s="102">
        <v>2</v>
      </c>
      <c r="AD16" s="97">
        <v>423284</v>
      </c>
      <c r="AE16" s="97">
        <v>900679</v>
      </c>
      <c r="AF16" s="54"/>
      <c r="AG16" s="52"/>
      <c r="AH16" s="54"/>
      <c r="AI16" s="52"/>
      <c r="AJ16" s="54"/>
      <c r="AK16" s="52"/>
      <c r="AL16" s="54"/>
      <c r="AM16" s="55"/>
    </row>
    <row r="17" spans="1:39" ht="15" customHeight="1" x14ac:dyDescent="0.3">
      <c r="A17" s="137" t="s">
        <v>77</v>
      </c>
      <c r="B17" s="137" t="s">
        <v>78</v>
      </c>
      <c r="C17" s="97">
        <v>2417735</v>
      </c>
      <c r="D17" s="97">
        <v>874338</v>
      </c>
      <c r="E17" s="98">
        <v>0.36</v>
      </c>
      <c r="F17" s="99">
        <v>2970</v>
      </c>
      <c r="G17" s="100">
        <f t="shared" si="0"/>
        <v>3.3895906470123669E-3</v>
      </c>
      <c r="H17" s="99">
        <v>789021</v>
      </c>
      <c r="I17" s="100">
        <f t="shared" si="1"/>
        <v>0.90049097706947634</v>
      </c>
      <c r="J17" s="97">
        <v>868452</v>
      </c>
      <c r="K17" s="100">
        <f t="shared" si="2"/>
        <v>0.99114369581790707</v>
      </c>
      <c r="L17" s="97">
        <v>0</v>
      </c>
      <c r="M17" s="100">
        <f t="shared" si="3"/>
        <v>0</v>
      </c>
      <c r="N17" s="97">
        <v>878</v>
      </c>
      <c r="O17" s="100">
        <f t="shared" si="4"/>
        <v>1.0020406020460801E-3</v>
      </c>
      <c r="P17" s="97">
        <v>11501</v>
      </c>
      <c r="Q17" s="100">
        <f t="shared" si="5"/>
        <v>1.312581886575395E-2</v>
      </c>
      <c r="R17" s="97">
        <v>0</v>
      </c>
      <c r="S17" s="100">
        <f t="shared" si="6"/>
        <v>0</v>
      </c>
      <c r="T17" s="97">
        <v>278834</v>
      </c>
      <c r="U17" s="100">
        <f t="shared" si="7"/>
        <v>0.31822663921516708</v>
      </c>
      <c r="V17" s="97">
        <v>32692</v>
      </c>
      <c r="W17" s="100">
        <f t="shared" si="8"/>
        <v>3.7310605196002794E-2</v>
      </c>
      <c r="X17" s="97">
        <v>868452</v>
      </c>
      <c r="Y17" s="100">
        <f t="shared" si="9"/>
        <v>0.99114369581790707</v>
      </c>
      <c r="Z17" s="97">
        <v>671189</v>
      </c>
      <c r="AA17" s="100">
        <f t="shared" si="10"/>
        <v>0.76601210665911901</v>
      </c>
      <c r="AB17" s="101">
        <v>62.4</v>
      </c>
      <c r="AC17" s="102">
        <v>8</v>
      </c>
      <c r="AD17" s="97">
        <v>876212</v>
      </c>
      <c r="AE17" s="97">
        <v>2420473</v>
      </c>
      <c r="AF17" s="54"/>
      <c r="AG17" s="52"/>
      <c r="AH17" s="54"/>
      <c r="AI17" s="52"/>
      <c r="AJ17" s="54"/>
      <c r="AK17" s="52"/>
      <c r="AL17" s="54"/>
      <c r="AM17" s="55"/>
    </row>
    <row r="18" spans="1:39" ht="15" customHeight="1" x14ac:dyDescent="0.3">
      <c r="A18" s="137" t="s">
        <v>79</v>
      </c>
      <c r="B18" s="137" t="s">
        <v>80</v>
      </c>
      <c r="C18" s="97">
        <v>1453787</v>
      </c>
      <c r="D18" s="97">
        <v>721922</v>
      </c>
      <c r="E18" s="98">
        <v>0.5</v>
      </c>
      <c r="F18" s="99">
        <v>63754</v>
      </c>
      <c r="G18" s="100">
        <f t="shared" si="0"/>
        <v>8.8546115395779779E-2</v>
      </c>
      <c r="H18" s="99">
        <v>690451</v>
      </c>
      <c r="I18" s="100">
        <f t="shared" si="1"/>
        <v>0.95894773537553002</v>
      </c>
      <c r="J18" s="97">
        <v>42307</v>
      </c>
      <c r="K18" s="100">
        <f t="shared" si="2"/>
        <v>5.8758987734875534E-2</v>
      </c>
      <c r="L18" s="97">
        <v>599768</v>
      </c>
      <c r="M18" s="100">
        <f t="shared" si="3"/>
        <v>0.83300069860237858</v>
      </c>
      <c r="N18" s="97">
        <v>108842</v>
      </c>
      <c r="O18" s="100">
        <f t="shared" si="4"/>
        <v>0.15116755485000882</v>
      </c>
      <c r="P18" s="97">
        <v>673406</v>
      </c>
      <c r="Q18" s="100">
        <f t="shared" si="5"/>
        <v>0.93527442018085882</v>
      </c>
      <c r="R18" s="97">
        <v>16519</v>
      </c>
      <c r="S18" s="100">
        <f t="shared" si="6"/>
        <v>2.2942768770945917E-2</v>
      </c>
      <c r="T18" s="97">
        <v>653225</v>
      </c>
      <c r="U18" s="100">
        <f t="shared" si="7"/>
        <v>0.90724560387439601</v>
      </c>
      <c r="V18" s="97">
        <v>652880</v>
      </c>
      <c r="W18" s="100">
        <f t="shared" si="8"/>
        <v>0.90676644319723776</v>
      </c>
      <c r="X18" s="97">
        <v>690013</v>
      </c>
      <c r="Y18" s="100">
        <f t="shared" si="9"/>
        <v>0.95833940964626829</v>
      </c>
      <c r="Z18" s="97">
        <v>27</v>
      </c>
      <c r="AA18" s="100">
        <f t="shared" si="10"/>
        <v>3.7499531255859299E-5</v>
      </c>
      <c r="AB18" s="101">
        <v>8.6</v>
      </c>
      <c r="AC18" s="102">
        <v>3</v>
      </c>
      <c r="AD18" s="97">
        <v>720009</v>
      </c>
      <c r="AE18" s="97">
        <v>1449950</v>
      </c>
      <c r="AF18" s="54"/>
      <c r="AG18" s="52"/>
      <c r="AH18" s="54"/>
      <c r="AI18" s="52"/>
      <c r="AJ18" s="54"/>
      <c r="AK18" s="52"/>
      <c r="AL18" s="54"/>
      <c r="AM18" s="55"/>
    </row>
    <row r="19" spans="1:39" ht="15" customHeight="1" x14ac:dyDescent="0.3">
      <c r="A19" s="137" t="s">
        <v>81</v>
      </c>
      <c r="B19" s="137" t="s">
        <v>82</v>
      </c>
      <c r="C19" s="97">
        <v>610411</v>
      </c>
      <c r="D19" s="97">
        <v>213069</v>
      </c>
      <c r="E19" s="98">
        <v>0.35</v>
      </c>
      <c r="F19" s="99">
        <v>19</v>
      </c>
      <c r="G19" s="100">
        <f t="shared" si="0"/>
        <v>8.9209416758223695E-5</v>
      </c>
      <c r="H19" s="99">
        <v>215184</v>
      </c>
      <c r="I19" s="100">
        <f t="shared" si="1"/>
        <v>1.0103389018790321</v>
      </c>
      <c r="J19" s="97">
        <v>215184</v>
      </c>
      <c r="K19" s="100">
        <f t="shared" si="2"/>
        <v>1.0103389018790321</v>
      </c>
      <c r="L19" s="97">
        <v>0</v>
      </c>
      <c r="M19" s="100">
        <f t="shared" si="3"/>
        <v>0</v>
      </c>
      <c r="N19" s="97">
        <v>2411</v>
      </c>
      <c r="O19" s="100">
        <f t="shared" si="4"/>
        <v>1.1320205463372491E-2</v>
      </c>
      <c r="P19" s="97">
        <v>19251</v>
      </c>
      <c r="Q19" s="100">
        <f t="shared" si="5"/>
        <v>9.0387920105924446E-2</v>
      </c>
      <c r="R19" s="97">
        <v>0</v>
      </c>
      <c r="S19" s="100">
        <f t="shared" si="6"/>
        <v>0</v>
      </c>
      <c r="T19" s="97">
        <v>57464</v>
      </c>
      <c r="U19" s="100">
        <f t="shared" si="7"/>
        <v>0.26980683813655615</v>
      </c>
      <c r="V19" s="97">
        <v>40344</v>
      </c>
      <c r="W19" s="100">
        <f t="shared" si="8"/>
        <v>0.18942445840493563</v>
      </c>
      <c r="X19" s="97">
        <v>215184</v>
      </c>
      <c r="Y19" s="100">
        <f t="shared" si="9"/>
        <v>1.0103389018790321</v>
      </c>
      <c r="Z19" s="97">
        <v>157358</v>
      </c>
      <c r="AA19" s="100">
        <f t="shared" si="10"/>
        <v>0.73883238959160868</v>
      </c>
      <c r="AB19" s="101">
        <v>30.6</v>
      </c>
      <c r="AC19" s="102">
        <v>4</v>
      </c>
      <c r="AD19" s="97">
        <v>212982</v>
      </c>
      <c r="AE19" s="97">
        <v>610553</v>
      </c>
      <c r="AF19" s="54"/>
      <c r="AG19" s="52"/>
      <c r="AH19" s="54"/>
      <c r="AI19" s="52"/>
      <c r="AJ19" s="54"/>
      <c r="AK19" s="52"/>
      <c r="AL19" s="54"/>
      <c r="AM19" s="55"/>
    </row>
    <row r="20" spans="1:39" ht="15" customHeight="1" x14ac:dyDescent="0.3">
      <c r="A20" s="137" t="s">
        <v>83</v>
      </c>
      <c r="B20" s="137" t="s">
        <v>84</v>
      </c>
      <c r="C20" s="97">
        <v>1266860</v>
      </c>
      <c r="D20" s="97">
        <v>608564</v>
      </c>
      <c r="E20" s="98">
        <v>0.48</v>
      </c>
      <c r="F20" s="99">
        <v>2404</v>
      </c>
      <c r="G20" s="100">
        <f t="shared" si="0"/>
        <v>3.9409125409213932E-3</v>
      </c>
      <c r="H20" s="99">
        <v>115016</v>
      </c>
      <c r="I20" s="100">
        <f t="shared" si="1"/>
        <v>0.18854741963669508</v>
      </c>
      <c r="J20" s="97">
        <v>610290</v>
      </c>
      <c r="K20" s="100">
        <f t="shared" si="2"/>
        <v>1.0004573688015461</v>
      </c>
      <c r="L20" s="97">
        <v>0</v>
      </c>
      <c r="M20" s="100">
        <f t="shared" si="3"/>
        <v>0</v>
      </c>
      <c r="N20" s="97">
        <v>0</v>
      </c>
      <c r="O20" s="100">
        <f t="shared" si="4"/>
        <v>0</v>
      </c>
      <c r="P20" s="97">
        <v>121946</v>
      </c>
      <c r="Q20" s="100">
        <f t="shared" si="5"/>
        <v>0.1999078705138104</v>
      </c>
      <c r="R20" s="97">
        <v>132166</v>
      </c>
      <c r="S20" s="100">
        <f t="shared" si="6"/>
        <v>0.21666166675682896</v>
      </c>
      <c r="T20" s="97">
        <v>137033</v>
      </c>
      <c r="U20" s="100">
        <f t="shared" si="7"/>
        <v>0.22464021140602383</v>
      </c>
      <c r="V20" s="97">
        <v>534193</v>
      </c>
      <c r="W20" s="100">
        <f t="shared" si="8"/>
        <v>0.87571043800849491</v>
      </c>
      <c r="X20" s="97">
        <v>610290</v>
      </c>
      <c r="Y20" s="100">
        <f t="shared" si="9"/>
        <v>1.0004573688015461</v>
      </c>
      <c r="Z20" s="97">
        <v>610290</v>
      </c>
      <c r="AA20" s="100">
        <f t="shared" si="10"/>
        <v>1.0004573688015461</v>
      </c>
      <c r="AB20" s="101">
        <v>12.7</v>
      </c>
      <c r="AC20" s="102">
        <v>6</v>
      </c>
      <c r="AD20" s="97">
        <v>610011</v>
      </c>
      <c r="AE20" s="97">
        <v>1268042</v>
      </c>
      <c r="AF20" s="54"/>
      <c r="AG20" s="52"/>
      <c r="AH20" s="54"/>
      <c r="AI20" s="52"/>
      <c r="AJ20" s="54"/>
      <c r="AK20" s="52"/>
      <c r="AL20" s="54"/>
      <c r="AM20" s="55"/>
    </row>
    <row r="21" spans="1:39" ht="15" customHeight="1" x14ac:dyDescent="0.3">
      <c r="A21" s="137" t="s">
        <v>85</v>
      </c>
      <c r="B21" s="137" t="s">
        <v>86</v>
      </c>
      <c r="C21" s="97">
        <v>1155574</v>
      </c>
      <c r="D21" s="97">
        <v>538676</v>
      </c>
      <c r="E21" s="98">
        <v>0.47</v>
      </c>
      <c r="F21" s="99">
        <v>28157</v>
      </c>
      <c r="G21" s="100">
        <f t="shared" si="0"/>
        <v>5.22559105022187E-2</v>
      </c>
      <c r="H21" s="99">
        <v>19766</v>
      </c>
      <c r="I21" s="100">
        <f t="shared" si="1"/>
        <v>3.668325201501775E-2</v>
      </c>
      <c r="J21" s="97">
        <v>539047</v>
      </c>
      <c r="K21" s="100">
        <f t="shared" si="2"/>
        <v>1.0004045810451925</v>
      </c>
      <c r="L21" s="97">
        <v>0</v>
      </c>
      <c r="M21" s="100">
        <f t="shared" si="3"/>
        <v>0</v>
      </c>
      <c r="N21" s="97">
        <v>79728</v>
      </c>
      <c r="O21" s="100">
        <f t="shared" si="4"/>
        <v>0.14796530995918927</v>
      </c>
      <c r="P21" s="97">
        <v>440936</v>
      </c>
      <c r="Q21" s="100">
        <f t="shared" si="5"/>
        <v>0.81832269606869712</v>
      </c>
      <c r="R21" s="97">
        <v>122894</v>
      </c>
      <c r="S21" s="100">
        <f t="shared" si="6"/>
        <v>0.2280760686600016</v>
      </c>
      <c r="T21" s="97">
        <v>502349</v>
      </c>
      <c r="U21" s="100">
        <f t="shared" si="7"/>
        <v>0.93229763060265869</v>
      </c>
      <c r="V21" s="97">
        <v>539047</v>
      </c>
      <c r="W21" s="100">
        <f t="shared" si="8"/>
        <v>1.0004045810451925</v>
      </c>
      <c r="X21" s="97">
        <v>538234</v>
      </c>
      <c r="Y21" s="100">
        <f t="shared" si="9"/>
        <v>0.99889575356931415</v>
      </c>
      <c r="Z21" s="97">
        <v>538234</v>
      </c>
      <c r="AA21" s="100">
        <f t="shared" si="10"/>
        <v>0.99889575356931415</v>
      </c>
      <c r="AB21" s="101">
        <v>15</v>
      </c>
      <c r="AC21" s="102">
        <v>6</v>
      </c>
      <c r="AD21" s="97">
        <v>538829</v>
      </c>
      <c r="AE21" s="97">
        <v>1156242</v>
      </c>
      <c r="AF21" s="54"/>
      <c r="AG21" s="52"/>
      <c r="AH21" s="54"/>
      <c r="AI21" s="52"/>
      <c r="AJ21" s="54"/>
      <c r="AK21" s="52"/>
      <c r="AL21" s="54"/>
      <c r="AM21" s="55"/>
    </row>
    <row r="22" spans="1:39" ht="15" customHeight="1" x14ac:dyDescent="0.3">
      <c r="A22" s="137" t="s">
        <v>87</v>
      </c>
      <c r="B22" s="137" t="s">
        <v>88</v>
      </c>
      <c r="C22" s="97">
        <v>1136187</v>
      </c>
      <c r="D22" s="97">
        <v>545111</v>
      </c>
      <c r="E22" s="98">
        <v>0.48</v>
      </c>
      <c r="F22" s="99">
        <v>228391</v>
      </c>
      <c r="G22" s="100">
        <f t="shared" si="0"/>
        <v>0.41909143122427595</v>
      </c>
      <c r="H22" s="99">
        <v>330757</v>
      </c>
      <c r="I22" s="100">
        <f t="shared" si="1"/>
        <v>0.60693032789141366</v>
      </c>
      <c r="J22" s="97">
        <v>510822</v>
      </c>
      <c r="K22" s="100">
        <f t="shared" si="2"/>
        <v>0.93734483005392988</v>
      </c>
      <c r="L22" s="97">
        <v>435660</v>
      </c>
      <c r="M22" s="100">
        <f t="shared" si="3"/>
        <v>0.79942455231234189</v>
      </c>
      <c r="N22" s="97">
        <v>3455</v>
      </c>
      <c r="O22" s="100">
        <f t="shared" si="4"/>
        <v>6.3398334211062319E-3</v>
      </c>
      <c r="P22" s="97">
        <v>204910</v>
      </c>
      <c r="Q22" s="100">
        <f t="shared" si="5"/>
        <v>0.37600441861617306</v>
      </c>
      <c r="R22" s="97">
        <v>48471</v>
      </c>
      <c r="S22" s="100">
        <f t="shared" si="6"/>
        <v>8.8943000218361851E-2</v>
      </c>
      <c r="T22" s="97">
        <v>521742</v>
      </c>
      <c r="U22" s="100">
        <f t="shared" si="7"/>
        <v>0.9573827406063119</v>
      </c>
      <c r="V22" s="97">
        <v>358076</v>
      </c>
      <c r="W22" s="100">
        <f t="shared" si="8"/>
        <v>0.65705996876875117</v>
      </c>
      <c r="X22" s="97">
        <v>545304</v>
      </c>
      <c r="Y22" s="100">
        <f t="shared" si="9"/>
        <v>1.0006183860674132</v>
      </c>
      <c r="Z22" s="97">
        <v>85864</v>
      </c>
      <c r="AA22" s="100">
        <f t="shared" si="10"/>
        <v>0.15755816407231998</v>
      </c>
      <c r="AB22" s="101">
        <v>6.6</v>
      </c>
      <c r="AC22" s="102">
        <v>3</v>
      </c>
      <c r="AD22" s="97">
        <v>544967</v>
      </c>
      <c r="AE22" s="97">
        <v>1136226</v>
      </c>
      <c r="AF22" s="54"/>
      <c r="AG22" s="52"/>
      <c r="AH22" s="54"/>
      <c r="AI22" s="52"/>
      <c r="AJ22" s="54"/>
      <c r="AK22" s="52"/>
      <c r="AL22" s="54"/>
      <c r="AM22" s="55"/>
    </row>
    <row r="23" spans="1:39" ht="15" customHeight="1" x14ac:dyDescent="0.3">
      <c r="A23" s="137" t="s">
        <v>89</v>
      </c>
      <c r="B23" s="137" t="s">
        <v>90</v>
      </c>
      <c r="C23" s="97" t="s">
        <v>243</v>
      </c>
      <c r="D23" s="97">
        <v>418091</v>
      </c>
      <c r="E23" s="98">
        <v>0.48</v>
      </c>
      <c r="F23" s="99">
        <v>37284</v>
      </c>
      <c r="G23" s="100">
        <f t="shared" si="0"/>
        <v>8.9561703988046915E-2</v>
      </c>
      <c r="H23" s="99">
        <v>356625</v>
      </c>
      <c r="I23" s="100">
        <f t="shared" si="1"/>
        <v>0.85666620225129353</v>
      </c>
      <c r="J23" s="97">
        <v>236158</v>
      </c>
      <c r="K23" s="100">
        <f t="shared" si="2"/>
        <v>0.56728658111815211</v>
      </c>
      <c r="L23" s="97">
        <v>344548</v>
      </c>
      <c r="M23" s="100">
        <f t="shared" si="3"/>
        <v>0.82765545503898685</v>
      </c>
      <c r="N23" s="97">
        <v>60498</v>
      </c>
      <c r="O23" s="100">
        <f t="shared" si="4"/>
        <v>0.14532517883995447</v>
      </c>
      <c r="P23" s="97">
        <v>389268</v>
      </c>
      <c r="Q23" s="100">
        <f t="shared" si="5"/>
        <v>0.93507953513622588</v>
      </c>
      <c r="R23" s="97">
        <v>0</v>
      </c>
      <c r="S23" s="100">
        <f t="shared" si="6"/>
        <v>0</v>
      </c>
      <c r="T23" s="97">
        <v>386160</v>
      </c>
      <c r="U23" s="100">
        <f t="shared" si="7"/>
        <v>0.92761365765540704</v>
      </c>
      <c r="V23" s="97">
        <v>388064</v>
      </c>
      <c r="W23" s="100">
        <f t="shared" si="8"/>
        <v>0.93218734836437711</v>
      </c>
      <c r="X23" s="97">
        <v>406377</v>
      </c>
      <c r="Y23" s="100">
        <f t="shared" si="9"/>
        <v>0.97617789350795348</v>
      </c>
      <c r="Z23" s="97">
        <v>0</v>
      </c>
      <c r="AA23" s="100">
        <f t="shared" si="10"/>
        <v>0</v>
      </c>
      <c r="AB23" s="101">
        <v>7.4</v>
      </c>
      <c r="AC23" s="102">
        <v>6</v>
      </c>
      <c r="AD23" s="97">
        <v>416294</v>
      </c>
      <c r="AE23" s="97">
        <v>863301</v>
      </c>
      <c r="AF23" s="54"/>
      <c r="AG23" s="52"/>
      <c r="AH23" s="54"/>
      <c r="AI23" s="52"/>
      <c r="AJ23" s="54"/>
      <c r="AK23" s="52"/>
      <c r="AL23" s="54"/>
      <c r="AM23" s="55"/>
    </row>
    <row r="24" spans="1:39" ht="15" customHeight="1" x14ac:dyDescent="0.3">
      <c r="A24" s="137" t="s">
        <v>91</v>
      </c>
      <c r="B24" s="137" t="s">
        <v>92</v>
      </c>
      <c r="C24" s="97" t="s">
        <v>244</v>
      </c>
      <c r="D24" s="97">
        <v>231486</v>
      </c>
      <c r="E24" s="98">
        <v>0.45</v>
      </c>
      <c r="F24" s="99">
        <v>71762</v>
      </c>
      <c r="G24" s="100">
        <f t="shared" si="0"/>
        <v>0.30988129320879698</v>
      </c>
      <c r="H24" s="99">
        <v>53635</v>
      </c>
      <c r="I24" s="100">
        <f t="shared" si="1"/>
        <v>0.23160562918053881</v>
      </c>
      <c r="J24" s="97">
        <v>14565</v>
      </c>
      <c r="K24" s="100">
        <f t="shared" si="2"/>
        <v>6.2894303887658209E-2</v>
      </c>
      <c r="L24" s="97">
        <v>0</v>
      </c>
      <c r="M24" s="100">
        <f t="shared" si="3"/>
        <v>0</v>
      </c>
      <c r="N24" s="97">
        <v>833</v>
      </c>
      <c r="O24" s="100">
        <f t="shared" si="4"/>
        <v>3.5970446370353097E-3</v>
      </c>
      <c r="P24" s="97">
        <v>1630</v>
      </c>
      <c r="Q24" s="100">
        <f t="shared" si="5"/>
        <v>7.0386347639466449E-3</v>
      </c>
      <c r="R24" s="97">
        <v>0</v>
      </c>
      <c r="S24" s="100">
        <f t="shared" si="6"/>
        <v>0</v>
      </c>
      <c r="T24" s="97">
        <v>86</v>
      </c>
      <c r="U24" s="100">
        <f t="shared" si="7"/>
        <v>3.7136355196282911E-4</v>
      </c>
      <c r="V24" s="97">
        <v>9</v>
      </c>
      <c r="W24" s="100">
        <f t="shared" si="8"/>
        <v>3.8863627530993746E-5</v>
      </c>
      <c r="X24" s="97">
        <v>232550</v>
      </c>
      <c r="Y24" s="100">
        <f t="shared" si="9"/>
        <v>1.0041929535925105</v>
      </c>
      <c r="Z24" s="97">
        <v>184443</v>
      </c>
      <c r="AA24" s="100">
        <f t="shared" si="10"/>
        <v>0.79645822807767541</v>
      </c>
      <c r="AB24" s="101">
        <v>22.3</v>
      </c>
      <c r="AC24" s="102">
        <v>7</v>
      </c>
      <c r="AD24" s="97">
        <v>231579</v>
      </c>
      <c r="AE24" s="97">
        <v>519273</v>
      </c>
      <c r="AF24" s="54"/>
      <c r="AG24" s="52"/>
      <c r="AH24" s="54"/>
      <c r="AI24" s="52"/>
      <c r="AJ24" s="54"/>
      <c r="AK24" s="52"/>
      <c r="AL24" s="54"/>
      <c r="AM24" s="55"/>
    </row>
    <row r="25" spans="1:39" ht="15" customHeight="1" x14ac:dyDescent="0.3">
      <c r="A25" s="137" t="s">
        <v>93</v>
      </c>
      <c r="B25" s="137" t="s">
        <v>94</v>
      </c>
      <c r="C25" s="97" t="s">
        <v>245</v>
      </c>
      <c r="D25" s="97">
        <v>65462</v>
      </c>
      <c r="E25" s="98">
        <v>0.45</v>
      </c>
      <c r="F25" s="99">
        <v>8194</v>
      </c>
      <c r="G25" s="100">
        <f t="shared" si="0"/>
        <v>0.12976277198872455</v>
      </c>
      <c r="H25" s="99">
        <v>49346</v>
      </c>
      <c r="I25" s="100">
        <f t="shared" si="1"/>
        <v>0.78145884141513322</v>
      </c>
      <c r="J25" s="97">
        <v>0</v>
      </c>
      <c r="K25" s="100">
        <f t="shared" si="2"/>
        <v>0</v>
      </c>
      <c r="L25" s="97">
        <v>49875</v>
      </c>
      <c r="M25" s="100">
        <f t="shared" si="3"/>
        <v>0.78983625249421974</v>
      </c>
      <c r="N25" s="97">
        <v>12870</v>
      </c>
      <c r="O25" s="100">
        <f t="shared" si="4"/>
        <v>0.20381338485414754</v>
      </c>
      <c r="P25" s="97">
        <v>48197</v>
      </c>
      <c r="Q25" s="100">
        <f t="shared" si="5"/>
        <v>0.76326291451556705</v>
      </c>
      <c r="R25" s="97">
        <v>0</v>
      </c>
      <c r="S25" s="100">
        <f t="shared" si="6"/>
        <v>0</v>
      </c>
      <c r="T25" s="97">
        <v>47193</v>
      </c>
      <c r="U25" s="100">
        <f t="shared" si="7"/>
        <v>0.74736325341272603</v>
      </c>
      <c r="V25" s="97">
        <v>48197</v>
      </c>
      <c r="W25" s="100">
        <f t="shared" si="8"/>
        <v>0.76326291451556705</v>
      </c>
      <c r="X25" s="97">
        <v>48855</v>
      </c>
      <c r="Y25" s="100">
        <f t="shared" si="9"/>
        <v>0.77368321033794696</v>
      </c>
      <c r="Z25" s="97">
        <v>0</v>
      </c>
      <c r="AA25" s="100">
        <f t="shared" si="10"/>
        <v>0</v>
      </c>
      <c r="AB25" s="101">
        <v>10</v>
      </c>
      <c r="AC25" s="102">
        <v>38</v>
      </c>
      <c r="AD25" s="97">
        <v>63146</v>
      </c>
      <c r="AE25" s="97">
        <v>139950</v>
      </c>
      <c r="AF25" s="54"/>
      <c r="AG25" s="52"/>
      <c r="AH25" s="54"/>
      <c r="AI25" s="52"/>
      <c r="AJ25" s="54"/>
      <c r="AK25" s="52"/>
      <c r="AL25" s="54"/>
      <c r="AM25" s="55"/>
    </row>
    <row r="26" spans="1:39" ht="15" customHeight="1" x14ac:dyDescent="0.3">
      <c r="A26" s="137" t="s">
        <v>95</v>
      </c>
      <c r="B26" s="137" t="s">
        <v>96</v>
      </c>
      <c r="C26" s="97">
        <v>1421932</v>
      </c>
      <c r="D26" s="97">
        <v>558087</v>
      </c>
      <c r="E26" s="98">
        <v>0.39</v>
      </c>
      <c r="F26" s="99">
        <v>61780</v>
      </c>
      <c r="G26" s="100">
        <f t="shared" si="0"/>
        <v>0.11064149862101078</v>
      </c>
      <c r="H26" s="99">
        <v>525483</v>
      </c>
      <c r="I26" s="100">
        <f t="shared" si="1"/>
        <v>0.94108492424513768</v>
      </c>
      <c r="J26" s="97">
        <v>557733</v>
      </c>
      <c r="K26" s="100">
        <f t="shared" si="2"/>
        <v>0.99884129087718043</v>
      </c>
      <c r="L26" s="97">
        <v>728</v>
      </c>
      <c r="M26" s="100">
        <f t="shared" si="3"/>
        <v>1.303771625058204E-3</v>
      </c>
      <c r="N26" s="97">
        <v>9916</v>
      </c>
      <c r="O26" s="100">
        <f t="shared" si="4"/>
        <v>1.7758515706149933E-2</v>
      </c>
      <c r="P26" s="97">
        <v>27333</v>
      </c>
      <c r="Q26" s="100">
        <f t="shared" si="5"/>
        <v>4.8950535477631722E-2</v>
      </c>
      <c r="R26" s="97">
        <v>3163</v>
      </c>
      <c r="S26" s="100">
        <f t="shared" si="6"/>
        <v>5.6646011676635983E-3</v>
      </c>
      <c r="T26" s="97">
        <v>356037</v>
      </c>
      <c r="U26" s="100">
        <f t="shared" si="7"/>
        <v>0.6376249149324833</v>
      </c>
      <c r="V26" s="97">
        <v>14487</v>
      </c>
      <c r="W26" s="100">
        <f t="shared" si="8"/>
        <v>2.5944697159640387E-2</v>
      </c>
      <c r="X26" s="97">
        <v>557733</v>
      </c>
      <c r="Y26" s="100">
        <f t="shared" si="9"/>
        <v>0.99884129087718043</v>
      </c>
      <c r="Z26" s="97">
        <v>245333</v>
      </c>
      <c r="AA26" s="100">
        <f t="shared" si="10"/>
        <v>0.4393656649593467</v>
      </c>
      <c r="AB26" s="101">
        <v>31.5</v>
      </c>
      <c r="AC26" s="102">
        <v>6</v>
      </c>
      <c r="AD26" s="97">
        <v>558380</v>
      </c>
      <c r="AE26" s="97">
        <v>1420949</v>
      </c>
      <c r="AF26" s="54"/>
      <c r="AG26" s="52"/>
      <c r="AH26" s="54"/>
      <c r="AI26" s="52"/>
      <c r="AJ26" s="54"/>
      <c r="AK26" s="52"/>
      <c r="AL26" s="54"/>
      <c r="AM26" s="55"/>
    </row>
    <row r="27" spans="1:39" ht="15" customHeight="1" x14ac:dyDescent="0.3">
      <c r="A27" s="137" t="s">
        <v>97</v>
      </c>
      <c r="B27" s="137" t="s">
        <v>98</v>
      </c>
      <c r="C27" s="97">
        <v>987653</v>
      </c>
      <c r="D27" s="97">
        <v>425205</v>
      </c>
      <c r="E27" s="98">
        <v>0.43</v>
      </c>
      <c r="F27" s="99">
        <v>152467</v>
      </c>
      <c r="G27" s="100">
        <f t="shared" si="0"/>
        <v>0.3586935552931102</v>
      </c>
      <c r="H27" s="99">
        <v>322264</v>
      </c>
      <c r="I27" s="100">
        <f t="shared" si="1"/>
        <v>0.75815763347464604</v>
      </c>
      <c r="J27" s="97">
        <v>332607</v>
      </c>
      <c r="K27" s="100">
        <f t="shared" si="2"/>
        <v>0.78249055431913461</v>
      </c>
      <c r="L27" s="97">
        <v>74996</v>
      </c>
      <c r="M27" s="100">
        <f t="shared" si="3"/>
        <v>0.1764354376538011</v>
      </c>
      <c r="N27" s="97">
        <v>5708</v>
      </c>
      <c r="O27" s="100">
        <f t="shared" si="4"/>
        <v>1.3428629235264503E-2</v>
      </c>
      <c r="P27" s="97">
        <v>333340</v>
      </c>
      <c r="Q27" s="100">
        <f t="shared" si="5"/>
        <v>0.78421500863403459</v>
      </c>
      <c r="R27" s="97">
        <v>30781</v>
      </c>
      <c r="S27" s="100">
        <f t="shared" si="6"/>
        <v>7.2415318235927936E-2</v>
      </c>
      <c r="T27" s="97">
        <v>367338</v>
      </c>
      <c r="U27" s="100">
        <f t="shared" si="7"/>
        <v>0.86419863455213597</v>
      </c>
      <c r="V27" s="97">
        <v>138664</v>
      </c>
      <c r="W27" s="100">
        <f t="shared" si="8"/>
        <v>0.32622064545878016</v>
      </c>
      <c r="X27" s="97">
        <v>424210</v>
      </c>
      <c r="Y27" s="100">
        <f t="shared" si="9"/>
        <v>0.99799558652620091</v>
      </c>
      <c r="Z27" s="97">
        <v>122991</v>
      </c>
      <c r="AA27" s="100">
        <f t="shared" si="10"/>
        <v>0.28934837741317737</v>
      </c>
      <c r="AB27" s="101">
        <v>8</v>
      </c>
      <c r="AC27" s="102">
        <v>3</v>
      </c>
      <c r="AD27" s="97">
        <v>425062</v>
      </c>
      <c r="AE27" s="97">
        <v>987611</v>
      </c>
      <c r="AF27" s="54"/>
      <c r="AG27" s="52"/>
      <c r="AH27" s="54"/>
      <c r="AI27" s="52"/>
      <c r="AJ27" s="54"/>
      <c r="AK27" s="52"/>
      <c r="AL27" s="54"/>
      <c r="AM27" s="55"/>
    </row>
    <row r="28" spans="1:39" ht="15" customHeight="1" x14ac:dyDescent="0.3">
      <c r="A28" s="137" t="s">
        <v>99</v>
      </c>
      <c r="B28" s="137" t="s">
        <v>100</v>
      </c>
      <c r="C28" s="97">
        <v>867457</v>
      </c>
      <c r="D28" s="97">
        <v>547776</v>
      </c>
      <c r="E28" s="98">
        <v>0.63</v>
      </c>
      <c r="F28" s="99">
        <v>439757</v>
      </c>
      <c r="G28" s="100">
        <f t="shared" si="0"/>
        <v>0.8013473719504639</v>
      </c>
      <c r="H28" s="99">
        <v>6036</v>
      </c>
      <c r="I28" s="100">
        <f t="shared" si="1"/>
        <v>1.099910345280007E-2</v>
      </c>
      <c r="J28" s="97">
        <v>447467</v>
      </c>
      <c r="K28" s="100">
        <f t="shared" si="2"/>
        <v>0.81539692258351371</v>
      </c>
      <c r="L28" s="97">
        <v>452831</v>
      </c>
      <c r="M28" s="100">
        <f t="shared" si="3"/>
        <v>0.82517147376323863</v>
      </c>
      <c r="N28" s="97">
        <v>67865</v>
      </c>
      <c r="O28" s="100">
        <f t="shared" si="4"/>
        <v>0.12366702382774632</v>
      </c>
      <c r="P28" s="97">
        <v>541409</v>
      </c>
      <c r="Q28" s="100">
        <f t="shared" si="5"/>
        <v>0.98658277025795782</v>
      </c>
      <c r="R28" s="97">
        <v>0</v>
      </c>
      <c r="S28" s="100">
        <f t="shared" si="6"/>
        <v>0</v>
      </c>
      <c r="T28" s="97">
        <v>539575</v>
      </c>
      <c r="U28" s="100">
        <f t="shared" si="7"/>
        <v>0.98324076301269014</v>
      </c>
      <c r="V28" s="97">
        <v>395498</v>
      </c>
      <c r="W28" s="100">
        <f t="shared" si="8"/>
        <v>0.72069639121529527</v>
      </c>
      <c r="X28" s="97">
        <v>544426</v>
      </c>
      <c r="Y28" s="100">
        <f t="shared" si="9"/>
        <v>0.9920804997339514</v>
      </c>
      <c r="Z28" s="97">
        <v>66836</v>
      </c>
      <c r="AA28" s="100">
        <f t="shared" si="10"/>
        <v>0.12179192815959998</v>
      </c>
      <c r="AB28" s="101">
        <v>1</v>
      </c>
      <c r="AC28" s="102">
        <v>36</v>
      </c>
      <c r="AD28" s="97">
        <v>548772</v>
      </c>
      <c r="AE28" s="97">
        <v>869286</v>
      </c>
      <c r="AF28" s="54"/>
      <c r="AG28" s="52"/>
      <c r="AH28" s="54"/>
      <c r="AI28" s="52"/>
      <c r="AJ28" s="54"/>
      <c r="AK28" s="52"/>
      <c r="AL28" s="54"/>
      <c r="AM28" s="55"/>
    </row>
    <row r="29" spans="1:39" ht="15" customHeight="1" x14ac:dyDescent="0.3">
      <c r="A29" s="137" t="s">
        <v>101</v>
      </c>
      <c r="B29" s="137" t="s">
        <v>102</v>
      </c>
      <c r="C29" s="97">
        <v>459785</v>
      </c>
      <c r="D29" s="97">
        <v>254103</v>
      </c>
      <c r="E29" s="98">
        <v>0.55000000000000004</v>
      </c>
      <c r="F29" s="99">
        <v>159486</v>
      </c>
      <c r="G29" s="100">
        <f t="shared" si="0"/>
        <v>0.6283751039175437</v>
      </c>
      <c r="H29" s="99">
        <v>120519</v>
      </c>
      <c r="I29" s="100">
        <f t="shared" si="1"/>
        <v>0.47484505943492494</v>
      </c>
      <c r="J29" s="97">
        <v>186179</v>
      </c>
      <c r="K29" s="100">
        <f t="shared" si="2"/>
        <v>0.73354556808913862</v>
      </c>
      <c r="L29" s="97">
        <v>186179</v>
      </c>
      <c r="M29" s="100">
        <f t="shared" si="3"/>
        <v>0.73354556808913862</v>
      </c>
      <c r="N29" s="97">
        <v>10438</v>
      </c>
      <c r="O29" s="100">
        <f t="shared" si="4"/>
        <v>4.1125737272809652E-2</v>
      </c>
      <c r="P29" s="97">
        <v>208643</v>
      </c>
      <c r="Q29" s="100">
        <f t="shared" si="5"/>
        <v>0.82205376526258145</v>
      </c>
      <c r="R29" s="97">
        <v>0</v>
      </c>
      <c r="S29" s="100">
        <f t="shared" si="6"/>
        <v>0</v>
      </c>
      <c r="T29" s="97">
        <v>227506</v>
      </c>
      <c r="U29" s="100">
        <f t="shared" si="7"/>
        <v>0.89637401647708692</v>
      </c>
      <c r="V29" s="97">
        <v>162033</v>
      </c>
      <c r="W29" s="100">
        <f t="shared" si="8"/>
        <v>0.63841028813232104</v>
      </c>
      <c r="X29" s="97">
        <v>244435</v>
      </c>
      <c r="Y29" s="100">
        <f t="shared" si="9"/>
        <v>0.9630743044912079</v>
      </c>
      <c r="Z29" s="97">
        <v>16739</v>
      </c>
      <c r="AA29" s="100">
        <f t="shared" si="10"/>
        <v>6.5951687699708827E-2</v>
      </c>
      <c r="AB29" s="101">
        <v>2</v>
      </c>
      <c r="AC29" s="102">
        <v>38</v>
      </c>
      <c r="AD29" s="97">
        <v>253807</v>
      </c>
      <c r="AE29" s="97">
        <v>459337</v>
      </c>
      <c r="AF29" s="54"/>
      <c r="AG29" s="52"/>
      <c r="AH29" s="54"/>
      <c r="AI29" s="52"/>
      <c r="AJ29" s="54"/>
      <c r="AK29" s="52"/>
      <c r="AL29" s="54"/>
      <c r="AM29" s="55"/>
    </row>
    <row r="30" spans="1:39" ht="15" customHeight="1" x14ac:dyDescent="0.3">
      <c r="A30" s="137" t="s">
        <v>103</v>
      </c>
      <c r="B30" s="137" t="s">
        <v>104</v>
      </c>
      <c r="C30" s="97">
        <v>1545714</v>
      </c>
      <c r="D30" s="97">
        <v>645074</v>
      </c>
      <c r="E30" s="98">
        <v>0.42</v>
      </c>
      <c r="F30" s="99">
        <v>53871</v>
      </c>
      <c r="G30" s="100">
        <f t="shared" si="0"/>
        <v>8.3420179349282031E-2</v>
      </c>
      <c r="H30" s="99">
        <v>391197</v>
      </c>
      <c r="I30" s="100">
        <f t="shared" si="1"/>
        <v>0.60577535039076835</v>
      </c>
      <c r="J30" s="97">
        <v>324250</v>
      </c>
      <c r="K30" s="100">
        <f t="shared" si="2"/>
        <v>0.5021067578846633</v>
      </c>
      <c r="L30" s="97">
        <v>296354</v>
      </c>
      <c r="M30" s="100">
        <f t="shared" si="3"/>
        <v>0.45890931727417583</v>
      </c>
      <c r="N30" s="97">
        <v>0</v>
      </c>
      <c r="O30" s="100">
        <f t="shared" si="4"/>
        <v>0</v>
      </c>
      <c r="P30" s="97">
        <v>341881</v>
      </c>
      <c r="Q30" s="100">
        <f t="shared" si="5"/>
        <v>0.52940866767113826</v>
      </c>
      <c r="R30" s="97">
        <v>0</v>
      </c>
      <c r="S30" s="100">
        <f t="shared" si="6"/>
        <v>0</v>
      </c>
      <c r="T30" s="97">
        <v>78209</v>
      </c>
      <c r="U30" s="100">
        <f t="shared" si="7"/>
        <v>0.12110799515004358</v>
      </c>
      <c r="V30" s="97">
        <v>520099</v>
      </c>
      <c r="W30" s="100">
        <f t="shared" si="8"/>
        <v>0.80538233668174408</v>
      </c>
      <c r="X30" s="97">
        <v>646312</v>
      </c>
      <c r="Y30" s="100">
        <f t="shared" si="9"/>
        <v>1.0008253597592984</v>
      </c>
      <c r="Z30" s="97">
        <v>12337</v>
      </c>
      <c r="AA30" s="100">
        <f t="shared" si="10"/>
        <v>1.910405881888386E-2</v>
      </c>
      <c r="AB30" s="101">
        <v>9.6</v>
      </c>
      <c r="AC30" s="102">
        <v>9</v>
      </c>
      <c r="AD30" s="97">
        <v>645779</v>
      </c>
      <c r="AE30" s="97">
        <v>1546059</v>
      </c>
      <c r="AF30" s="54"/>
      <c r="AG30" s="52"/>
      <c r="AH30" s="54"/>
      <c r="AI30" s="52"/>
      <c r="AJ30" s="54"/>
      <c r="AK30" s="52"/>
      <c r="AL30" s="54"/>
      <c r="AM30" s="55"/>
    </row>
    <row r="31" spans="1:39" ht="15" customHeight="1" x14ac:dyDescent="0.3">
      <c r="A31" s="137" t="s">
        <v>105</v>
      </c>
      <c r="B31" s="137" t="s">
        <v>106</v>
      </c>
      <c r="C31" s="97">
        <v>1116436</v>
      </c>
      <c r="D31" s="97">
        <v>599512</v>
      </c>
      <c r="E31" s="98">
        <v>0.54</v>
      </c>
      <c r="F31" s="99">
        <v>10513</v>
      </c>
      <c r="G31" s="100">
        <f t="shared" si="0"/>
        <v>1.7573449765308443E-2</v>
      </c>
      <c r="H31" s="99">
        <v>97689</v>
      </c>
      <c r="I31" s="100">
        <f t="shared" si="1"/>
        <v>0.16329617940865751</v>
      </c>
      <c r="J31" s="97">
        <v>450200</v>
      </c>
      <c r="K31" s="100">
        <f t="shared" si="2"/>
        <v>0.75255084983752119</v>
      </c>
      <c r="L31" s="97">
        <v>0</v>
      </c>
      <c r="M31" s="100">
        <f>IF(L31=0,0,IF(L31="No data","No data", IF($AD31="No data","No data",L31/$AD31)))</f>
        <v>0</v>
      </c>
      <c r="N31" s="97">
        <v>27258</v>
      </c>
      <c r="O31" s="100">
        <f t="shared" si="4"/>
        <v>4.5564262694071864E-2</v>
      </c>
      <c r="P31" s="97">
        <v>591398</v>
      </c>
      <c r="Q31" s="100">
        <f t="shared" si="5"/>
        <v>0.98857633827678892</v>
      </c>
      <c r="R31" s="97">
        <v>583189</v>
      </c>
      <c r="S31" s="100">
        <f t="shared" si="6"/>
        <v>0.97485423715214159</v>
      </c>
      <c r="T31" s="97">
        <v>508806</v>
      </c>
      <c r="U31" s="100">
        <f t="shared" si="7"/>
        <v>0.85051618769975523</v>
      </c>
      <c r="V31" s="97">
        <v>476607</v>
      </c>
      <c r="W31" s="100">
        <f t="shared" si="8"/>
        <v>0.79669258749114058</v>
      </c>
      <c r="X31" s="97">
        <v>593945</v>
      </c>
      <c r="Y31" s="100">
        <f t="shared" si="9"/>
        <v>0.99283388384439486</v>
      </c>
      <c r="Z31" s="97">
        <v>593821</v>
      </c>
      <c r="AA31" s="100">
        <f t="shared" si="10"/>
        <v>0.99262660640019251</v>
      </c>
      <c r="AB31" s="101">
        <v>6.7</v>
      </c>
      <c r="AC31" s="102">
        <v>7</v>
      </c>
      <c r="AD31" s="97">
        <v>598232</v>
      </c>
      <c r="AE31" s="97">
        <v>1114861</v>
      </c>
      <c r="AF31" s="54"/>
      <c r="AG31" s="52"/>
      <c r="AH31" s="54"/>
      <c r="AI31" s="52"/>
      <c r="AJ31" s="54"/>
      <c r="AK31" s="52"/>
      <c r="AL31" s="54"/>
      <c r="AM31" s="55"/>
    </row>
    <row r="32" spans="1:39" ht="15" customHeight="1" x14ac:dyDescent="0.3">
      <c r="A32" s="137" t="s">
        <v>107</v>
      </c>
      <c r="B32" s="137" t="s">
        <v>108</v>
      </c>
      <c r="C32" s="97">
        <v>1208333</v>
      </c>
      <c r="D32" s="97">
        <v>451371</v>
      </c>
      <c r="E32" s="98">
        <v>0.37</v>
      </c>
      <c r="F32" s="99">
        <v>137045</v>
      </c>
      <c r="G32" s="100">
        <f t="shared" si="0"/>
        <v>0.30504675476729459</v>
      </c>
      <c r="H32" s="99">
        <v>415138</v>
      </c>
      <c r="I32" s="100">
        <f t="shared" si="1"/>
        <v>0.92405049203243561</v>
      </c>
      <c r="J32" s="97">
        <v>0</v>
      </c>
      <c r="K32" s="100">
        <f t="shared" si="2"/>
        <v>0</v>
      </c>
      <c r="L32" s="97">
        <v>84377</v>
      </c>
      <c r="M32" s="100">
        <f t="shared" si="3"/>
        <v>0.1878137110219272</v>
      </c>
      <c r="N32" s="97">
        <v>103943</v>
      </c>
      <c r="O32" s="100">
        <f t="shared" si="4"/>
        <v>0.23136542617955344</v>
      </c>
      <c r="P32" s="97">
        <v>260139</v>
      </c>
      <c r="Q32" s="100">
        <f t="shared" si="5"/>
        <v>0.57904015278491916</v>
      </c>
      <c r="R32" s="97">
        <v>0</v>
      </c>
      <c r="S32" s="100">
        <f t="shared" si="6"/>
        <v>0</v>
      </c>
      <c r="T32" s="97">
        <v>260139</v>
      </c>
      <c r="U32" s="100">
        <f t="shared" si="7"/>
        <v>0.57904015278491916</v>
      </c>
      <c r="V32" s="97">
        <v>232991</v>
      </c>
      <c r="W32" s="100">
        <f t="shared" si="8"/>
        <v>0.51861175847339736</v>
      </c>
      <c r="X32" s="97">
        <v>413777</v>
      </c>
      <c r="Y32" s="100">
        <f t="shared" si="9"/>
        <v>0.92102105912179832</v>
      </c>
      <c r="Z32" s="97">
        <v>0</v>
      </c>
      <c r="AA32" s="100">
        <f t="shared" si="10"/>
        <v>0</v>
      </c>
      <c r="AB32" s="101">
        <v>43.3</v>
      </c>
      <c r="AC32" s="102">
        <v>11</v>
      </c>
      <c r="AD32" s="97">
        <v>449259</v>
      </c>
      <c r="AE32" s="97">
        <v>1203905</v>
      </c>
      <c r="AF32" s="54"/>
      <c r="AG32" s="52"/>
      <c r="AH32" s="54"/>
      <c r="AI32" s="52"/>
      <c r="AJ32" s="54"/>
      <c r="AK32" s="52"/>
      <c r="AL32" s="54"/>
      <c r="AM32" s="55"/>
    </row>
    <row r="33" spans="1:39" ht="15" customHeight="1" x14ac:dyDescent="0.3">
      <c r="A33" s="137" t="s">
        <v>109</v>
      </c>
      <c r="B33" s="137" t="s">
        <v>110</v>
      </c>
      <c r="C33" s="97">
        <v>1056640</v>
      </c>
      <c r="D33" s="97">
        <v>411163</v>
      </c>
      <c r="E33" s="98">
        <v>0.39</v>
      </c>
      <c r="F33" s="99">
        <v>0</v>
      </c>
      <c r="G33" s="100">
        <f t="shared" si="0"/>
        <v>0</v>
      </c>
      <c r="H33" s="99">
        <v>346298</v>
      </c>
      <c r="I33" s="100">
        <f t="shared" si="1"/>
        <v>0.84263571550234806</v>
      </c>
      <c r="J33" s="97">
        <v>411705</v>
      </c>
      <c r="K33" s="100">
        <f t="shared" si="2"/>
        <v>1.0017884517118039</v>
      </c>
      <c r="L33" s="97">
        <v>0</v>
      </c>
      <c r="M33" s="100">
        <f t="shared" si="3"/>
        <v>0</v>
      </c>
      <c r="N33" s="97">
        <v>4455</v>
      </c>
      <c r="O33" s="100">
        <f t="shared" si="4"/>
        <v>1.0840207314402512E-2</v>
      </c>
      <c r="P33" s="97">
        <v>0</v>
      </c>
      <c r="Q33" s="100">
        <f t="shared" si="5"/>
        <v>0</v>
      </c>
      <c r="R33" s="97">
        <v>0</v>
      </c>
      <c r="S33" s="100">
        <f t="shared" si="6"/>
        <v>0</v>
      </c>
      <c r="T33" s="97">
        <v>47390</v>
      </c>
      <c r="U33" s="100">
        <f t="shared" si="7"/>
        <v>0.11531255322772951</v>
      </c>
      <c r="V33" s="97">
        <v>52881</v>
      </c>
      <c r="W33" s="100">
        <f t="shared" si="8"/>
        <v>0.12867362581210307</v>
      </c>
      <c r="X33" s="97">
        <v>411705</v>
      </c>
      <c r="Y33" s="100">
        <f t="shared" si="9"/>
        <v>1.0017884517118039</v>
      </c>
      <c r="Z33" s="97">
        <v>271431</v>
      </c>
      <c r="AA33" s="100">
        <f t="shared" si="10"/>
        <v>0.66046426746477849</v>
      </c>
      <c r="AB33" s="101">
        <v>16.600000000000001</v>
      </c>
      <c r="AC33" s="102">
        <v>3</v>
      </c>
      <c r="AD33" s="97">
        <v>410970</v>
      </c>
      <c r="AE33" s="97">
        <v>1057326</v>
      </c>
      <c r="AF33" s="54"/>
      <c r="AG33" s="52"/>
      <c r="AH33" s="54"/>
      <c r="AI33" s="52"/>
      <c r="AJ33" s="54"/>
      <c r="AK33" s="52"/>
      <c r="AL33" s="54"/>
      <c r="AM33" s="55"/>
    </row>
    <row r="34" spans="1:39" ht="15" customHeight="1" x14ac:dyDescent="0.3">
      <c r="A34" s="137" t="s">
        <v>111</v>
      </c>
      <c r="B34" s="137" t="s">
        <v>112</v>
      </c>
      <c r="C34" s="97">
        <v>4397073</v>
      </c>
      <c r="D34" s="97">
        <v>1538589</v>
      </c>
      <c r="E34" s="98">
        <v>0.35</v>
      </c>
      <c r="F34" s="99">
        <v>215337</v>
      </c>
      <c r="G34" s="100">
        <f t="shared" si="0"/>
        <v>0.14012384481136311</v>
      </c>
      <c r="H34" s="99">
        <v>1546663</v>
      </c>
      <c r="I34" s="100">
        <f t="shared" si="1"/>
        <v>1.006442767325064</v>
      </c>
      <c r="J34" s="97">
        <v>1548999</v>
      </c>
      <c r="K34" s="100">
        <f t="shared" si="2"/>
        <v>1.0079628465565911</v>
      </c>
      <c r="L34" s="97">
        <v>0</v>
      </c>
      <c r="M34" s="100">
        <f t="shared" si="3"/>
        <v>0</v>
      </c>
      <c r="N34" s="97">
        <v>204</v>
      </c>
      <c r="O34" s="100">
        <f t="shared" si="4"/>
        <v>1.327466452189734E-4</v>
      </c>
      <c r="P34" s="97">
        <v>0</v>
      </c>
      <c r="Q34" s="100">
        <f t="shared" si="5"/>
        <v>0</v>
      </c>
      <c r="R34" s="97">
        <v>0</v>
      </c>
      <c r="S34" s="100">
        <f t="shared" si="6"/>
        <v>0</v>
      </c>
      <c r="T34" s="97">
        <v>630047</v>
      </c>
      <c r="U34" s="100">
        <f t="shared" si="7"/>
        <v>0.40998345872685554</v>
      </c>
      <c r="V34" s="97">
        <v>3036</v>
      </c>
      <c r="W34" s="100">
        <f t="shared" si="8"/>
        <v>1.9755824259058983E-3</v>
      </c>
      <c r="X34" s="97">
        <v>1548999</v>
      </c>
      <c r="Y34" s="100">
        <f t="shared" si="9"/>
        <v>1.0079628465565911</v>
      </c>
      <c r="Z34" s="97">
        <v>1544363</v>
      </c>
      <c r="AA34" s="100">
        <f t="shared" si="10"/>
        <v>1.004946113972105</v>
      </c>
      <c r="AB34" s="101">
        <v>81.7</v>
      </c>
      <c r="AC34" s="102">
        <v>32</v>
      </c>
      <c r="AD34" s="97">
        <v>1536762</v>
      </c>
      <c r="AE34" s="97">
        <v>4394788</v>
      </c>
      <c r="AF34" s="54"/>
      <c r="AG34" s="52"/>
      <c r="AH34" s="54"/>
      <c r="AI34" s="52"/>
      <c r="AJ34" s="54"/>
      <c r="AK34" s="52"/>
      <c r="AL34" s="54"/>
      <c r="AM34" s="55"/>
    </row>
    <row r="35" spans="1:39" ht="15" customHeight="1" x14ac:dyDescent="0.3">
      <c r="A35" s="137" t="s">
        <v>113</v>
      </c>
      <c r="B35" s="137" t="s">
        <v>114</v>
      </c>
      <c r="C35" s="97">
        <v>2162202</v>
      </c>
      <c r="D35" s="97">
        <v>964769</v>
      </c>
      <c r="E35" s="98">
        <v>0.45</v>
      </c>
      <c r="F35" s="99">
        <v>180031</v>
      </c>
      <c r="G35" s="100">
        <f t="shared" si="0"/>
        <v>0.18665481958252506</v>
      </c>
      <c r="H35" s="99">
        <v>15002</v>
      </c>
      <c r="I35" s="100">
        <f t="shared" si="1"/>
        <v>1.5553963502824742E-2</v>
      </c>
      <c r="J35" s="97">
        <v>884695</v>
      </c>
      <c r="K35" s="100">
        <f t="shared" si="2"/>
        <v>0.91724528337098621</v>
      </c>
      <c r="L35" s="97">
        <v>0</v>
      </c>
      <c r="M35" s="100">
        <f t="shared" si="3"/>
        <v>0</v>
      </c>
      <c r="N35" s="97">
        <v>302868</v>
      </c>
      <c r="O35" s="100">
        <f t="shared" si="4"/>
        <v>0.31401131970227464</v>
      </c>
      <c r="P35" s="97">
        <v>0</v>
      </c>
      <c r="Q35" s="100">
        <f t="shared" si="5"/>
        <v>0</v>
      </c>
      <c r="R35" s="97">
        <v>37</v>
      </c>
      <c r="S35" s="100">
        <f t="shared" si="6"/>
        <v>3.8361328463172609E-5</v>
      </c>
      <c r="T35" s="97">
        <v>170</v>
      </c>
      <c r="U35" s="100">
        <f t="shared" si="7"/>
        <v>1.7625475239836061E-4</v>
      </c>
      <c r="V35" s="97">
        <v>0</v>
      </c>
      <c r="W35" s="100">
        <f t="shared" si="8"/>
        <v>0</v>
      </c>
      <c r="X35" s="97">
        <v>965157</v>
      </c>
      <c r="Y35" s="100">
        <f t="shared" si="9"/>
        <v>1.0006676944737913</v>
      </c>
      <c r="Z35" s="97">
        <v>944623</v>
      </c>
      <c r="AA35" s="100">
        <f t="shared" si="10"/>
        <v>0.97937819396939185</v>
      </c>
      <c r="AB35" s="101">
        <v>28.2</v>
      </c>
      <c r="AC35" s="102">
        <v>12</v>
      </c>
      <c r="AD35" s="97">
        <v>964513</v>
      </c>
      <c r="AE35" s="97">
        <v>2163489</v>
      </c>
      <c r="AF35" s="54"/>
      <c r="AG35" s="52"/>
      <c r="AH35" s="54"/>
      <c r="AI35" s="52"/>
      <c r="AJ35" s="54"/>
      <c r="AK35" s="52"/>
      <c r="AL35" s="54"/>
      <c r="AM35" s="55"/>
    </row>
    <row r="36" spans="1:39" ht="15" customHeight="1" x14ac:dyDescent="0.3">
      <c r="A36" s="137" t="s">
        <v>115</v>
      </c>
      <c r="B36" s="137" t="s">
        <v>116</v>
      </c>
      <c r="C36" s="97">
        <v>885711</v>
      </c>
      <c r="D36" s="97">
        <v>418053</v>
      </c>
      <c r="E36" s="98">
        <v>0.47</v>
      </c>
      <c r="F36" s="99">
        <v>0</v>
      </c>
      <c r="G36" s="100">
        <f t="shared" si="0"/>
        <v>0</v>
      </c>
      <c r="H36" s="99">
        <v>0</v>
      </c>
      <c r="I36" s="100">
        <f t="shared" si="1"/>
        <v>0</v>
      </c>
      <c r="J36" s="97">
        <v>336924</v>
      </c>
      <c r="K36" s="100">
        <f t="shared" si="2"/>
        <v>0.80634885685634894</v>
      </c>
      <c r="L36" s="97">
        <v>0</v>
      </c>
      <c r="M36" s="100">
        <f t="shared" si="3"/>
        <v>0</v>
      </c>
      <c r="N36" s="97">
        <v>3481</v>
      </c>
      <c r="O36" s="100">
        <f t="shared" si="4"/>
        <v>8.3309600109132947E-3</v>
      </c>
      <c r="P36" s="97">
        <v>39148</v>
      </c>
      <c r="Q36" s="100">
        <f t="shared" si="5"/>
        <v>9.3691589344221102E-2</v>
      </c>
      <c r="R36" s="97">
        <v>4902</v>
      </c>
      <c r="S36" s="100">
        <f t="shared" si="6"/>
        <v>1.1731791431627971E-2</v>
      </c>
      <c r="T36" s="97">
        <v>40337</v>
      </c>
      <c r="U36" s="100">
        <f t="shared" si="7"/>
        <v>9.6537182981961955E-2</v>
      </c>
      <c r="V36" s="97">
        <v>168954</v>
      </c>
      <c r="W36" s="100">
        <f t="shared" si="8"/>
        <v>0.40435191545068794</v>
      </c>
      <c r="X36" s="97">
        <v>417854</v>
      </c>
      <c r="Y36" s="100">
        <f t="shared" si="9"/>
        <v>1.0000358989945888</v>
      </c>
      <c r="Z36" s="97">
        <v>417854</v>
      </c>
      <c r="AA36" s="100">
        <f t="shared" si="10"/>
        <v>1.0000358989945888</v>
      </c>
      <c r="AB36" s="101">
        <v>9.6999999999999993</v>
      </c>
      <c r="AC36" s="102">
        <v>1</v>
      </c>
      <c r="AD36" s="97">
        <v>417839</v>
      </c>
      <c r="AE36" s="97">
        <v>885478</v>
      </c>
      <c r="AF36" s="54"/>
      <c r="AG36" s="52"/>
      <c r="AH36" s="54"/>
      <c r="AI36" s="52"/>
      <c r="AJ36" s="54"/>
      <c r="AK36" s="52"/>
      <c r="AL36" s="54"/>
      <c r="AM36" s="55"/>
    </row>
    <row r="37" spans="1:39" ht="15" customHeight="1" x14ac:dyDescent="0.3">
      <c r="A37" s="137" t="s">
        <v>117</v>
      </c>
      <c r="B37" s="137" t="s">
        <v>118</v>
      </c>
      <c r="C37" s="97">
        <v>1157873</v>
      </c>
      <c r="D37" s="97">
        <v>647524</v>
      </c>
      <c r="E37" s="98">
        <v>0.56000000000000005</v>
      </c>
      <c r="F37" s="99">
        <v>116474</v>
      </c>
      <c r="G37" s="100">
        <f t="shared" si="0"/>
        <v>0.18020992567195401</v>
      </c>
      <c r="H37" s="99">
        <v>80656</v>
      </c>
      <c r="I37" s="100">
        <f t="shared" si="1"/>
        <v>0.12479190003775197</v>
      </c>
      <c r="J37" s="97">
        <v>632339</v>
      </c>
      <c r="K37" s="100">
        <f t="shared" si="2"/>
        <v>0.97836224556104989</v>
      </c>
      <c r="L37" s="97">
        <v>0</v>
      </c>
      <c r="M37" s="100">
        <f t="shared" si="3"/>
        <v>0</v>
      </c>
      <c r="N37" s="97">
        <v>2541</v>
      </c>
      <c r="O37" s="100">
        <f t="shared" si="4"/>
        <v>3.9314647142919034E-3</v>
      </c>
      <c r="P37" s="97">
        <v>19516</v>
      </c>
      <c r="Q37" s="100">
        <f t="shared" si="5"/>
        <v>3.0195381882770871E-2</v>
      </c>
      <c r="R37" s="97">
        <v>68181</v>
      </c>
      <c r="S37" s="100">
        <f t="shared" si="6"/>
        <v>0.10549043513779467</v>
      </c>
      <c r="T37" s="97">
        <v>7510</v>
      </c>
      <c r="U37" s="100">
        <f t="shared" si="7"/>
        <v>1.1619559230355054E-2</v>
      </c>
      <c r="V37" s="97">
        <v>94907</v>
      </c>
      <c r="W37" s="100">
        <f t="shared" si="8"/>
        <v>0.14684121276635248</v>
      </c>
      <c r="X37" s="97">
        <v>645907</v>
      </c>
      <c r="Y37" s="100">
        <f t="shared" si="9"/>
        <v>0.99935481275645033</v>
      </c>
      <c r="Z37" s="97">
        <v>522787</v>
      </c>
      <c r="AA37" s="100">
        <f t="shared" si="10"/>
        <v>0.80886211868969737</v>
      </c>
      <c r="AB37" s="101">
        <v>7.9</v>
      </c>
      <c r="AC37" s="102">
        <v>5</v>
      </c>
      <c r="AD37" s="97">
        <v>646324</v>
      </c>
      <c r="AE37" s="97">
        <v>1156707</v>
      </c>
      <c r="AF37" s="54"/>
      <c r="AG37" s="52"/>
      <c r="AH37" s="54"/>
      <c r="AI37" s="52"/>
      <c r="AJ37" s="54"/>
      <c r="AK37" s="52"/>
      <c r="AL37" s="54"/>
      <c r="AM37" s="55"/>
    </row>
    <row r="38" spans="1:39" ht="15" customHeight="1" x14ac:dyDescent="0.3">
      <c r="A38" s="137" t="s">
        <v>119</v>
      </c>
      <c r="B38" s="137" t="s">
        <v>120</v>
      </c>
      <c r="C38" s="97">
        <v>605576</v>
      </c>
      <c r="D38" s="97">
        <v>283522</v>
      </c>
      <c r="E38" s="98">
        <v>0.47</v>
      </c>
      <c r="F38" s="99">
        <v>0</v>
      </c>
      <c r="G38" s="100">
        <f t="shared" si="0"/>
        <v>0</v>
      </c>
      <c r="H38" s="99">
        <v>83442</v>
      </c>
      <c r="I38" s="100">
        <f t="shared" si="1"/>
        <v>0.2938854001204535</v>
      </c>
      <c r="J38" s="97">
        <v>285042</v>
      </c>
      <c r="K38" s="100">
        <f t="shared" si="2"/>
        <v>1.0039270657598609</v>
      </c>
      <c r="L38" s="97">
        <v>0</v>
      </c>
      <c r="M38" s="100">
        <f t="shared" si="3"/>
        <v>0</v>
      </c>
      <c r="N38" s="97">
        <v>1289</v>
      </c>
      <c r="O38" s="100">
        <f t="shared" si="4"/>
        <v>4.5398993403233927E-3</v>
      </c>
      <c r="P38" s="97">
        <v>358</v>
      </c>
      <c r="Q38" s="100">
        <f t="shared" si="5"/>
        <v>1.2608874816414078E-3</v>
      </c>
      <c r="R38" s="97">
        <v>0</v>
      </c>
      <c r="S38" s="100">
        <f t="shared" si="6"/>
        <v>0</v>
      </c>
      <c r="T38" s="97">
        <v>0</v>
      </c>
      <c r="U38" s="100">
        <f t="shared" si="7"/>
        <v>0</v>
      </c>
      <c r="V38" s="97">
        <v>279841</v>
      </c>
      <c r="W38" s="100">
        <f t="shared" si="8"/>
        <v>0.98560897695534411</v>
      </c>
      <c r="X38" s="97">
        <v>285042</v>
      </c>
      <c r="Y38" s="100">
        <f t="shared" si="9"/>
        <v>1.0039270657598609</v>
      </c>
      <c r="Z38" s="97">
        <v>285042</v>
      </c>
      <c r="AA38" s="100">
        <f t="shared" si="10"/>
        <v>1.0039270657598609</v>
      </c>
      <c r="AB38" s="101">
        <v>6.9</v>
      </c>
      <c r="AC38" s="102">
        <v>2</v>
      </c>
      <c r="AD38" s="97">
        <v>283927</v>
      </c>
      <c r="AE38" s="97">
        <v>606397</v>
      </c>
      <c r="AF38" s="54"/>
      <c r="AG38" s="52"/>
      <c r="AH38" s="54"/>
      <c r="AI38" s="52"/>
      <c r="AJ38" s="54"/>
      <c r="AK38" s="52"/>
      <c r="AL38" s="54"/>
      <c r="AM38" s="55"/>
    </row>
    <row r="39" spans="1:39" ht="15" customHeight="1" x14ac:dyDescent="0.3">
      <c r="A39" s="137" t="s">
        <v>121</v>
      </c>
      <c r="B39" s="137" t="s">
        <v>122</v>
      </c>
      <c r="C39" s="97">
        <v>638289</v>
      </c>
      <c r="D39" s="97">
        <v>277677</v>
      </c>
      <c r="E39" s="98">
        <v>0.44</v>
      </c>
      <c r="F39" s="99">
        <v>394</v>
      </c>
      <c r="G39" s="100">
        <f t="shared" si="0"/>
        <v>1.4200398620326754E-3</v>
      </c>
      <c r="H39" s="99">
        <v>29735</v>
      </c>
      <c r="I39" s="100">
        <f t="shared" si="1"/>
        <v>0.10716975963843046</v>
      </c>
      <c r="J39" s="97">
        <v>60771</v>
      </c>
      <c r="K39" s="100">
        <f t="shared" si="2"/>
        <v>0.21902853415123785</v>
      </c>
      <c r="L39" s="97">
        <v>0</v>
      </c>
      <c r="M39" s="100">
        <f t="shared" si="3"/>
        <v>0</v>
      </c>
      <c r="N39" s="97">
        <v>66</v>
      </c>
      <c r="O39" s="100">
        <f t="shared" si="4"/>
        <v>2.37874697700905E-4</v>
      </c>
      <c r="P39" s="97">
        <v>0</v>
      </c>
      <c r="Q39" s="100">
        <f t="shared" si="5"/>
        <v>0</v>
      </c>
      <c r="R39" s="97">
        <v>0</v>
      </c>
      <c r="S39" s="100">
        <f t="shared" si="6"/>
        <v>0</v>
      </c>
      <c r="T39" s="97">
        <v>0</v>
      </c>
      <c r="U39" s="100">
        <f t="shared" si="7"/>
        <v>0</v>
      </c>
      <c r="V39" s="97">
        <v>0</v>
      </c>
      <c r="W39" s="100">
        <f t="shared" si="8"/>
        <v>0</v>
      </c>
      <c r="X39" s="97">
        <v>276952</v>
      </c>
      <c r="Y39" s="100">
        <f t="shared" si="9"/>
        <v>0.99817989814637942</v>
      </c>
      <c r="Z39" s="97">
        <v>240387</v>
      </c>
      <c r="AA39" s="100">
        <f t="shared" si="10"/>
        <v>0.86639371145799171</v>
      </c>
      <c r="AB39" s="101">
        <v>13.2</v>
      </c>
      <c r="AC39" s="102">
        <v>2</v>
      </c>
      <c r="AD39" s="97">
        <v>277457</v>
      </c>
      <c r="AE39" s="97">
        <v>638516</v>
      </c>
      <c r="AF39" s="54"/>
      <c r="AG39" s="52"/>
      <c r="AH39" s="54"/>
      <c r="AI39" s="52"/>
      <c r="AJ39" s="54"/>
      <c r="AK39" s="52"/>
      <c r="AL39" s="54"/>
      <c r="AM39" s="55"/>
    </row>
    <row r="40" spans="1:39" ht="15" customHeight="1" x14ac:dyDescent="0.3">
      <c r="A40" s="137" t="s">
        <v>123</v>
      </c>
      <c r="B40" s="137" t="s">
        <v>124</v>
      </c>
      <c r="C40" s="97">
        <v>759164</v>
      </c>
      <c r="D40" s="97">
        <v>271029</v>
      </c>
      <c r="E40" s="98">
        <v>0.36</v>
      </c>
      <c r="F40" s="99">
        <v>13229</v>
      </c>
      <c r="G40" s="100">
        <f t="shared" si="0"/>
        <v>4.8874833284688793E-2</v>
      </c>
      <c r="H40" s="99">
        <v>259705</v>
      </c>
      <c r="I40" s="100">
        <f t="shared" si="1"/>
        <v>0.95948587030010601</v>
      </c>
      <c r="J40" s="97">
        <v>249820</v>
      </c>
      <c r="K40" s="100">
        <f t="shared" si="2"/>
        <v>0.92296551902494173</v>
      </c>
      <c r="L40" s="97">
        <v>0</v>
      </c>
      <c r="M40" s="100">
        <f t="shared" si="3"/>
        <v>0</v>
      </c>
      <c r="N40" s="97">
        <v>3364</v>
      </c>
      <c r="O40" s="100">
        <f t="shared" si="4"/>
        <v>1.2428372452165175E-2</v>
      </c>
      <c r="P40" s="97">
        <v>0</v>
      </c>
      <c r="Q40" s="100">
        <f t="shared" si="5"/>
        <v>0</v>
      </c>
      <c r="R40" s="97">
        <v>0</v>
      </c>
      <c r="S40" s="100">
        <f t="shared" si="6"/>
        <v>0</v>
      </c>
      <c r="T40" s="97">
        <v>0</v>
      </c>
      <c r="U40" s="100">
        <f t="shared" si="7"/>
        <v>0</v>
      </c>
      <c r="V40" s="97">
        <v>2192</v>
      </c>
      <c r="W40" s="100">
        <f t="shared" si="8"/>
        <v>8.0983925134203525E-3</v>
      </c>
      <c r="X40" s="97">
        <v>270488</v>
      </c>
      <c r="Y40" s="100">
        <f t="shared" si="9"/>
        <v>0.9993239024498376</v>
      </c>
      <c r="Z40" s="97">
        <v>216055</v>
      </c>
      <c r="AA40" s="100">
        <f t="shared" si="10"/>
        <v>0.79821997923678567</v>
      </c>
      <c r="AB40" s="101">
        <v>31</v>
      </c>
      <c r="AC40" s="102">
        <v>3</v>
      </c>
      <c r="AD40" s="97">
        <v>270671</v>
      </c>
      <c r="AE40" s="97">
        <v>758499</v>
      </c>
      <c r="AF40" s="54"/>
      <c r="AG40" s="52"/>
      <c r="AH40" s="54"/>
      <c r="AI40" s="52"/>
      <c r="AJ40" s="54"/>
      <c r="AK40" s="52"/>
      <c r="AL40" s="54"/>
      <c r="AM40" s="55"/>
    </row>
    <row r="41" spans="1:39" ht="15" customHeight="1" x14ac:dyDescent="0.3">
      <c r="A41" s="137" t="s">
        <v>125</v>
      </c>
      <c r="B41" s="137" t="s">
        <v>126</v>
      </c>
      <c r="C41" s="97">
        <v>310327</v>
      </c>
      <c r="D41" s="97">
        <v>175238</v>
      </c>
      <c r="E41" s="98">
        <v>0.56000000000000005</v>
      </c>
      <c r="F41" s="99">
        <v>93360</v>
      </c>
      <c r="G41" s="100">
        <f t="shared" si="0"/>
        <v>0.53250894074298005</v>
      </c>
      <c r="H41" s="99">
        <v>18616</v>
      </c>
      <c r="I41" s="100">
        <f t="shared" si="1"/>
        <v>0.10618237404532258</v>
      </c>
      <c r="J41" s="97">
        <v>132175</v>
      </c>
      <c r="K41" s="100">
        <f t="shared" si="2"/>
        <v>0.75390284107437211</v>
      </c>
      <c r="L41" s="97">
        <v>150938</v>
      </c>
      <c r="M41" s="100">
        <f t="shared" si="3"/>
        <v>0.86092367714078744</v>
      </c>
      <c r="N41" s="97">
        <v>616</v>
      </c>
      <c r="O41" s="100">
        <f t="shared" si="4"/>
        <v>3.5135551360076659E-3</v>
      </c>
      <c r="P41" s="97">
        <v>69591</v>
      </c>
      <c r="Q41" s="100">
        <f t="shared" si="5"/>
        <v>0.39693476537322969</v>
      </c>
      <c r="R41" s="97">
        <v>0</v>
      </c>
      <c r="S41" s="100">
        <f t="shared" si="6"/>
        <v>0</v>
      </c>
      <c r="T41" s="97">
        <v>55928</v>
      </c>
      <c r="U41" s="100">
        <f t="shared" si="7"/>
        <v>0.31900342799778691</v>
      </c>
      <c r="V41" s="97">
        <v>2172</v>
      </c>
      <c r="W41" s="100">
        <f t="shared" si="8"/>
        <v>1.2388704148390666E-2</v>
      </c>
      <c r="X41" s="97">
        <v>174287</v>
      </c>
      <c r="Y41" s="100">
        <f t="shared" si="9"/>
        <v>0.99410224673598713</v>
      </c>
      <c r="Z41" s="97">
        <v>5699</v>
      </c>
      <c r="AA41" s="100">
        <f t="shared" si="10"/>
        <v>3.2506088831343649E-2</v>
      </c>
      <c r="AB41" s="101">
        <v>3.7</v>
      </c>
      <c r="AC41" s="102">
        <v>16</v>
      </c>
      <c r="AD41" s="97">
        <v>175321</v>
      </c>
      <c r="AE41" s="97">
        <v>310412</v>
      </c>
      <c r="AF41" s="54"/>
      <c r="AG41" s="52"/>
      <c r="AH41" s="54"/>
      <c r="AI41" s="52"/>
      <c r="AJ41" s="54"/>
      <c r="AK41" s="52"/>
      <c r="AL41" s="54"/>
      <c r="AM41" s="55"/>
    </row>
    <row r="42" spans="1:39" ht="15" customHeight="1" x14ac:dyDescent="0.3">
      <c r="A42" s="137" t="s">
        <v>127</v>
      </c>
      <c r="B42" s="137" t="s">
        <v>128</v>
      </c>
      <c r="C42" s="97">
        <v>993183</v>
      </c>
      <c r="D42" s="97">
        <v>487505</v>
      </c>
      <c r="E42" s="98">
        <v>0.49</v>
      </c>
      <c r="F42" s="99">
        <v>1445</v>
      </c>
      <c r="G42" s="100">
        <f t="shared" si="0"/>
        <v>2.9666889082790126E-3</v>
      </c>
      <c r="H42" s="99">
        <v>0</v>
      </c>
      <c r="I42" s="100">
        <f t="shared" si="1"/>
        <v>0</v>
      </c>
      <c r="J42" s="97">
        <v>172236</v>
      </c>
      <c r="K42" s="100">
        <f t="shared" si="2"/>
        <v>0.35361289329158752</v>
      </c>
      <c r="L42" s="97">
        <v>0</v>
      </c>
      <c r="M42" s="100">
        <f t="shared" si="3"/>
        <v>0</v>
      </c>
      <c r="N42" s="97">
        <v>99090</v>
      </c>
      <c r="O42" s="100">
        <f t="shared" si="4"/>
        <v>0.20343889544731303</v>
      </c>
      <c r="P42" s="97">
        <v>485825</v>
      </c>
      <c r="Q42" s="100">
        <f t="shared" si="5"/>
        <v>0.99743366011394552</v>
      </c>
      <c r="R42" s="97">
        <v>424814</v>
      </c>
      <c r="S42" s="100">
        <f t="shared" si="6"/>
        <v>0.8721736898834882</v>
      </c>
      <c r="T42" s="97">
        <v>482807</v>
      </c>
      <c r="U42" s="100">
        <f t="shared" si="7"/>
        <v>0.99123748909305553</v>
      </c>
      <c r="V42" s="97">
        <v>286989</v>
      </c>
      <c r="W42" s="100">
        <f t="shared" si="8"/>
        <v>0.58920905404711799</v>
      </c>
      <c r="X42" s="97">
        <v>485352</v>
      </c>
      <c r="Y42" s="100">
        <f t="shared" si="9"/>
        <v>0.99646255710106246</v>
      </c>
      <c r="Z42" s="97">
        <v>485352</v>
      </c>
      <c r="AA42" s="100">
        <f t="shared" si="10"/>
        <v>0.99646255710106246</v>
      </c>
      <c r="AB42" s="101">
        <v>5.5</v>
      </c>
      <c r="AC42" s="102">
        <v>2</v>
      </c>
      <c r="AD42" s="97">
        <v>487075</v>
      </c>
      <c r="AE42" s="97">
        <v>993088</v>
      </c>
      <c r="AF42" s="54"/>
      <c r="AG42" s="52"/>
      <c r="AH42" s="54"/>
      <c r="AI42" s="52"/>
      <c r="AJ42" s="54"/>
      <c r="AK42" s="52"/>
      <c r="AL42" s="54"/>
      <c r="AM42" s="55"/>
    </row>
    <row r="43" spans="1:39" ht="15" customHeight="1" x14ac:dyDescent="0.3">
      <c r="A43" s="137" t="s">
        <v>129</v>
      </c>
      <c r="B43" s="137" t="s">
        <v>130</v>
      </c>
      <c r="C43" s="97">
        <v>340671</v>
      </c>
      <c r="D43" s="97">
        <v>137926</v>
      </c>
      <c r="E43" s="98">
        <v>0.4</v>
      </c>
      <c r="F43" s="99">
        <v>35507</v>
      </c>
      <c r="G43" s="100">
        <f t="shared" si="0"/>
        <v>0.25736050911094038</v>
      </c>
      <c r="H43" s="99">
        <v>136062</v>
      </c>
      <c r="I43" s="100">
        <f t="shared" si="1"/>
        <v>0.98619949842714871</v>
      </c>
      <c r="J43" s="97">
        <v>136033</v>
      </c>
      <c r="K43" s="100">
        <f t="shared" si="2"/>
        <v>0.98598930171201604</v>
      </c>
      <c r="L43" s="97">
        <v>106843</v>
      </c>
      <c r="M43" s="100">
        <f t="shared" si="3"/>
        <v>0.77441543568705329</v>
      </c>
      <c r="N43" s="97">
        <v>245</v>
      </c>
      <c r="O43" s="100">
        <f t="shared" si="4"/>
        <v>1.775799834741893E-3</v>
      </c>
      <c r="P43" s="97">
        <v>137257</v>
      </c>
      <c r="Q43" s="100">
        <f t="shared" si="5"/>
        <v>0.99486105272313463</v>
      </c>
      <c r="R43" s="97">
        <v>16</v>
      </c>
      <c r="S43" s="100">
        <f t="shared" si="6"/>
        <v>1.1597060145253178E-4</v>
      </c>
      <c r="T43" s="97">
        <v>135816</v>
      </c>
      <c r="U43" s="100">
        <f t="shared" si="7"/>
        <v>0.98441645042981607</v>
      </c>
      <c r="V43" s="97">
        <v>85510</v>
      </c>
      <c r="W43" s="100">
        <f t="shared" si="8"/>
        <v>0.6197903831378746</v>
      </c>
      <c r="X43" s="97">
        <v>138065</v>
      </c>
      <c r="Y43" s="100">
        <f t="shared" si="9"/>
        <v>1.0007175680964875</v>
      </c>
      <c r="Z43" s="97">
        <v>15</v>
      </c>
      <c r="AA43" s="100">
        <f t="shared" si="10"/>
        <v>1.0872243886174854E-4</v>
      </c>
      <c r="AB43" s="101">
        <v>11.9</v>
      </c>
      <c r="AC43" s="102">
        <v>1</v>
      </c>
      <c r="AD43" s="97">
        <v>137966</v>
      </c>
      <c r="AE43" s="97">
        <v>340687</v>
      </c>
      <c r="AF43" s="54"/>
      <c r="AG43" s="52"/>
      <c r="AH43" s="54"/>
      <c r="AI43" s="52"/>
      <c r="AJ43" s="54"/>
      <c r="AK43" s="52"/>
      <c r="AL43" s="54"/>
      <c r="AM43" s="55"/>
    </row>
    <row r="44" spans="1:39" ht="15" customHeight="1" x14ac:dyDescent="0.3">
      <c r="A44" s="137" t="s">
        <v>131</v>
      </c>
      <c r="B44" s="137" t="s">
        <v>132</v>
      </c>
      <c r="C44" s="97">
        <v>315943</v>
      </c>
      <c r="D44" s="97">
        <v>173924</v>
      </c>
      <c r="E44" s="98">
        <v>0.55000000000000004</v>
      </c>
      <c r="F44" s="99">
        <v>83247</v>
      </c>
      <c r="G44" s="100">
        <f t="shared" si="0"/>
        <v>0.47923250954181995</v>
      </c>
      <c r="H44" s="99">
        <v>165380</v>
      </c>
      <c r="I44" s="100">
        <f t="shared" si="1"/>
        <v>0.95205199500313742</v>
      </c>
      <c r="J44" s="97">
        <v>40482</v>
      </c>
      <c r="K44" s="100">
        <f t="shared" si="2"/>
        <v>0.23304491995233409</v>
      </c>
      <c r="L44" s="97">
        <v>170029</v>
      </c>
      <c r="M44" s="100">
        <f t="shared" si="3"/>
        <v>0.97881514486871724</v>
      </c>
      <c r="N44" s="97">
        <v>64138</v>
      </c>
      <c r="O44" s="100">
        <f t="shared" si="4"/>
        <v>0.36922669522016704</v>
      </c>
      <c r="P44" s="97">
        <v>125922</v>
      </c>
      <c r="Q44" s="100">
        <f t="shared" si="5"/>
        <v>0.72490199126124721</v>
      </c>
      <c r="R44" s="97">
        <v>0</v>
      </c>
      <c r="S44" s="100">
        <f t="shared" si="6"/>
        <v>0</v>
      </c>
      <c r="T44" s="97">
        <v>171375</v>
      </c>
      <c r="U44" s="100">
        <f t="shared" si="7"/>
        <v>0.98656373590314839</v>
      </c>
      <c r="V44" s="97">
        <v>170728</v>
      </c>
      <c r="W44" s="100">
        <f t="shared" si="8"/>
        <v>0.98283911599283857</v>
      </c>
      <c r="X44" s="97">
        <v>173430</v>
      </c>
      <c r="Y44" s="100">
        <f t="shared" si="9"/>
        <v>0.99839386560281851</v>
      </c>
      <c r="Z44" s="97">
        <v>41167</v>
      </c>
      <c r="AA44" s="100">
        <f t="shared" si="10"/>
        <v>0.23698829651889078</v>
      </c>
      <c r="AB44" s="101">
        <v>1.7</v>
      </c>
      <c r="AC44" s="102">
        <v>1</v>
      </c>
      <c r="AD44" s="97">
        <v>173709</v>
      </c>
      <c r="AE44" s="97">
        <v>315599</v>
      </c>
      <c r="AF44" s="54"/>
      <c r="AG44" s="52"/>
      <c r="AH44" s="54"/>
      <c r="AI44" s="52"/>
      <c r="AJ44" s="54"/>
      <c r="AK44" s="52"/>
      <c r="AL44" s="54"/>
      <c r="AM44" s="55"/>
    </row>
    <row r="45" spans="1:39" ht="15" customHeight="1" x14ac:dyDescent="0.3">
      <c r="A45" s="137" t="s">
        <v>133</v>
      </c>
      <c r="B45" s="137" t="s">
        <v>134</v>
      </c>
      <c r="C45" s="97">
        <v>393177</v>
      </c>
      <c r="D45" s="97">
        <v>159155</v>
      </c>
      <c r="E45" s="98">
        <v>0.4</v>
      </c>
      <c r="F45" s="99">
        <v>20638</v>
      </c>
      <c r="G45" s="100">
        <f t="shared" si="0"/>
        <v>0.12985427730098406</v>
      </c>
      <c r="H45" s="99">
        <v>154005</v>
      </c>
      <c r="I45" s="100">
        <f t="shared" si="1"/>
        <v>0.96899932046409787</v>
      </c>
      <c r="J45" s="97">
        <v>152473</v>
      </c>
      <c r="K45" s="100">
        <f t="shared" si="2"/>
        <v>0.9593599778521632</v>
      </c>
      <c r="L45" s="97">
        <v>35617</v>
      </c>
      <c r="M45" s="100">
        <f t="shared" si="3"/>
        <v>0.22410213172929302</v>
      </c>
      <c r="N45" s="97">
        <v>741</v>
      </c>
      <c r="O45" s="100">
        <f t="shared" si="4"/>
        <v>4.6623713286185284E-3</v>
      </c>
      <c r="P45" s="97">
        <v>108699</v>
      </c>
      <c r="Q45" s="100">
        <f t="shared" si="5"/>
        <v>0.68393400951350258</v>
      </c>
      <c r="R45" s="97">
        <v>0</v>
      </c>
      <c r="S45" s="100">
        <f t="shared" si="6"/>
        <v>0</v>
      </c>
      <c r="T45" s="97">
        <v>101513</v>
      </c>
      <c r="U45" s="100">
        <f t="shared" si="7"/>
        <v>0.63871970402436262</v>
      </c>
      <c r="V45" s="97">
        <v>133151</v>
      </c>
      <c r="W45" s="100">
        <f t="shared" si="8"/>
        <v>0.83778597135882016</v>
      </c>
      <c r="X45" s="97">
        <v>158869</v>
      </c>
      <c r="Y45" s="100">
        <f t="shared" si="9"/>
        <v>0.99960360405708104</v>
      </c>
      <c r="Z45" s="97">
        <v>1663</v>
      </c>
      <c r="AA45" s="100">
        <f t="shared" si="10"/>
        <v>1.0463594493242393E-2</v>
      </c>
      <c r="AB45" s="101">
        <v>9</v>
      </c>
      <c r="AC45" s="102">
        <v>1</v>
      </c>
      <c r="AD45" s="97">
        <v>158932</v>
      </c>
      <c r="AE45" s="97">
        <v>393034</v>
      </c>
      <c r="AF45" s="54"/>
      <c r="AG45" s="52"/>
      <c r="AH45" s="54"/>
      <c r="AI45" s="52"/>
      <c r="AJ45" s="54"/>
      <c r="AK45" s="52"/>
      <c r="AL45" s="54"/>
      <c r="AM45" s="55"/>
    </row>
    <row r="46" spans="1:39" ht="15" customHeight="1" x14ac:dyDescent="0.3">
      <c r="A46" s="137" t="s">
        <v>135</v>
      </c>
      <c r="B46" s="137" t="s">
        <v>136</v>
      </c>
      <c r="C46" s="97">
        <v>990341</v>
      </c>
      <c r="D46" s="97">
        <v>503282</v>
      </c>
      <c r="E46" s="98">
        <v>0.51</v>
      </c>
      <c r="F46" s="99">
        <v>9915</v>
      </c>
      <c r="G46" s="100">
        <f t="shared" si="0"/>
        <v>1.9687110948734089E-2</v>
      </c>
      <c r="H46" s="99">
        <v>0</v>
      </c>
      <c r="I46" s="100">
        <f t="shared" si="1"/>
        <v>0</v>
      </c>
      <c r="J46" s="97">
        <v>496386</v>
      </c>
      <c r="K46" s="100">
        <f t="shared" si="2"/>
        <v>0.98561838178500438</v>
      </c>
      <c r="L46" s="97">
        <v>0</v>
      </c>
      <c r="M46" s="100">
        <f t="shared" si="3"/>
        <v>0</v>
      </c>
      <c r="N46" s="97">
        <v>8515</v>
      </c>
      <c r="O46" s="100">
        <f t="shared" si="4"/>
        <v>1.690728691159564E-2</v>
      </c>
      <c r="P46" s="97">
        <v>477044</v>
      </c>
      <c r="Q46" s="100">
        <f t="shared" si="5"/>
        <v>0.94721312712333883</v>
      </c>
      <c r="R46" s="97">
        <v>17199</v>
      </c>
      <c r="S46" s="100">
        <f t="shared" si="6"/>
        <v>3.4150138296245851E-2</v>
      </c>
      <c r="T46" s="97">
        <v>0</v>
      </c>
      <c r="U46" s="100">
        <f t="shared" si="7"/>
        <v>0</v>
      </c>
      <c r="V46" s="97">
        <v>1883</v>
      </c>
      <c r="W46" s="100">
        <f t="shared" si="8"/>
        <v>3.7388633299512142E-3</v>
      </c>
      <c r="X46" s="97">
        <v>505133</v>
      </c>
      <c r="Y46" s="100">
        <f t="shared" si="9"/>
        <v>1.0029863252513258</v>
      </c>
      <c r="Z46" s="97">
        <v>504997</v>
      </c>
      <c r="AA46" s="100">
        <f t="shared" si="10"/>
        <v>1.002716285202004</v>
      </c>
      <c r="AB46" s="101">
        <v>9.8000000000000007</v>
      </c>
      <c r="AC46" s="102">
        <v>4</v>
      </c>
      <c r="AD46" s="97">
        <v>503629</v>
      </c>
      <c r="AE46" s="97">
        <v>990589</v>
      </c>
      <c r="AF46" s="54"/>
      <c r="AG46" s="52"/>
      <c r="AH46" s="54"/>
      <c r="AI46" s="52"/>
      <c r="AJ46" s="54"/>
      <c r="AK46" s="52"/>
      <c r="AL46" s="54"/>
      <c r="AM46" s="55"/>
    </row>
    <row r="47" spans="1:39" ht="15" customHeight="1" x14ac:dyDescent="0.3">
      <c r="A47" s="137" t="s">
        <v>137</v>
      </c>
      <c r="B47" s="137" t="s">
        <v>138</v>
      </c>
      <c r="C47" s="97">
        <v>926976</v>
      </c>
      <c r="D47" s="97">
        <v>495492</v>
      </c>
      <c r="E47" s="98">
        <v>0.53</v>
      </c>
      <c r="F47" s="99">
        <v>315806</v>
      </c>
      <c r="G47" s="100">
        <f t="shared" si="0"/>
        <v>0.91616575380616416</v>
      </c>
      <c r="H47" s="99">
        <v>152974</v>
      </c>
      <c r="I47" s="100">
        <f t="shared" si="1"/>
        <v>0.44378365206089865</v>
      </c>
      <c r="J47" s="97">
        <v>343857</v>
      </c>
      <c r="K47" s="100">
        <f t="shared" si="2"/>
        <v>0.99754281934645372</v>
      </c>
      <c r="L47" s="97">
        <v>343857</v>
      </c>
      <c r="M47" s="100">
        <f t="shared" si="3"/>
        <v>0.99754281934645372</v>
      </c>
      <c r="N47" s="97">
        <v>89242</v>
      </c>
      <c r="O47" s="100">
        <f t="shared" si="4"/>
        <v>0.2588945878202748</v>
      </c>
      <c r="P47" s="97">
        <v>292931</v>
      </c>
      <c r="Q47" s="100">
        <f t="shared" si="5"/>
        <v>0.84980446992202008</v>
      </c>
      <c r="R47" s="97">
        <v>7374</v>
      </c>
      <c r="S47" s="100">
        <f t="shared" si="6"/>
        <v>2.1392266988488673E-2</v>
      </c>
      <c r="T47" s="97">
        <v>311407</v>
      </c>
      <c r="U47" s="100">
        <f t="shared" si="7"/>
        <v>0.90340408002228001</v>
      </c>
      <c r="V47" s="97">
        <v>319475</v>
      </c>
      <c r="W47" s="100">
        <f t="shared" si="8"/>
        <v>0.92680966858522096</v>
      </c>
      <c r="X47" s="97">
        <v>344418</v>
      </c>
      <c r="Y47" s="100">
        <f t="shared" si="9"/>
        <v>0.99917030263646489</v>
      </c>
      <c r="Z47" s="97">
        <v>203012</v>
      </c>
      <c r="AA47" s="100">
        <f t="shared" si="10"/>
        <v>0.58894587820274791</v>
      </c>
      <c r="AB47" s="101">
        <v>1.8</v>
      </c>
      <c r="AC47" s="102">
        <v>25</v>
      </c>
      <c r="AD47" s="97">
        <v>344704</v>
      </c>
      <c r="AE47" s="97">
        <v>916697</v>
      </c>
      <c r="AF47" s="54"/>
      <c r="AG47" s="52"/>
      <c r="AH47" s="54"/>
      <c r="AI47" s="52"/>
      <c r="AJ47" s="54"/>
      <c r="AK47" s="52"/>
      <c r="AL47" s="54"/>
      <c r="AM47" s="55"/>
    </row>
    <row r="48" spans="1:39" ht="15" customHeight="1" x14ac:dyDescent="0.3">
      <c r="A48" s="137" t="s">
        <v>139</v>
      </c>
      <c r="B48" s="137" t="s">
        <v>140</v>
      </c>
      <c r="C48" s="97">
        <v>1163186</v>
      </c>
      <c r="D48" s="97">
        <v>510535</v>
      </c>
      <c r="E48" s="98">
        <v>0.44</v>
      </c>
      <c r="F48" s="99">
        <v>55850</v>
      </c>
      <c r="G48" s="100">
        <f t="shared" si="0"/>
        <v>0.10933636643050533</v>
      </c>
      <c r="H48" s="99">
        <v>0</v>
      </c>
      <c r="I48" s="100">
        <f t="shared" si="1"/>
        <v>0</v>
      </c>
      <c r="J48" s="97">
        <v>116914</v>
      </c>
      <c r="K48" s="100">
        <f t="shared" si="2"/>
        <v>0.22888007063305463</v>
      </c>
      <c r="L48" s="97">
        <v>0</v>
      </c>
      <c r="M48" s="100">
        <f t="shared" si="3"/>
        <v>0</v>
      </c>
      <c r="N48" s="97">
        <v>2952</v>
      </c>
      <c r="O48" s="100">
        <f t="shared" si="4"/>
        <v>5.7790681056911685E-3</v>
      </c>
      <c r="P48" s="97">
        <v>17986</v>
      </c>
      <c r="Q48" s="100">
        <f t="shared" si="5"/>
        <v>3.5210812652087177E-2</v>
      </c>
      <c r="R48" s="97">
        <v>21808</v>
      </c>
      <c r="S48" s="100">
        <f t="shared" si="6"/>
        <v>4.2693061398683264E-2</v>
      </c>
      <c r="T48" s="97">
        <v>0</v>
      </c>
      <c r="U48" s="100">
        <f t="shared" si="7"/>
        <v>0</v>
      </c>
      <c r="V48" s="97">
        <v>13046</v>
      </c>
      <c r="W48" s="100">
        <f t="shared" si="8"/>
        <v>2.5539878897983394E-2</v>
      </c>
      <c r="X48" s="97">
        <v>513380</v>
      </c>
      <c r="Y48" s="100">
        <f t="shared" si="9"/>
        <v>1.0050331924457088</v>
      </c>
      <c r="Z48" s="97">
        <v>513006</v>
      </c>
      <c r="AA48" s="100">
        <f t="shared" si="10"/>
        <v>1.0043010205380094</v>
      </c>
      <c r="AB48" s="101">
        <v>26.9</v>
      </c>
      <c r="AC48" s="102">
        <v>2</v>
      </c>
      <c r="AD48" s="97">
        <v>510809</v>
      </c>
      <c r="AE48" s="97">
        <v>1162934</v>
      </c>
      <c r="AF48" s="54"/>
      <c r="AG48" s="52"/>
      <c r="AH48" s="54"/>
      <c r="AI48" s="52"/>
      <c r="AJ48" s="54"/>
      <c r="AK48" s="52"/>
      <c r="AL48" s="54"/>
      <c r="AM48" s="55"/>
    </row>
    <row r="49" spans="1:39" ht="15" customHeight="1" x14ac:dyDescent="0.3">
      <c r="A49" s="137" t="s">
        <v>141</v>
      </c>
      <c r="B49" s="137" t="s">
        <v>142</v>
      </c>
      <c r="C49" s="97">
        <v>590013</v>
      </c>
      <c r="D49" s="97">
        <v>278839</v>
      </c>
      <c r="E49" s="98">
        <v>0.47</v>
      </c>
      <c r="F49" s="99">
        <v>0</v>
      </c>
      <c r="G49" s="100">
        <f t="shared" si="0"/>
        <v>0</v>
      </c>
      <c r="H49" s="99">
        <v>0</v>
      </c>
      <c r="I49" s="100">
        <f t="shared" si="1"/>
        <v>0</v>
      </c>
      <c r="J49" s="97">
        <v>279249</v>
      </c>
      <c r="K49" s="100">
        <f t="shared" si="2"/>
        <v>1.0022395693135935</v>
      </c>
      <c r="L49" s="97">
        <v>0</v>
      </c>
      <c r="M49" s="100">
        <f t="shared" si="3"/>
        <v>0</v>
      </c>
      <c r="N49" s="97">
        <v>2727</v>
      </c>
      <c r="O49" s="100">
        <f t="shared" si="4"/>
        <v>9.7873485868102284E-3</v>
      </c>
      <c r="P49" s="97">
        <v>273401</v>
      </c>
      <c r="Q49" s="100">
        <f t="shared" si="5"/>
        <v>0.9812507851054284</v>
      </c>
      <c r="R49" s="97">
        <v>83767</v>
      </c>
      <c r="S49" s="100">
        <f t="shared" si="6"/>
        <v>0.30064423508299687</v>
      </c>
      <c r="T49" s="97">
        <v>144421</v>
      </c>
      <c r="U49" s="100">
        <f t="shared" si="7"/>
        <v>0.51833467922835352</v>
      </c>
      <c r="V49" s="97">
        <v>279249</v>
      </c>
      <c r="W49" s="100">
        <f t="shared" si="8"/>
        <v>1.0022395693135935</v>
      </c>
      <c r="X49" s="97">
        <v>279249</v>
      </c>
      <c r="Y49" s="100">
        <f t="shared" si="9"/>
        <v>1.0022395693135935</v>
      </c>
      <c r="Z49" s="97">
        <v>279249</v>
      </c>
      <c r="AA49" s="100">
        <f t="shared" si="10"/>
        <v>1.0022395693135935</v>
      </c>
      <c r="AB49" s="101">
        <v>6.6</v>
      </c>
      <c r="AC49" s="102">
        <v>2</v>
      </c>
      <c r="AD49" s="97">
        <v>278625</v>
      </c>
      <c r="AE49" s="97">
        <v>590390</v>
      </c>
      <c r="AF49" s="54"/>
      <c r="AG49" s="52"/>
      <c r="AH49" s="54"/>
      <c r="AI49" s="52"/>
      <c r="AJ49" s="54"/>
      <c r="AK49" s="52"/>
      <c r="AL49" s="54"/>
      <c r="AM49" s="55"/>
    </row>
    <row r="50" spans="1:39" ht="15" customHeight="1" x14ac:dyDescent="0.3">
      <c r="A50" s="137" t="s">
        <v>143</v>
      </c>
      <c r="B50" s="137" t="s">
        <v>144</v>
      </c>
      <c r="C50" s="97">
        <v>781263</v>
      </c>
      <c r="D50" s="97">
        <v>459863</v>
      </c>
      <c r="E50" s="98">
        <v>0.59</v>
      </c>
      <c r="F50" s="99">
        <v>321687</v>
      </c>
      <c r="G50" s="100">
        <f t="shared" si="0"/>
        <v>0.70135501945864631</v>
      </c>
      <c r="H50" s="99">
        <v>40174</v>
      </c>
      <c r="I50" s="100">
        <f t="shared" si="1"/>
        <v>8.7588981064611424E-2</v>
      </c>
      <c r="J50" s="97">
        <v>461695</v>
      </c>
      <c r="K50" s="100">
        <f t="shared" si="2"/>
        <v>1.0066061286559909</v>
      </c>
      <c r="L50" s="97">
        <v>461695</v>
      </c>
      <c r="M50" s="100">
        <f t="shared" si="3"/>
        <v>1.0066061286559909</v>
      </c>
      <c r="N50" s="97">
        <v>13999</v>
      </c>
      <c r="O50" s="100">
        <f t="shared" si="4"/>
        <v>3.0521186486869502E-2</v>
      </c>
      <c r="P50" s="97">
        <v>280959</v>
      </c>
      <c r="Q50" s="100">
        <f t="shared" si="5"/>
        <v>0.61255818516782401</v>
      </c>
      <c r="R50" s="97">
        <v>0</v>
      </c>
      <c r="S50" s="100">
        <f t="shared" si="6"/>
        <v>0</v>
      </c>
      <c r="T50" s="97">
        <v>461695</v>
      </c>
      <c r="U50" s="100">
        <f t="shared" si="7"/>
        <v>1.0066061286559909</v>
      </c>
      <c r="V50" s="97">
        <v>384534</v>
      </c>
      <c r="W50" s="100">
        <f t="shared" si="8"/>
        <v>0.8383765929382011</v>
      </c>
      <c r="X50" s="97">
        <v>461695</v>
      </c>
      <c r="Y50" s="100">
        <f t="shared" si="9"/>
        <v>1.0066061286559909</v>
      </c>
      <c r="Z50" s="97">
        <v>85488</v>
      </c>
      <c r="AA50" s="100">
        <f t="shared" si="10"/>
        <v>0.18638439819912136</v>
      </c>
      <c r="AB50" s="101">
        <v>0.9</v>
      </c>
      <c r="AC50" s="102">
        <v>24</v>
      </c>
      <c r="AD50" s="97">
        <v>458665</v>
      </c>
      <c r="AE50" s="97">
        <v>779793</v>
      </c>
      <c r="AF50" s="54"/>
      <c r="AG50" s="52"/>
      <c r="AH50" s="54"/>
      <c r="AI50" s="52"/>
      <c r="AJ50" s="54"/>
      <c r="AK50" s="52"/>
      <c r="AL50" s="54"/>
      <c r="AM50" s="55"/>
    </row>
    <row r="51" spans="1:39" ht="15" customHeight="1" x14ac:dyDescent="0.3">
      <c r="A51" s="137" t="s">
        <v>145</v>
      </c>
      <c r="B51" s="137" t="s">
        <v>146</v>
      </c>
      <c r="C51" s="97">
        <v>621241</v>
      </c>
      <c r="D51" s="97">
        <v>361857</v>
      </c>
      <c r="E51" s="98">
        <v>0.57999999999999996</v>
      </c>
      <c r="F51" s="99">
        <v>77600</v>
      </c>
      <c r="G51" s="100">
        <f t="shared" si="0"/>
        <v>0.2146890467087007</v>
      </c>
      <c r="H51" s="99">
        <v>52317</v>
      </c>
      <c r="I51" s="100">
        <f t="shared" si="1"/>
        <v>0.14474081000849351</v>
      </c>
      <c r="J51" s="97">
        <v>349259</v>
      </c>
      <c r="K51" s="100">
        <f t="shared" si="2"/>
        <v>0.96626394026332607</v>
      </c>
      <c r="L51" s="97">
        <v>223936</v>
      </c>
      <c r="M51" s="100">
        <f t="shared" si="3"/>
        <v>0.61954389644020103</v>
      </c>
      <c r="N51" s="97">
        <v>1735</v>
      </c>
      <c r="O51" s="100">
        <f t="shared" si="4"/>
        <v>4.8000708252525226E-3</v>
      </c>
      <c r="P51" s="97">
        <v>312058</v>
      </c>
      <c r="Q51" s="100">
        <f t="shared" si="5"/>
        <v>0.86334322858020274</v>
      </c>
      <c r="R51" s="97">
        <v>0</v>
      </c>
      <c r="S51" s="100">
        <f t="shared" si="6"/>
        <v>0</v>
      </c>
      <c r="T51" s="97">
        <v>97436</v>
      </c>
      <c r="U51" s="100">
        <f t="shared" si="7"/>
        <v>0.26956755096789903</v>
      </c>
      <c r="V51" s="97">
        <v>61072</v>
      </c>
      <c r="W51" s="100">
        <f t="shared" si="8"/>
        <v>0.1689624930488888</v>
      </c>
      <c r="X51" s="97">
        <v>359556</v>
      </c>
      <c r="Y51" s="100">
        <f t="shared" si="9"/>
        <v>0.99475173812362883</v>
      </c>
      <c r="Z51" s="97">
        <v>176133</v>
      </c>
      <c r="AA51" s="100">
        <f t="shared" si="10"/>
        <v>0.48729157041164411</v>
      </c>
      <c r="AB51" s="101">
        <v>4.2</v>
      </c>
      <c r="AC51" s="102">
        <v>6</v>
      </c>
      <c r="AD51" s="97">
        <v>361453</v>
      </c>
      <c r="AE51" s="97">
        <v>620793</v>
      </c>
      <c r="AF51" s="54"/>
      <c r="AG51" s="52"/>
      <c r="AH51" s="54"/>
      <c r="AI51" s="52"/>
      <c r="AJ51" s="54"/>
      <c r="AK51" s="52"/>
      <c r="AL51" s="54"/>
      <c r="AM51" s="55"/>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2CE3F-DF8B-4290-94D2-990084EBE472}">
  <sheetPr>
    <tabColor theme="7" tint="0.39997558519241921"/>
  </sheetPr>
  <dimension ref="A1:AM51"/>
  <sheetViews>
    <sheetView showGridLines="0" zoomScaleNormal="100" workbookViewId="0">
      <pane ySplit="4" topLeftCell="A5" activePane="bottomLeft" state="frozen"/>
      <selection pane="bottomLeft" activeCell="B4" sqref="B4"/>
    </sheetView>
  </sheetViews>
  <sheetFormatPr defaultColWidth="7.58203125" defaultRowHeight="15" customHeight="1" x14ac:dyDescent="0.35"/>
  <cols>
    <col min="1" max="1" width="15.33203125" style="53" bestFit="1" customWidth="1"/>
    <col min="2" max="2" width="15.75" style="53" customWidth="1"/>
    <col min="3" max="3" width="13.25" style="53" customWidth="1"/>
    <col min="4" max="5" width="11.75" style="53" customWidth="1"/>
    <col min="6" max="31" width="12.5" style="56" customWidth="1"/>
    <col min="32" max="34" width="7.58203125" style="53" customWidth="1"/>
    <col min="35" max="38" width="7.58203125" style="53"/>
    <col min="39" max="39" width="15" style="53" bestFit="1" customWidth="1"/>
    <col min="40" max="16384" width="7.58203125" style="53"/>
  </cols>
  <sheetData>
    <row r="1" spans="1:39" s="59" customFormat="1" ht="105.25" customHeight="1" x14ac:dyDescent="0.25">
      <c r="A1" s="77"/>
      <c r="B1" s="104" t="s">
        <v>219</v>
      </c>
      <c r="C1" s="83" t="s">
        <v>220</v>
      </c>
      <c r="D1" s="83" t="s">
        <v>221</v>
      </c>
      <c r="E1" s="83" t="s">
        <v>222</v>
      </c>
      <c r="F1" s="83" t="s">
        <v>148</v>
      </c>
      <c r="G1" s="86" t="s">
        <v>149</v>
      </c>
      <c r="H1" s="87" t="s">
        <v>150</v>
      </c>
      <c r="I1" s="87" t="s">
        <v>151</v>
      </c>
      <c r="J1" s="87" t="s">
        <v>152</v>
      </c>
      <c r="K1" s="87" t="s">
        <v>153</v>
      </c>
      <c r="L1" s="87" t="s">
        <v>154</v>
      </c>
      <c r="M1" s="87" t="s">
        <v>155</v>
      </c>
      <c r="N1" s="87" t="s">
        <v>156</v>
      </c>
      <c r="O1" s="87" t="s">
        <v>157</v>
      </c>
      <c r="P1" s="87" t="s">
        <v>158</v>
      </c>
      <c r="Q1" s="87" t="s">
        <v>159</v>
      </c>
      <c r="R1" s="87" t="s">
        <v>160</v>
      </c>
      <c r="S1" s="87" t="s">
        <v>161</v>
      </c>
      <c r="T1" s="87" t="s">
        <v>162</v>
      </c>
      <c r="U1" s="87" t="s">
        <v>163</v>
      </c>
      <c r="V1" s="87" t="s">
        <v>164</v>
      </c>
      <c r="W1" s="87" t="s">
        <v>165</v>
      </c>
      <c r="X1" s="87" t="s">
        <v>166</v>
      </c>
      <c r="Y1" s="87" t="s">
        <v>167</v>
      </c>
      <c r="Z1" s="87" t="s">
        <v>168</v>
      </c>
      <c r="AA1" s="87" t="s">
        <v>169</v>
      </c>
      <c r="AB1" s="87" t="s">
        <v>223</v>
      </c>
      <c r="AC1" s="87" t="s">
        <v>224</v>
      </c>
      <c r="AD1" s="87" t="s">
        <v>225</v>
      </c>
      <c r="AE1" s="87" t="s">
        <v>226</v>
      </c>
    </row>
    <row r="2" spans="1:39" s="59" customFormat="1" ht="13" x14ac:dyDescent="0.25">
      <c r="A2" s="77"/>
      <c r="B2" s="84" t="s">
        <v>227</v>
      </c>
      <c r="C2" s="133">
        <v>2019</v>
      </c>
      <c r="D2" s="133">
        <v>2019</v>
      </c>
      <c r="E2" s="133">
        <v>2019</v>
      </c>
      <c r="F2" s="133" t="s">
        <v>228</v>
      </c>
      <c r="G2" s="133" t="s">
        <v>228</v>
      </c>
      <c r="H2" s="133" t="s">
        <v>228</v>
      </c>
      <c r="I2" s="133" t="s">
        <v>228</v>
      </c>
      <c r="J2" s="134" t="s">
        <v>229</v>
      </c>
      <c r="K2" s="134" t="s">
        <v>229</v>
      </c>
      <c r="L2" s="134" t="s">
        <v>229</v>
      </c>
      <c r="M2" s="134" t="s">
        <v>229</v>
      </c>
      <c r="N2" s="134">
        <v>2010</v>
      </c>
      <c r="O2" s="134">
        <v>2010</v>
      </c>
      <c r="P2" s="134" t="s">
        <v>230</v>
      </c>
      <c r="Q2" s="134" t="s">
        <v>230</v>
      </c>
      <c r="R2" s="134">
        <v>2016</v>
      </c>
      <c r="S2" s="134">
        <v>2016</v>
      </c>
      <c r="T2" s="134">
        <v>2015</v>
      </c>
      <c r="U2" s="134">
        <v>2015</v>
      </c>
      <c r="V2" s="134">
        <v>2015</v>
      </c>
      <c r="W2" s="134">
        <v>2015</v>
      </c>
      <c r="X2" s="134">
        <v>2021</v>
      </c>
      <c r="Y2" s="134">
        <v>2021</v>
      </c>
      <c r="Z2" s="134">
        <v>2021</v>
      </c>
      <c r="AA2" s="134">
        <v>2021</v>
      </c>
      <c r="AB2" s="78">
        <v>2022</v>
      </c>
      <c r="AC2" s="78" t="s">
        <v>231</v>
      </c>
      <c r="AD2" s="134">
        <v>2019</v>
      </c>
      <c r="AE2" s="134">
        <v>2019</v>
      </c>
    </row>
    <row r="3" spans="1:39" s="59" customFormat="1" ht="13" x14ac:dyDescent="0.25">
      <c r="A3" s="278"/>
      <c r="B3" s="279" t="s">
        <v>232</v>
      </c>
      <c r="C3" s="79" t="s">
        <v>233</v>
      </c>
      <c r="D3" s="79" t="s">
        <v>233</v>
      </c>
      <c r="E3" s="78" t="s">
        <v>234</v>
      </c>
      <c r="F3" s="79" t="s">
        <v>233</v>
      </c>
      <c r="G3" s="78" t="s">
        <v>234</v>
      </c>
      <c r="H3" s="79" t="s">
        <v>233</v>
      </c>
      <c r="I3" s="78" t="s">
        <v>234</v>
      </c>
      <c r="J3" s="79" t="s">
        <v>233</v>
      </c>
      <c r="K3" s="78" t="s">
        <v>234</v>
      </c>
      <c r="L3" s="79" t="s">
        <v>233</v>
      </c>
      <c r="M3" s="78" t="s">
        <v>234</v>
      </c>
      <c r="N3" s="79" t="s">
        <v>233</v>
      </c>
      <c r="O3" s="78" t="s">
        <v>234</v>
      </c>
      <c r="P3" s="79" t="s">
        <v>233</v>
      </c>
      <c r="Q3" s="78" t="s">
        <v>234</v>
      </c>
      <c r="R3" s="79" t="s">
        <v>233</v>
      </c>
      <c r="S3" s="78" t="s">
        <v>234</v>
      </c>
      <c r="T3" s="79" t="s">
        <v>233</v>
      </c>
      <c r="U3" s="78" t="s">
        <v>234</v>
      </c>
      <c r="V3" s="79" t="s">
        <v>233</v>
      </c>
      <c r="W3" s="78" t="s">
        <v>234</v>
      </c>
      <c r="X3" s="79" t="s">
        <v>233</v>
      </c>
      <c r="Y3" s="78" t="s">
        <v>234</v>
      </c>
      <c r="Z3" s="79" t="s">
        <v>233</v>
      </c>
      <c r="AA3" s="78" t="s">
        <v>234</v>
      </c>
      <c r="AB3" s="94" t="s">
        <v>234</v>
      </c>
      <c r="AC3" s="94" t="s">
        <v>233</v>
      </c>
      <c r="AD3" s="78" t="s">
        <v>233</v>
      </c>
      <c r="AE3" s="78" t="s">
        <v>233</v>
      </c>
    </row>
    <row r="4" spans="1:39" s="60" customFormat="1" ht="26" x14ac:dyDescent="0.25">
      <c r="A4" s="280" t="s">
        <v>19</v>
      </c>
      <c r="B4" s="281" t="s">
        <v>20</v>
      </c>
      <c r="C4" s="80" t="s">
        <v>235</v>
      </c>
      <c r="D4" s="80" t="s">
        <v>236</v>
      </c>
      <c r="E4" s="82" t="s">
        <v>237</v>
      </c>
      <c r="F4" s="95" t="s">
        <v>176</v>
      </c>
      <c r="G4" s="81" t="s">
        <v>177</v>
      </c>
      <c r="H4" s="82" t="s">
        <v>178</v>
      </c>
      <c r="I4" s="81" t="s">
        <v>179</v>
      </c>
      <c r="J4" s="96" t="s">
        <v>180</v>
      </c>
      <c r="K4" s="81" t="s">
        <v>181</v>
      </c>
      <c r="L4" s="96" t="s">
        <v>182</v>
      </c>
      <c r="M4" s="81" t="s">
        <v>183</v>
      </c>
      <c r="N4" s="96" t="s">
        <v>184</v>
      </c>
      <c r="O4" s="81" t="s">
        <v>185</v>
      </c>
      <c r="P4" s="96" t="s">
        <v>186</v>
      </c>
      <c r="Q4" s="81" t="s">
        <v>187</v>
      </c>
      <c r="R4" s="96" t="s">
        <v>188</v>
      </c>
      <c r="S4" s="81" t="s">
        <v>189</v>
      </c>
      <c r="T4" s="96" t="s">
        <v>190</v>
      </c>
      <c r="U4" s="81" t="s">
        <v>191</v>
      </c>
      <c r="V4" s="96" t="s">
        <v>192</v>
      </c>
      <c r="W4" s="81" t="s">
        <v>193</v>
      </c>
      <c r="X4" s="96" t="s">
        <v>194</v>
      </c>
      <c r="Y4" s="81" t="s">
        <v>195</v>
      </c>
      <c r="Z4" s="96" t="s">
        <v>196</v>
      </c>
      <c r="AA4" s="81" t="s">
        <v>197</v>
      </c>
      <c r="AB4" s="96" t="s">
        <v>238</v>
      </c>
      <c r="AC4" s="96" t="s">
        <v>239</v>
      </c>
      <c r="AD4" s="96" t="s">
        <v>240</v>
      </c>
      <c r="AE4" s="96" t="s">
        <v>241</v>
      </c>
    </row>
    <row r="5" spans="1:39" ht="13" x14ac:dyDescent="0.25">
      <c r="A5" s="137" t="s">
        <v>53</v>
      </c>
      <c r="B5" s="137" t="s">
        <v>54</v>
      </c>
      <c r="C5" s="277">
        <v>2019</v>
      </c>
      <c r="D5" s="162">
        <v>2019</v>
      </c>
      <c r="E5" s="162">
        <v>2019</v>
      </c>
      <c r="F5" s="162" t="s">
        <v>228</v>
      </c>
      <c r="G5" s="163" t="s">
        <v>228</v>
      </c>
      <c r="H5" s="162" t="s">
        <v>228</v>
      </c>
      <c r="I5" s="163" t="s">
        <v>228</v>
      </c>
      <c r="J5" s="162" t="s">
        <v>229</v>
      </c>
      <c r="K5" s="163" t="s">
        <v>229</v>
      </c>
      <c r="L5" s="162" t="s">
        <v>229</v>
      </c>
      <c r="M5" s="163" t="s">
        <v>229</v>
      </c>
      <c r="N5" s="162">
        <v>2010</v>
      </c>
      <c r="O5" s="163">
        <v>2010</v>
      </c>
      <c r="P5" s="162" t="s">
        <v>230</v>
      </c>
      <c r="Q5" s="163" t="s">
        <v>230</v>
      </c>
      <c r="R5" s="162">
        <v>2016</v>
      </c>
      <c r="S5" s="163">
        <v>2016</v>
      </c>
      <c r="T5" s="162">
        <v>2015</v>
      </c>
      <c r="U5" s="163">
        <v>2015</v>
      </c>
      <c r="V5" s="162">
        <v>2015</v>
      </c>
      <c r="W5" s="163">
        <v>2015</v>
      </c>
      <c r="X5" s="162">
        <v>2021</v>
      </c>
      <c r="Y5" s="163">
        <v>2021</v>
      </c>
      <c r="Z5" s="162">
        <v>2021</v>
      </c>
      <c r="AA5" s="163">
        <v>2021</v>
      </c>
      <c r="AB5" s="162">
        <v>2022</v>
      </c>
      <c r="AC5" s="162" t="s">
        <v>231</v>
      </c>
      <c r="AD5" s="207">
        <v>2019</v>
      </c>
      <c r="AE5" s="207">
        <v>2019</v>
      </c>
      <c r="AF5" s="54"/>
      <c r="AG5" s="52"/>
      <c r="AH5" s="54"/>
      <c r="AI5" s="52"/>
      <c r="AJ5" s="54"/>
      <c r="AK5" s="52"/>
      <c r="AL5" s="54"/>
      <c r="AM5" s="55"/>
    </row>
    <row r="6" spans="1:39" ht="13" x14ac:dyDescent="0.25">
      <c r="A6" s="137" t="s">
        <v>55</v>
      </c>
      <c r="B6" s="137" t="s">
        <v>56</v>
      </c>
      <c r="C6" s="277">
        <v>2019</v>
      </c>
      <c r="D6" s="162">
        <v>2019</v>
      </c>
      <c r="E6" s="162">
        <v>2019</v>
      </c>
      <c r="F6" s="162" t="s">
        <v>228</v>
      </c>
      <c r="G6" s="163" t="s">
        <v>228</v>
      </c>
      <c r="H6" s="162" t="s">
        <v>228</v>
      </c>
      <c r="I6" s="163" t="s">
        <v>228</v>
      </c>
      <c r="J6" s="162" t="s">
        <v>229</v>
      </c>
      <c r="K6" s="163" t="s">
        <v>229</v>
      </c>
      <c r="L6" s="162" t="s">
        <v>229</v>
      </c>
      <c r="M6" s="163" t="s">
        <v>229</v>
      </c>
      <c r="N6" s="162">
        <v>2010</v>
      </c>
      <c r="O6" s="163">
        <v>2010</v>
      </c>
      <c r="P6" s="162" t="s">
        <v>230</v>
      </c>
      <c r="Q6" s="163" t="s">
        <v>230</v>
      </c>
      <c r="R6" s="162">
        <v>2016</v>
      </c>
      <c r="S6" s="163">
        <v>2016</v>
      </c>
      <c r="T6" s="162">
        <v>2015</v>
      </c>
      <c r="U6" s="163">
        <v>2015</v>
      </c>
      <c r="V6" s="162">
        <v>2015</v>
      </c>
      <c r="W6" s="163">
        <v>2015</v>
      </c>
      <c r="X6" s="162">
        <v>2021</v>
      </c>
      <c r="Y6" s="163">
        <v>2021</v>
      </c>
      <c r="Z6" s="162">
        <v>2021</v>
      </c>
      <c r="AA6" s="163">
        <v>2021</v>
      </c>
      <c r="AB6" s="162">
        <v>2022</v>
      </c>
      <c r="AC6" s="162" t="s">
        <v>231</v>
      </c>
      <c r="AD6" s="207">
        <v>2019</v>
      </c>
      <c r="AE6" s="207">
        <v>2019</v>
      </c>
      <c r="AF6" s="54"/>
      <c r="AG6" s="52"/>
      <c r="AH6" s="54"/>
      <c r="AI6" s="52"/>
      <c r="AJ6" s="54"/>
      <c r="AK6" s="52"/>
      <c r="AL6" s="54"/>
      <c r="AM6" s="55"/>
    </row>
    <row r="7" spans="1:39" ht="15" customHeight="1" x14ac:dyDescent="0.25">
      <c r="A7" s="137" t="s">
        <v>57</v>
      </c>
      <c r="B7" s="137" t="s">
        <v>58</v>
      </c>
      <c r="C7" s="277">
        <v>2019</v>
      </c>
      <c r="D7" s="162">
        <v>2019</v>
      </c>
      <c r="E7" s="162">
        <v>2019</v>
      </c>
      <c r="F7" s="162" t="s">
        <v>228</v>
      </c>
      <c r="G7" s="163" t="s">
        <v>228</v>
      </c>
      <c r="H7" s="162" t="s">
        <v>228</v>
      </c>
      <c r="I7" s="163" t="s">
        <v>228</v>
      </c>
      <c r="J7" s="162" t="s">
        <v>229</v>
      </c>
      <c r="K7" s="163" t="s">
        <v>229</v>
      </c>
      <c r="L7" s="162" t="s">
        <v>229</v>
      </c>
      <c r="M7" s="163" t="s">
        <v>229</v>
      </c>
      <c r="N7" s="162">
        <v>2010</v>
      </c>
      <c r="O7" s="163">
        <v>2010</v>
      </c>
      <c r="P7" s="162" t="s">
        <v>230</v>
      </c>
      <c r="Q7" s="163" t="s">
        <v>230</v>
      </c>
      <c r="R7" s="162">
        <v>2016</v>
      </c>
      <c r="S7" s="163">
        <v>2016</v>
      </c>
      <c r="T7" s="162">
        <v>2015</v>
      </c>
      <c r="U7" s="163">
        <v>2015</v>
      </c>
      <c r="V7" s="162">
        <v>2015</v>
      </c>
      <c r="W7" s="163">
        <v>2015</v>
      </c>
      <c r="X7" s="162">
        <v>2021</v>
      </c>
      <c r="Y7" s="163">
        <v>2021</v>
      </c>
      <c r="Z7" s="162">
        <v>2021</v>
      </c>
      <c r="AA7" s="163">
        <v>2021</v>
      </c>
      <c r="AB7" s="162">
        <v>2022</v>
      </c>
      <c r="AC7" s="162" t="s">
        <v>231</v>
      </c>
      <c r="AD7" s="207">
        <v>2019</v>
      </c>
      <c r="AE7" s="207">
        <v>2019</v>
      </c>
      <c r="AF7" s="54"/>
      <c r="AG7" s="52"/>
      <c r="AH7" s="54"/>
      <c r="AI7" s="52"/>
      <c r="AJ7" s="54"/>
      <c r="AK7" s="52"/>
      <c r="AL7" s="54"/>
      <c r="AM7" s="55"/>
    </row>
    <row r="8" spans="1:39" ht="15" customHeight="1" x14ac:dyDescent="0.25">
      <c r="A8" s="137" t="s">
        <v>59</v>
      </c>
      <c r="B8" s="137" t="s">
        <v>60</v>
      </c>
      <c r="C8" s="277">
        <v>2019</v>
      </c>
      <c r="D8" s="162">
        <v>2019</v>
      </c>
      <c r="E8" s="162">
        <v>2019</v>
      </c>
      <c r="F8" s="162" t="s">
        <v>228</v>
      </c>
      <c r="G8" s="163" t="s">
        <v>228</v>
      </c>
      <c r="H8" s="162" t="s">
        <v>228</v>
      </c>
      <c r="I8" s="163" t="s">
        <v>228</v>
      </c>
      <c r="J8" s="162" t="s">
        <v>229</v>
      </c>
      <c r="K8" s="163" t="s">
        <v>229</v>
      </c>
      <c r="L8" s="162" t="s">
        <v>229</v>
      </c>
      <c r="M8" s="163" t="s">
        <v>229</v>
      </c>
      <c r="N8" s="162">
        <v>2010</v>
      </c>
      <c r="O8" s="163">
        <v>2010</v>
      </c>
      <c r="P8" s="162" t="s">
        <v>230</v>
      </c>
      <c r="Q8" s="163" t="s">
        <v>230</v>
      </c>
      <c r="R8" s="162">
        <v>2016</v>
      </c>
      <c r="S8" s="163">
        <v>2016</v>
      </c>
      <c r="T8" s="162">
        <v>2015</v>
      </c>
      <c r="U8" s="163">
        <v>2015</v>
      </c>
      <c r="V8" s="162">
        <v>2015</v>
      </c>
      <c r="W8" s="163">
        <v>2015</v>
      </c>
      <c r="X8" s="162">
        <v>2021</v>
      </c>
      <c r="Y8" s="163">
        <v>2021</v>
      </c>
      <c r="Z8" s="162">
        <v>2021</v>
      </c>
      <c r="AA8" s="163">
        <v>2021</v>
      </c>
      <c r="AB8" s="162">
        <v>2022</v>
      </c>
      <c r="AC8" s="162" t="s">
        <v>231</v>
      </c>
      <c r="AD8" s="207">
        <v>2019</v>
      </c>
      <c r="AE8" s="207">
        <v>2019</v>
      </c>
      <c r="AF8" s="54"/>
      <c r="AG8" s="52"/>
      <c r="AH8" s="54"/>
      <c r="AI8" s="52"/>
      <c r="AJ8" s="54"/>
      <c r="AK8" s="52"/>
      <c r="AL8" s="54"/>
      <c r="AM8" s="55"/>
    </row>
    <row r="9" spans="1:39" ht="15" customHeight="1" x14ac:dyDescent="0.25">
      <c r="A9" s="137" t="s">
        <v>61</v>
      </c>
      <c r="B9" s="137" t="s">
        <v>62</v>
      </c>
      <c r="C9" s="277">
        <v>2019</v>
      </c>
      <c r="D9" s="162">
        <v>2019</v>
      </c>
      <c r="E9" s="162">
        <v>2019</v>
      </c>
      <c r="F9" s="162" t="s">
        <v>228</v>
      </c>
      <c r="G9" s="163" t="s">
        <v>228</v>
      </c>
      <c r="H9" s="162" t="s">
        <v>228</v>
      </c>
      <c r="I9" s="163" t="s">
        <v>228</v>
      </c>
      <c r="J9" s="162" t="s">
        <v>229</v>
      </c>
      <c r="K9" s="163" t="s">
        <v>229</v>
      </c>
      <c r="L9" s="162" t="s">
        <v>229</v>
      </c>
      <c r="M9" s="163" t="s">
        <v>229</v>
      </c>
      <c r="N9" s="162">
        <v>2010</v>
      </c>
      <c r="O9" s="163">
        <v>2010</v>
      </c>
      <c r="P9" s="162" t="s">
        <v>230</v>
      </c>
      <c r="Q9" s="163" t="s">
        <v>230</v>
      </c>
      <c r="R9" s="162">
        <v>2016</v>
      </c>
      <c r="S9" s="163">
        <v>2016</v>
      </c>
      <c r="T9" s="162">
        <v>2015</v>
      </c>
      <c r="U9" s="163">
        <v>2015</v>
      </c>
      <c r="V9" s="162">
        <v>2015</v>
      </c>
      <c r="W9" s="163">
        <v>2015</v>
      </c>
      <c r="X9" s="162">
        <v>2021</v>
      </c>
      <c r="Y9" s="163">
        <v>2021</v>
      </c>
      <c r="Z9" s="162">
        <v>2021</v>
      </c>
      <c r="AA9" s="163">
        <v>2021</v>
      </c>
      <c r="AB9" s="162">
        <v>2022</v>
      </c>
      <c r="AC9" s="162" t="s">
        <v>231</v>
      </c>
      <c r="AD9" s="207">
        <v>2019</v>
      </c>
      <c r="AE9" s="207">
        <v>2019</v>
      </c>
      <c r="AF9" s="54"/>
      <c r="AG9" s="52"/>
      <c r="AH9" s="54"/>
      <c r="AI9" s="52"/>
      <c r="AJ9" s="54"/>
      <c r="AK9" s="52"/>
      <c r="AL9" s="54"/>
      <c r="AM9" s="55"/>
    </row>
    <row r="10" spans="1:39" ht="15" customHeight="1" x14ac:dyDescent="0.25">
      <c r="A10" s="137" t="s">
        <v>63</v>
      </c>
      <c r="B10" s="137" t="s">
        <v>64</v>
      </c>
      <c r="C10" s="277">
        <v>2019</v>
      </c>
      <c r="D10" s="162">
        <v>2019</v>
      </c>
      <c r="E10" s="162">
        <v>2019</v>
      </c>
      <c r="F10" s="162" t="s">
        <v>228</v>
      </c>
      <c r="G10" s="163" t="s">
        <v>228</v>
      </c>
      <c r="H10" s="162" t="s">
        <v>228</v>
      </c>
      <c r="I10" s="163" t="s">
        <v>228</v>
      </c>
      <c r="J10" s="162" t="s">
        <v>229</v>
      </c>
      <c r="K10" s="163" t="s">
        <v>229</v>
      </c>
      <c r="L10" s="162" t="s">
        <v>229</v>
      </c>
      <c r="M10" s="163" t="s">
        <v>229</v>
      </c>
      <c r="N10" s="162">
        <v>2010</v>
      </c>
      <c r="O10" s="163">
        <v>2010</v>
      </c>
      <c r="P10" s="162" t="s">
        <v>230</v>
      </c>
      <c r="Q10" s="163" t="s">
        <v>230</v>
      </c>
      <c r="R10" s="162">
        <v>2016</v>
      </c>
      <c r="S10" s="163">
        <v>2016</v>
      </c>
      <c r="T10" s="162">
        <v>2015</v>
      </c>
      <c r="U10" s="163">
        <v>2015</v>
      </c>
      <c r="V10" s="162">
        <v>2015</v>
      </c>
      <c r="W10" s="163">
        <v>2015</v>
      </c>
      <c r="X10" s="162">
        <v>2021</v>
      </c>
      <c r="Y10" s="163">
        <v>2021</v>
      </c>
      <c r="Z10" s="162">
        <v>2021</v>
      </c>
      <c r="AA10" s="163">
        <v>2021</v>
      </c>
      <c r="AB10" s="162">
        <v>2022</v>
      </c>
      <c r="AC10" s="162" t="s">
        <v>231</v>
      </c>
      <c r="AD10" s="207">
        <v>2019</v>
      </c>
      <c r="AE10" s="207">
        <v>2019</v>
      </c>
      <c r="AF10" s="54"/>
      <c r="AG10" s="52"/>
      <c r="AH10" s="54"/>
      <c r="AI10" s="52"/>
      <c r="AJ10" s="54"/>
      <c r="AK10" s="52"/>
      <c r="AL10" s="54"/>
      <c r="AM10" s="55"/>
    </row>
    <row r="11" spans="1:39" ht="15" customHeight="1" x14ac:dyDescent="0.25">
      <c r="A11" s="137" t="s">
        <v>65</v>
      </c>
      <c r="B11" s="137" t="s">
        <v>66</v>
      </c>
      <c r="C11" s="277">
        <v>2019</v>
      </c>
      <c r="D11" s="162">
        <v>2019</v>
      </c>
      <c r="E11" s="162">
        <v>2019</v>
      </c>
      <c r="F11" s="162" t="s">
        <v>228</v>
      </c>
      <c r="G11" s="163" t="s">
        <v>228</v>
      </c>
      <c r="H11" s="162" t="s">
        <v>228</v>
      </c>
      <c r="I11" s="163" t="s">
        <v>228</v>
      </c>
      <c r="J11" s="162" t="s">
        <v>229</v>
      </c>
      <c r="K11" s="163" t="s">
        <v>229</v>
      </c>
      <c r="L11" s="162" t="s">
        <v>229</v>
      </c>
      <c r="M11" s="163" t="s">
        <v>229</v>
      </c>
      <c r="N11" s="162">
        <v>2010</v>
      </c>
      <c r="O11" s="163">
        <v>2010</v>
      </c>
      <c r="P11" s="162" t="s">
        <v>230</v>
      </c>
      <c r="Q11" s="163" t="s">
        <v>230</v>
      </c>
      <c r="R11" s="162">
        <v>2016</v>
      </c>
      <c r="S11" s="163">
        <v>2016</v>
      </c>
      <c r="T11" s="162">
        <v>2015</v>
      </c>
      <c r="U11" s="163">
        <v>2015</v>
      </c>
      <c r="V11" s="162">
        <v>2015</v>
      </c>
      <c r="W11" s="163">
        <v>2015</v>
      </c>
      <c r="X11" s="162">
        <v>2021</v>
      </c>
      <c r="Y11" s="163">
        <v>2021</v>
      </c>
      <c r="Z11" s="162">
        <v>2021</v>
      </c>
      <c r="AA11" s="163">
        <v>2021</v>
      </c>
      <c r="AB11" s="162">
        <v>2022</v>
      </c>
      <c r="AC11" s="162" t="s">
        <v>231</v>
      </c>
      <c r="AD11" s="207">
        <v>2019</v>
      </c>
      <c r="AE11" s="207">
        <v>2019</v>
      </c>
      <c r="AF11" s="54"/>
      <c r="AG11" s="52"/>
      <c r="AH11" s="54"/>
      <c r="AI11" s="52"/>
      <c r="AJ11" s="54"/>
      <c r="AK11" s="52"/>
      <c r="AL11" s="54"/>
      <c r="AM11" s="55"/>
    </row>
    <row r="12" spans="1:39" ht="15" customHeight="1" x14ac:dyDescent="0.25">
      <c r="A12" s="137" t="s">
        <v>67</v>
      </c>
      <c r="B12" s="137" t="s">
        <v>68</v>
      </c>
      <c r="C12" s="277">
        <v>2019</v>
      </c>
      <c r="D12" s="162">
        <v>2019</v>
      </c>
      <c r="E12" s="162">
        <v>2019</v>
      </c>
      <c r="F12" s="162" t="s">
        <v>228</v>
      </c>
      <c r="G12" s="163" t="s">
        <v>228</v>
      </c>
      <c r="H12" s="162" t="s">
        <v>228</v>
      </c>
      <c r="I12" s="163" t="s">
        <v>228</v>
      </c>
      <c r="J12" s="162" t="s">
        <v>229</v>
      </c>
      <c r="K12" s="163" t="s">
        <v>229</v>
      </c>
      <c r="L12" s="162" t="s">
        <v>229</v>
      </c>
      <c r="M12" s="163" t="s">
        <v>229</v>
      </c>
      <c r="N12" s="162">
        <v>2010</v>
      </c>
      <c r="O12" s="163">
        <v>2010</v>
      </c>
      <c r="P12" s="162" t="s">
        <v>230</v>
      </c>
      <c r="Q12" s="163" t="s">
        <v>230</v>
      </c>
      <c r="R12" s="162">
        <v>2016</v>
      </c>
      <c r="S12" s="163">
        <v>2016</v>
      </c>
      <c r="T12" s="162">
        <v>2015</v>
      </c>
      <c r="U12" s="163">
        <v>2015</v>
      </c>
      <c r="V12" s="162">
        <v>2015</v>
      </c>
      <c r="W12" s="163">
        <v>2015</v>
      </c>
      <c r="X12" s="162">
        <v>2021</v>
      </c>
      <c r="Y12" s="163">
        <v>2021</v>
      </c>
      <c r="Z12" s="162">
        <v>2021</v>
      </c>
      <c r="AA12" s="163">
        <v>2021</v>
      </c>
      <c r="AB12" s="162">
        <v>2022</v>
      </c>
      <c r="AC12" s="162" t="s">
        <v>231</v>
      </c>
      <c r="AD12" s="207">
        <v>2019</v>
      </c>
      <c r="AE12" s="207">
        <v>2019</v>
      </c>
      <c r="AF12" s="54"/>
      <c r="AG12" s="52"/>
      <c r="AH12" s="54"/>
      <c r="AI12" s="52"/>
      <c r="AJ12" s="54"/>
      <c r="AK12" s="52"/>
      <c r="AL12" s="54"/>
      <c r="AM12" s="55"/>
    </row>
    <row r="13" spans="1:39" ht="15" customHeight="1" x14ac:dyDescent="0.25">
      <c r="A13" s="137" t="s">
        <v>69</v>
      </c>
      <c r="B13" s="137" t="s">
        <v>70</v>
      </c>
      <c r="C13" s="277">
        <v>2019</v>
      </c>
      <c r="D13" s="162">
        <v>2019</v>
      </c>
      <c r="E13" s="162">
        <v>2019</v>
      </c>
      <c r="F13" s="162" t="s">
        <v>228</v>
      </c>
      <c r="G13" s="163" t="s">
        <v>228</v>
      </c>
      <c r="H13" s="162" t="s">
        <v>228</v>
      </c>
      <c r="I13" s="163" t="s">
        <v>228</v>
      </c>
      <c r="J13" s="162" t="s">
        <v>229</v>
      </c>
      <c r="K13" s="163" t="s">
        <v>229</v>
      </c>
      <c r="L13" s="162" t="s">
        <v>229</v>
      </c>
      <c r="M13" s="163" t="s">
        <v>229</v>
      </c>
      <c r="N13" s="162">
        <v>2010</v>
      </c>
      <c r="O13" s="163">
        <v>2010</v>
      </c>
      <c r="P13" s="162" t="s">
        <v>230</v>
      </c>
      <c r="Q13" s="163" t="s">
        <v>230</v>
      </c>
      <c r="R13" s="162">
        <v>2016</v>
      </c>
      <c r="S13" s="163">
        <v>2016</v>
      </c>
      <c r="T13" s="162">
        <v>2015</v>
      </c>
      <c r="U13" s="163">
        <v>2015</v>
      </c>
      <c r="V13" s="162">
        <v>2015</v>
      </c>
      <c r="W13" s="163">
        <v>2015</v>
      </c>
      <c r="X13" s="162">
        <v>2021</v>
      </c>
      <c r="Y13" s="163">
        <v>2021</v>
      </c>
      <c r="Z13" s="162">
        <v>2021</v>
      </c>
      <c r="AA13" s="163">
        <v>2021</v>
      </c>
      <c r="AB13" s="162">
        <v>2022</v>
      </c>
      <c r="AC13" s="162" t="s">
        <v>231</v>
      </c>
      <c r="AD13" s="207">
        <v>2019</v>
      </c>
      <c r="AE13" s="207">
        <v>2019</v>
      </c>
      <c r="AF13" s="54"/>
      <c r="AG13" s="52"/>
      <c r="AH13" s="54"/>
      <c r="AI13" s="52"/>
      <c r="AJ13" s="54"/>
      <c r="AK13" s="52"/>
      <c r="AL13" s="54"/>
      <c r="AM13" s="55"/>
    </row>
    <row r="14" spans="1:39" ht="15" customHeight="1" x14ac:dyDescent="0.25">
      <c r="A14" s="137" t="s">
        <v>71</v>
      </c>
      <c r="B14" s="137" t="s">
        <v>72</v>
      </c>
      <c r="C14" s="277">
        <v>2019</v>
      </c>
      <c r="D14" s="162">
        <v>2019</v>
      </c>
      <c r="E14" s="162">
        <v>2019</v>
      </c>
      <c r="F14" s="162" t="s">
        <v>228</v>
      </c>
      <c r="G14" s="163" t="s">
        <v>228</v>
      </c>
      <c r="H14" s="162" t="s">
        <v>228</v>
      </c>
      <c r="I14" s="163" t="s">
        <v>228</v>
      </c>
      <c r="J14" s="162" t="s">
        <v>229</v>
      </c>
      <c r="K14" s="163" t="s">
        <v>229</v>
      </c>
      <c r="L14" s="162" t="s">
        <v>229</v>
      </c>
      <c r="M14" s="163" t="s">
        <v>229</v>
      </c>
      <c r="N14" s="162">
        <v>2010</v>
      </c>
      <c r="O14" s="163">
        <v>2010</v>
      </c>
      <c r="P14" s="162" t="s">
        <v>230</v>
      </c>
      <c r="Q14" s="163" t="s">
        <v>230</v>
      </c>
      <c r="R14" s="162">
        <v>2016</v>
      </c>
      <c r="S14" s="163">
        <v>2016</v>
      </c>
      <c r="T14" s="162">
        <v>2015</v>
      </c>
      <c r="U14" s="163">
        <v>2015</v>
      </c>
      <c r="V14" s="162">
        <v>2015</v>
      </c>
      <c r="W14" s="163">
        <v>2015</v>
      </c>
      <c r="X14" s="162">
        <v>2021</v>
      </c>
      <c r="Y14" s="163">
        <v>2021</v>
      </c>
      <c r="Z14" s="162">
        <v>2021</v>
      </c>
      <c r="AA14" s="163">
        <v>2021</v>
      </c>
      <c r="AB14" s="162">
        <v>2022</v>
      </c>
      <c r="AC14" s="162" t="s">
        <v>231</v>
      </c>
      <c r="AD14" s="207">
        <v>2019</v>
      </c>
      <c r="AE14" s="207">
        <v>2019</v>
      </c>
      <c r="AF14" s="54"/>
      <c r="AG14" s="52"/>
      <c r="AH14" s="54"/>
      <c r="AI14" s="52"/>
      <c r="AJ14" s="54"/>
      <c r="AK14" s="52"/>
      <c r="AL14" s="54"/>
      <c r="AM14" s="55"/>
    </row>
    <row r="15" spans="1:39" ht="15" customHeight="1" x14ac:dyDescent="0.25">
      <c r="A15" s="137" t="s">
        <v>73</v>
      </c>
      <c r="B15" s="137" t="s">
        <v>74</v>
      </c>
      <c r="C15" s="277">
        <v>2019</v>
      </c>
      <c r="D15" s="162">
        <v>2019</v>
      </c>
      <c r="E15" s="162">
        <v>2019</v>
      </c>
      <c r="F15" s="162" t="s">
        <v>228</v>
      </c>
      <c r="G15" s="163" t="s">
        <v>228</v>
      </c>
      <c r="H15" s="162" t="s">
        <v>228</v>
      </c>
      <c r="I15" s="163" t="s">
        <v>228</v>
      </c>
      <c r="J15" s="162" t="s">
        <v>229</v>
      </c>
      <c r="K15" s="163" t="s">
        <v>229</v>
      </c>
      <c r="L15" s="162" t="s">
        <v>229</v>
      </c>
      <c r="M15" s="163" t="s">
        <v>229</v>
      </c>
      <c r="N15" s="162">
        <v>2010</v>
      </c>
      <c r="O15" s="163">
        <v>2010</v>
      </c>
      <c r="P15" s="162" t="s">
        <v>230</v>
      </c>
      <c r="Q15" s="163" t="s">
        <v>230</v>
      </c>
      <c r="R15" s="162">
        <v>2016</v>
      </c>
      <c r="S15" s="163">
        <v>2016</v>
      </c>
      <c r="T15" s="162">
        <v>2015</v>
      </c>
      <c r="U15" s="163">
        <v>2015</v>
      </c>
      <c r="V15" s="162">
        <v>2015</v>
      </c>
      <c r="W15" s="163">
        <v>2015</v>
      </c>
      <c r="X15" s="162">
        <v>2021</v>
      </c>
      <c r="Y15" s="163">
        <v>2021</v>
      </c>
      <c r="Z15" s="162">
        <v>2021</v>
      </c>
      <c r="AA15" s="163">
        <v>2021</v>
      </c>
      <c r="AB15" s="162">
        <v>2022</v>
      </c>
      <c r="AC15" s="162" t="s">
        <v>231</v>
      </c>
      <c r="AD15" s="207">
        <v>2019</v>
      </c>
      <c r="AE15" s="207">
        <v>2019</v>
      </c>
      <c r="AF15" s="54"/>
      <c r="AG15" s="52"/>
      <c r="AH15" s="54"/>
      <c r="AI15" s="52"/>
      <c r="AJ15" s="54"/>
      <c r="AK15" s="52"/>
      <c r="AL15" s="54"/>
      <c r="AM15" s="55"/>
    </row>
    <row r="16" spans="1:39" ht="15" customHeight="1" x14ac:dyDescent="0.25">
      <c r="A16" s="137" t="s">
        <v>75</v>
      </c>
      <c r="B16" s="137" t="s">
        <v>76</v>
      </c>
      <c r="C16" s="277">
        <v>2019</v>
      </c>
      <c r="D16" s="162">
        <v>2019</v>
      </c>
      <c r="E16" s="162">
        <v>2019</v>
      </c>
      <c r="F16" s="162" t="s">
        <v>228</v>
      </c>
      <c r="G16" s="163" t="s">
        <v>228</v>
      </c>
      <c r="H16" s="162" t="s">
        <v>228</v>
      </c>
      <c r="I16" s="163" t="s">
        <v>228</v>
      </c>
      <c r="J16" s="162" t="s">
        <v>229</v>
      </c>
      <c r="K16" s="163" t="s">
        <v>229</v>
      </c>
      <c r="L16" s="162" t="s">
        <v>229</v>
      </c>
      <c r="M16" s="163" t="s">
        <v>229</v>
      </c>
      <c r="N16" s="162">
        <v>2010</v>
      </c>
      <c r="O16" s="163">
        <v>2010</v>
      </c>
      <c r="P16" s="162" t="s">
        <v>230</v>
      </c>
      <c r="Q16" s="163" t="s">
        <v>230</v>
      </c>
      <c r="R16" s="162">
        <v>2016</v>
      </c>
      <c r="S16" s="163">
        <v>2016</v>
      </c>
      <c r="T16" s="162">
        <v>2015</v>
      </c>
      <c r="U16" s="163">
        <v>2015</v>
      </c>
      <c r="V16" s="162">
        <v>2015</v>
      </c>
      <c r="W16" s="163">
        <v>2015</v>
      </c>
      <c r="X16" s="162">
        <v>2021</v>
      </c>
      <c r="Y16" s="163">
        <v>2021</v>
      </c>
      <c r="Z16" s="162">
        <v>2021</v>
      </c>
      <c r="AA16" s="163">
        <v>2021</v>
      </c>
      <c r="AB16" s="162">
        <v>2022</v>
      </c>
      <c r="AC16" s="162" t="s">
        <v>231</v>
      </c>
      <c r="AD16" s="207">
        <v>2019</v>
      </c>
      <c r="AE16" s="207">
        <v>2019</v>
      </c>
      <c r="AF16" s="54"/>
      <c r="AG16" s="52"/>
      <c r="AH16" s="54"/>
      <c r="AI16" s="52"/>
      <c r="AJ16" s="54"/>
      <c r="AK16" s="52"/>
      <c r="AL16" s="54"/>
      <c r="AM16" s="55"/>
    </row>
    <row r="17" spans="1:39" ht="15" customHeight="1" x14ac:dyDescent="0.25">
      <c r="A17" s="137" t="s">
        <v>77</v>
      </c>
      <c r="B17" s="137" t="s">
        <v>78</v>
      </c>
      <c r="C17" s="277">
        <v>2019</v>
      </c>
      <c r="D17" s="162">
        <v>2019</v>
      </c>
      <c r="E17" s="162">
        <v>2019</v>
      </c>
      <c r="F17" s="162" t="s">
        <v>228</v>
      </c>
      <c r="G17" s="163" t="s">
        <v>228</v>
      </c>
      <c r="H17" s="162" t="s">
        <v>228</v>
      </c>
      <c r="I17" s="163" t="s">
        <v>228</v>
      </c>
      <c r="J17" s="162" t="s">
        <v>229</v>
      </c>
      <c r="K17" s="163" t="s">
        <v>229</v>
      </c>
      <c r="L17" s="162" t="s">
        <v>229</v>
      </c>
      <c r="M17" s="163" t="s">
        <v>229</v>
      </c>
      <c r="N17" s="162">
        <v>2010</v>
      </c>
      <c r="O17" s="163">
        <v>2010</v>
      </c>
      <c r="P17" s="162" t="s">
        <v>230</v>
      </c>
      <c r="Q17" s="163" t="s">
        <v>230</v>
      </c>
      <c r="R17" s="162">
        <v>2016</v>
      </c>
      <c r="S17" s="163">
        <v>2016</v>
      </c>
      <c r="T17" s="162">
        <v>2015</v>
      </c>
      <c r="U17" s="163">
        <v>2015</v>
      </c>
      <c r="V17" s="162">
        <v>2015</v>
      </c>
      <c r="W17" s="163">
        <v>2015</v>
      </c>
      <c r="X17" s="162">
        <v>2021</v>
      </c>
      <c r="Y17" s="163">
        <v>2021</v>
      </c>
      <c r="Z17" s="162">
        <v>2021</v>
      </c>
      <c r="AA17" s="163">
        <v>2021</v>
      </c>
      <c r="AB17" s="162">
        <v>2022</v>
      </c>
      <c r="AC17" s="162" t="s">
        <v>231</v>
      </c>
      <c r="AD17" s="207">
        <v>2019</v>
      </c>
      <c r="AE17" s="207">
        <v>2019</v>
      </c>
      <c r="AF17" s="54"/>
      <c r="AG17" s="52"/>
      <c r="AH17" s="54"/>
      <c r="AI17" s="52"/>
      <c r="AJ17" s="54"/>
      <c r="AK17" s="52"/>
      <c r="AL17" s="54"/>
      <c r="AM17" s="55"/>
    </row>
    <row r="18" spans="1:39" ht="15" customHeight="1" x14ac:dyDescent="0.25">
      <c r="A18" s="137" t="s">
        <v>79</v>
      </c>
      <c r="B18" s="137" t="s">
        <v>80</v>
      </c>
      <c r="C18" s="277">
        <v>2019</v>
      </c>
      <c r="D18" s="162">
        <v>2019</v>
      </c>
      <c r="E18" s="162">
        <v>2019</v>
      </c>
      <c r="F18" s="162" t="s">
        <v>228</v>
      </c>
      <c r="G18" s="163" t="s">
        <v>228</v>
      </c>
      <c r="H18" s="162" t="s">
        <v>228</v>
      </c>
      <c r="I18" s="163" t="s">
        <v>228</v>
      </c>
      <c r="J18" s="162" t="s">
        <v>229</v>
      </c>
      <c r="K18" s="163" t="s">
        <v>229</v>
      </c>
      <c r="L18" s="162" t="s">
        <v>229</v>
      </c>
      <c r="M18" s="163" t="s">
        <v>229</v>
      </c>
      <c r="N18" s="162">
        <v>2010</v>
      </c>
      <c r="O18" s="163">
        <v>2010</v>
      </c>
      <c r="P18" s="162" t="s">
        <v>230</v>
      </c>
      <c r="Q18" s="163" t="s">
        <v>230</v>
      </c>
      <c r="R18" s="162">
        <v>2016</v>
      </c>
      <c r="S18" s="163">
        <v>2016</v>
      </c>
      <c r="T18" s="162">
        <v>2015</v>
      </c>
      <c r="U18" s="163">
        <v>2015</v>
      </c>
      <c r="V18" s="162">
        <v>2015</v>
      </c>
      <c r="W18" s="163">
        <v>2015</v>
      </c>
      <c r="X18" s="162">
        <v>2021</v>
      </c>
      <c r="Y18" s="163">
        <v>2021</v>
      </c>
      <c r="Z18" s="162">
        <v>2021</v>
      </c>
      <c r="AA18" s="163">
        <v>2021</v>
      </c>
      <c r="AB18" s="162">
        <v>2022</v>
      </c>
      <c r="AC18" s="162" t="s">
        <v>231</v>
      </c>
      <c r="AD18" s="207">
        <v>2019</v>
      </c>
      <c r="AE18" s="207">
        <v>2019</v>
      </c>
      <c r="AF18" s="54"/>
      <c r="AG18" s="52"/>
      <c r="AH18" s="54"/>
      <c r="AI18" s="52"/>
      <c r="AJ18" s="54"/>
      <c r="AK18" s="52"/>
      <c r="AL18" s="54"/>
      <c r="AM18" s="55"/>
    </row>
    <row r="19" spans="1:39" ht="15" customHeight="1" x14ac:dyDescent="0.25">
      <c r="A19" s="137" t="s">
        <v>81</v>
      </c>
      <c r="B19" s="137" t="s">
        <v>82</v>
      </c>
      <c r="C19" s="277">
        <v>2019</v>
      </c>
      <c r="D19" s="162">
        <v>2019</v>
      </c>
      <c r="E19" s="162">
        <v>2019</v>
      </c>
      <c r="F19" s="162" t="s">
        <v>228</v>
      </c>
      <c r="G19" s="163" t="s">
        <v>228</v>
      </c>
      <c r="H19" s="162" t="s">
        <v>228</v>
      </c>
      <c r="I19" s="163" t="s">
        <v>228</v>
      </c>
      <c r="J19" s="162" t="s">
        <v>229</v>
      </c>
      <c r="K19" s="163" t="s">
        <v>229</v>
      </c>
      <c r="L19" s="162" t="s">
        <v>229</v>
      </c>
      <c r="M19" s="163" t="s">
        <v>229</v>
      </c>
      <c r="N19" s="162">
        <v>2010</v>
      </c>
      <c r="O19" s="163">
        <v>2010</v>
      </c>
      <c r="P19" s="162" t="s">
        <v>230</v>
      </c>
      <c r="Q19" s="163" t="s">
        <v>230</v>
      </c>
      <c r="R19" s="162">
        <v>2016</v>
      </c>
      <c r="S19" s="163">
        <v>2016</v>
      </c>
      <c r="T19" s="162">
        <v>2015</v>
      </c>
      <c r="U19" s="163">
        <v>2015</v>
      </c>
      <c r="V19" s="162">
        <v>2015</v>
      </c>
      <c r="W19" s="163">
        <v>2015</v>
      </c>
      <c r="X19" s="162">
        <v>2021</v>
      </c>
      <c r="Y19" s="163">
        <v>2021</v>
      </c>
      <c r="Z19" s="162">
        <v>2021</v>
      </c>
      <c r="AA19" s="163">
        <v>2021</v>
      </c>
      <c r="AB19" s="162">
        <v>2022</v>
      </c>
      <c r="AC19" s="162" t="s">
        <v>231</v>
      </c>
      <c r="AD19" s="207">
        <v>2019</v>
      </c>
      <c r="AE19" s="207">
        <v>2019</v>
      </c>
      <c r="AF19" s="54"/>
      <c r="AG19" s="52"/>
      <c r="AH19" s="54"/>
      <c r="AI19" s="52"/>
      <c r="AJ19" s="54"/>
      <c r="AK19" s="52"/>
      <c r="AL19" s="54"/>
      <c r="AM19" s="55"/>
    </row>
    <row r="20" spans="1:39" ht="15" customHeight="1" x14ac:dyDescent="0.25">
      <c r="A20" s="137" t="s">
        <v>83</v>
      </c>
      <c r="B20" s="137" t="s">
        <v>84</v>
      </c>
      <c r="C20" s="277">
        <v>2019</v>
      </c>
      <c r="D20" s="162">
        <v>2019</v>
      </c>
      <c r="E20" s="162">
        <v>2019</v>
      </c>
      <c r="F20" s="162" t="s">
        <v>228</v>
      </c>
      <c r="G20" s="163" t="s">
        <v>228</v>
      </c>
      <c r="H20" s="162" t="s">
        <v>228</v>
      </c>
      <c r="I20" s="163" t="s">
        <v>228</v>
      </c>
      <c r="J20" s="162" t="s">
        <v>229</v>
      </c>
      <c r="K20" s="163" t="s">
        <v>229</v>
      </c>
      <c r="L20" s="162" t="s">
        <v>229</v>
      </c>
      <c r="M20" s="163" t="s">
        <v>229</v>
      </c>
      <c r="N20" s="162">
        <v>2010</v>
      </c>
      <c r="O20" s="163">
        <v>2010</v>
      </c>
      <c r="P20" s="162" t="s">
        <v>230</v>
      </c>
      <c r="Q20" s="163" t="s">
        <v>230</v>
      </c>
      <c r="R20" s="162">
        <v>2016</v>
      </c>
      <c r="S20" s="163">
        <v>2016</v>
      </c>
      <c r="T20" s="162">
        <v>2015</v>
      </c>
      <c r="U20" s="163">
        <v>2015</v>
      </c>
      <c r="V20" s="162">
        <v>2015</v>
      </c>
      <c r="W20" s="163">
        <v>2015</v>
      </c>
      <c r="X20" s="162">
        <v>2021</v>
      </c>
      <c r="Y20" s="163">
        <v>2021</v>
      </c>
      <c r="Z20" s="162">
        <v>2021</v>
      </c>
      <c r="AA20" s="163">
        <v>2021</v>
      </c>
      <c r="AB20" s="162">
        <v>2022</v>
      </c>
      <c r="AC20" s="162" t="s">
        <v>231</v>
      </c>
      <c r="AD20" s="207">
        <v>2019</v>
      </c>
      <c r="AE20" s="207">
        <v>2019</v>
      </c>
      <c r="AF20" s="54"/>
      <c r="AG20" s="52"/>
      <c r="AH20" s="54"/>
      <c r="AI20" s="52"/>
      <c r="AJ20" s="54"/>
      <c r="AK20" s="52"/>
      <c r="AL20" s="54"/>
      <c r="AM20" s="55"/>
    </row>
    <row r="21" spans="1:39" ht="15" customHeight="1" x14ac:dyDescent="0.25">
      <c r="A21" s="137" t="s">
        <v>85</v>
      </c>
      <c r="B21" s="137" t="s">
        <v>86</v>
      </c>
      <c r="C21" s="277">
        <v>2019</v>
      </c>
      <c r="D21" s="162">
        <v>2019</v>
      </c>
      <c r="E21" s="162">
        <v>2019</v>
      </c>
      <c r="F21" s="162" t="s">
        <v>228</v>
      </c>
      <c r="G21" s="163" t="s">
        <v>228</v>
      </c>
      <c r="H21" s="162" t="s">
        <v>228</v>
      </c>
      <c r="I21" s="163" t="s">
        <v>228</v>
      </c>
      <c r="J21" s="162" t="s">
        <v>229</v>
      </c>
      <c r="K21" s="163" t="s">
        <v>229</v>
      </c>
      <c r="L21" s="162" t="s">
        <v>229</v>
      </c>
      <c r="M21" s="163" t="s">
        <v>229</v>
      </c>
      <c r="N21" s="162">
        <v>2010</v>
      </c>
      <c r="O21" s="163">
        <v>2010</v>
      </c>
      <c r="P21" s="162" t="s">
        <v>230</v>
      </c>
      <c r="Q21" s="163" t="s">
        <v>230</v>
      </c>
      <c r="R21" s="162">
        <v>2016</v>
      </c>
      <c r="S21" s="163">
        <v>2016</v>
      </c>
      <c r="T21" s="162">
        <v>2015</v>
      </c>
      <c r="U21" s="163">
        <v>2015</v>
      </c>
      <c r="V21" s="162">
        <v>2015</v>
      </c>
      <c r="W21" s="163">
        <v>2015</v>
      </c>
      <c r="X21" s="162">
        <v>2021</v>
      </c>
      <c r="Y21" s="163">
        <v>2021</v>
      </c>
      <c r="Z21" s="162">
        <v>2021</v>
      </c>
      <c r="AA21" s="163">
        <v>2021</v>
      </c>
      <c r="AB21" s="162">
        <v>2022</v>
      </c>
      <c r="AC21" s="162" t="s">
        <v>231</v>
      </c>
      <c r="AD21" s="207">
        <v>2019</v>
      </c>
      <c r="AE21" s="207">
        <v>2019</v>
      </c>
      <c r="AF21" s="54"/>
      <c r="AG21" s="52"/>
      <c r="AH21" s="54"/>
      <c r="AI21" s="52"/>
      <c r="AJ21" s="54"/>
      <c r="AK21" s="52"/>
      <c r="AL21" s="54"/>
      <c r="AM21" s="55"/>
    </row>
    <row r="22" spans="1:39" ht="15" customHeight="1" x14ac:dyDescent="0.25">
      <c r="A22" s="137" t="s">
        <v>87</v>
      </c>
      <c r="B22" s="137" t="s">
        <v>88</v>
      </c>
      <c r="C22" s="277">
        <v>2019</v>
      </c>
      <c r="D22" s="162">
        <v>2019</v>
      </c>
      <c r="E22" s="162">
        <v>2019</v>
      </c>
      <c r="F22" s="162" t="s">
        <v>228</v>
      </c>
      <c r="G22" s="163" t="s">
        <v>228</v>
      </c>
      <c r="H22" s="162" t="s">
        <v>228</v>
      </c>
      <c r="I22" s="163" t="s">
        <v>228</v>
      </c>
      <c r="J22" s="162" t="s">
        <v>229</v>
      </c>
      <c r="K22" s="163" t="s">
        <v>229</v>
      </c>
      <c r="L22" s="162" t="s">
        <v>229</v>
      </c>
      <c r="M22" s="163" t="s">
        <v>229</v>
      </c>
      <c r="N22" s="162">
        <v>2010</v>
      </c>
      <c r="O22" s="163">
        <v>2010</v>
      </c>
      <c r="P22" s="162" t="s">
        <v>230</v>
      </c>
      <c r="Q22" s="163" t="s">
        <v>230</v>
      </c>
      <c r="R22" s="162">
        <v>2016</v>
      </c>
      <c r="S22" s="163">
        <v>2016</v>
      </c>
      <c r="T22" s="162">
        <v>2015</v>
      </c>
      <c r="U22" s="163">
        <v>2015</v>
      </c>
      <c r="V22" s="162">
        <v>2015</v>
      </c>
      <c r="W22" s="163">
        <v>2015</v>
      </c>
      <c r="X22" s="162">
        <v>2021</v>
      </c>
      <c r="Y22" s="163">
        <v>2021</v>
      </c>
      <c r="Z22" s="162">
        <v>2021</v>
      </c>
      <c r="AA22" s="163">
        <v>2021</v>
      </c>
      <c r="AB22" s="162">
        <v>2022</v>
      </c>
      <c r="AC22" s="162" t="s">
        <v>231</v>
      </c>
      <c r="AD22" s="207">
        <v>2019</v>
      </c>
      <c r="AE22" s="207">
        <v>2019</v>
      </c>
      <c r="AF22" s="54"/>
      <c r="AG22" s="52"/>
      <c r="AH22" s="54"/>
      <c r="AI22" s="52"/>
      <c r="AJ22" s="54"/>
      <c r="AK22" s="52"/>
      <c r="AL22" s="54"/>
      <c r="AM22" s="55"/>
    </row>
    <row r="23" spans="1:39" ht="15" customHeight="1" x14ac:dyDescent="0.25">
      <c r="A23" s="137" t="s">
        <v>89</v>
      </c>
      <c r="B23" s="137" t="s">
        <v>90</v>
      </c>
      <c r="C23" s="277">
        <v>2019</v>
      </c>
      <c r="D23" s="162">
        <v>2019</v>
      </c>
      <c r="E23" s="162">
        <v>2019</v>
      </c>
      <c r="F23" s="162" t="s">
        <v>228</v>
      </c>
      <c r="G23" s="163" t="s">
        <v>228</v>
      </c>
      <c r="H23" s="162" t="s">
        <v>228</v>
      </c>
      <c r="I23" s="163" t="s">
        <v>228</v>
      </c>
      <c r="J23" s="162" t="s">
        <v>229</v>
      </c>
      <c r="K23" s="163" t="s">
        <v>229</v>
      </c>
      <c r="L23" s="162" t="s">
        <v>229</v>
      </c>
      <c r="M23" s="163" t="s">
        <v>229</v>
      </c>
      <c r="N23" s="162">
        <v>2010</v>
      </c>
      <c r="O23" s="163">
        <v>2010</v>
      </c>
      <c r="P23" s="162" t="s">
        <v>230</v>
      </c>
      <c r="Q23" s="163" t="s">
        <v>230</v>
      </c>
      <c r="R23" s="162">
        <v>2016</v>
      </c>
      <c r="S23" s="163">
        <v>2016</v>
      </c>
      <c r="T23" s="162">
        <v>2015</v>
      </c>
      <c r="U23" s="163">
        <v>2015</v>
      </c>
      <c r="V23" s="162">
        <v>2015</v>
      </c>
      <c r="W23" s="163">
        <v>2015</v>
      </c>
      <c r="X23" s="162">
        <v>2021</v>
      </c>
      <c r="Y23" s="163">
        <v>2021</v>
      </c>
      <c r="Z23" s="162">
        <v>2021</v>
      </c>
      <c r="AA23" s="163">
        <v>2021</v>
      </c>
      <c r="AB23" s="162">
        <v>2022</v>
      </c>
      <c r="AC23" s="162" t="s">
        <v>231</v>
      </c>
      <c r="AD23" s="207">
        <v>2019</v>
      </c>
      <c r="AE23" s="207">
        <v>2019</v>
      </c>
      <c r="AF23" s="54"/>
      <c r="AG23" s="52"/>
      <c r="AH23" s="54"/>
      <c r="AI23" s="52"/>
      <c r="AJ23" s="54"/>
      <c r="AK23" s="52"/>
      <c r="AL23" s="54"/>
      <c r="AM23" s="55"/>
    </row>
    <row r="24" spans="1:39" ht="15" customHeight="1" x14ac:dyDescent="0.25">
      <c r="A24" s="137" t="s">
        <v>91</v>
      </c>
      <c r="B24" s="137" t="s">
        <v>92</v>
      </c>
      <c r="C24" s="277">
        <v>2019</v>
      </c>
      <c r="D24" s="162">
        <v>2019</v>
      </c>
      <c r="E24" s="162">
        <v>2019</v>
      </c>
      <c r="F24" s="162" t="s">
        <v>228</v>
      </c>
      <c r="G24" s="163" t="s">
        <v>228</v>
      </c>
      <c r="H24" s="162" t="s">
        <v>228</v>
      </c>
      <c r="I24" s="163" t="s">
        <v>228</v>
      </c>
      <c r="J24" s="162" t="s">
        <v>229</v>
      </c>
      <c r="K24" s="163" t="s">
        <v>229</v>
      </c>
      <c r="L24" s="162" t="s">
        <v>229</v>
      </c>
      <c r="M24" s="163" t="s">
        <v>229</v>
      </c>
      <c r="N24" s="162">
        <v>2010</v>
      </c>
      <c r="O24" s="163">
        <v>2010</v>
      </c>
      <c r="P24" s="162" t="s">
        <v>230</v>
      </c>
      <c r="Q24" s="163" t="s">
        <v>230</v>
      </c>
      <c r="R24" s="162">
        <v>2016</v>
      </c>
      <c r="S24" s="163">
        <v>2016</v>
      </c>
      <c r="T24" s="162">
        <v>2015</v>
      </c>
      <c r="U24" s="163">
        <v>2015</v>
      </c>
      <c r="V24" s="162">
        <v>2015</v>
      </c>
      <c r="W24" s="163">
        <v>2015</v>
      </c>
      <c r="X24" s="162">
        <v>2021</v>
      </c>
      <c r="Y24" s="163">
        <v>2021</v>
      </c>
      <c r="Z24" s="162">
        <v>2021</v>
      </c>
      <c r="AA24" s="163">
        <v>2021</v>
      </c>
      <c r="AB24" s="162">
        <v>2022</v>
      </c>
      <c r="AC24" s="162" t="s">
        <v>231</v>
      </c>
      <c r="AD24" s="207">
        <v>2019</v>
      </c>
      <c r="AE24" s="207">
        <v>2019</v>
      </c>
      <c r="AF24" s="54"/>
      <c r="AG24" s="52"/>
      <c r="AH24" s="54"/>
      <c r="AI24" s="52"/>
      <c r="AJ24" s="54"/>
      <c r="AK24" s="52"/>
      <c r="AL24" s="54"/>
      <c r="AM24" s="55"/>
    </row>
    <row r="25" spans="1:39" ht="15" customHeight="1" x14ac:dyDescent="0.25">
      <c r="A25" s="137" t="s">
        <v>93</v>
      </c>
      <c r="B25" s="137" t="s">
        <v>94</v>
      </c>
      <c r="C25" s="277">
        <v>2019</v>
      </c>
      <c r="D25" s="162">
        <v>2019</v>
      </c>
      <c r="E25" s="162">
        <v>2019</v>
      </c>
      <c r="F25" s="162" t="s">
        <v>228</v>
      </c>
      <c r="G25" s="163" t="s">
        <v>228</v>
      </c>
      <c r="H25" s="162" t="s">
        <v>228</v>
      </c>
      <c r="I25" s="163" t="s">
        <v>228</v>
      </c>
      <c r="J25" s="162" t="s">
        <v>229</v>
      </c>
      <c r="K25" s="163" t="s">
        <v>229</v>
      </c>
      <c r="L25" s="162" t="s">
        <v>229</v>
      </c>
      <c r="M25" s="163" t="s">
        <v>229</v>
      </c>
      <c r="N25" s="162">
        <v>2010</v>
      </c>
      <c r="O25" s="163">
        <v>2010</v>
      </c>
      <c r="P25" s="162" t="s">
        <v>230</v>
      </c>
      <c r="Q25" s="163" t="s">
        <v>230</v>
      </c>
      <c r="R25" s="162">
        <v>2016</v>
      </c>
      <c r="S25" s="163">
        <v>2016</v>
      </c>
      <c r="T25" s="162">
        <v>2015</v>
      </c>
      <c r="U25" s="163">
        <v>2015</v>
      </c>
      <c r="V25" s="162">
        <v>2015</v>
      </c>
      <c r="W25" s="163">
        <v>2015</v>
      </c>
      <c r="X25" s="162">
        <v>2021</v>
      </c>
      <c r="Y25" s="163">
        <v>2021</v>
      </c>
      <c r="Z25" s="162">
        <v>2021</v>
      </c>
      <c r="AA25" s="163">
        <v>2021</v>
      </c>
      <c r="AB25" s="162">
        <v>2022</v>
      </c>
      <c r="AC25" s="162" t="s">
        <v>231</v>
      </c>
      <c r="AD25" s="207">
        <v>2019</v>
      </c>
      <c r="AE25" s="207">
        <v>2019</v>
      </c>
      <c r="AF25" s="54"/>
      <c r="AG25" s="52"/>
      <c r="AH25" s="54"/>
      <c r="AI25" s="52"/>
      <c r="AJ25" s="54"/>
      <c r="AK25" s="52"/>
      <c r="AL25" s="54"/>
      <c r="AM25" s="55"/>
    </row>
    <row r="26" spans="1:39" ht="15" customHeight="1" x14ac:dyDescent="0.25">
      <c r="A26" s="137" t="s">
        <v>95</v>
      </c>
      <c r="B26" s="137" t="s">
        <v>96</v>
      </c>
      <c r="C26" s="277">
        <v>2019</v>
      </c>
      <c r="D26" s="162">
        <v>2019</v>
      </c>
      <c r="E26" s="162">
        <v>2019</v>
      </c>
      <c r="F26" s="162" t="s">
        <v>228</v>
      </c>
      <c r="G26" s="163" t="s">
        <v>228</v>
      </c>
      <c r="H26" s="162" t="s">
        <v>228</v>
      </c>
      <c r="I26" s="163" t="s">
        <v>228</v>
      </c>
      <c r="J26" s="162" t="s">
        <v>229</v>
      </c>
      <c r="K26" s="163" t="s">
        <v>229</v>
      </c>
      <c r="L26" s="162" t="s">
        <v>229</v>
      </c>
      <c r="M26" s="163" t="s">
        <v>229</v>
      </c>
      <c r="N26" s="162">
        <v>2010</v>
      </c>
      <c r="O26" s="163">
        <v>2010</v>
      </c>
      <c r="P26" s="162" t="s">
        <v>230</v>
      </c>
      <c r="Q26" s="163" t="s">
        <v>230</v>
      </c>
      <c r="R26" s="162">
        <v>2016</v>
      </c>
      <c r="S26" s="163">
        <v>2016</v>
      </c>
      <c r="T26" s="162">
        <v>2015</v>
      </c>
      <c r="U26" s="163">
        <v>2015</v>
      </c>
      <c r="V26" s="162">
        <v>2015</v>
      </c>
      <c r="W26" s="163">
        <v>2015</v>
      </c>
      <c r="X26" s="162">
        <v>2021</v>
      </c>
      <c r="Y26" s="163">
        <v>2021</v>
      </c>
      <c r="Z26" s="162">
        <v>2021</v>
      </c>
      <c r="AA26" s="163">
        <v>2021</v>
      </c>
      <c r="AB26" s="162">
        <v>2022</v>
      </c>
      <c r="AC26" s="162" t="s">
        <v>231</v>
      </c>
      <c r="AD26" s="207">
        <v>2019</v>
      </c>
      <c r="AE26" s="207">
        <v>2019</v>
      </c>
      <c r="AF26" s="54"/>
      <c r="AG26" s="52"/>
      <c r="AH26" s="54"/>
      <c r="AI26" s="52"/>
      <c r="AJ26" s="54"/>
      <c r="AK26" s="52"/>
      <c r="AL26" s="54"/>
      <c r="AM26" s="55"/>
    </row>
    <row r="27" spans="1:39" ht="15" customHeight="1" x14ac:dyDescent="0.25">
      <c r="A27" s="137" t="s">
        <v>97</v>
      </c>
      <c r="B27" s="137" t="s">
        <v>98</v>
      </c>
      <c r="C27" s="277">
        <v>2019</v>
      </c>
      <c r="D27" s="162">
        <v>2019</v>
      </c>
      <c r="E27" s="162">
        <v>2019</v>
      </c>
      <c r="F27" s="162" t="s">
        <v>228</v>
      </c>
      <c r="G27" s="163" t="s">
        <v>228</v>
      </c>
      <c r="H27" s="162" t="s">
        <v>228</v>
      </c>
      <c r="I27" s="163" t="s">
        <v>228</v>
      </c>
      <c r="J27" s="162" t="s">
        <v>229</v>
      </c>
      <c r="K27" s="163" t="s">
        <v>229</v>
      </c>
      <c r="L27" s="162" t="s">
        <v>229</v>
      </c>
      <c r="M27" s="163" t="s">
        <v>229</v>
      </c>
      <c r="N27" s="162">
        <v>2010</v>
      </c>
      <c r="O27" s="163">
        <v>2010</v>
      </c>
      <c r="P27" s="162" t="s">
        <v>230</v>
      </c>
      <c r="Q27" s="163" t="s">
        <v>230</v>
      </c>
      <c r="R27" s="162">
        <v>2016</v>
      </c>
      <c r="S27" s="163">
        <v>2016</v>
      </c>
      <c r="T27" s="162">
        <v>2015</v>
      </c>
      <c r="U27" s="163">
        <v>2015</v>
      </c>
      <c r="V27" s="162">
        <v>2015</v>
      </c>
      <c r="W27" s="163">
        <v>2015</v>
      </c>
      <c r="X27" s="162">
        <v>2021</v>
      </c>
      <c r="Y27" s="163">
        <v>2021</v>
      </c>
      <c r="Z27" s="162">
        <v>2021</v>
      </c>
      <c r="AA27" s="163">
        <v>2021</v>
      </c>
      <c r="AB27" s="162">
        <v>2022</v>
      </c>
      <c r="AC27" s="162" t="s">
        <v>231</v>
      </c>
      <c r="AD27" s="207">
        <v>2019</v>
      </c>
      <c r="AE27" s="207">
        <v>2019</v>
      </c>
      <c r="AF27" s="54"/>
      <c r="AG27" s="52"/>
      <c r="AH27" s="54"/>
      <c r="AI27" s="52"/>
      <c r="AJ27" s="54"/>
      <c r="AK27" s="52"/>
      <c r="AL27" s="54"/>
      <c r="AM27" s="55"/>
    </row>
    <row r="28" spans="1:39" ht="15" customHeight="1" x14ac:dyDescent="0.25">
      <c r="A28" s="137" t="s">
        <v>99</v>
      </c>
      <c r="B28" s="137" t="s">
        <v>100</v>
      </c>
      <c r="C28" s="277">
        <v>2019</v>
      </c>
      <c r="D28" s="162">
        <v>2019</v>
      </c>
      <c r="E28" s="162">
        <v>2019</v>
      </c>
      <c r="F28" s="162" t="s">
        <v>228</v>
      </c>
      <c r="G28" s="163" t="s">
        <v>228</v>
      </c>
      <c r="H28" s="162" t="s">
        <v>228</v>
      </c>
      <c r="I28" s="163" t="s">
        <v>228</v>
      </c>
      <c r="J28" s="162" t="s">
        <v>229</v>
      </c>
      <c r="K28" s="163" t="s">
        <v>229</v>
      </c>
      <c r="L28" s="162" t="s">
        <v>229</v>
      </c>
      <c r="M28" s="163" t="s">
        <v>229</v>
      </c>
      <c r="N28" s="162">
        <v>2010</v>
      </c>
      <c r="O28" s="163">
        <v>2010</v>
      </c>
      <c r="P28" s="162" t="s">
        <v>230</v>
      </c>
      <c r="Q28" s="163" t="s">
        <v>230</v>
      </c>
      <c r="R28" s="162">
        <v>2016</v>
      </c>
      <c r="S28" s="163">
        <v>2016</v>
      </c>
      <c r="T28" s="162">
        <v>2015</v>
      </c>
      <c r="U28" s="163">
        <v>2015</v>
      </c>
      <c r="V28" s="162">
        <v>2015</v>
      </c>
      <c r="W28" s="163">
        <v>2015</v>
      </c>
      <c r="X28" s="162">
        <v>2021</v>
      </c>
      <c r="Y28" s="163">
        <v>2021</v>
      </c>
      <c r="Z28" s="162">
        <v>2021</v>
      </c>
      <c r="AA28" s="163">
        <v>2021</v>
      </c>
      <c r="AB28" s="162">
        <v>2022</v>
      </c>
      <c r="AC28" s="162" t="s">
        <v>231</v>
      </c>
      <c r="AD28" s="207">
        <v>2019</v>
      </c>
      <c r="AE28" s="207">
        <v>2019</v>
      </c>
      <c r="AF28" s="54"/>
      <c r="AG28" s="52"/>
      <c r="AH28" s="54"/>
      <c r="AI28" s="52"/>
      <c r="AJ28" s="54"/>
      <c r="AK28" s="52"/>
      <c r="AL28" s="54"/>
      <c r="AM28" s="55"/>
    </row>
    <row r="29" spans="1:39" ht="15" customHeight="1" x14ac:dyDescent="0.25">
      <c r="A29" s="137" t="s">
        <v>101</v>
      </c>
      <c r="B29" s="137" t="s">
        <v>102</v>
      </c>
      <c r="C29" s="277">
        <v>2019</v>
      </c>
      <c r="D29" s="162">
        <v>2019</v>
      </c>
      <c r="E29" s="162">
        <v>2019</v>
      </c>
      <c r="F29" s="162" t="s">
        <v>228</v>
      </c>
      <c r="G29" s="163" t="s">
        <v>228</v>
      </c>
      <c r="H29" s="162" t="s">
        <v>228</v>
      </c>
      <c r="I29" s="163" t="s">
        <v>228</v>
      </c>
      <c r="J29" s="162" t="s">
        <v>229</v>
      </c>
      <c r="K29" s="163" t="s">
        <v>229</v>
      </c>
      <c r="L29" s="162" t="s">
        <v>229</v>
      </c>
      <c r="M29" s="163" t="s">
        <v>229</v>
      </c>
      <c r="N29" s="162">
        <v>2010</v>
      </c>
      <c r="O29" s="163">
        <v>2010</v>
      </c>
      <c r="P29" s="162" t="s">
        <v>230</v>
      </c>
      <c r="Q29" s="163" t="s">
        <v>230</v>
      </c>
      <c r="R29" s="162">
        <v>2016</v>
      </c>
      <c r="S29" s="163">
        <v>2016</v>
      </c>
      <c r="T29" s="162">
        <v>2015</v>
      </c>
      <c r="U29" s="163">
        <v>2015</v>
      </c>
      <c r="V29" s="162">
        <v>2015</v>
      </c>
      <c r="W29" s="163">
        <v>2015</v>
      </c>
      <c r="X29" s="162">
        <v>2021</v>
      </c>
      <c r="Y29" s="163">
        <v>2021</v>
      </c>
      <c r="Z29" s="162">
        <v>2021</v>
      </c>
      <c r="AA29" s="163">
        <v>2021</v>
      </c>
      <c r="AB29" s="162">
        <v>2022</v>
      </c>
      <c r="AC29" s="162" t="s">
        <v>231</v>
      </c>
      <c r="AD29" s="207">
        <v>2019</v>
      </c>
      <c r="AE29" s="207">
        <v>2019</v>
      </c>
      <c r="AF29" s="54"/>
      <c r="AG29" s="52"/>
      <c r="AH29" s="54"/>
      <c r="AI29" s="52"/>
      <c r="AJ29" s="54"/>
      <c r="AK29" s="52"/>
      <c r="AL29" s="54"/>
      <c r="AM29" s="55"/>
    </row>
    <row r="30" spans="1:39" ht="15" customHeight="1" x14ac:dyDescent="0.25">
      <c r="A30" s="137" t="s">
        <v>103</v>
      </c>
      <c r="B30" s="137" t="s">
        <v>104</v>
      </c>
      <c r="C30" s="277">
        <v>2019</v>
      </c>
      <c r="D30" s="162">
        <v>2019</v>
      </c>
      <c r="E30" s="162">
        <v>2019</v>
      </c>
      <c r="F30" s="162" t="s">
        <v>228</v>
      </c>
      <c r="G30" s="163" t="s">
        <v>228</v>
      </c>
      <c r="H30" s="162" t="s">
        <v>228</v>
      </c>
      <c r="I30" s="163" t="s">
        <v>228</v>
      </c>
      <c r="J30" s="162" t="s">
        <v>229</v>
      </c>
      <c r="K30" s="163" t="s">
        <v>229</v>
      </c>
      <c r="L30" s="162" t="s">
        <v>229</v>
      </c>
      <c r="M30" s="163" t="s">
        <v>229</v>
      </c>
      <c r="N30" s="162">
        <v>2010</v>
      </c>
      <c r="O30" s="163">
        <v>2010</v>
      </c>
      <c r="P30" s="162" t="s">
        <v>230</v>
      </c>
      <c r="Q30" s="163" t="s">
        <v>230</v>
      </c>
      <c r="R30" s="162">
        <v>2016</v>
      </c>
      <c r="S30" s="163">
        <v>2016</v>
      </c>
      <c r="T30" s="162">
        <v>2015</v>
      </c>
      <c r="U30" s="163">
        <v>2015</v>
      </c>
      <c r="V30" s="162">
        <v>2015</v>
      </c>
      <c r="W30" s="163">
        <v>2015</v>
      </c>
      <c r="X30" s="162">
        <v>2021</v>
      </c>
      <c r="Y30" s="163">
        <v>2021</v>
      </c>
      <c r="Z30" s="162">
        <v>2021</v>
      </c>
      <c r="AA30" s="163">
        <v>2021</v>
      </c>
      <c r="AB30" s="162">
        <v>2022</v>
      </c>
      <c r="AC30" s="162" t="s">
        <v>231</v>
      </c>
      <c r="AD30" s="207">
        <v>2019</v>
      </c>
      <c r="AE30" s="207">
        <v>2019</v>
      </c>
      <c r="AF30" s="54"/>
      <c r="AG30" s="52"/>
      <c r="AH30" s="54"/>
      <c r="AI30" s="52"/>
      <c r="AJ30" s="54"/>
      <c r="AK30" s="52"/>
      <c r="AL30" s="54"/>
      <c r="AM30" s="55"/>
    </row>
    <row r="31" spans="1:39" ht="15" customHeight="1" x14ac:dyDescent="0.25">
      <c r="A31" s="137" t="s">
        <v>105</v>
      </c>
      <c r="B31" s="137" t="s">
        <v>106</v>
      </c>
      <c r="C31" s="277">
        <v>2019</v>
      </c>
      <c r="D31" s="162">
        <v>2019</v>
      </c>
      <c r="E31" s="162">
        <v>2019</v>
      </c>
      <c r="F31" s="162" t="s">
        <v>228</v>
      </c>
      <c r="G31" s="163" t="s">
        <v>228</v>
      </c>
      <c r="H31" s="162" t="s">
        <v>228</v>
      </c>
      <c r="I31" s="163" t="s">
        <v>228</v>
      </c>
      <c r="J31" s="162" t="s">
        <v>229</v>
      </c>
      <c r="K31" s="163" t="s">
        <v>229</v>
      </c>
      <c r="L31" s="162" t="s">
        <v>229</v>
      </c>
      <c r="M31" s="163" t="s">
        <v>229</v>
      </c>
      <c r="N31" s="162">
        <v>2010</v>
      </c>
      <c r="O31" s="163">
        <v>2010</v>
      </c>
      <c r="P31" s="162" t="s">
        <v>230</v>
      </c>
      <c r="Q31" s="163" t="s">
        <v>230</v>
      </c>
      <c r="R31" s="162">
        <v>2016</v>
      </c>
      <c r="S31" s="163">
        <v>2016</v>
      </c>
      <c r="T31" s="162">
        <v>2015</v>
      </c>
      <c r="U31" s="163">
        <v>2015</v>
      </c>
      <c r="V31" s="162">
        <v>2015</v>
      </c>
      <c r="W31" s="163">
        <v>2015</v>
      </c>
      <c r="X31" s="162">
        <v>2021</v>
      </c>
      <c r="Y31" s="163">
        <v>2021</v>
      </c>
      <c r="Z31" s="162">
        <v>2021</v>
      </c>
      <c r="AA31" s="163">
        <v>2021</v>
      </c>
      <c r="AB31" s="162">
        <v>2022</v>
      </c>
      <c r="AC31" s="162" t="s">
        <v>231</v>
      </c>
      <c r="AD31" s="207">
        <v>2019</v>
      </c>
      <c r="AE31" s="207">
        <v>2019</v>
      </c>
      <c r="AF31" s="54"/>
      <c r="AG31" s="52"/>
      <c r="AH31" s="54"/>
      <c r="AI31" s="52"/>
      <c r="AJ31" s="54"/>
      <c r="AK31" s="52"/>
      <c r="AL31" s="54"/>
      <c r="AM31" s="55"/>
    </row>
    <row r="32" spans="1:39" ht="15" customHeight="1" x14ac:dyDescent="0.25">
      <c r="A32" s="137" t="s">
        <v>107</v>
      </c>
      <c r="B32" s="137" t="s">
        <v>108</v>
      </c>
      <c r="C32" s="277">
        <v>2019</v>
      </c>
      <c r="D32" s="162">
        <v>2019</v>
      </c>
      <c r="E32" s="162">
        <v>2019</v>
      </c>
      <c r="F32" s="162" t="s">
        <v>228</v>
      </c>
      <c r="G32" s="163" t="s">
        <v>228</v>
      </c>
      <c r="H32" s="162" t="s">
        <v>228</v>
      </c>
      <c r="I32" s="163" t="s">
        <v>228</v>
      </c>
      <c r="J32" s="162" t="s">
        <v>229</v>
      </c>
      <c r="K32" s="163" t="s">
        <v>229</v>
      </c>
      <c r="L32" s="162" t="s">
        <v>229</v>
      </c>
      <c r="M32" s="163" t="s">
        <v>229</v>
      </c>
      <c r="N32" s="162">
        <v>2010</v>
      </c>
      <c r="O32" s="163">
        <v>2010</v>
      </c>
      <c r="P32" s="162" t="s">
        <v>230</v>
      </c>
      <c r="Q32" s="163" t="s">
        <v>230</v>
      </c>
      <c r="R32" s="162">
        <v>2016</v>
      </c>
      <c r="S32" s="163">
        <v>2016</v>
      </c>
      <c r="T32" s="162">
        <v>2015</v>
      </c>
      <c r="U32" s="163">
        <v>2015</v>
      </c>
      <c r="V32" s="162">
        <v>2015</v>
      </c>
      <c r="W32" s="163">
        <v>2015</v>
      </c>
      <c r="X32" s="162">
        <v>2021</v>
      </c>
      <c r="Y32" s="163">
        <v>2021</v>
      </c>
      <c r="Z32" s="162">
        <v>2021</v>
      </c>
      <c r="AA32" s="163">
        <v>2021</v>
      </c>
      <c r="AB32" s="162">
        <v>2022</v>
      </c>
      <c r="AC32" s="162" t="s">
        <v>231</v>
      </c>
      <c r="AD32" s="207">
        <v>2019</v>
      </c>
      <c r="AE32" s="207">
        <v>2019</v>
      </c>
      <c r="AF32" s="54"/>
      <c r="AG32" s="52"/>
      <c r="AH32" s="54"/>
      <c r="AI32" s="52"/>
      <c r="AJ32" s="54"/>
      <c r="AK32" s="52"/>
      <c r="AL32" s="54"/>
      <c r="AM32" s="55"/>
    </row>
    <row r="33" spans="1:39" ht="15" customHeight="1" x14ac:dyDescent="0.25">
      <c r="A33" s="137" t="s">
        <v>109</v>
      </c>
      <c r="B33" s="137" t="s">
        <v>110</v>
      </c>
      <c r="C33" s="277">
        <v>2019</v>
      </c>
      <c r="D33" s="162">
        <v>2019</v>
      </c>
      <c r="E33" s="162">
        <v>2019</v>
      </c>
      <c r="F33" s="162" t="s">
        <v>228</v>
      </c>
      <c r="G33" s="163" t="s">
        <v>228</v>
      </c>
      <c r="H33" s="162" t="s">
        <v>228</v>
      </c>
      <c r="I33" s="163" t="s">
        <v>228</v>
      </c>
      <c r="J33" s="162" t="s">
        <v>229</v>
      </c>
      <c r="K33" s="163" t="s">
        <v>229</v>
      </c>
      <c r="L33" s="162" t="s">
        <v>229</v>
      </c>
      <c r="M33" s="163" t="s">
        <v>229</v>
      </c>
      <c r="N33" s="162">
        <v>2010</v>
      </c>
      <c r="O33" s="163">
        <v>2010</v>
      </c>
      <c r="P33" s="162" t="s">
        <v>230</v>
      </c>
      <c r="Q33" s="163" t="s">
        <v>230</v>
      </c>
      <c r="R33" s="162">
        <v>2016</v>
      </c>
      <c r="S33" s="163">
        <v>2016</v>
      </c>
      <c r="T33" s="162">
        <v>2015</v>
      </c>
      <c r="U33" s="163">
        <v>2015</v>
      </c>
      <c r="V33" s="162">
        <v>2015</v>
      </c>
      <c r="W33" s="163">
        <v>2015</v>
      </c>
      <c r="X33" s="162">
        <v>2021</v>
      </c>
      <c r="Y33" s="163">
        <v>2021</v>
      </c>
      <c r="Z33" s="162">
        <v>2021</v>
      </c>
      <c r="AA33" s="163">
        <v>2021</v>
      </c>
      <c r="AB33" s="162">
        <v>2022</v>
      </c>
      <c r="AC33" s="162" t="s">
        <v>231</v>
      </c>
      <c r="AD33" s="207">
        <v>2019</v>
      </c>
      <c r="AE33" s="207">
        <v>2019</v>
      </c>
      <c r="AF33" s="54"/>
      <c r="AG33" s="52"/>
      <c r="AH33" s="54"/>
      <c r="AI33" s="52"/>
      <c r="AJ33" s="54"/>
      <c r="AK33" s="52"/>
      <c r="AL33" s="54"/>
      <c r="AM33" s="55"/>
    </row>
    <row r="34" spans="1:39" ht="15" customHeight="1" x14ac:dyDescent="0.25">
      <c r="A34" s="137" t="s">
        <v>111</v>
      </c>
      <c r="B34" s="137" t="s">
        <v>112</v>
      </c>
      <c r="C34" s="277">
        <v>2019</v>
      </c>
      <c r="D34" s="162">
        <v>2019</v>
      </c>
      <c r="E34" s="162">
        <v>2019</v>
      </c>
      <c r="F34" s="162" t="s">
        <v>228</v>
      </c>
      <c r="G34" s="163" t="s">
        <v>228</v>
      </c>
      <c r="H34" s="162" t="s">
        <v>228</v>
      </c>
      <c r="I34" s="163" t="s">
        <v>228</v>
      </c>
      <c r="J34" s="162" t="s">
        <v>229</v>
      </c>
      <c r="K34" s="163" t="s">
        <v>229</v>
      </c>
      <c r="L34" s="162" t="s">
        <v>229</v>
      </c>
      <c r="M34" s="163" t="s">
        <v>229</v>
      </c>
      <c r="N34" s="162">
        <v>2010</v>
      </c>
      <c r="O34" s="163">
        <v>2010</v>
      </c>
      <c r="P34" s="162" t="s">
        <v>230</v>
      </c>
      <c r="Q34" s="163" t="s">
        <v>230</v>
      </c>
      <c r="R34" s="162">
        <v>2016</v>
      </c>
      <c r="S34" s="163">
        <v>2016</v>
      </c>
      <c r="T34" s="162">
        <v>2015</v>
      </c>
      <c r="U34" s="163">
        <v>2015</v>
      </c>
      <c r="V34" s="162">
        <v>2015</v>
      </c>
      <c r="W34" s="163">
        <v>2015</v>
      </c>
      <c r="X34" s="162">
        <v>2021</v>
      </c>
      <c r="Y34" s="163">
        <v>2021</v>
      </c>
      <c r="Z34" s="162">
        <v>2021</v>
      </c>
      <c r="AA34" s="163">
        <v>2021</v>
      </c>
      <c r="AB34" s="162">
        <v>2022</v>
      </c>
      <c r="AC34" s="162" t="s">
        <v>231</v>
      </c>
      <c r="AD34" s="207">
        <v>2019</v>
      </c>
      <c r="AE34" s="207">
        <v>2019</v>
      </c>
      <c r="AF34" s="54"/>
      <c r="AG34" s="52"/>
      <c r="AH34" s="54"/>
      <c r="AI34" s="52"/>
      <c r="AJ34" s="54"/>
      <c r="AK34" s="52"/>
      <c r="AL34" s="54"/>
      <c r="AM34" s="55"/>
    </row>
    <row r="35" spans="1:39" ht="15" customHeight="1" x14ac:dyDescent="0.25">
      <c r="A35" s="137" t="s">
        <v>113</v>
      </c>
      <c r="B35" s="137" t="s">
        <v>114</v>
      </c>
      <c r="C35" s="277">
        <v>2019</v>
      </c>
      <c r="D35" s="162">
        <v>2019</v>
      </c>
      <c r="E35" s="162">
        <v>2019</v>
      </c>
      <c r="F35" s="162" t="s">
        <v>228</v>
      </c>
      <c r="G35" s="163" t="s">
        <v>228</v>
      </c>
      <c r="H35" s="162" t="s">
        <v>228</v>
      </c>
      <c r="I35" s="163" t="s">
        <v>228</v>
      </c>
      <c r="J35" s="162" t="s">
        <v>229</v>
      </c>
      <c r="K35" s="163" t="s">
        <v>229</v>
      </c>
      <c r="L35" s="162" t="s">
        <v>229</v>
      </c>
      <c r="M35" s="163" t="s">
        <v>229</v>
      </c>
      <c r="N35" s="162">
        <v>2010</v>
      </c>
      <c r="O35" s="163">
        <v>2010</v>
      </c>
      <c r="P35" s="162" t="s">
        <v>230</v>
      </c>
      <c r="Q35" s="163" t="s">
        <v>230</v>
      </c>
      <c r="R35" s="162">
        <v>2016</v>
      </c>
      <c r="S35" s="163">
        <v>2016</v>
      </c>
      <c r="T35" s="162">
        <v>2015</v>
      </c>
      <c r="U35" s="163">
        <v>2015</v>
      </c>
      <c r="V35" s="162">
        <v>2015</v>
      </c>
      <c r="W35" s="163">
        <v>2015</v>
      </c>
      <c r="X35" s="162">
        <v>2021</v>
      </c>
      <c r="Y35" s="163">
        <v>2021</v>
      </c>
      <c r="Z35" s="162">
        <v>2021</v>
      </c>
      <c r="AA35" s="163">
        <v>2021</v>
      </c>
      <c r="AB35" s="162">
        <v>2022</v>
      </c>
      <c r="AC35" s="162" t="s">
        <v>231</v>
      </c>
      <c r="AD35" s="207">
        <v>2019</v>
      </c>
      <c r="AE35" s="207">
        <v>2019</v>
      </c>
      <c r="AF35" s="54"/>
      <c r="AG35" s="52"/>
      <c r="AH35" s="54"/>
      <c r="AI35" s="52"/>
      <c r="AJ35" s="54"/>
      <c r="AK35" s="52"/>
      <c r="AL35" s="54"/>
      <c r="AM35" s="55"/>
    </row>
    <row r="36" spans="1:39" ht="15" customHeight="1" x14ac:dyDescent="0.25">
      <c r="A36" s="137" t="s">
        <v>115</v>
      </c>
      <c r="B36" s="137" t="s">
        <v>116</v>
      </c>
      <c r="C36" s="277">
        <v>2019</v>
      </c>
      <c r="D36" s="162">
        <v>2019</v>
      </c>
      <c r="E36" s="162">
        <v>2019</v>
      </c>
      <c r="F36" s="162" t="s">
        <v>228</v>
      </c>
      <c r="G36" s="163" t="s">
        <v>228</v>
      </c>
      <c r="H36" s="162" t="s">
        <v>228</v>
      </c>
      <c r="I36" s="163" t="s">
        <v>228</v>
      </c>
      <c r="J36" s="162" t="s">
        <v>229</v>
      </c>
      <c r="K36" s="163" t="s">
        <v>229</v>
      </c>
      <c r="L36" s="162" t="s">
        <v>229</v>
      </c>
      <c r="M36" s="163" t="s">
        <v>229</v>
      </c>
      <c r="N36" s="162">
        <v>2010</v>
      </c>
      <c r="O36" s="163">
        <v>2010</v>
      </c>
      <c r="P36" s="162" t="s">
        <v>230</v>
      </c>
      <c r="Q36" s="163" t="s">
        <v>230</v>
      </c>
      <c r="R36" s="162">
        <v>2016</v>
      </c>
      <c r="S36" s="163">
        <v>2016</v>
      </c>
      <c r="T36" s="162">
        <v>2015</v>
      </c>
      <c r="U36" s="163">
        <v>2015</v>
      </c>
      <c r="V36" s="162">
        <v>2015</v>
      </c>
      <c r="W36" s="163">
        <v>2015</v>
      </c>
      <c r="X36" s="162">
        <v>2021</v>
      </c>
      <c r="Y36" s="163">
        <v>2021</v>
      </c>
      <c r="Z36" s="162">
        <v>2021</v>
      </c>
      <c r="AA36" s="163">
        <v>2021</v>
      </c>
      <c r="AB36" s="162">
        <v>2022</v>
      </c>
      <c r="AC36" s="162" t="s">
        <v>231</v>
      </c>
      <c r="AD36" s="207">
        <v>2019</v>
      </c>
      <c r="AE36" s="207">
        <v>2019</v>
      </c>
      <c r="AF36" s="54"/>
      <c r="AG36" s="52"/>
      <c r="AH36" s="54"/>
      <c r="AI36" s="52"/>
      <c r="AJ36" s="54"/>
      <c r="AK36" s="52"/>
      <c r="AL36" s="54"/>
      <c r="AM36" s="55"/>
    </row>
    <row r="37" spans="1:39" ht="15" customHeight="1" x14ac:dyDescent="0.25">
      <c r="A37" s="137" t="s">
        <v>117</v>
      </c>
      <c r="B37" s="137" t="s">
        <v>118</v>
      </c>
      <c r="C37" s="277">
        <v>2019</v>
      </c>
      <c r="D37" s="162">
        <v>2019</v>
      </c>
      <c r="E37" s="162">
        <v>2019</v>
      </c>
      <c r="F37" s="162" t="s">
        <v>228</v>
      </c>
      <c r="G37" s="163" t="s">
        <v>228</v>
      </c>
      <c r="H37" s="162" t="s">
        <v>228</v>
      </c>
      <c r="I37" s="163" t="s">
        <v>228</v>
      </c>
      <c r="J37" s="162" t="s">
        <v>229</v>
      </c>
      <c r="K37" s="163" t="s">
        <v>229</v>
      </c>
      <c r="L37" s="162" t="s">
        <v>229</v>
      </c>
      <c r="M37" s="163" t="s">
        <v>229</v>
      </c>
      <c r="N37" s="162">
        <v>2010</v>
      </c>
      <c r="O37" s="163">
        <v>2010</v>
      </c>
      <c r="P37" s="162" t="s">
        <v>230</v>
      </c>
      <c r="Q37" s="163" t="s">
        <v>230</v>
      </c>
      <c r="R37" s="162">
        <v>2016</v>
      </c>
      <c r="S37" s="163">
        <v>2016</v>
      </c>
      <c r="T37" s="162">
        <v>2015</v>
      </c>
      <c r="U37" s="163">
        <v>2015</v>
      </c>
      <c r="V37" s="162">
        <v>2015</v>
      </c>
      <c r="W37" s="163">
        <v>2015</v>
      </c>
      <c r="X37" s="162">
        <v>2021</v>
      </c>
      <c r="Y37" s="163">
        <v>2021</v>
      </c>
      <c r="Z37" s="162">
        <v>2021</v>
      </c>
      <c r="AA37" s="163">
        <v>2021</v>
      </c>
      <c r="AB37" s="162">
        <v>2022</v>
      </c>
      <c r="AC37" s="162" t="s">
        <v>231</v>
      </c>
      <c r="AD37" s="207">
        <v>2019</v>
      </c>
      <c r="AE37" s="207">
        <v>2019</v>
      </c>
      <c r="AF37" s="54"/>
      <c r="AG37" s="52"/>
      <c r="AH37" s="54"/>
      <c r="AI37" s="52"/>
      <c r="AJ37" s="54"/>
      <c r="AK37" s="52"/>
      <c r="AL37" s="54"/>
      <c r="AM37" s="55"/>
    </row>
    <row r="38" spans="1:39" ht="15" customHeight="1" x14ac:dyDescent="0.25">
      <c r="A38" s="137" t="s">
        <v>119</v>
      </c>
      <c r="B38" s="137" t="s">
        <v>120</v>
      </c>
      <c r="C38" s="277">
        <v>2019</v>
      </c>
      <c r="D38" s="162">
        <v>2019</v>
      </c>
      <c r="E38" s="162">
        <v>2019</v>
      </c>
      <c r="F38" s="162" t="s">
        <v>228</v>
      </c>
      <c r="G38" s="163" t="s">
        <v>228</v>
      </c>
      <c r="H38" s="162" t="s">
        <v>228</v>
      </c>
      <c r="I38" s="163" t="s">
        <v>228</v>
      </c>
      <c r="J38" s="162" t="s">
        <v>229</v>
      </c>
      <c r="K38" s="163" t="s">
        <v>229</v>
      </c>
      <c r="L38" s="162" t="s">
        <v>229</v>
      </c>
      <c r="M38" s="163" t="s">
        <v>229</v>
      </c>
      <c r="N38" s="162">
        <v>2010</v>
      </c>
      <c r="O38" s="163">
        <v>2010</v>
      </c>
      <c r="P38" s="162" t="s">
        <v>230</v>
      </c>
      <c r="Q38" s="163" t="s">
        <v>230</v>
      </c>
      <c r="R38" s="162">
        <v>2016</v>
      </c>
      <c r="S38" s="163">
        <v>2016</v>
      </c>
      <c r="T38" s="162">
        <v>2015</v>
      </c>
      <c r="U38" s="163">
        <v>2015</v>
      </c>
      <c r="V38" s="162">
        <v>2015</v>
      </c>
      <c r="W38" s="163">
        <v>2015</v>
      </c>
      <c r="X38" s="162">
        <v>2021</v>
      </c>
      <c r="Y38" s="163">
        <v>2021</v>
      </c>
      <c r="Z38" s="162">
        <v>2021</v>
      </c>
      <c r="AA38" s="163">
        <v>2021</v>
      </c>
      <c r="AB38" s="162">
        <v>2022</v>
      </c>
      <c r="AC38" s="162" t="s">
        <v>231</v>
      </c>
      <c r="AD38" s="207">
        <v>2019</v>
      </c>
      <c r="AE38" s="207">
        <v>2019</v>
      </c>
      <c r="AF38" s="54"/>
      <c r="AG38" s="52"/>
      <c r="AH38" s="54"/>
      <c r="AI38" s="52"/>
      <c r="AJ38" s="54"/>
      <c r="AK38" s="52"/>
      <c r="AL38" s="54"/>
      <c r="AM38" s="55"/>
    </row>
    <row r="39" spans="1:39" ht="15" customHeight="1" x14ac:dyDescent="0.25">
      <c r="A39" s="137" t="s">
        <v>121</v>
      </c>
      <c r="B39" s="137" t="s">
        <v>122</v>
      </c>
      <c r="C39" s="277">
        <v>2019</v>
      </c>
      <c r="D39" s="162">
        <v>2019</v>
      </c>
      <c r="E39" s="162">
        <v>2019</v>
      </c>
      <c r="F39" s="162" t="s">
        <v>228</v>
      </c>
      <c r="G39" s="163" t="s">
        <v>228</v>
      </c>
      <c r="H39" s="162" t="s">
        <v>228</v>
      </c>
      <c r="I39" s="163" t="s">
        <v>228</v>
      </c>
      <c r="J39" s="162" t="s">
        <v>229</v>
      </c>
      <c r="K39" s="163" t="s">
        <v>229</v>
      </c>
      <c r="L39" s="162" t="s">
        <v>229</v>
      </c>
      <c r="M39" s="163" t="s">
        <v>229</v>
      </c>
      <c r="N39" s="162">
        <v>2010</v>
      </c>
      <c r="O39" s="163">
        <v>2010</v>
      </c>
      <c r="P39" s="162" t="s">
        <v>230</v>
      </c>
      <c r="Q39" s="163" t="s">
        <v>230</v>
      </c>
      <c r="R39" s="162">
        <v>2016</v>
      </c>
      <c r="S39" s="163">
        <v>2016</v>
      </c>
      <c r="T39" s="162">
        <v>2015</v>
      </c>
      <c r="U39" s="163">
        <v>2015</v>
      </c>
      <c r="V39" s="162">
        <v>2015</v>
      </c>
      <c r="W39" s="163">
        <v>2015</v>
      </c>
      <c r="X39" s="162">
        <v>2021</v>
      </c>
      <c r="Y39" s="163">
        <v>2021</v>
      </c>
      <c r="Z39" s="162">
        <v>2021</v>
      </c>
      <c r="AA39" s="163">
        <v>2021</v>
      </c>
      <c r="AB39" s="162">
        <v>2022</v>
      </c>
      <c r="AC39" s="162" t="s">
        <v>231</v>
      </c>
      <c r="AD39" s="207">
        <v>2019</v>
      </c>
      <c r="AE39" s="207">
        <v>2019</v>
      </c>
      <c r="AF39" s="54"/>
      <c r="AG39" s="52"/>
      <c r="AH39" s="54"/>
      <c r="AI39" s="52"/>
      <c r="AJ39" s="54"/>
      <c r="AK39" s="52"/>
      <c r="AL39" s="54"/>
      <c r="AM39" s="55"/>
    </row>
    <row r="40" spans="1:39" ht="15" customHeight="1" x14ac:dyDescent="0.25">
      <c r="A40" s="137" t="s">
        <v>123</v>
      </c>
      <c r="B40" s="137" t="s">
        <v>124</v>
      </c>
      <c r="C40" s="277">
        <v>2019</v>
      </c>
      <c r="D40" s="162">
        <v>2019</v>
      </c>
      <c r="E40" s="162">
        <v>2019</v>
      </c>
      <c r="F40" s="162" t="s">
        <v>228</v>
      </c>
      <c r="G40" s="163" t="s">
        <v>228</v>
      </c>
      <c r="H40" s="162" t="s">
        <v>228</v>
      </c>
      <c r="I40" s="163" t="s">
        <v>228</v>
      </c>
      <c r="J40" s="162" t="s">
        <v>229</v>
      </c>
      <c r="K40" s="163" t="s">
        <v>229</v>
      </c>
      <c r="L40" s="162" t="s">
        <v>229</v>
      </c>
      <c r="M40" s="163" t="s">
        <v>229</v>
      </c>
      <c r="N40" s="162">
        <v>2010</v>
      </c>
      <c r="O40" s="163">
        <v>2010</v>
      </c>
      <c r="P40" s="162" t="s">
        <v>230</v>
      </c>
      <c r="Q40" s="163" t="s">
        <v>230</v>
      </c>
      <c r="R40" s="162">
        <v>2016</v>
      </c>
      <c r="S40" s="163">
        <v>2016</v>
      </c>
      <c r="T40" s="162">
        <v>2015</v>
      </c>
      <c r="U40" s="163">
        <v>2015</v>
      </c>
      <c r="V40" s="162">
        <v>2015</v>
      </c>
      <c r="W40" s="163">
        <v>2015</v>
      </c>
      <c r="X40" s="162">
        <v>2021</v>
      </c>
      <c r="Y40" s="163">
        <v>2021</v>
      </c>
      <c r="Z40" s="162">
        <v>2021</v>
      </c>
      <c r="AA40" s="163">
        <v>2021</v>
      </c>
      <c r="AB40" s="162">
        <v>2022</v>
      </c>
      <c r="AC40" s="162" t="s">
        <v>231</v>
      </c>
      <c r="AD40" s="207">
        <v>2019</v>
      </c>
      <c r="AE40" s="207">
        <v>2019</v>
      </c>
      <c r="AF40" s="54"/>
      <c r="AG40" s="52"/>
      <c r="AH40" s="54"/>
      <c r="AI40" s="52"/>
      <c r="AJ40" s="54"/>
      <c r="AK40" s="52"/>
      <c r="AL40" s="54"/>
      <c r="AM40" s="55"/>
    </row>
    <row r="41" spans="1:39" ht="15" customHeight="1" x14ac:dyDescent="0.25">
      <c r="A41" s="137" t="s">
        <v>125</v>
      </c>
      <c r="B41" s="137" t="s">
        <v>126</v>
      </c>
      <c r="C41" s="277">
        <v>2019</v>
      </c>
      <c r="D41" s="162">
        <v>2019</v>
      </c>
      <c r="E41" s="162">
        <v>2019</v>
      </c>
      <c r="F41" s="162" t="s">
        <v>228</v>
      </c>
      <c r="G41" s="163" t="s">
        <v>228</v>
      </c>
      <c r="H41" s="162" t="s">
        <v>228</v>
      </c>
      <c r="I41" s="163" t="s">
        <v>228</v>
      </c>
      <c r="J41" s="162" t="s">
        <v>229</v>
      </c>
      <c r="K41" s="163" t="s">
        <v>229</v>
      </c>
      <c r="L41" s="162" t="s">
        <v>229</v>
      </c>
      <c r="M41" s="163" t="s">
        <v>229</v>
      </c>
      <c r="N41" s="162">
        <v>2010</v>
      </c>
      <c r="O41" s="163">
        <v>2010</v>
      </c>
      <c r="P41" s="162" t="s">
        <v>230</v>
      </c>
      <c r="Q41" s="163" t="s">
        <v>230</v>
      </c>
      <c r="R41" s="162">
        <v>2016</v>
      </c>
      <c r="S41" s="163">
        <v>2016</v>
      </c>
      <c r="T41" s="162">
        <v>2015</v>
      </c>
      <c r="U41" s="163">
        <v>2015</v>
      </c>
      <c r="V41" s="162">
        <v>2015</v>
      </c>
      <c r="W41" s="163">
        <v>2015</v>
      </c>
      <c r="X41" s="162">
        <v>2021</v>
      </c>
      <c r="Y41" s="163">
        <v>2021</v>
      </c>
      <c r="Z41" s="162">
        <v>2021</v>
      </c>
      <c r="AA41" s="163">
        <v>2021</v>
      </c>
      <c r="AB41" s="162">
        <v>2022</v>
      </c>
      <c r="AC41" s="162" t="s">
        <v>231</v>
      </c>
      <c r="AD41" s="207">
        <v>2019</v>
      </c>
      <c r="AE41" s="207">
        <v>2019</v>
      </c>
      <c r="AF41" s="54"/>
      <c r="AG41" s="52"/>
      <c r="AH41" s="54"/>
      <c r="AI41" s="52"/>
      <c r="AJ41" s="54"/>
      <c r="AK41" s="52"/>
      <c r="AL41" s="54"/>
      <c r="AM41" s="55"/>
    </row>
    <row r="42" spans="1:39" ht="15" customHeight="1" x14ac:dyDescent="0.25">
      <c r="A42" s="137" t="s">
        <v>127</v>
      </c>
      <c r="B42" s="137" t="s">
        <v>128</v>
      </c>
      <c r="C42" s="277">
        <v>2019</v>
      </c>
      <c r="D42" s="162">
        <v>2019</v>
      </c>
      <c r="E42" s="162">
        <v>2019</v>
      </c>
      <c r="F42" s="162" t="s">
        <v>228</v>
      </c>
      <c r="G42" s="163" t="s">
        <v>228</v>
      </c>
      <c r="H42" s="162" t="s">
        <v>228</v>
      </c>
      <c r="I42" s="163" t="s">
        <v>228</v>
      </c>
      <c r="J42" s="162" t="s">
        <v>229</v>
      </c>
      <c r="K42" s="163" t="s">
        <v>229</v>
      </c>
      <c r="L42" s="162" t="s">
        <v>229</v>
      </c>
      <c r="M42" s="163" t="s">
        <v>229</v>
      </c>
      <c r="N42" s="162">
        <v>2010</v>
      </c>
      <c r="O42" s="163">
        <v>2010</v>
      </c>
      <c r="P42" s="162" t="s">
        <v>230</v>
      </c>
      <c r="Q42" s="163" t="s">
        <v>230</v>
      </c>
      <c r="R42" s="162">
        <v>2016</v>
      </c>
      <c r="S42" s="163">
        <v>2016</v>
      </c>
      <c r="T42" s="162">
        <v>2015</v>
      </c>
      <c r="U42" s="163">
        <v>2015</v>
      </c>
      <c r="V42" s="162">
        <v>2015</v>
      </c>
      <c r="W42" s="163">
        <v>2015</v>
      </c>
      <c r="X42" s="162">
        <v>2021</v>
      </c>
      <c r="Y42" s="163">
        <v>2021</v>
      </c>
      <c r="Z42" s="162">
        <v>2021</v>
      </c>
      <c r="AA42" s="163">
        <v>2021</v>
      </c>
      <c r="AB42" s="162">
        <v>2022</v>
      </c>
      <c r="AC42" s="162" t="s">
        <v>231</v>
      </c>
      <c r="AD42" s="207">
        <v>2019</v>
      </c>
      <c r="AE42" s="207">
        <v>2019</v>
      </c>
      <c r="AF42" s="54"/>
      <c r="AG42" s="52"/>
      <c r="AH42" s="54"/>
      <c r="AI42" s="52"/>
      <c r="AJ42" s="54"/>
      <c r="AK42" s="52"/>
      <c r="AL42" s="54"/>
      <c r="AM42" s="55"/>
    </row>
    <row r="43" spans="1:39" ht="15" customHeight="1" x14ac:dyDescent="0.25">
      <c r="A43" s="137" t="s">
        <v>129</v>
      </c>
      <c r="B43" s="137" t="s">
        <v>130</v>
      </c>
      <c r="C43" s="277">
        <v>2019</v>
      </c>
      <c r="D43" s="162">
        <v>2019</v>
      </c>
      <c r="E43" s="162">
        <v>2019</v>
      </c>
      <c r="F43" s="162" t="s">
        <v>228</v>
      </c>
      <c r="G43" s="163" t="s">
        <v>228</v>
      </c>
      <c r="H43" s="162" t="s">
        <v>228</v>
      </c>
      <c r="I43" s="163" t="s">
        <v>228</v>
      </c>
      <c r="J43" s="162" t="s">
        <v>229</v>
      </c>
      <c r="K43" s="163" t="s">
        <v>229</v>
      </c>
      <c r="L43" s="162" t="s">
        <v>229</v>
      </c>
      <c r="M43" s="163" t="s">
        <v>229</v>
      </c>
      <c r="N43" s="162">
        <v>2010</v>
      </c>
      <c r="O43" s="163">
        <v>2010</v>
      </c>
      <c r="P43" s="162" t="s">
        <v>230</v>
      </c>
      <c r="Q43" s="163" t="s">
        <v>230</v>
      </c>
      <c r="R43" s="162">
        <v>2016</v>
      </c>
      <c r="S43" s="163">
        <v>2016</v>
      </c>
      <c r="T43" s="162">
        <v>2015</v>
      </c>
      <c r="U43" s="163">
        <v>2015</v>
      </c>
      <c r="V43" s="162">
        <v>2015</v>
      </c>
      <c r="W43" s="163">
        <v>2015</v>
      </c>
      <c r="X43" s="162">
        <v>2021</v>
      </c>
      <c r="Y43" s="163">
        <v>2021</v>
      </c>
      <c r="Z43" s="162">
        <v>2021</v>
      </c>
      <c r="AA43" s="163">
        <v>2021</v>
      </c>
      <c r="AB43" s="162">
        <v>2022</v>
      </c>
      <c r="AC43" s="162" t="s">
        <v>231</v>
      </c>
      <c r="AD43" s="207">
        <v>2019</v>
      </c>
      <c r="AE43" s="207">
        <v>2019</v>
      </c>
      <c r="AF43" s="54"/>
      <c r="AG43" s="52"/>
      <c r="AH43" s="54"/>
      <c r="AI43" s="52"/>
      <c r="AJ43" s="54"/>
      <c r="AK43" s="52"/>
      <c r="AL43" s="54"/>
      <c r="AM43" s="55"/>
    </row>
    <row r="44" spans="1:39" ht="15" customHeight="1" x14ac:dyDescent="0.25">
      <c r="A44" s="137" t="s">
        <v>131</v>
      </c>
      <c r="B44" s="137" t="s">
        <v>132</v>
      </c>
      <c r="C44" s="277">
        <v>2019</v>
      </c>
      <c r="D44" s="162">
        <v>2019</v>
      </c>
      <c r="E44" s="162">
        <v>2019</v>
      </c>
      <c r="F44" s="162" t="s">
        <v>228</v>
      </c>
      <c r="G44" s="163" t="s">
        <v>228</v>
      </c>
      <c r="H44" s="162" t="s">
        <v>228</v>
      </c>
      <c r="I44" s="163" t="s">
        <v>228</v>
      </c>
      <c r="J44" s="162" t="s">
        <v>229</v>
      </c>
      <c r="K44" s="163" t="s">
        <v>229</v>
      </c>
      <c r="L44" s="162" t="s">
        <v>229</v>
      </c>
      <c r="M44" s="163" t="s">
        <v>229</v>
      </c>
      <c r="N44" s="162">
        <v>2010</v>
      </c>
      <c r="O44" s="163">
        <v>2010</v>
      </c>
      <c r="P44" s="162" t="s">
        <v>230</v>
      </c>
      <c r="Q44" s="163" t="s">
        <v>230</v>
      </c>
      <c r="R44" s="162">
        <v>2016</v>
      </c>
      <c r="S44" s="163">
        <v>2016</v>
      </c>
      <c r="T44" s="162">
        <v>2015</v>
      </c>
      <c r="U44" s="163">
        <v>2015</v>
      </c>
      <c r="V44" s="162">
        <v>2015</v>
      </c>
      <c r="W44" s="163">
        <v>2015</v>
      </c>
      <c r="X44" s="162">
        <v>2021</v>
      </c>
      <c r="Y44" s="163">
        <v>2021</v>
      </c>
      <c r="Z44" s="162">
        <v>2021</v>
      </c>
      <c r="AA44" s="163">
        <v>2021</v>
      </c>
      <c r="AB44" s="162">
        <v>2022</v>
      </c>
      <c r="AC44" s="162" t="s">
        <v>231</v>
      </c>
      <c r="AD44" s="207">
        <v>2019</v>
      </c>
      <c r="AE44" s="207">
        <v>2019</v>
      </c>
      <c r="AF44" s="54"/>
      <c r="AG44" s="52"/>
      <c r="AH44" s="54"/>
      <c r="AI44" s="52"/>
      <c r="AJ44" s="54"/>
      <c r="AK44" s="52"/>
      <c r="AL44" s="54"/>
      <c r="AM44" s="55"/>
    </row>
    <row r="45" spans="1:39" ht="15" customHeight="1" x14ac:dyDescent="0.25">
      <c r="A45" s="137" t="s">
        <v>133</v>
      </c>
      <c r="B45" s="137" t="s">
        <v>134</v>
      </c>
      <c r="C45" s="277">
        <v>2019</v>
      </c>
      <c r="D45" s="162">
        <v>2019</v>
      </c>
      <c r="E45" s="162">
        <v>2019</v>
      </c>
      <c r="F45" s="162" t="s">
        <v>228</v>
      </c>
      <c r="G45" s="163" t="s">
        <v>228</v>
      </c>
      <c r="H45" s="162" t="s">
        <v>228</v>
      </c>
      <c r="I45" s="163" t="s">
        <v>228</v>
      </c>
      <c r="J45" s="162" t="s">
        <v>229</v>
      </c>
      <c r="K45" s="163" t="s">
        <v>229</v>
      </c>
      <c r="L45" s="162" t="s">
        <v>229</v>
      </c>
      <c r="M45" s="163" t="s">
        <v>229</v>
      </c>
      <c r="N45" s="162">
        <v>2010</v>
      </c>
      <c r="O45" s="163">
        <v>2010</v>
      </c>
      <c r="P45" s="162" t="s">
        <v>230</v>
      </c>
      <c r="Q45" s="163" t="s">
        <v>230</v>
      </c>
      <c r="R45" s="162">
        <v>2016</v>
      </c>
      <c r="S45" s="163">
        <v>2016</v>
      </c>
      <c r="T45" s="162">
        <v>2015</v>
      </c>
      <c r="U45" s="163">
        <v>2015</v>
      </c>
      <c r="V45" s="162">
        <v>2015</v>
      </c>
      <c r="W45" s="163">
        <v>2015</v>
      </c>
      <c r="X45" s="162">
        <v>2021</v>
      </c>
      <c r="Y45" s="163">
        <v>2021</v>
      </c>
      <c r="Z45" s="162">
        <v>2021</v>
      </c>
      <c r="AA45" s="163">
        <v>2021</v>
      </c>
      <c r="AB45" s="162">
        <v>2022</v>
      </c>
      <c r="AC45" s="162" t="s">
        <v>231</v>
      </c>
      <c r="AD45" s="207">
        <v>2019</v>
      </c>
      <c r="AE45" s="207">
        <v>2019</v>
      </c>
      <c r="AF45" s="54"/>
      <c r="AG45" s="52"/>
      <c r="AH45" s="54"/>
      <c r="AI45" s="52"/>
      <c r="AJ45" s="54"/>
      <c r="AK45" s="52"/>
      <c r="AL45" s="54"/>
      <c r="AM45" s="55"/>
    </row>
    <row r="46" spans="1:39" ht="15" customHeight="1" x14ac:dyDescent="0.25">
      <c r="A46" s="137" t="s">
        <v>135</v>
      </c>
      <c r="B46" s="137" t="s">
        <v>136</v>
      </c>
      <c r="C46" s="277">
        <v>2019</v>
      </c>
      <c r="D46" s="162">
        <v>2019</v>
      </c>
      <c r="E46" s="162">
        <v>2019</v>
      </c>
      <c r="F46" s="162" t="s">
        <v>228</v>
      </c>
      <c r="G46" s="163" t="s">
        <v>228</v>
      </c>
      <c r="H46" s="162" t="s">
        <v>228</v>
      </c>
      <c r="I46" s="163" t="s">
        <v>228</v>
      </c>
      <c r="J46" s="162" t="s">
        <v>229</v>
      </c>
      <c r="K46" s="163" t="s">
        <v>229</v>
      </c>
      <c r="L46" s="162" t="s">
        <v>229</v>
      </c>
      <c r="M46" s="163" t="s">
        <v>229</v>
      </c>
      <c r="N46" s="162">
        <v>2010</v>
      </c>
      <c r="O46" s="163">
        <v>2010</v>
      </c>
      <c r="P46" s="162" t="s">
        <v>230</v>
      </c>
      <c r="Q46" s="163" t="s">
        <v>230</v>
      </c>
      <c r="R46" s="162">
        <v>2016</v>
      </c>
      <c r="S46" s="163">
        <v>2016</v>
      </c>
      <c r="T46" s="162">
        <v>2015</v>
      </c>
      <c r="U46" s="163">
        <v>2015</v>
      </c>
      <c r="V46" s="162">
        <v>2015</v>
      </c>
      <c r="W46" s="163">
        <v>2015</v>
      </c>
      <c r="X46" s="162">
        <v>2021</v>
      </c>
      <c r="Y46" s="163">
        <v>2021</v>
      </c>
      <c r="Z46" s="162">
        <v>2021</v>
      </c>
      <c r="AA46" s="163">
        <v>2021</v>
      </c>
      <c r="AB46" s="162">
        <v>2022</v>
      </c>
      <c r="AC46" s="162" t="s">
        <v>231</v>
      </c>
      <c r="AD46" s="207">
        <v>2019</v>
      </c>
      <c r="AE46" s="207">
        <v>2019</v>
      </c>
      <c r="AF46" s="54"/>
      <c r="AG46" s="52"/>
      <c r="AH46" s="54"/>
      <c r="AI46" s="52"/>
      <c r="AJ46" s="54"/>
      <c r="AK46" s="52"/>
      <c r="AL46" s="54"/>
      <c r="AM46" s="55"/>
    </row>
    <row r="47" spans="1:39" ht="15" customHeight="1" x14ac:dyDescent="0.25">
      <c r="A47" s="137" t="s">
        <v>137</v>
      </c>
      <c r="B47" s="137" t="s">
        <v>138</v>
      </c>
      <c r="C47" s="277">
        <v>2019</v>
      </c>
      <c r="D47" s="162">
        <v>2019</v>
      </c>
      <c r="E47" s="162">
        <v>2019</v>
      </c>
      <c r="F47" s="162" t="s">
        <v>228</v>
      </c>
      <c r="G47" s="163" t="s">
        <v>228</v>
      </c>
      <c r="H47" s="162" t="s">
        <v>228</v>
      </c>
      <c r="I47" s="163" t="s">
        <v>228</v>
      </c>
      <c r="J47" s="162" t="s">
        <v>229</v>
      </c>
      <c r="K47" s="163" t="s">
        <v>229</v>
      </c>
      <c r="L47" s="162" t="s">
        <v>229</v>
      </c>
      <c r="M47" s="163" t="s">
        <v>229</v>
      </c>
      <c r="N47" s="162">
        <v>2010</v>
      </c>
      <c r="O47" s="163">
        <v>2010</v>
      </c>
      <c r="P47" s="162" t="s">
        <v>230</v>
      </c>
      <c r="Q47" s="163" t="s">
        <v>230</v>
      </c>
      <c r="R47" s="162">
        <v>2016</v>
      </c>
      <c r="S47" s="163">
        <v>2016</v>
      </c>
      <c r="T47" s="162">
        <v>2015</v>
      </c>
      <c r="U47" s="163">
        <v>2015</v>
      </c>
      <c r="V47" s="162">
        <v>2015</v>
      </c>
      <c r="W47" s="163">
        <v>2015</v>
      </c>
      <c r="X47" s="162">
        <v>2021</v>
      </c>
      <c r="Y47" s="163">
        <v>2021</v>
      </c>
      <c r="Z47" s="162">
        <v>2021</v>
      </c>
      <c r="AA47" s="163">
        <v>2021</v>
      </c>
      <c r="AB47" s="162">
        <v>2022</v>
      </c>
      <c r="AC47" s="162" t="s">
        <v>231</v>
      </c>
      <c r="AD47" s="207">
        <v>2019</v>
      </c>
      <c r="AE47" s="207">
        <v>2019</v>
      </c>
      <c r="AF47" s="54"/>
      <c r="AG47" s="52"/>
      <c r="AH47" s="54"/>
      <c r="AI47" s="52"/>
      <c r="AJ47" s="54"/>
      <c r="AK47" s="52"/>
      <c r="AL47" s="54"/>
      <c r="AM47" s="55"/>
    </row>
    <row r="48" spans="1:39" ht="15" customHeight="1" x14ac:dyDescent="0.25">
      <c r="A48" s="137" t="s">
        <v>139</v>
      </c>
      <c r="B48" s="137" t="s">
        <v>140</v>
      </c>
      <c r="C48" s="277">
        <v>2019</v>
      </c>
      <c r="D48" s="162">
        <v>2019</v>
      </c>
      <c r="E48" s="162">
        <v>2019</v>
      </c>
      <c r="F48" s="162" t="s">
        <v>228</v>
      </c>
      <c r="G48" s="163" t="s">
        <v>228</v>
      </c>
      <c r="H48" s="162" t="s">
        <v>228</v>
      </c>
      <c r="I48" s="163" t="s">
        <v>228</v>
      </c>
      <c r="J48" s="162" t="s">
        <v>229</v>
      </c>
      <c r="K48" s="163" t="s">
        <v>229</v>
      </c>
      <c r="L48" s="162" t="s">
        <v>229</v>
      </c>
      <c r="M48" s="163" t="s">
        <v>229</v>
      </c>
      <c r="N48" s="162">
        <v>2010</v>
      </c>
      <c r="O48" s="163">
        <v>2010</v>
      </c>
      <c r="P48" s="162" t="s">
        <v>230</v>
      </c>
      <c r="Q48" s="163" t="s">
        <v>230</v>
      </c>
      <c r="R48" s="162">
        <v>2016</v>
      </c>
      <c r="S48" s="163">
        <v>2016</v>
      </c>
      <c r="T48" s="162">
        <v>2015</v>
      </c>
      <c r="U48" s="163">
        <v>2015</v>
      </c>
      <c r="V48" s="162">
        <v>2015</v>
      </c>
      <c r="W48" s="163">
        <v>2015</v>
      </c>
      <c r="X48" s="162">
        <v>2021</v>
      </c>
      <c r="Y48" s="163">
        <v>2021</v>
      </c>
      <c r="Z48" s="162">
        <v>2021</v>
      </c>
      <c r="AA48" s="163">
        <v>2021</v>
      </c>
      <c r="AB48" s="162">
        <v>2022</v>
      </c>
      <c r="AC48" s="162" t="s">
        <v>231</v>
      </c>
      <c r="AD48" s="207">
        <v>2019</v>
      </c>
      <c r="AE48" s="207">
        <v>2019</v>
      </c>
      <c r="AF48" s="54"/>
      <c r="AG48" s="52"/>
      <c r="AH48" s="54"/>
      <c r="AI48" s="52"/>
      <c r="AJ48" s="54"/>
      <c r="AK48" s="52"/>
      <c r="AL48" s="54"/>
      <c r="AM48" s="55"/>
    </row>
    <row r="49" spans="1:39" ht="15" customHeight="1" x14ac:dyDescent="0.25">
      <c r="A49" s="137" t="s">
        <v>141</v>
      </c>
      <c r="B49" s="137" t="s">
        <v>142</v>
      </c>
      <c r="C49" s="277">
        <v>2019</v>
      </c>
      <c r="D49" s="162">
        <v>2019</v>
      </c>
      <c r="E49" s="162">
        <v>2019</v>
      </c>
      <c r="F49" s="162" t="s">
        <v>228</v>
      </c>
      <c r="G49" s="163" t="s">
        <v>228</v>
      </c>
      <c r="H49" s="162" t="s">
        <v>228</v>
      </c>
      <c r="I49" s="163" t="s">
        <v>228</v>
      </c>
      <c r="J49" s="162" t="s">
        <v>229</v>
      </c>
      <c r="K49" s="163" t="s">
        <v>229</v>
      </c>
      <c r="L49" s="162" t="s">
        <v>229</v>
      </c>
      <c r="M49" s="163" t="s">
        <v>229</v>
      </c>
      <c r="N49" s="162">
        <v>2010</v>
      </c>
      <c r="O49" s="163">
        <v>2010</v>
      </c>
      <c r="P49" s="162" t="s">
        <v>230</v>
      </c>
      <c r="Q49" s="163" t="s">
        <v>230</v>
      </c>
      <c r="R49" s="162">
        <v>2016</v>
      </c>
      <c r="S49" s="163">
        <v>2016</v>
      </c>
      <c r="T49" s="162">
        <v>2015</v>
      </c>
      <c r="U49" s="163">
        <v>2015</v>
      </c>
      <c r="V49" s="162">
        <v>2015</v>
      </c>
      <c r="W49" s="163">
        <v>2015</v>
      </c>
      <c r="X49" s="162">
        <v>2021</v>
      </c>
      <c r="Y49" s="163">
        <v>2021</v>
      </c>
      <c r="Z49" s="162">
        <v>2021</v>
      </c>
      <c r="AA49" s="163">
        <v>2021</v>
      </c>
      <c r="AB49" s="162">
        <v>2022</v>
      </c>
      <c r="AC49" s="162" t="s">
        <v>231</v>
      </c>
      <c r="AD49" s="207">
        <v>2019</v>
      </c>
      <c r="AE49" s="207">
        <v>2019</v>
      </c>
      <c r="AF49" s="54"/>
      <c r="AG49" s="52"/>
      <c r="AH49" s="54"/>
      <c r="AI49" s="52"/>
      <c r="AJ49" s="54"/>
      <c r="AK49" s="52"/>
      <c r="AL49" s="54"/>
      <c r="AM49" s="55"/>
    </row>
    <row r="50" spans="1:39" ht="15" customHeight="1" x14ac:dyDescent="0.25">
      <c r="A50" s="137" t="s">
        <v>143</v>
      </c>
      <c r="B50" s="137" t="s">
        <v>144</v>
      </c>
      <c r="C50" s="277">
        <v>2019</v>
      </c>
      <c r="D50" s="162">
        <v>2019</v>
      </c>
      <c r="E50" s="162">
        <v>2019</v>
      </c>
      <c r="F50" s="162" t="s">
        <v>228</v>
      </c>
      <c r="G50" s="163" t="s">
        <v>228</v>
      </c>
      <c r="H50" s="162" t="s">
        <v>228</v>
      </c>
      <c r="I50" s="163" t="s">
        <v>228</v>
      </c>
      <c r="J50" s="162" t="s">
        <v>229</v>
      </c>
      <c r="K50" s="163" t="s">
        <v>229</v>
      </c>
      <c r="L50" s="162" t="s">
        <v>229</v>
      </c>
      <c r="M50" s="163" t="s">
        <v>229</v>
      </c>
      <c r="N50" s="162">
        <v>2010</v>
      </c>
      <c r="O50" s="163">
        <v>2010</v>
      </c>
      <c r="P50" s="162" t="s">
        <v>230</v>
      </c>
      <c r="Q50" s="163" t="s">
        <v>230</v>
      </c>
      <c r="R50" s="162">
        <v>2016</v>
      </c>
      <c r="S50" s="163">
        <v>2016</v>
      </c>
      <c r="T50" s="162">
        <v>2015</v>
      </c>
      <c r="U50" s="163">
        <v>2015</v>
      </c>
      <c r="V50" s="162">
        <v>2015</v>
      </c>
      <c r="W50" s="163">
        <v>2015</v>
      </c>
      <c r="X50" s="162">
        <v>2021</v>
      </c>
      <c r="Y50" s="163">
        <v>2021</v>
      </c>
      <c r="Z50" s="162">
        <v>2021</v>
      </c>
      <c r="AA50" s="163">
        <v>2021</v>
      </c>
      <c r="AB50" s="162">
        <v>2022</v>
      </c>
      <c r="AC50" s="162" t="s">
        <v>231</v>
      </c>
      <c r="AD50" s="207">
        <v>2019</v>
      </c>
      <c r="AE50" s="207">
        <v>2019</v>
      </c>
      <c r="AF50" s="54"/>
      <c r="AG50" s="52"/>
      <c r="AH50" s="54"/>
      <c r="AI50" s="52"/>
      <c r="AJ50" s="54"/>
      <c r="AK50" s="52"/>
      <c r="AL50" s="54"/>
      <c r="AM50" s="55"/>
    </row>
    <row r="51" spans="1:39" ht="15" customHeight="1" x14ac:dyDescent="0.25">
      <c r="A51" s="137" t="s">
        <v>145</v>
      </c>
      <c r="B51" s="137" t="s">
        <v>146</v>
      </c>
      <c r="C51" s="277">
        <v>2019</v>
      </c>
      <c r="D51" s="162">
        <v>2019</v>
      </c>
      <c r="E51" s="162">
        <v>2019</v>
      </c>
      <c r="F51" s="162" t="s">
        <v>228</v>
      </c>
      <c r="G51" s="163" t="s">
        <v>228</v>
      </c>
      <c r="H51" s="162" t="s">
        <v>228</v>
      </c>
      <c r="I51" s="163" t="s">
        <v>228</v>
      </c>
      <c r="J51" s="162" t="s">
        <v>229</v>
      </c>
      <c r="K51" s="163" t="s">
        <v>229</v>
      </c>
      <c r="L51" s="162" t="s">
        <v>229</v>
      </c>
      <c r="M51" s="163" t="s">
        <v>229</v>
      </c>
      <c r="N51" s="162">
        <v>2010</v>
      </c>
      <c r="O51" s="163">
        <v>2010</v>
      </c>
      <c r="P51" s="162" t="s">
        <v>230</v>
      </c>
      <c r="Q51" s="163" t="s">
        <v>230</v>
      </c>
      <c r="R51" s="162">
        <v>2016</v>
      </c>
      <c r="S51" s="163">
        <v>2016</v>
      </c>
      <c r="T51" s="162">
        <v>2015</v>
      </c>
      <c r="U51" s="163">
        <v>2015</v>
      </c>
      <c r="V51" s="162">
        <v>2015</v>
      </c>
      <c r="W51" s="163">
        <v>2015</v>
      </c>
      <c r="X51" s="162">
        <v>2021</v>
      </c>
      <c r="Y51" s="163">
        <v>2021</v>
      </c>
      <c r="Z51" s="162">
        <v>2021</v>
      </c>
      <c r="AA51" s="163">
        <v>2021</v>
      </c>
      <c r="AB51" s="162">
        <v>2022</v>
      </c>
      <c r="AC51" s="162" t="s">
        <v>231</v>
      </c>
      <c r="AD51" s="207">
        <v>2019</v>
      </c>
      <c r="AE51" s="207">
        <v>2019</v>
      </c>
      <c r="AF51" s="54"/>
      <c r="AG51" s="52"/>
      <c r="AH51" s="54"/>
      <c r="AI51" s="52"/>
      <c r="AJ51" s="54"/>
      <c r="AK51" s="52"/>
      <c r="AL51" s="54"/>
      <c r="AM51" s="55"/>
    </row>
  </sheetData>
  <sheetProtection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DB895-60D9-47D0-943C-2413BAD99908}">
  <sheetPr>
    <tabColor theme="7" tint="0.39997558519241921"/>
  </sheetPr>
  <dimension ref="A1:AM51"/>
  <sheetViews>
    <sheetView showGridLines="0" zoomScaleNormal="100" workbookViewId="0">
      <pane ySplit="4" topLeftCell="A5" activePane="bottomLeft" state="frozen"/>
      <selection pane="bottomLeft"/>
    </sheetView>
  </sheetViews>
  <sheetFormatPr defaultColWidth="7.58203125" defaultRowHeight="15" customHeight="1" x14ac:dyDescent="0.35"/>
  <cols>
    <col min="1" max="1" width="15.33203125" style="53" bestFit="1" customWidth="1"/>
    <col min="2" max="2" width="15.75" style="53" customWidth="1"/>
    <col min="3" max="3" width="13.25" style="53" customWidth="1"/>
    <col min="4" max="5" width="11.75" style="53" customWidth="1"/>
    <col min="6" max="31" width="12.5" style="56" customWidth="1"/>
    <col min="32" max="34" width="7.58203125" style="53" customWidth="1"/>
    <col min="35" max="38" width="7.58203125" style="53"/>
    <col min="39" max="39" width="15" style="53" bestFit="1" customWidth="1"/>
    <col min="40" max="16384" width="7.58203125" style="53"/>
  </cols>
  <sheetData>
    <row r="1" spans="1:39" s="59" customFormat="1" ht="105.25" customHeight="1" x14ac:dyDescent="0.25">
      <c r="A1" s="77"/>
      <c r="B1" s="104" t="s">
        <v>219</v>
      </c>
      <c r="C1" s="83" t="s">
        <v>220</v>
      </c>
      <c r="D1" s="83" t="s">
        <v>221</v>
      </c>
      <c r="E1" s="83" t="s">
        <v>222</v>
      </c>
      <c r="F1" s="83" t="s">
        <v>148</v>
      </c>
      <c r="G1" s="86" t="s">
        <v>149</v>
      </c>
      <c r="H1" s="87" t="s">
        <v>150</v>
      </c>
      <c r="I1" s="87" t="s">
        <v>151</v>
      </c>
      <c r="J1" s="87" t="s">
        <v>152</v>
      </c>
      <c r="K1" s="87" t="s">
        <v>153</v>
      </c>
      <c r="L1" s="87" t="s">
        <v>154</v>
      </c>
      <c r="M1" s="87" t="s">
        <v>155</v>
      </c>
      <c r="N1" s="87" t="s">
        <v>156</v>
      </c>
      <c r="O1" s="87" t="s">
        <v>157</v>
      </c>
      <c r="P1" s="87" t="s">
        <v>158</v>
      </c>
      <c r="Q1" s="87" t="s">
        <v>159</v>
      </c>
      <c r="R1" s="87" t="s">
        <v>160</v>
      </c>
      <c r="S1" s="87" t="s">
        <v>161</v>
      </c>
      <c r="T1" s="87" t="s">
        <v>162</v>
      </c>
      <c r="U1" s="87" t="s">
        <v>163</v>
      </c>
      <c r="V1" s="87" t="s">
        <v>164</v>
      </c>
      <c r="W1" s="87" t="s">
        <v>165</v>
      </c>
      <c r="X1" s="87" t="s">
        <v>166</v>
      </c>
      <c r="Y1" s="87" t="s">
        <v>167</v>
      </c>
      <c r="Z1" s="87" t="s">
        <v>168</v>
      </c>
      <c r="AA1" s="87" t="s">
        <v>169</v>
      </c>
      <c r="AB1" s="87" t="s">
        <v>223</v>
      </c>
      <c r="AC1" s="87" t="s">
        <v>224</v>
      </c>
      <c r="AD1" s="87" t="s">
        <v>225</v>
      </c>
      <c r="AE1" s="87" t="s">
        <v>226</v>
      </c>
    </row>
    <row r="2" spans="1:39" s="59" customFormat="1" ht="13" x14ac:dyDescent="0.25">
      <c r="A2" s="77"/>
      <c r="B2" s="84" t="s">
        <v>227</v>
      </c>
      <c r="C2" s="79">
        <v>2019</v>
      </c>
      <c r="D2" s="79">
        <v>2019</v>
      </c>
      <c r="E2" s="79">
        <v>2019</v>
      </c>
      <c r="F2" s="133" t="s">
        <v>228</v>
      </c>
      <c r="G2" s="133" t="s">
        <v>228</v>
      </c>
      <c r="H2" s="133" t="s">
        <v>228</v>
      </c>
      <c r="I2" s="133" t="s">
        <v>228</v>
      </c>
      <c r="J2" s="134" t="s">
        <v>229</v>
      </c>
      <c r="K2" s="134" t="s">
        <v>229</v>
      </c>
      <c r="L2" s="134" t="s">
        <v>229</v>
      </c>
      <c r="M2" s="134" t="s">
        <v>229</v>
      </c>
      <c r="N2" s="134">
        <v>2010</v>
      </c>
      <c r="O2" s="134">
        <v>2010</v>
      </c>
      <c r="P2" s="134" t="s">
        <v>230</v>
      </c>
      <c r="Q2" s="134" t="s">
        <v>230</v>
      </c>
      <c r="R2" s="134">
        <v>2016</v>
      </c>
      <c r="S2" s="134">
        <v>2016</v>
      </c>
      <c r="T2" s="134">
        <v>2015</v>
      </c>
      <c r="U2" s="134">
        <v>2015</v>
      </c>
      <c r="V2" s="134">
        <v>2015</v>
      </c>
      <c r="W2" s="134">
        <v>2015</v>
      </c>
      <c r="X2" s="134">
        <v>2021</v>
      </c>
      <c r="Y2" s="134">
        <v>2021</v>
      </c>
      <c r="Z2" s="134">
        <v>2021</v>
      </c>
      <c r="AA2" s="134">
        <v>2021</v>
      </c>
      <c r="AB2" s="78">
        <v>2022</v>
      </c>
      <c r="AC2" s="78" t="s">
        <v>231</v>
      </c>
      <c r="AD2" s="134">
        <v>2019</v>
      </c>
      <c r="AE2" s="134">
        <v>2019</v>
      </c>
    </row>
    <row r="3" spans="1:39" s="59" customFormat="1" ht="13" x14ac:dyDescent="0.25">
      <c r="A3" s="278"/>
      <c r="B3" s="279" t="s">
        <v>232</v>
      </c>
      <c r="C3" s="79" t="s">
        <v>233</v>
      </c>
      <c r="D3" s="79" t="s">
        <v>233</v>
      </c>
      <c r="E3" s="78" t="s">
        <v>234</v>
      </c>
      <c r="F3" s="79" t="s">
        <v>233</v>
      </c>
      <c r="G3" s="78" t="s">
        <v>234</v>
      </c>
      <c r="H3" s="79" t="s">
        <v>233</v>
      </c>
      <c r="I3" s="78" t="s">
        <v>234</v>
      </c>
      <c r="J3" s="79" t="s">
        <v>233</v>
      </c>
      <c r="K3" s="78" t="s">
        <v>234</v>
      </c>
      <c r="L3" s="79" t="s">
        <v>233</v>
      </c>
      <c r="M3" s="78" t="s">
        <v>234</v>
      </c>
      <c r="N3" s="79" t="s">
        <v>233</v>
      </c>
      <c r="O3" s="78" t="s">
        <v>234</v>
      </c>
      <c r="P3" s="79" t="s">
        <v>233</v>
      </c>
      <c r="Q3" s="78" t="s">
        <v>234</v>
      </c>
      <c r="R3" s="79" t="s">
        <v>233</v>
      </c>
      <c r="S3" s="78" t="s">
        <v>234</v>
      </c>
      <c r="T3" s="79" t="s">
        <v>233</v>
      </c>
      <c r="U3" s="78" t="s">
        <v>234</v>
      </c>
      <c r="V3" s="79" t="s">
        <v>233</v>
      </c>
      <c r="W3" s="78" t="s">
        <v>234</v>
      </c>
      <c r="X3" s="79" t="s">
        <v>233</v>
      </c>
      <c r="Y3" s="78" t="s">
        <v>234</v>
      </c>
      <c r="Z3" s="79" t="s">
        <v>233</v>
      </c>
      <c r="AA3" s="78" t="s">
        <v>234</v>
      </c>
      <c r="AB3" s="94" t="s">
        <v>234</v>
      </c>
      <c r="AC3" s="94" t="s">
        <v>233</v>
      </c>
      <c r="AD3" s="78" t="s">
        <v>233</v>
      </c>
      <c r="AE3" s="78" t="s">
        <v>233</v>
      </c>
    </row>
    <row r="4" spans="1:39" s="60" customFormat="1" ht="26" x14ac:dyDescent="0.25">
      <c r="A4" s="280" t="s">
        <v>19</v>
      </c>
      <c r="B4" s="281" t="s">
        <v>20</v>
      </c>
      <c r="C4" s="80" t="s">
        <v>235</v>
      </c>
      <c r="D4" s="80" t="s">
        <v>236</v>
      </c>
      <c r="E4" s="82" t="s">
        <v>237</v>
      </c>
      <c r="F4" s="95" t="s">
        <v>176</v>
      </c>
      <c r="G4" s="81" t="s">
        <v>177</v>
      </c>
      <c r="H4" s="82" t="s">
        <v>178</v>
      </c>
      <c r="I4" s="81" t="s">
        <v>179</v>
      </c>
      <c r="J4" s="96" t="s">
        <v>180</v>
      </c>
      <c r="K4" s="81" t="s">
        <v>181</v>
      </c>
      <c r="L4" s="96" t="s">
        <v>182</v>
      </c>
      <c r="M4" s="81" t="s">
        <v>183</v>
      </c>
      <c r="N4" s="96" t="s">
        <v>184</v>
      </c>
      <c r="O4" s="81" t="s">
        <v>185</v>
      </c>
      <c r="P4" s="96" t="s">
        <v>186</v>
      </c>
      <c r="Q4" s="81" t="s">
        <v>187</v>
      </c>
      <c r="R4" s="96" t="s">
        <v>188</v>
      </c>
      <c r="S4" s="81" t="s">
        <v>189</v>
      </c>
      <c r="T4" s="96" t="s">
        <v>190</v>
      </c>
      <c r="U4" s="81" t="s">
        <v>191</v>
      </c>
      <c r="V4" s="96" t="s">
        <v>192</v>
      </c>
      <c r="W4" s="81" t="s">
        <v>193</v>
      </c>
      <c r="X4" s="96" t="s">
        <v>194</v>
      </c>
      <c r="Y4" s="81" t="s">
        <v>195</v>
      </c>
      <c r="Z4" s="96" t="s">
        <v>196</v>
      </c>
      <c r="AA4" s="81" t="s">
        <v>197</v>
      </c>
      <c r="AB4" s="96" t="s">
        <v>238</v>
      </c>
      <c r="AC4" s="96" t="s">
        <v>239</v>
      </c>
      <c r="AD4" s="96" t="s">
        <v>240</v>
      </c>
      <c r="AE4" s="96" t="s">
        <v>241</v>
      </c>
    </row>
    <row r="5" spans="1:39" ht="13" x14ac:dyDescent="0.25">
      <c r="A5" s="137" t="s">
        <v>53</v>
      </c>
      <c r="B5" s="137" t="s">
        <v>54</v>
      </c>
      <c r="C5" s="277" t="s">
        <v>246</v>
      </c>
      <c r="D5" s="162" t="s">
        <v>246</v>
      </c>
      <c r="E5" s="162" t="s">
        <v>246</v>
      </c>
      <c r="F5" s="162" t="s">
        <v>247</v>
      </c>
      <c r="G5" s="163" t="s">
        <v>247</v>
      </c>
      <c r="H5" s="162" t="s">
        <v>248</v>
      </c>
      <c r="I5" s="163" t="s">
        <v>248</v>
      </c>
      <c r="J5" s="162" t="s">
        <v>249</v>
      </c>
      <c r="K5" s="163" t="s">
        <v>249</v>
      </c>
      <c r="L5" s="162" t="s">
        <v>249</v>
      </c>
      <c r="M5" s="163" t="s">
        <v>249</v>
      </c>
      <c r="N5" s="162" t="s">
        <v>250</v>
      </c>
      <c r="O5" s="163" t="s">
        <v>250</v>
      </c>
      <c r="P5" s="162" t="s">
        <v>251</v>
      </c>
      <c r="Q5" s="163" t="s">
        <v>251</v>
      </c>
      <c r="R5" s="162" t="s">
        <v>252</v>
      </c>
      <c r="S5" s="163" t="s">
        <v>252</v>
      </c>
      <c r="T5" s="162" t="s">
        <v>253</v>
      </c>
      <c r="U5" s="163" t="s">
        <v>253</v>
      </c>
      <c r="V5" s="162" t="s">
        <v>252</v>
      </c>
      <c r="W5" s="163" t="s">
        <v>252</v>
      </c>
      <c r="X5" s="162" t="s">
        <v>254</v>
      </c>
      <c r="Y5" s="163" t="s">
        <v>254</v>
      </c>
      <c r="Z5" s="162" t="s">
        <v>254</v>
      </c>
      <c r="AA5" s="163" t="s">
        <v>254</v>
      </c>
      <c r="AB5" s="162" t="s">
        <v>255</v>
      </c>
      <c r="AC5" s="162" t="s">
        <v>256</v>
      </c>
      <c r="AD5" s="162" t="s">
        <v>257</v>
      </c>
      <c r="AE5" s="162" t="s">
        <v>257</v>
      </c>
      <c r="AF5" s="54"/>
      <c r="AG5" s="52"/>
      <c r="AH5" s="54"/>
      <c r="AI5" s="52"/>
      <c r="AJ5" s="54"/>
      <c r="AK5" s="52"/>
      <c r="AL5" s="54"/>
      <c r="AM5" s="55"/>
    </row>
    <row r="6" spans="1:39" ht="13" x14ac:dyDescent="0.25">
      <c r="A6" s="137" t="s">
        <v>55</v>
      </c>
      <c r="B6" s="137" t="s">
        <v>56</v>
      </c>
      <c r="C6" s="277" t="s">
        <v>246</v>
      </c>
      <c r="D6" s="162" t="s">
        <v>246</v>
      </c>
      <c r="E6" s="162" t="s">
        <v>246</v>
      </c>
      <c r="F6" s="162" t="s">
        <v>247</v>
      </c>
      <c r="G6" s="163" t="s">
        <v>247</v>
      </c>
      <c r="H6" s="162" t="s">
        <v>248</v>
      </c>
      <c r="I6" s="163" t="s">
        <v>248</v>
      </c>
      <c r="J6" s="162" t="s">
        <v>249</v>
      </c>
      <c r="K6" s="163" t="s">
        <v>249</v>
      </c>
      <c r="L6" s="162" t="s">
        <v>249</v>
      </c>
      <c r="M6" s="163" t="s">
        <v>249</v>
      </c>
      <c r="N6" s="162" t="s">
        <v>250</v>
      </c>
      <c r="O6" s="163" t="s">
        <v>250</v>
      </c>
      <c r="P6" s="162" t="s">
        <v>251</v>
      </c>
      <c r="Q6" s="163" t="s">
        <v>251</v>
      </c>
      <c r="R6" s="162" t="s">
        <v>252</v>
      </c>
      <c r="S6" s="163" t="s">
        <v>252</v>
      </c>
      <c r="T6" s="162" t="s">
        <v>253</v>
      </c>
      <c r="U6" s="163" t="s">
        <v>253</v>
      </c>
      <c r="V6" s="162" t="s">
        <v>252</v>
      </c>
      <c r="W6" s="163" t="s">
        <v>252</v>
      </c>
      <c r="X6" s="162" t="s">
        <v>254</v>
      </c>
      <c r="Y6" s="163" t="s">
        <v>254</v>
      </c>
      <c r="Z6" s="162" t="s">
        <v>254</v>
      </c>
      <c r="AA6" s="163" t="s">
        <v>254</v>
      </c>
      <c r="AB6" s="162" t="s">
        <v>255</v>
      </c>
      <c r="AC6" s="162" t="s">
        <v>256</v>
      </c>
      <c r="AD6" s="162" t="s">
        <v>257</v>
      </c>
      <c r="AE6" s="162" t="s">
        <v>257</v>
      </c>
      <c r="AF6" s="54"/>
      <c r="AG6" s="52"/>
      <c r="AH6" s="54"/>
      <c r="AI6" s="52"/>
      <c r="AJ6" s="54"/>
      <c r="AK6" s="52"/>
      <c r="AL6" s="54"/>
      <c r="AM6" s="55"/>
    </row>
    <row r="7" spans="1:39" ht="15" customHeight="1" x14ac:dyDescent="0.25">
      <c r="A7" s="137" t="s">
        <v>57</v>
      </c>
      <c r="B7" s="137" t="s">
        <v>58</v>
      </c>
      <c r="C7" s="277" t="s">
        <v>246</v>
      </c>
      <c r="D7" s="162" t="s">
        <v>246</v>
      </c>
      <c r="E7" s="162" t="s">
        <v>246</v>
      </c>
      <c r="F7" s="162" t="s">
        <v>247</v>
      </c>
      <c r="G7" s="163" t="s">
        <v>247</v>
      </c>
      <c r="H7" s="162" t="s">
        <v>248</v>
      </c>
      <c r="I7" s="163" t="s">
        <v>248</v>
      </c>
      <c r="J7" s="162" t="s">
        <v>249</v>
      </c>
      <c r="K7" s="163" t="s">
        <v>249</v>
      </c>
      <c r="L7" s="162" t="s">
        <v>249</v>
      </c>
      <c r="M7" s="163" t="s">
        <v>249</v>
      </c>
      <c r="N7" s="162" t="s">
        <v>250</v>
      </c>
      <c r="O7" s="163" t="s">
        <v>250</v>
      </c>
      <c r="P7" s="162" t="s">
        <v>251</v>
      </c>
      <c r="Q7" s="163" t="s">
        <v>251</v>
      </c>
      <c r="R7" s="162" t="s">
        <v>252</v>
      </c>
      <c r="S7" s="163" t="s">
        <v>252</v>
      </c>
      <c r="T7" s="162" t="s">
        <v>253</v>
      </c>
      <c r="U7" s="163" t="s">
        <v>253</v>
      </c>
      <c r="V7" s="162" t="s">
        <v>252</v>
      </c>
      <c r="W7" s="163" t="s">
        <v>252</v>
      </c>
      <c r="X7" s="162" t="s">
        <v>254</v>
      </c>
      <c r="Y7" s="163" t="s">
        <v>254</v>
      </c>
      <c r="Z7" s="162" t="s">
        <v>254</v>
      </c>
      <c r="AA7" s="163" t="s">
        <v>254</v>
      </c>
      <c r="AB7" s="162" t="s">
        <v>255</v>
      </c>
      <c r="AC7" s="162" t="s">
        <v>256</v>
      </c>
      <c r="AD7" s="162" t="s">
        <v>257</v>
      </c>
      <c r="AE7" s="162" t="s">
        <v>257</v>
      </c>
      <c r="AF7" s="54"/>
      <c r="AG7" s="52"/>
      <c r="AH7" s="54"/>
      <c r="AI7" s="52"/>
      <c r="AJ7" s="54"/>
      <c r="AK7" s="52"/>
      <c r="AL7" s="54"/>
      <c r="AM7" s="55"/>
    </row>
    <row r="8" spans="1:39" ht="15" customHeight="1" x14ac:dyDescent="0.25">
      <c r="A8" s="137" t="s">
        <v>59</v>
      </c>
      <c r="B8" s="137" t="s">
        <v>60</v>
      </c>
      <c r="C8" s="277" t="s">
        <v>246</v>
      </c>
      <c r="D8" s="162" t="s">
        <v>246</v>
      </c>
      <c r="E8" s="162" t="s">
        <v>246</v>
      </c>
      <c r="F8" s="162" t="s">
        <v>247</v>
      </c>
      <c r="G8" s="163" t="s">
        <v>247</v>
      </c>
      <c r="H8" s="162" t="s">
        <v>248</v>
      </c>
      <c r="I8" s="163" t="s">
        <v>248</v>
      </c>
      <c r="J8" s="162" t="s">
        <v>249</v>
      </c>
      <c r="K8" s="163" t="s">
        <v>249</v>
      </c>
      <c r="L8" s="162" t="s">
        <v>249</v>
      </c>
      <c r="M8" s="163" t="s">
        <v>249</v>
      </c>
      <c r="N8" s="162" t="s">
        <v>250</v>
      </c>
      <c r="O8" s="163" t="s">
        <v>250</v>
      </c>
      <c r="P8" s="162" t="s">
        <v>251</v>
      </c>
      <c r="Q8" s="163" t="s">
        <v>251</v>
      </c>
      <c r="R8" s="162" t="s">
        <v>252</v>
      </c>
      <c r="S8" s="163" t="s">
        <v>252</v>
      </c>
      <c r="T8" s="162" t="s">
        <v>253</v>
      </c>
      <c r="U8" s="163" t="s">
        <v>253</v>
      </c>
      <c r="V8" s="162" t="s">
        <v>252</v>
      </c>
      <c r="W8" s="163" t="s">
        <v>252</v>
      </c>
      <c r="X8" s="162" t="s">
        <v>254</v>
      </c>
      <c r="Y8" s="163" t="s">
        <v>254</v>
      </c>
      <c r="Z8" s="162" t="s">
        <v>254</v>
      </c>
      <c r="AA8" s="163" t="s">
        <v>254</v>
      </c>
      <c r="AB8" s="162" t="s">
        <v>255</v>
      </c>
      <c r="AC8" s="162" t="s">
        <v>256</v>
      </c>
      <c r="AD8" s="162" t="s">
        <v>257</v>
      </c>
      <c r="AE8" s="162" t="s">
        <v>257</v>
      </c>
      <c r="AF8" s="54"/>
      <c r="AG8" s="52"/>
      <c r="AH8" s="54"/>
      <c r="AI8" s="52"/>
      <c r="AJ8" s="54"/>
      <c r="AK8" s="52"/>
      <c r="AL8" s="54"/>
      <c r="AM8" s="55"/>
    </row>
    <row r="9" spans="1:39" ht="15" customHeight="1" x14ac:dyDescent="0.25">
      <c r="A9" s="137" t="s">
        <v>61</v>
      </c>
      <c r="B9" s="137" t="s">
        <v>62</v>
      </c>
      <c r="C9" s="277" t="s">
        <v>246</v>
      </c>
      <c r="D9" s="162" t="s">
        <v>246</v>
      </c>
      <c r="E9" s="162" t="s">
        <v>246</v>
      </c>
      <c r="F9" s="162" t="s">
        <v>247</v>
      </c>
      <c r="G9" s="163" t="s">
        <v>247</v>
      </c>
      <c r="H9" s="162" t="s">
        <v>248</v>
      </c>
      <c r="I9" s="163" t="s">
        <v>248</v>
      </c>
      <c r="J9" s="162" t="s">
        <v>249</v>
      </c>
      <c r="K9" s="163" t="s">
        <v>249</v>
      </c>
      <c r="L9" s="162" t="s">
        <v>249</v>
      </c>
      <c r="M9" s="163" t="s">
        <v>249</v>
      </c>
      <c r="N9" s="162" t="s">
        <v>250</v>
      </c>
      <c r="O9" s="163" t="s">
        <v>250</v>
      </c>
      <c r="P9" s="162" t="s">
        <v>251</v>
      </c>
      <c r="Q9" s="163" t="s">
        <v>251</v>
      </c>
      <c r="R9" s="162" t="s">
        <v>252</v>
      </c>
      <c r="S9" s="163" t="s">
        <v>252</v>
      </c>
      <c r="T9" s="162" t="s">
        <v>253</v>
      </c>
      <c r="U9" s="163" t="s">
        <v>253</v>
      </c>
      <c r="V9" s="162" t="s">
        <v>252</v>
      </c>
      <c r="W9" s="163" t="s">
        <v>252</v>
      </c>
      <c r="X9" s="162" t="s">
        <v>254</v>
      </c>
      <c r="Y9" s="163" t="s">
        <v>254</v>
      </c>
      <c r="Z9" s="162" t="s">
        <v>254</v>
      </c>
      <c r="AA9" s="163" t="s">
        <v>254</v>
      </c>
      <c r="AB9" s="162" t="s">
        <v>255</v>
      </c>
      <c r="AC9" s="162" t="s">
        <v>256</v>
      </c>
      <c r="AD9" s="162" t="s">
        <v>257</v>
      </c>
      <c r="AE9" s="162" t="s">
        <v>257</v>
      </c>
      <c r="AF9" s="54"/>
      <c r="AG9" s="52"/>
      <c r="AH9" s="54"/>
      <c r="AI9" s="52"/>
      <c r="AJ9" s="54"/>
      <c r="AK9" s="52"/>
      <c r="AL9" s="54"/>
      <c r="AM9" s="55"/>
    </row>
    <row r="10" spans="1:39" ht="15" customHeight="1" x14ac:dyDescent="0.25">
      <c r="A10" s="137" t="s">
        <v>63</v>
      </c>
      <c r="B10" s="137" t="s">
        <v>64</v>
      </c>
      <c r="C10" s="277" t="s">
        <v>246</v>
      </c>
      <c r="D10" s="162" t="s">
        <v>246</v>
      </c>
      <c r="E10" s="162" t="s">
        <v>246</v>
      </c>
      <c r="F10" s="162" t="s">
        <v>247</v>
      </c>
      <c r="G10" s="163" t="s">
        <v>247</v>
      </c>
      <c r="H10" s="162" t="s">
        <v>248</v>
      </c>
      <c r="I10" s="163" t="s">
        <v>248</v>
      </c>
      <c r="J10" s="162" t="s">
        <v>249</v>
      </c>
      <c r="K10" s="163" t="s">
        <v>249</v>
      </c>
      <c r="L10" s="162" t="s">
        <v>249</v>
      </c>
      <c r="M10" s="163" t="s">
        <v>249</v>
      </c>
      <c r="N10" s="162" t="s">
        <v>250</v>
      </c>
      <c r="O10" s="163" t="s">
        <v>250</v>
      </c>
      <c r="P10" s="162" t="s">
        <v>251</v>
      </c>
      <c r="Q10" s="163" t="s">
        <v>251</v>
      </c>
      <c r="R10" s="162" t="s">
        <v>252</v>
      </c>
      <c r="S10" s="163" t="s">
        <v>252</v>
      </c>
      <c r="T10" s="162" t="s">
        <v>253</v>
      </c>
      <c r="U10" s="163" t="s">
        <v>253</v>
      </c>
      <c r="V10" s="162" t="s">
        <v>252</v>
      </c>
      <c r="W10" s="163" t="s">
        <v>252</v>
      </c>
      <c r="X10" s="162" t="s">
        <v>254</v>
      </c>
      <c r="Y10" s="163" t="s">
        <v>254</v>
      </c>
      <c r="Z10" s="162" t="s">
        <v>254</v>
      </c>
      <c r="AA10" s="163" t="s">
        <v>254</v>
      </c>
      <c r="AB10" s="162" t="s">
        <v>255</v>
      </c>
      <c r="AC10" s="162" t="s">
        <v>256</v>
      </c>
      <c r="AD10" s="162" t="s">
        <v>257</v>
      </c>
      <c r="AE10" s="162" t="s">
        <v>257</v>
      </c>
      <c r="AF10" s="54"/>
      <c r="AG10" s="52"/>
      <c r="AH10" s="54"/>
      <c r="AI10" s="52"/>
      <c r="AJ10" s="54"/>
      <c r="AK10" s="52"/>
      <c r="AL10" s="54"/>
      <c r="AM10" s="55"/>
    </row>
    <row r="11" spans="1:39" ht="15" customHeight="1" x14ac:dyDescent="0.25">
      <c r="A11" s="137" t="s">
        <v>65</v>
      </c>
      <c r="B11" s="137" t="s">
        <v>66</v>
      </c>
      <c r="C11" s="277" t="s">
        <v>246</v>
      </c>
      <c r="D11" s="162" t="s">
        <v>246</v>
      </c>
      <c r="E11" s="162" t="s">
        <v>246</v>
      </c>
      <c r="F11" s="162" t="s">
        <v>247</v>
      </c>
      <c r="G11" s="163" t="s">
        <v>247</v>
      </c>
      <c r="H11" s="162" t="s">
        <v>248</v>
      </c>
      <c r="I11" s="163" t="s">
        <v>248</v>
      </c>
      <c r="J11" s="162" t="s">
        <v>249</v>
      </c>
      <c r="K11" s="163" t="s">
        <v>249</v>
      </c>
      <c r="L11" s="162" t="s">
        <v>249</v>
      </c>
      <c r="M11" s="163" t="s">
        <v>249</v>
      </c>
      <c r="N11" s="162" t="s">
        <v>250</v>
      </c>
      <c r="O11" s="163" t="s">
        <v>250</v>
      </c>
      <c r="P11" s="162" t="s">
        <v>251</v>
      </c>
      <c r="Q11" s="163" t="s">
        <v>251</v>
      </c>
      <c r="R11" s="162" t="s">
        <v>252</v>
      </c>
      <c r="S11" s="163" t="s">
        <v>252</v>
      </c>
      <c r="T11" s="162" t="s">
        <v>253</v>
      </c>
      <c r="U11" s="163" t="s">
        <v>253</v>
      </c>
      <c r="V11" s="162" t="s">
        <v>252</v>
      </c>
      <c r="W11" s="163" t="s">
        <v>252</v>
      </c>
      <c r="X11" s="162" t="s">
        <v>254</v>
      </c>
      <c r="Y11" s="163" t="s">
        <v>254</v>
      </c>
      <c r="Z11" s="162" t="s">
        <v>254</v>
      </c>
      <c r="AA11" s="163" t="s">
        <v>254</v>
      </c>
      <c r="AB11" s="162" t="s">
        <v>255</v>
      </c>
      <c r="AC11" s="162" t="s">
        <v>256</v>
      </c>
      <c r="AD11" s="162" t="s">
        <v>257</v>
      </c>
      <c r="AE11" s="162" t="s">
        <v>257</v>
      </c>
      <c r="AF11" s="54"/>
      <c r="AG11" s="52"/>
      <c r="AH11" s="54"/>
      <c r="AI11" s="52"/>
      <c r="AJ11" s="54"/>
      <c r="AK11" s="52"/>
      <c r="AL11" s="54"/>
      <c r="AM11" s="55"/>
    </row>
    <row r="12" spans="1:39" ht="15" customHeight="1" x14ac:dyDescent="0.25">
      <c r="A12" s="137" t="s">
        <v>67</v>
      </c>
      <c r="B12" s="137" t="s">
        <v>68</v>
      </c>
      <c r="C12" s="277" t="s">
        <v>246</v>
      </c>
      <c r="D12" s="162" t="s">
        <v>246</v>
      </c>
      <c r="E12" s="162" t="s">
        <v>246</v>
      </c>
      <c r="F12" s="162" t="s">
        <v>247</v>
      </c>
      <c r="G12" s="163" t="s">
        <v>247</v>
      </c>
      <c r="H12" s="162" t="s">
        <v>248</v>
      </c>
      <c r="I12" s="163" t="s">
        <v>248</v>
      </c>
      <c r="J12" s="162" t="s">
        <v>249</v>
      </c>
      <c r="K12" s="163" t="s">
        <v>249</v>
      </c>
      <c r="L12" s="162" t="s">
        <v>249</v>
      </c>
      <c r="M12" s="163" t="s">
        <v>249</v>
      </c>
      <c r="N12" s="162" t="s">
        <v>250</v>
      </c>
      <c r="O12" s="163" t="s">
        <v>250</v>
      </c>
      <c r="P12" s="162" t="s">
        <v>251</v>
      </c>
      <c r="Q12" s="163" t="s">
        <v>251</v>
      </c>
      <c r="R12" s="162" t="s">
        <v>252</v>
      </c>
      <c r="S12" s="163" t="s">
        <v>252</v>
      </c>
      <c r="T12" s="162" t="s">
        <v>253</v>
      </c>
      <c r="U12" s="163" t="s">
        <v>253</v>
      </c>
      <c r="V12" s="162" t="s">
        <v>252</v>
      </c>
      <c r="W12" s="163" t="s">
        <v>252</v>
      </c>
      <c r="X12" s="162" t="s">
        <v>254</v>
      </c>
      <c r="Y12" s="163" t="s">
        <v>254</v>
      </c>
      <c r="Z12" s="162" t="s">
        <v>254</v>
      </c>
      <c r="AA12" s="163" t="s">
        <v>254</v>
      </c>
      <c r="AB12" s="162" t="s">
        <v>255</v>
      </c>
      <c r="AC12" s="162" t="s">
        <v>256</v>
      </c>
      <c r="AD12" s="162" t="s">
        <v>257</v>
      </c>
      <c r="AE12" s="162" t="s">
        <v>257</v>
      </c>
      <c r="AF12" s="54"/>
      <c r="AG12" s="52"/>
      <c r="AH12" s="54"/>
      <c r="AI12" s="52"/>
      <c r="AJ12" s="54"/>
      <c r="AK12" s="52"/>
      <c r="AL12" s="54"/>
      <c r="AM12" s="55"/>
    </row>
    <row r="13" spans="1:39" ht="15" customHeight="1" x14ac:dyDescent="0.25">
      <c r="A13" s="137" t="s">
        <v>69</v>
      </c>
      <c r="B13" s="137" t="s">
        <v>70</v>
      </c>
      <c r="C13" s="277" t="s">
        <v>246</v>
      </c>
      <c r="D13" s="162" t="s">
        <v>246</v>
      </c>
      <c r="E13" s="162" t="s">
        <v>246</v>
      </c>
      <c r="F13" s="162" t="s">
        <v>247</v>
      </c>
      <c r="G13" s="163" t="s">
        <v>247</v>
      </c>
      <c r="H13" s="162" t="s">
        <v>248</v>
      </c>
      <c r="I13" s="163" t="s">
        <v>248</v>
      </c>
      <c r="J13" s="162" t="s">
        <v>249</v>
      </c>
      <c r="K13" s="163" t="s">
        <v>249</v>
      </c>
      <c r="L13" s="162" t="s">
        <v>249</v>
      </c>
      <c r="M13" s="163" t="s">
        <v>249</v>
      </c>
      <c r="N13" s="162" t="s">
        <v>250</v>
      </c>
      <c r="O13" s="163" t="s">
        <v>250</v>
      </c>
      <c r="P13" s="162" t="s">
        <v>251</v>
      </c>
      <c r="Q13" s="163" t="s">
        <v>251</v>
      </c>
      <c r="R13" s="162" t="s">
        <v>252</v>
      </c>
      <c r="S13" s="163" t="s">
        <v>252</v>
      </c>
      <c r="T13" s="162" t="s">
        <v>253</v>
      </c>
      <c r="U13" s="163" t="s">
        <v>253</v>
      </c>
      <c r="V13" s="162" t="s">
        <v>252</v>
      </c>
      <c r="W13" s="163" t="s">
        <v>252</v>
      </c>
      <c r="X13" s="162" t="s">
        <v>254</v>
      </c>
      <c r="Y13" s="163" t="s">
        <v>254</v>
      </c>
      <c r="Z13" s="162" t="s">
        <v>254</v>
      </c>
      <c r="AA13" s="163" t="s">
        <v>254</v>
      </c>
      <c r="AB13" s="162" t="s">
        <v>255</v>
      </c>
      <c r="AC13" s="162" t="s">
        <v>256</v>
      </c>
      <c r="AD13" s="162" t="s">
        <v>257</v>
      </c>
      <c r="AE13" s="162" t="s">
        <v>257</v>
      </c>
      <c r="AF13" s="54"/>
      <c r="AG13" s="52"/>
      <c r="AH13" s="54"/>
      <c r="AI13" s="52"/>
      <c r="AJ13" s="54"/>
      <c r="AK13" s="52"/>
      <c r="AL13" s="54"/>
      <c r="AM13" s="55"/>
    </row>
    <row r="14" spans="1:39" ht="15" customHeight="1" x14ac:dyDescent="0.25">
      <c r="A14" s="137" t="s">
        <v>71</v>
      </c>
      <c r="B14" s="137" t="s">
        <v>72</v>
      </c>
      <c r="C14" s="277" t="s">
        <v>246</v>
      </c>
      <c r="D14" s="162" t="s">
        <v>246</v>
      </c>
      <c r="E14" s="162" t="s">
        <v>246</v>
      </c>
      <c r="F14" s="162" t="s">
        <v>247</v>
      </c>
      <c r="G14" s="163" t="s">
        <v>247</v>
      </c>
      <c r="H14" s="162" t="s">
        <v>248</v>
      </c>
      <c r="I14" s="163" t="s">
        <v>248</v>
      </c>
      <c r="J14" s="162" t="s">
        <v>249</v>
      </c>
      <c r="K14" s="163" t="s">
        <v>249</v>
      </c>
      <c r="L14" s="162" t="s">
        <v>249</v>
      </c>
      <c r="M14" s="163" t="s">
        <v>249</v>
      </c>
      <c r="N14" s="162" t="s">
        <v>250</v>
      </c>
      <c r="O14" s="163" t="s">
        <v>250</v>
      </c>
      <c r="P14" s="162" t="s">
        <v>251</v>
      </c>
      <c r="Q14" s="163" t="s">
        <v>251</v>
      </c>
      <c r="R14" s="162" t="s">
        <v>252</v>
      </c>
      <c r="S14" s="163" t="s">
        <v>252</v>
      </c>
      <c r="T14" s="162" t="s">
        <v>253</v>
      </c>
      <c r="U14" s="163" t="s">
        <v>253</v>
      </c>
      <c r="V14" s="162" t="s">
        <v>252</v>
      </c>
      <c r="W14" s="163" t="s">
        <v>252</v>
      </c>
      <c r="X14" s="162" t="s">
        <v>254</v>
      </c>
      <c r="Y14" s="163" t="s">
        <v>254</v>
      </c>
      <c r="Z14" s="162" t="s">
        <v>254</v>
      </c>
      <c r="AA14" s="163" t="s">
        <v>254</v>
      </c>
      <c r="AB14" s="162" t="s">
        <v>255</v>
      </c>
      <c r="AC14" s="162" t="s">
        <v>256</v>
      </c>
      <c r="AD14" s="162" t="s">
        <v>257</v>
      </c>
      <c r="AE14" s="162" t="s">
        <v>257</v>
      </c>
      <c r="AF14" s="54"/>
      <c r="AG14" s="52"/>
      <c r="AH14" s="54"/>
      <c r="AI14" s="52"/>
      <c r="AJ14" s="54"/>
      <c r="AK14" s="52"/>
      <c r="AL14" s="54"/>
      <c r="AM14" s="55"/>
    </row>
    <row r="15" spans="1:39" ht="15" customHeight="1" x14ac:dyDescent="0.25">
      <c r="A15" s="137" t="s">
        <v>73</v>
      </c>
      <c r="B15" s="137" t="s">
        <v>74</v>
      </c>
      <c r="C15" s="277" t="s">
        <v>246</v>
      </c>
      <c r="D15" s="162" t="s">
        <v>246</v>
      </c>
      <c r="E15" s="162" t="s">
        <v>246</v>
      </c>
      <c r="F15" s="162" t="s">
        <v>247</v>
      </c>
      <c r="G15" s="163" t="s">
        <v>247</v>
      </c>
      <c r="H15" s="162" t="s">
        <v>248</v>
      </c>
      <c r="I15" s="163" t="s">
        <v>248</v>
      </c>
      <c r="J15" s="162" t="s">
        <v>249</v>
      </c>
      <c r="K15" s="163" t="s">
        <v>249</v>
      </c>
      <c r="L15" s="162" t="s">
        <v>249</v>
      </c>
      <c r="M15" s="163" t="s">
        <v>249</v>
      </c>
      <c r="N15" s="162" t="s">
        <v>250</v>
      </c>
      <c r="O15" s="163" t="s">
        <v>250</v>
      </c>
      <c r="P15" s="162" t="s">
        <v>251</v>
      </c>
      <c r="Q15" s="163" t="s">
        <v>251</v>
      </c>
      <c r="R15" s="162" t="s">
        <v>252</v>
      </c>
      <c r="S15" s="163" t="s">
        <v>252</v>
      </c>
      <c r="T15" s="162" t="s">
        <v>253</v>
      </c>
      <c r="U15" s="163" t="s">
        <v>253</v>
      </c>
      <c r="V15" s="162" t="s">
        <v>252</v>
      </c>
      <c r="W15" s="163" t="s">
        <v>252</v>
      </c>
      <c r="X15" s="162" t="s">
        <v>254</v>
      </c>
      <c r="Y15" s="163" t="s">
        <v>254</v>
      </c>
      <c r="Z15" s="162" t="s">
        <v>254</v>
      </c>
      <c r="AA15" s="163" t="s">
        <v>254</v>
      </c>
      <c r="AB15" s="162" t="s">
        <v>255</v>
      </c>
      <c r="AC15" s="162" t="s">
        <v>256</v>
      </c>
      <c r="AD15" s="162" t="s">
        <v>257</v>
      </c>
      <c r="AE15" s="162" t="s">
        <v>257</v>
      </c>
      <c r="AF15" s="54"/>
      <c r="AG15" s="52"/>
      <c r="AH15" s="54"/>
      <c r="AI15" s="52"/>
      <c r="AJ15" s="54"/>
      <c r="AK15" s="52"/>
      <c r="AL15" s="54"/>
      <c r="AM15" s="55"/>
    </row>
    <row r="16" spans="1:39" ht="15" customHeight="1" x14ac:dyDescent="0.25">
      <c r="A16" s="137" t="s">
        <v>75</v>
      </c>
      <c r="B16" s="137" t="s">
        <v>76</v>
      </c>
      <c r="C16" s="277" t="s">
        <v>246</v>
      </c>
      <c r="D16" s="162" t="s">
        <v>246</v>
      </c>
      <c r="E16" s="162" t="s">
        <v>246</v>
      </c>
      <c r="F16" s="162" t="s">
        <v>247</v>
      </c>
      <c r="G16" s="163" t="s">
        <v>247</v>
      </c>
      <c r="H16" s="162" t="s">
        <v>248</v>
      </c>
      <c r="I16" s="163" t="s">
        <v>248</v>
      </c>
      <c r="J16" s="162" t="s">
        <v>249</v>
      </c>
      <c r="K16" s="163" t="s">
        <v>249</v>
      </c>
      <c r="L16" s="162" t="s">
        <v>249</v>
      </c>
      <c r="M16" s="163" t="s">
        <v>249</v>
      </c>
      <c r="N16" s="162" t="s">
        <v>250</v>
      </c>
      <c r="O16" s="163" t="s">
        <v>250</v>
      </c>
      <c r="P16" s="162" t="s">
        <v>251</v>
      </c>
      <c r="Q16" s="163" t="s">
        <v>251</v>
      </c>
      <c r="R16" s="162" t="s">
        <v>252</v>
      </c>
      <c r="S16" s="163" t="s">
        <v>252</v>
      </c>
      <c r="T16" s="162" t="s">
        <v>253</v>
      </c>
      <c r="U16" s="163" t="s">
        <v>253</v>
      </c>
      <c r="V16" s="162" t="s">
        <v>252</v>
      </c>
      <c r="W16" s="163" t="s">
        <v>252</v>
      </c>
      <c r="X16" s="162" t="s">
        <v>254</v>
      </c>
      <c r="Y16" s="163" t="s">
        <v>254</v>
      </c>
      <c r="Z16" s="162" t="s">
        <v>254</v>
      </c>
      <c r="AA16" s="163" t="s">
        <v>254</v>
      </c>
      <c r="AB16" s="162" t="s">
        <v>255</v>
      </c>
      <c r="AC16" s="162" t="s">
        <v>256</v>
      </c>
      <c r="AD16" s="162" t="s">
        <v>257</v>
      </c>
      <c r="AE16" s="162" t="s">
        <v>257</v>
      </c>
      <c r="AF16" s="54"/>
      <c r="AG16" s="52"/>
      <c r="AH16" s="54"/>
      <c r="AI16" s="52"/>
      <c r="AJ16" s="54"/>
      <c r="AK16" s="52"/>
      <c r="AL16" s="54"/>
      <c r="AM16" s="55"/>
    </row>
    <row r="17" spans="1:39" ht="15" customHeight="1" x14ac:dyDescent="0.25">
      <c r="A17" s="137" t="s">
        <v>77</v>
      </c>
      <c r="B17" s="137" t="s">
        <v>78</v>
      </c>
      <c r="C17" s="277" t="s">
        <v>246</v>
      </c>
      <c r="D17" s="162" t="s">
        <v>246</v>
      </c>
      <c r="E17" s="162" t="s">
        <v>246</v>
      </c>
      <c r="F17" s="162" t="s">
        <v>247</v>
      </c>
      <c r="G17" s="163" t="s">
        <v>247</v>
      </c>
      <c r="H17" s="162" t="s">
        <v>248</v>
      </c>
      <c r="I17" s="163" t="s">
        <v>248</v>
      </c>
      <c r="J17" s="162" t="s">
        <v>249</v>
      </c>
      <c r="K17" s="163" t="s">
        <v>249</v>
      </c>
      <c r="L17" s="162" t="s">
        <v>249</v>
      </c>
      <c r="M17" s="163" t="s">
        <v>249</v>
      </c>
      <c r="N17" s="162" t="s">
        <v>250</v>
      </c>
      <c r="O17" s="163" t="s">
        <v>250</v>
      </c>
      <c r="P17" s="162" t="s">
        <v>251</v>
      </c>
      <c r="Q17" s="163" t="s">
        <v>251</v>
      </c>
      <c r="R17" s="162" t="s">
        <v>252</v>
      </c>
      <c r="S17" s="163" t="s">
        <v>252</v>
      </c>
      <c r="T17" s="162" t="s">
        <v>253</v>
      </c>
      <c r="U17" s="163" t="s">
        <v>253</v>
      </c>
      <c r="V17" s="162" t="s">
        <v>252</v>
      </c>
      <c r="W17" s="163" t="s">
        <v>252</v>
      </c>
      <c r="X17" s="162" t="s">
        <v>254</v>
      </c>
      <c r="Y17" s="163" t="s">
        <v>254</v>
      </c>
      <c r="Z17" s="162" t="s">
        <v>254</v>
      </c>
      <c r="AA17" s="163" t="s">
        <v>254</v>
      </c>
      <c r="AB17" s="162" t="s">
        <v>255</v>
      </c>
      <c r="AC17" s="162" t="s">
        <v>256</v>
      </c>
      <c r="AD17" s="162" t="s">
        <v>257</v>
      </c>
      <c r="AE17" s="162" t="s">
        <v>257</v>
      </c>
      <c r="AF17" s="54"/>
      <c r="AG17" s="52"/>
      <c r="AH17" s="54"/>
      <c r="AI17" s="52"/>
      <c r="AJ17" s="54"/>
      <c r="AK17" s="52"/>
      <c r="AL17" s="54"/>
      <c r="AM17" s="55"/>
    </row>
    <row r="18" spans="1:39" ht="15" customHeight="1" x14ac:dyDescent="0.25">
      <c r="A18" s="137" t="s">
        <v>79</v>
      </c>
      <c r="B18" s="137" t="s">
        <v>80</v>
      </c>
      <c r="C18" s="277" t="s">
        <v>246</v>
      </c>
      <c r="D18" s="162" t="s">
        <v>246</v>
      </c>
      <c r="E18" s="162" t="s">
        <v>246</v>
      </c>
      <c r="F18" s="162" t="s">
        <v>247</v>
      </c>
      <c r="G18" s="163" t="s">
        <v>247</v>
      </c>
      <c r="H18" s="162" t="s">
        <v>248</v>
      </c>
      <c r="I18" s="163" t="s">
        <v>248</v>
      </c>
      <c r="J18" s="162" t="s">
        <v>249</v>
      </c>
      <c r="K18" s="163" t="s">
        <v>249</v>
      </c>
      <c r="L18" s="162" t="s">
        <v>249</v>
      </c>
      <c r="M18" s="163" t="s">
        <v>249</v>
      </c>
      <c r="N18" s="162" t="s">
        <v>250</v>
      </c>
      <c r="O18" s="163" t="s">
        <v>250</v>
      </c>
      <c r="P18" s="162" t="s">
        <v>251</v>
      </c>
      <c r="Q18" s="163" t="s">
        <v>251</v>
      </c>
      <c r="R18" s="162" t="s">
        <v>252</v>
      </c>
      <c r="S18" s="163" t="s">
        <v>252</v>
      </c>
      <c r="T18" s="162" t="s">
        <v>253</v>
      </c>
      <c r="U18" s="163" t="s">
        <v>253</v>
      </c>
      <c r="V18" s="162" t="s">
        <v>252</v>
      </c>
      <c r="W18" s="163" t="s">
        <v>252</v>
      </c>
      <c r="X18" s="162" t="s">
        <v>254</v>
      </c>
      <c r="Y18" s="163" t="s">
        <v>254</v>
      </c>
      <c r="Z18" s="162" t="s">
        <v>254</v>
      </c>
      <c r="AA18" s="163" t="s">
        <v>254</v>
      </c>
      <c r="AB18" s="162" t="s">
        <v>255</v>
      </c>
      <c r="AC18" s="162" t="s">
        <v>256</v>
      </c>
      <c r="AD18" s="162" t="s">
        <v>257</v>
      </c>
      <c r="AE18" s="162" t="s">
        <v>257</v>
      </c>
      <c r="AF18" s="54"/>
      <c r="AG18" s="52"/>
      <c r="AH18" s="54"/>
      <c r="AI18" s="52"/>
      <c r="AJ18" s="54"/>
      <c r="AK18" s="52"/>
      <c r="AL18" s="54"/>
      <c r="AM18" s="55"/>
    </row>
    <row r="19" spans="1:39" ht="15" customHeight="1" x14ac:dyDescent="0.25">
      <c r="A19" s="137" t="s">
        <v>81</v>
      </c>
      <c r="B19" s="137" t="s">
        <v>82</v>
      </c>
      <c r="C19" s="277" t="s">
        <v>246</v>
      </c>
      <c r="D19" s="162" t="s">
        <v>246</v>
      </c>
      <c r="E19" s="162" t="s">
        <v>246</v>
      </c>
      <c r="F19" s="162" t="s">
        <v>247</v>
      </c>
      <c r="G19" s="163" t="s">
        <v>247</v>
      </c>
      <c r="H19" s="162" t="s">
        <v>248</v>
      </c>
      <c r="I19" s="163" t="s">
        <v>248</v>
      </c>
      <c r="J19" s="162" t="s">
        <v>249</v>
      </c>
      <c r="K19" s="163" t="s">
        <v>249</v>
      </c>
      <c r="L19" s="162" t="s">
        <v>249</v>
      </c>
      <c r="M19" s="163" t="s">
        <v>249</v>
      </c>
      <c r="N19" s="162" t="s">
        <v>250</v>
      </c>
      <c r="O19" s="163" t="s">
        <v>250</v>
      </c>
      <c r="P19" s="162" t="s">
        <v>251</v>
      </c>
      <c r="Q19" s="163" t="s">
        <v>251</v>
      </c>
      <c r="R19" s="162" t="s">
        <v>252</v>
      </c>
      <c r="S19" s="163" t="s">
        <v>252</v>
      </c>
      <c r="T19" s="162" t="s">
        <v>253</v>
      </c>
      <c r="U19" s="163" t="s">
        <v>253</v>
      </c>
      <c r="V19" s="162" t="s">
        <v>252</v>
      </c>
      <c r="W19" s="163" t="s">
        <v>252</v>
      </c>
      <c r="X19" s="162" t="s">
        <v>254</v>
      </c>
      <c r="Y19" s="163" t="s">
        <v>254</v>
      </c>
      <c r="Z19" s="162" t="s">
        <v>254</v>
      </c>
      <c r="AA19" s="163" t="s">
        <v>254</v>
      </c>
      <c r="AB19" s="162" t="s">
        <v>255</v>
      </c>
      <c r="AC19" s="162" t="s">
        <v>256</v>
      </c>
      <c r="AD19" s="162" t="s">
        <v>257</v>
      </c>
      <c r="AE19" s="162" t="s">
        <v>257</v>
      </c>
      <c r="AF19" s="54"/>
      <c r="AG19" s="52"/>
      <c r="AH19" s="54"/>
      <c r="AI19" s="52"/>
      <c r="AJ19" s="54"/>
      <c r="AK19" s="52"/>
      <c r="AL19" s="54"/>
      <c r="AM19" s="55"/>
    </row>
    <row r="20" spans="1:39" ht="15" customHeight="1" x14ac:dyDescent="0.25">
      <c r="A20" s="137" t="s">
        <v>83</v>
      </c>
      <c r="B20" s="137" t="s">
        <v>84</v>
      </c>
      <c r="C20" s="277" t="s">
        <v>246</v>
      </c>
      <c r="D20" s="162" t="s">
        <v>246</v>
      </c>
      <c r="E20" s="162" t="s">
        <v>246</v>
      </c>
      <c r="F20" s="162" t="s">
        <v>247</v>
      </c>
      <c r="G20" s="163" t="s">
        <v>247</v>
      </c>
      <c r="H20" s="162" t="s">
        <v>248</v>
      </c>
      <c r="I20" s="163" t="s">
        <v>248</v>
      </c>
      <c r="J20" s="162" t="s">
        <v>249</v>
      </c>
      <c r="K20" s="163" t="s">
        <v>249</v>
      </c>
      <c r="L20" s="162" t="s">
        <v>249</v>
      </c>
      <c r="M20" s="163" t="s">
        <v>249</v>
      </c>
      <c r="N20" s="162" t="s">
        <v>250</v>
      </c>
      <c r="O20" s="163" t="s">
        <v>250</v>
      </c>
      <c r="P20" s="162" t="s">
        <v>251</v>
      </c>
      <c r="Q20" s="163" t="s">
        <v>251</v>
      </c>
      <c r="R20" s="162" t="s">
        <v>252</v>
      </c>
      <c r="S20" s="163" t="s">
        <v>252</v>
      </c>
      <c r="T20" s="162" t="s">
        <v>253</v>
      </c>
      <c r="U20" s="163" t="s">
        <v>253</v>
      </c>
      <c r="V20" s="162" t="s">
        <v>252</v>
      </c>
      <c r="W20" s="163" t="s">
        <v>252</v>
      </c>
      <c r="X20" s="162" t="s">
        <v>254</v>
      </c>
      <c r="Y20" s="163" t="s">
        <v>254</v>
      </c>
      <c r="Z20" s="162" t="s">
        <v>254</v>
      </c>
      <c r="AA20" s="163" t="s">
        <v>254</v>
      </c>
      <c r="AB20" s="162" t="s">
        <v>255</v>
      </c>
      <c r="AC20" s="162" t="s">
        <v>256</v>
      </c>
      <c r="AD20" s="162" t="s">
        <v>257</v>
      </c>
      <c r="AE20" s="162" t="s">
        <v>257</v>
      </c>
      <c r="AF20" s="54"/>
      <c r="AG20" s="52"/>
      <c r="AH20" s="54"/>
      <c r="AI20" s="52"/>
      <c r="AJ20" s="54"/>
      <c r="AK20" s="52"/>
      <c r="AL20" s="54"/>
      <c r="AM20" s="55"/>
    </row>
    <row r="21" spans="1:39" ht="15" customHeight="1" x14ac:dyDescent="0.25">
      <c r="A21" s="137" t="s">
        <v>85</v>
      </c>
      <c r="B21" s="137" t="s">
        <v>86</v>
      </c>
      <c r="C21" s="277" t="s">
        <v>246</v>
      </c>
      <c r="D21" s="162" t="s">
        <v>246</v>
      </c>
      <c r="E21" s="162" t="s">
        <v>246</v>
      </c>
      <c r="F21" s="162" t="s">
        <v>247</v>
      </c>
      <c r="G21" s="163" t="s">
        <v>247</v>
      </c>
      <c r="H21" s="162" t="s">
        <v>248</v>
      </c>
      <c r="I21" s="163" t="s">
        <v>248</v>
      </c>
      <c r="J21" s="162" t="s">
        <v>249</v>
      </c>
      <c r="K21" s="163" t="s">
        <v>249</v>
      </c>
      <c r="L21" s="162" t="s">
        <v>249</v>
      </c>
      <c r="M21" s="163" t="s">
        <v>249</v>
      </c>
      <c r="N21" s="162" t="s">
        <v>250</v>
      </c>
      <c r="O21" s="163" t="s">
        <v>250</v>
      </c>
      <c r="P21" s="162" t="s">
        <v>251</v>
      </c>
      <c r="Q21" s="163" t="s">
        <v>251</v>
      </c>
      <c r="R21" s="162" t="s">
        <v>252</v>
      </c>
      <c r="S21" s="163" t="s">
        <v>252</v>
      </c>
      <c r="T21" s="162" t="s">
        <v>253</v>
      </c>
      <c r="U21" s="163" t="s">
        <v>253</v>
      </c>
      <c r="V21" s="162" t="s">
        <v>252</v>
      </c>
      <c r="W21" s="163" t="s">
        <v>252</v>
      </c>
      <c r="X21" s="162" t="s">
        <v>254</v>
      </c>
      <c r="Y21" s="163" t="s">
        <v>254</v>
      </c>
      <c r="Z21" s="162" t="s">
        <v>254</v>
      </c>
      <c r="AA21" s="163" t="s">
        <v>254</v>
      </c>
      <c r="AB21" s="162" t="s">
        <v>255</v>
      </c>
      <c r="AC21" s="162" t="s">
        <v>256</v>
      </c>
      <c r="AD21" s="162" t="s">
        <v>257</v>
      </c>
      <c r="AE21" s="162" t="s">
        <v>257</v>
      </c>
      <c r="AF21" s="54"/>
      <c r="AG21" s="52"/>
      <c r="AH21" s="54"/>
      <c r="AI21" s="52"/>
      <c r="AJ21" s="54"/>
      <c r="AK21" s="52"/>
      <c r="AL21" s="54"/>
      <c r="AM21" s="55"/>
    </row>
    <row r="22" spans="1:39" ht="15" customHeight="1" x14ac:dyDescent="0.25">
      <c r="A22" s="137" t="s">
        <v>87</v>
      </c>
      <c r="B22" s="137" t="s">
        <v>88</v>
      </c>
      <c r="C22" s="277" t="s">
        <v>246</v>
      </c>
      <c r="D22" s="162" t="s">
        <v>246</v>
      </c>
      <c r="E22" s="162" t="s">
        <v>246</v>
      </c>
      <c r="F22" s="162" t="s">
        <v>247</v>
      </c>
      <c r="G22" s="163" t="s">
        <v>247</v>
      </c>
      <c r="H22" s="162" t="s">
        <v>248</v>
      </c>
      <c r="I22" s="163" t="s">
        <v>248</v>
      </c>
      <c r="J22" s="162" t="s">
        <v>249</v>
      </c>
      <c r="K22" s="163" t="s">
        <v>249</v>
      </c>
      <c r="L22" s="162" t="s">
        <v>249</v>
      </c>
      <c r="M22" s="163" t="s">
        <v>249</v>
      </c>
      <c r="N22" s="162" t="s">
        <v>250</v>
      </c>
      <c r="O22" s="163" t="s">
        <v>250</v>
      </c>
      <c r="P22" s="162" t="s">
        <v>251</v>
      </c>
      <c r="Q22" s="163" t="s">
        <v>251</v>
      </c>
      <c r="R22" s="162" t="s">
        <v>252</v>
      </c>
      <c r="S22" s="163" t="s">
        <v>252</v>
      </c>
      <c r="T22" s="162" t="s">
        <v>253</v>
      </c>
      <c r="U22" s="163" t="s">
        <v>253</v>
      </c>
      <c r="V22" s="162" t="s">
        <v>252</v>
      </c>
      <c r="W22" s="163" t="s">
        <v>252</v>
      </c>
      <c r="X22" s="162" t="s">
        <v>254</v>
      </c>
      <c r="Y22" s="163" t="s">
        <v>254</v>
      </c>
      <c r="Z22" s="162" t="s">
        <v>254</v>
      </c>
      <c r="AA22" s="163" t="s">
        <v>254</v>
      </c>
      <c r="AB22" s="162" t="s">
        <v>255</v>
      </c>
      <c r="AC22" s="162" t="s">
        <v>256</v>
      </c>
      <c r="AD22" s="162" t="s">
        <v>257</v>
      </c>
      <c r="AE22" s="162" t="s">
        <v>257</v>
      </c>
      <c r="AF22" s="54"/>
      <c r="AG22" s="52"/>
      <c r="AH22" s="54"/>
      <c r="AI22" s="52"/>
      <c r="AJ22" s="54"/>
      <c r="AK22" s="52"/>
      <c r="AL22" s="54"/>
      <c r="AM22" s="55"/>
    </row>
    <row r="23" spans="1:39" ht="15" customHeight="1" x14ac:dyDescent="0.25">
      <c r="A23" s="137" t="s">
        <v>89</v>
      </c>
      <c r="B23" s="137" t="s">
        <v>90</v>
      </c>
      <c r="C23" s="277" t="s">
        <v>246</v>
      </c>
      <c r="D23" s="162" t="s">
        <v>246</v>
      </c>
      <c r="E23" s="162" t="s">
        <v>246</v>
      </c>
      <c r="F23" s="162" t="s">
        <v>247</v>
      </c>
      <c r="G23" s="163" t="s">
        <v>247</v>
      </c>
      <c r="H23" s="162" t="s">
        <v>248</v>
      </c>
      <c r="I23" s="163" t="s">
        <v>248</v>
      </c>
      <c r="J23" s="162" t="s">
        <v>249</v>
      </c>
      <c r="K23" s="163" t="s">
        <v>249</v>
      </c>
      <c r="L23" s="162" t="s">
        <v>249</v>
      </c>
      <c r="M23" s="163" t="s">
        <v>249</v>
      </c>
      <c r="N23" s="162" t="s">
        <v>250</v>
      </c>
      <c r="O23" s="163" t="s">
        <v>250</v>
      </c>
      <c r="P23" s="162" t="s">
        <v>251</v>
      </c>
      <c r="Q23" s="163" t="s">
        <v>251</v>
      </c>
      <c r="R23" s="162" t="s">
        <v>252</v>
      </c>
      <c r="S23" s="163" t="s">
        <v>252</v>
      </c>
      <c r="T23" s="162" t="s">
        <v>253</v>
      </c>
      <c r="U23" s="163" t="s">
        <v>253</v>
      </c>
      <c r="V23" s="162" t="s">
        <v>252</v>
      </c>
      <c r="W23" s="163" t="s">
        <v>252</v>
      </c>
      <c r="X23" s="162" t="s">
        <v>254</v>
      </c>
      <c r="Y23" s="163" t="s">
        <v>254</v>
      </c>
      <c r="Z23" s="162" t="s">
        <v>254</v>
      </c>
      <c r="AA23" s="163" t="s">
        <v>254</v>
      </c>
      <c r="AB23" s="162" t="s">
        <v>255</v>
      </c>
      <c r="AC23" s="162" t="s">
        <v>256</v>
      </c>
      <c r="AD23" s="162" t="s">
        <v>257</v>
      </c>
      <c r="AE23" s="162" t="s">
        <v>257</v>
      </c>
      <c r="AF23" s="54"/>
      <c r="AG23" s="52"/>
      <c r="AH23" s="54"/>
      <c r="AI23" s="52"/>
      <c r="AJ23" s="54"/>
      <c r="AK23" s="52"/>
      <c r="AL23" s="54"/>
      <c r="AM23" s="55"/>
    </row>
    <row r="24" spans="1:39" ht="15" customHeight="1" x14ac:dyDescent="0.25">
      <c r="A24" s="137" t="s">
        <v>91</v>
      </c>
      <c r="B24" s="137" t="s">
        <v>92</v>
      </c>
      <c r="C24" s="277" t="s">
        <v>246</v>
      </c>
      <c r="D24" s="162" t="s">
        <v>246</v>
      </c>
      <c r="E24" s="162" t="s">
        <v>246</v>
      </c>
      <c r="F24" s="162" t="s">
        <v>247</v>
      </c>
      <c r="G24" s="163" t="s">
        <v>247</v>
      </c>
      <c r="H24" s="162" t="s">
        <v>248</v>
      </c>
      <c r="I24" s="163" t="s">
        <v>248</v>
      </c>
      <c r="J24" s="162" t="s">
        <v>249</v>
      </c>
      <c r="K24" s="163" t="s">
        <v>249</v>
      </c>
      <c r="L24" s="162" t="s">
        <v>249</v>
      </c>
      <c r="M24" s="163" t="s">
        <v>249</v>
      </c>
      <c r="N24" s="162" t="s">
        <v>250</v>
      </c>
      <c r="O24" s="163" t="s">
        <v>250</v>
      </c>
      <c r="P24" s="162" t="s">
        <v>251</v>
      </c>
      <c r="Q24" s="163" t="s">
        <v>251</v>
      </c>
      <c r="R24" s="162" t="s">
        <v>252</v>
      </c>
      <c r="S24" s="163" t="s">
        <v>252</v>
      </c>
      <c r="T24" s="162" t="s">
        <v>253</v>
      </c>
      <c r="U24" s="163" t="s">
        <v>253</v>
      </c>
      <c r="V24" s="162" t="s">
        <v>252</v>
      </c>
      <c r="W24" s="163" t="s">
        <v>252</v>
      </c>
      <c r="X24" s="162" t="s">
        <v>254</v>
      </c>
      <c r="Y24" s="163" t="s">
        <v>254</v>
      </c>
      <c r="Z24" s="162" t="s">
        <v>254</v>
      </c>
      <c r="AA24" s="163" t="s">
        <v>254</v>
      </c>
      <c r="AB24" s="162" t="s">
        <v>255</v>
      </c>
      <c r="AC24" s="162" t="s">
        <v>256</v>
      </c>
      <c r="AD24" s="162" t="s">
        <v>257</v>
      </c>
      <c r="AE24" s="162" t="s">
        <v>257</v>
      </c>
      <c r="AF24" s="54"/>
      <c r="AG24" s="52"/>
      <c r="AH24" s="54"/>
      <c r="AI24" s="52"/>
      <c r="AJ24" s="54"/>
      <c r="AK24" s="52"/>
      <c r="AL24" s="54"/>
      <c r="AM24" s="55"/>
    </row>
    <row r="25" spans="1:39" ht="15" customHeight="1" x14ac:dyDescent="0.25">
      <c r="A25" s="137" t="s">
        <v>93</v>
      </c>
      <c r="B25" s="137" t="s">
        <v>94</v>
      </c>
      <c r="C25" s="277" t="s">
        <v>246</v>
      </c>
      <c r="D25" s="162" t="s">
        <v>246</v>
      </c>
      <c r="E25" s="162" t="s">
        <v>246</v>
      </c>
      <c r="F25" s="162" t="s">
        <v>247</v>
      </c>
      <c r="G25" s="163" t="s">
        <v>247</v>
      </c>
      <c r="H25" s="162" t="s">
        <v>248</v>
      </c>
      <c r="I25" s="163" t="s">
        <v>248</v>
      </c>
      <c r="J25" s="162" t="s">
        <v>249</v>
      </c>
      <c r="K25" s="163" t="s">
        <v>249</v>
      </c>
      <c r="L25" s="162" t="s">
        <v>249</v>
      </c>
      <c r="M25" s="163" t="s">
        <v>249</v>
      </c>
      <c r="N25" s="162" t="s">
        <v>250</v>
      </c>
      <c r="O25" s="163" t="s">
        <v>250</v>
      </c>
      <c r="P25" s="162" t="s">
        <v>251</v>
      </c>
      <c r="Q25" s="163" t="s">
        <v>251</v>
      </c>
      <c r="R25" s="162" t="s">
        <v>252</v>
      </c>
      <c r="S25" s="163" t="s">
        <v>252</v>
      </c>
      <c r="T25" s="162" t="s">
        <v>253</v>
      </c>
      <c r="U25" s="163" t="s">
        <v>253</v>
      </c>
      <c r="V25" s="162" t="s">
        <v>252</v>
      </c>
      <c r="W25" s="163" t="s">
        <v>252</v>
      </c>
      <c r="X25" s="162" t="s">
        <v>254</v>
      </c>
      <c r="Y25" s="163" t="s">
        <v>254</v>
      </c>
      <c r="Z25" s="162" t="s">
        <v>254</v>
      </c>
      <c r="AA25" s="163" t="s">
        <v>254</v>
      </c>
      <c r="AB25" s="162" t="s">
        <v>255</v>
      </c>
      <c r="AC25" s="162" t="s">
        <v>256</v>
      </c>
      <c r="AD25" s="162" t="s">
        <v>257</v>
      </c>
      <c r="AE25" s="162" t="s">
        <v>257</v>
      </c>
      <c r="AF25" s="54"/>
      <c r="AG25" s="52"/>
      <c r="AH25" s="54"/>
      <c r="AI25" s="52"/>
      <c r="AJ25" s="54"/>
      <c r="AK25" s="52"/>
      <c r="AL25" s="54"/>
      <c r="AM25" s="55"/>
    </row>
    <row r="26" spans="1:39" ht="15" customHeight="1" x14ac:dyDescent="0.25">
      <c r="A26" s="137" t="s">
        <v>95</v>
      </c>
      <c r="B26" s="137" t="s">
        <v>96</v>
      </c>
      <c r="C26" s="277" t="s">
        <v>246</v>
      </c>
      <c r="D26" s="162" t="s">
        <v>246</v>
      </c>
      <c r="E26" s="162" t="s">
        <v>246</v>
      </c>
      <c r="F26" s="162" t="s">
        <v>247</v>
      </c>
      <c r="G26" s="163" t="s">
        <v>247</v>
      </c>
      <c r="H26" s="162" t="s">
        <v>248</v>
      </c>
      <c r="I26" s="163" t="s">
        <v>248</v>
      </c>
      <c r="J26" s="162" t="s">
        <v>249</v>
      </c>
      <c r="K26" s="163" t="s">
        <v>249</v>
      </c>
      <c r="L26" s="162" t="s">
        <v>249</v>
      </c>
      <c r="M26" s="163" t="s">
        <v>249</v>
      </c>
      <c r="N26" s="162" t="s">
        <v>250</v>
      </c>
      <c r="O26" s="163" t="s">
        <v>250</v>
      </c>
      <c r="P26" s="162" t="s">
        <v>251</v>
      </c>
      <c r="Q26" s="163" t="s">
        <v>251</v>
      </c>
      <c r="R26" s="162" t="s">
        <v>252</v>
      </c>
      <c r="S26" s="163" t="s">
        <v>252</v>
      </c>
      <c r="T26" s="162" t="s">
        <v>253</v>
      </c>
      <c r="U26" s="163" t="s">
        <v>253</v>
      </c>
      <c r="V26" s="162" t="s">
        <v>252</v>
      </c>
      <c r="W26" s="163" t="s">
        <v>252</v>
      </c>
      <c r="X26" s="162" t="s">
        <v>254</v>
      </c>
      <c r="Y26" s="163" t="s">
        <v>254</v>
      </c>
      <c r="Z26" s="162" t="s">
        <v>254</v>
      </c>
      <c r="AA26" s="163" t="s">
        <v>254</v>
      </c>
      <c r="AB26" s="162" t="s">
        <v>255</v>
      </c>
      <c r="AC26" s="162" t="s">
        <v>256</v>
      </c>
      <c r="AD26" s="162" t="s">
        <v>257</v>
      </c>
      <c r="AE26" s="162" t="s">
        <v>257</v>
      </c>
      <c r="AF26" s="54"/>
      <c r="AG26" s="52"/>
      <c r="AH26" s="54"/>
      <c r="AI26" s="52"/>
      <c r="AJ26" s="54"/>
      <c r="AK26" s="52"/>
      <c r="AL26" s="54"/>
      <c r="AM26" s="55"/>
    </row>
    <row r="27" spans="1:39" ht="15" customHeight="1" x14ac:dyDescent="0.25">
      <c r="A27" s="137" t="s">
        <v>97</v>
      </c>
      <c r="B27" s="137" t="s">
        <v>98</v>
      </c>
      <c r="C27" s="277" t="s">
        <v>246</v>
      </c>
      <c r="D27" s="162" t="s">
        <v>246</v>
      </c>
      <c r="E27" s="162" t="s">
        <v>246</v>
      </c>
      <c r="F27" s="162" t="s">
        <v>247</v>
      </c>
      <c r="G27" s="163" t="s">
        <v>247</v>
      </c>
      <c r="H27" s="162" t="s">
        <v>248</v>
      </c>
      <c r="I27" s="163" t="s">
        <v>248</v>
      </c>
      <c r="J27" s="162" t="s">
        <v>249</v>
      </c>
      <c r="K27" s="163" t="s">
        <v>249</v>
      </c>
      <c r="L27" s="162" t="s">
        <v>249</v>
      </c>
      <c r="M27" s="163" t="s">
        <v>249</v>
      </c>
      <c r="N27" s="162" t="s">
        <v>250</v>
      </c>
      <c r="O27" s="163" t="s">
        <v>250</v>
      </c>
      <c r="P27" s="162" t="s">
        <v>251</v>
      </c>
      <c r="Q27" s="163" t="s">
        <v>251</v>
      </c>
      <c r="R27" s="162" t="s">
        <v>252</v>
      </c>
      <c r="S27" s="163" t="s">
        <v>252</v>
      </c>
      <c r="T27" s="162" t="s">
        <v>253</v>
      </c>
      <c r="U27" s="163" t="s">
        <v>253</v>
      </c>
      <c r="V27" s="162" t="s">
        <v>252</v>
      </c>
      <c r="W27" s="163" t="s">
        <v>252</v>
      </c>
      <c r="X27" s="162" t="s">
        <v>254</v>
      </c>
      <c r="Y27" s="163" t="s">
        <v>254</v>
      </c>
      <c r="Z27" s="162" t="s">
        <v>254</v>
      </c>
      <c r="AA27" s="163" t="s">
        <v>254</v>
      </c>
      <c r="AB27" s="162" t="s">
        <v>255</v>
      </c>
      <c r="AC27" s="162" t="s">
        <v>256</v>
      </c>
      <c r="AD27" s="162" t="s">
        <v>257</v>
      </c>
      <c r="AE27" s="162" t="s">
        <v>257</v>
      </c>
      <c r="AF27" s="54"/>
      <c r="AG27" s="52"/>
      <c r="AH27" s="54"/>
      <c r="AI27" s="52"/>
      <c r="AJ27" s="54"/>
      <c r="AK27" s="52"/>
      <c r="AL27" s="54"/>
      <c r="AM27" s="55"/>
    </row>
    <row r="28" spans="1:39" ht="15" customHeight="1" x14ac:dyDescent="0.25">
      <c r="A28" s="137" t="s">
        <v>99</v>
      </c>
      <c r="B28" s="137" t="s">
        <v>100</v>
      </c>
      <c r="C28" s="277" t="s">
        <v>246</v>
      </c>
      <c r="D28" s="162" t="s">
        <v>246</v>
      </c>
      <c r="E28" s="162" t="s">
        <v>246</v>
      </c>
      <c r="F28" s="162" t="s">
        <v>247</v>
      </c>
      <c r="G28" s="163" t="s">
        <v>247</v>
      </c>
      <c r="H28" s="162" t="s">
        <v>248</v>
      </c>
      <c r="I28" s="163" t="s">
        <v>248</v>
      </c>
      <c r="J28" s="162" t="s">
        <v>249</v>
      </c>
      <c r="K28" s="163" t="s">
        <v>249</v>
      </c>
      <c r="L28" s="162" t="s">
        <v>249</v>
      </c>
      <c r="M28" s="163" t="s">
        <v>249</v>
      </c>
      <c r="N28" s="162" t="s">
        <v>250</v>
      </c>
      <c r="O28" s="163" t="s">
        <v>250</v>
      </c>
      <c r="P28" s="162" t="s">
        <v>251</v>
      </c>
      <c r="Q28" s="163" t="s">
        <v>251</v>
      </c>
      <c r="R28" s="162" t="s">
        <v>252</v>
      </c>
      <c r="S28" s="163" t="s">
        <v>252</v>
      </c>
      <c r="T28" s="162" t="s">
        <v>253</v>
      </c>
      <c r="U28" s="163" t="s">
        <v>253</v>
      </c>
      <c r="V28" s="162" t="s">
        <v>252</v>
      </c>
      <c r="W28" s="163" t="s">
        <v>252</v>
      </c>
      <c r="X28" s="162" t="s">
        <v>254</v>
      </c>
      <c r="Y28" s="163" t="s">
        <v>254</v>
      </c>
      <c r="Z28" s="162" t="s">
        <v>254</v>
      </c>
      <c r="AA28" s="163" t="s">
        <v>254</v>
      </c>
      <c r="AB28" s="162" t="s">
        <v>255</v>
      </c>
      <c r="AC28" s="162" t="s">
        <v>256</v>
      </c>
      <c r="AD28" s="162" t="s">
        <v>257</v>
      </c>
      <c r="AE28" s="162" t="s">
        <v>257</v>
      </c>
      <c r="AF28" s="54"/>
      <c r="AG28" s="52"/>
      <c r="AH28" s="54"/>
      <c r="AI28" s="52"/>
      <c r="AJ28" s="54"/>
      <c r="AK28" s="52"/>
      <c r="AL28" s="54"/>
      <c r="AM28" s="55"/>
    </row>
    <row r="29" spans="1:39" ht="15" customHeight="1" x14ac:dyDescent="0.25">
      <c r="A29" s="137" t="s">
        <v>101</v>
      </c>
      <c r="B29" s="137" t="s">
        <v>102</v>
      </c>
      <c r="C29" s="277" t="s">
        <v>246</v>
      </c>
      <c r="D29" s="162" t="s">
        <v>246</v>
      </c>
      <c r="E29" s="162" t="s">
        <v>246</v>
      </c>
      <c r="F29" s="162" t="s">
        <v>247</v>
      </c>
      <c r="G29" s="163" t="s">
        <v>247</v>
      </c>
      <c r="H29" s="162" t="s">
        <v>248</v>
      </c>
      <c r="I29" s="163" t="s">
        <v>248</v>
      </c>
      <c r="J29" s="162" t="s">
        <v>249</v>
      </c>
      <c r="K29" s="163" t="s">
        <v>249</v>
      </c>
      <c r="L29" s="162" t="s">
        <v>249</v>
      </c>
      <c r="M29" s="163" t="s">
        <v>249</v>
      </c>
      <c r="N29" s="162" t="s">
        <v>250</v>
      </c>
      <c r="O29" s="163" t="s">
        <v>250</v>
      </c>
      <c r="P29" s="162" t="s">
        <v>251</v>
      </c>
      <c r="Q29" s="163" t="s">
        <v>251</v>
      </c>
      <c r="R29" s="162" t="s">
        <v>252</v>
      </c>
      <c r="S29" s="163" t="s">
        <v>252</v>
      </c>
      <c r="T29" s="162" t="s">
        <v>253</v>
      </c>
      <c r="U29" s="163" t="s">
        <v>253</v>
      </c>
      <c r="V29" s="162" t="s">
        <v>252</v>
      </c>
      <c r="W29" s="163" t="s">
        <v>252</v>
      </c>
      <c r="X29" s="162" t="s">
        <v>254</v>
      </c>
      <c r="Y29" s="163" t="s">
        <v>254</v>
      </c>
      <c r="Z29" s="162" t="s">
        <v>254</v>
      </c>
      <c r="AA29" s="163" t="s">
        <v>254</v>
      </c>
      <c r="AB29" s="162" t="s">
        <v>255</v>
      </c>
      <c r="AC29" s="162" t="s">
        <v>256</v>
      </c>
      <c r="AD29" s="162" t="s">
        <v>257</v>
      </c>
      <c r="AE29" s="162" t="s">
        <v>257</v>
      </c>
      <c r="AF29" s="54"/>
      <c r="AG29" s="52"/>
      <c r="AH29" s="54"/>
      <c r="AI29" s="52"/>
      <c r="AJ29" s="54"/>
      <c r="AK29" s="52"/>
      <c r="AL29" s="54"/>
      <c r="AM29" s="55"/>
    </row>
    <row r="30" spans="1:39" ht="15" customHeight="1" x14ac:dyDescent="0.25">
      <c r="A30" s="137" t="s">
        <v>103</v>
      </c>
      <c r="B30" s="137" t="s">
        <v>104</v>
      </c>
      <c r="C30" s="277" t="s">
        <v>246</v>
      </c>
      <c r="D30" s="162" t="s">
        <v>246</v>
      </c>
      <c r="E30" s="162" t="s">
        <v>246</v>
      </c>
      <c r="F30" s="162" t="s">
        <v>247</v>
      </c>
      <c r="G30" s="163" t="s">
        <v>247</v>
      </c>
      <c r="H30" s="162" t="s">
        <v>248</v>
      </c>
      <c r="I30" s="163" t="s">
        <v>248</v>
      </c>
      <c r="J30" s="162" t="s">
        <v>249</v>
      </c>
      <c r="K30" s="163" t="s">
        <v>249</v>
      </c>
      <c r="L30" s="162" t="s">
        <v>249</v>
      </c>
      <c r="M30" s="163" t="s">
        <v>249</v>
      </c>
      <c r="N30" s="162" t="s">
        <v>250</v>
      </c>
      <c r="O30" s="163" t="s">
        <v>250</v>
      </c>
      <c r="P30" s="162" t="s">
        <v>251</v>
      </c>
      <c r="Q30" s="163" t="s">
        <v>251</v>
      </c>
      <c r="R30" s="162" t="s">
        <v>252</v>
      </c>
      <c r="S30" s="163" t="s">
        <v>252</v>
      </c>
      <c r="T30" s="162" t="s">
        <v>253</v>
      </c>
      <c r="U30" s="163" t="s">
        <v>253</v>
      </c>
      <c r="V30" s="162" t="s">
        <v>252</v>
      </c>
      <c r="W30" s="163" t="s">
        <v>252</v>
      </c>
      <c r="X30" s="162" t="s">
        <v>254</v>
      </c>
      <c r="Y30" s="163" t="s">
        <v>254</v>
      </c>
      <c r="Z30" s="162" t="s">
        <v>254</v>
      </c>
      <c r="AA30" s="163" t="s">
        <v>254</v>
      </c>
      <c r="AB30" s="162" t="s">
        <v>255</v>
      </c>
      <c r="AC30" s="162" t="s">
        <v>256</v>
      </c>
      <c r="AD30" s="162" t="s">
        <v>257</v>
      </c>
      <c r="AE30" s="162" t="s">
        <v>257</v>
      </c>
      <c r="AF30" s="54"/>
      <c r="AG30" s="52"/>
      <c r="AH30" s="54"/>
      <c r="AI30" s="52"/>
      <c r="AJ30" s="54"/>
      <c r="AK30" s="52"/>
      <c r="AL30" s="54"/>
      <c r="AM30" s="55"/>
    </row>
    <row r="31" spans="1:39" ht="15" customHeight="1" x14ac:dyDescent="0.25">
      <c r="A31" s="137" t="s">
        <v>105</v>
      </c>
      <c r="B31" s="137" t="s">
        <v>106</v>
      </c>
      <c r="C31" s="277" t="s">
        <v>246</v>
      </c>
      <c r="D31" s="162" t="s">
        <v>246</v>
      </c>
      <c r="E31" s="162" t="s">
        <v>246</v>
      </c>
      <c r="F31" s="162" t="s">
        <v>247</v>
      </c>
      <c r="G31" s="163" t="s">
        <v>247</v>
      </c>
      <c r="H31" s="162" t="s">
        <v>248</v>
      </c>
      <c r="I31" s="163" t="s">
        <v>248</v>
      </c>
      <c r="J31" s="162" t="s">
        <v>249</v>
      </c>
      <c r="K31" s="163" t="s">
        <v>249</v>
      </c>
      <c r="L31" s="162" t="s">
        <v>249</v>
      </c>
      <c r="M31" s="163" t="s">
        <v>249</v>
      </c>
      <c r="N31" s="162" t="s">
        <v>250</v>
      </c>
      <c r="O31" s="163" t="s">
        <v>250</v>
      </c>
      <c r="P31" s="162" t="s">
        <v>251</v>
      </c>
      <c r="Q31" s="163" t="s">
        <v>251</v>
      </c>
      <c r="R31" s="162" t="s">
        <v>252</v>
      </c>
      <c r="S31" s="163" t="s">
        <v>252</v>
      </c>
      <c r="T31" s="162" t="s">
        <v>253</v>
      </c>
      <c r="U31" s="163" t="s">
        <v>253</v>
      </c>
      <c r="V31" s="162" t="s">
        <v>252</v>
      </c>
      <c r="W31" s="163" t="s">
        <v>252</v>
      </c>
      <c r="X31" s="162" t="s">
        <v>254</v>
      </c>
      <c r="Y31" s="163" t="s">
        <v>254</v>
      </c>
      <c r="Z31" s="162" t="s">
        <v>254</v>
      </c>
      <c r="AA31" s="163" t="s">
        <v>254</v>
      </c>
      <c r="AB31" s="162" t="s">
        <v>255</v>
      </c>
      <c r="AC31" s="162" t="s">
        <v>256</v>
      </c>
      <c r="AD31" s="162" t="s">
        <v>257</v>
      </c>
      <c r="AE31" s="162" t="s">
        <v>257</v>
      </c>
      <c r="AF31" s="54"/>
      <c r="AG31" s="52"/>
      <c r="AH31" s="54"/>
      <c r="AI31" s="52"/>
      <c r="AJ31" s="54"/>
      <c r="AK31" s="52"/>
      <c r="AL31" s="54"/>
      <c r="AM31" s="55"/>
    </row>
    <row r="32" spans="1:39" ht="15" customHeight="1" x14ac:dyDescent="0.25">
      <c r="A32" s="137" t="s">
        <v>107</v>
      </c>
      <c r="B32" s="137" t="s">
        <v>108</v>
      </c>
      <c r="C32" s="277" t="s">
        <v>246</v>
      </c>
      <c r="D32" s="162" t="s">
        <v>246</v>
      </c>
      <c r="E32" s="162" t="s">
        <v>246</v>
      </c>
      <c r="F32" s="162" t="s">
        <v>247</v>
      </c>
      <c r="G32" s="163" t="s">
        <v>247</v>
      </c>
      <c r="H32" s="162" t="s">
        <v>248</v>
      </c>
      <c r="I32" s="163" t="s">
        <v>248</v>
      </c>
      <c r="J32" s="162" t="s">
        <v>249</v>
      </c>
      <c r="K32" s="163" t="s">
        <v>249</v>
      </c>
      <c r="L32" s="162" t="s">
        <v>249</v>
      </c>
      <c r="M32" s="163" t="s">
        <v>249</v>
      </c>
      <c r="N32" s="162" t="s">
        <v>250</v>
      </c>
      <c r="O32" s="163" t="s">
        <v>250</v>
      </c>
      <c r="P32" s="162" t="s">
        <v>251</v>
      </c>
      <c r="Q32" s="163" t="s">
        <v>251</v>
      </c>
      <c r="R32" s="162" t="s">
        <v>252</v>
      </c>
      <c r="S32" s="163" t="s">
        <v>252</v>
      </c>
      <c r="T32" s="162" t="s">
        <v>253</v>
      </c>
      <c r="U32" s="163" t="s">
        <v>253</v>
      </c>
      <c r="V32" s="162" t="s">
        <v>252</v>
      </c>
      <c r="W32" s="163" t="s">
        <v>252</v>
      </c>
      <c r="X32" s="162" t="s">
        <v>254</v>
      </c>
      <c r="Y32" s="163" t="s">
        <v>254</v>
      </c>
      <c r="Z32" s="162" t="s">
        <v>254</v>
      </c>
      <c r="AA32" s="163" t="s">
        <v>254</v>
      </c>
      <c r="AB32" s="162" t="s">
        <v>255</v>
      </c>
      <c r="AC32" s="162" t="s">
        <v>256</v>
      </c>
      <c r="AD32" s="162" t="s">
        <v>257</v>
      </c>
      <c r="AE32" s="162" t="s">
        <v>257</v>
      </c>
      <c r="AF32" s="54"/>
      <c r="AG32" s="52"/>
      <c r="AH32" s="54"/>
      <c r="AI32" s="52"/>
      <c r="AJ32" s="54"/>
      <c r="AK32" s="52"/>
      <c r="AL32" s="54"/>
      <c r="AM32" s="55"/>
    </row>
    <row r="33" spans="1:39" ht="15" customHeight="1" x14ac:dyDescent="0.25">
      <c r="A33" s="137" t="s">
        <v>109</v>
      </c>
      <c r="B33" s="137" t="s">
        <v>110</v>
      </c>
      <c r="C33" s="277" t="s">
        <v>246</v>
      </c>
      <c r="D33" s="162" t="s">
        <v>246</v>
      </c>
      <c r="E33" s="162" t="s">
        <v>246</v>
      </c>
      <c r="F33" s="162" t="s">
        <v>247</v>
      </c>
      <c r="G33" s="163" t="s">
        <v>247</v>
      </c>
      <c r="H33" s="162" t="s">
        <v>248</v>
      </c>
      <c r="I33" s="163" t="s">
        <v>248</v>
      </c>
      <c r="J33" s="162" t="s">
        <v>249</v>
      </c>
      <c r="K33" s="163" t="s">
        <v>249</v>
      </c>
      <c r="L33" s="162" t="s">
        <v>249</v>
      </c>
      <c r="M33" s="163" t="s">
        <v>249</v>
      </c>
      <c r="N33" s="162" t="s">
        <v>250</v>
      </c>
      <c r="O33" s="163" t="s">
        <v>250</v>
      </c>
      <c r="P33" s="162" t="s">
        <v>251</v>
      </c>
      <c r="Q33" s="163" t="s">
        <v>251</v>
      </c>
      <c r="R33" s="162" t="s">
        <v>252</v>
      </c>
      <c r="S33" s="163" t="s">
        <v>252</v>
      </c>
      <c r="T33" s="162" t="s">
        <v>253</v>
      </c>
      <c r="U33" s="163" t="s">
        <v>253</v>
      </c>
      <c r="V33" s="162" t="s">
        <v>252</v>
      </c>
      <c r="W33" s="163" t="s">
        <v>252</v>
      </c>
      <c r="X33" s="162" t="s">
        <v>254</v>
      </c>
      <c r="Y33" s="163" t="s">
        <v>254</v>
      </c>
      <c r="Z33" s="162" t="s">
        <v>254</v>
      </c>
      <c r="AA33" s="163" t="s">
        <v>254</v>
      </c>
      <c r="AB33" s="162" t="s">
        <v>255</v>
      </c>
      <c r="AC33" s="162" t="s">
        <v>256</v>
      </c>
      <c r="AD33" s="162" t="s">
        <v>257</v>
      </c>
      <c r="AE33" s="162" t="s">
        <v>257</v>
      </c>
      <c r="AF33" s="54"/>
      <c r="AG33" s="52"/>
      <c r="AH33" s="54"/>
      <c r="AI33" s="52"/>
      <c r="AJ33" s="54"/>
      <c r="AK33" s="52"/>
      <c r="AL33" s="54"/>
      <c r="AM33" s="55"/>
    </row>
    <row r="34" spans="1:39" ht="15" customHeight="1" x14ac:dyDescent="0.25">
      <c r="A34" s="137" t="s">
        <v>111</v>
      </c>
      <c r="B34" s="137" t="s">
        <v>112</v>
      </c>
      <c r="C34" s="277" t="s">
        <v>246</v>
      </c>
      <c r="D34" s="162" t="s">
        <v>246</v>
      </c>
      <c r="E34" s="162" t="s">
        <v>246</v>
      </c>
      <c r="F34" s="162" t="s">
        <v>247</v>
      </c>
      <c r="G34" s="163" t="s">
        <v>247</v>
      </c>
      <c r="H34" s="162" t="s">
        <v>248</v>
      </c>
      <c r="I34" s="163" t="s">
        <v>248</v>
      </c>
      <c r="J34" s="162" t="s">
        <v>249</v>
      </c>
      <c r="K34" s="163" t="s">
        <v>249</v>
      </c>
      <c r="L34" s="162" t="s">
        <v>249</v>
      </c>
      <c r="M34" s="163" t="s">
        <v>249</v>
      </c>
      <c r="N34" s="162" t="s">
        <v>250</v>
      </c>
      <c r="O34" s="163" t="s">
        <v>250</v>
      </c>
      <c r="P34" s="162" t="s">
        <v>251</v>
      </c>
      <c r="Q34" s="163" t="s">
        <v>251</v>
      </c>
      <c r="R34" s="162" t="s">
        <v>252</v>
      </c>
      <c r="S34" s="163" t="s">
        <v>252</v>
      </c>
      <c r="T34" s="162" t="s">
        <v>253</v>
      </c>
      <c r="U34" s="163" t="s">
        <v>253</v>
      </c>
      <c r="V34" s="162" t="s">
        <v>252</v>
      </c>
      <c r="W34" s="163" t="s">
        <v>252</v>
      </c>
      <c r="X34" s="162" t="s">
        <v>254</v>
      </c>
      <c r="Y34" s="163" t="s">
        <v>254</v>
      </c>
      <c r="Z34" s="162" t="s">
        <v>254</v>
      </c>
      <c r="AA34" s="163" t="s">
        <v>254</v>
      </c>
      <c r="AB34" s="162" t="s">
        <v>255</v>
      </c>
      <c r="AC34" s="162" t="s">
        <v>256</v>
      </c>
      <c r="AD34" s="162" t="s">
        <v>257</v>
      </c>
      <c r="AE34" s="162" t="s">
        <v>257</v>
      </c>
      <c r="AF34" s="54"/>
      <c r="AG34" s="52"/>
      <c r="AH34" s="54"/>
      <c r="AI34" s="52"/>
      <c r="AJ34" s="54"/>
      <c r="AK34" s="52"/>
      <c r="AL34" s="54"/>
      <c r="AM34" s="55"/>
    </row>
    <row r="35" spans="1:39" ht="15" customHeight="1" x14ac:dyDescent="0.25">
      <c r="A35" s="137" t="s">
        <v>113</v>
      </c>
      <c r="B35" s="137" t="s">
        <v>114</v>
      </c>
      <c r="C35" s="277" t="s">
        <v>246</v>
      </c>
      <c r="D35" s="162" t="s">
        <v>246</v>
      </c>
      <c r="E35" s="162" t="s">
        <v>246</v>
      </c>
      <c r="F35" s="162" t="s">
        <v>247</v>
      </c>
      <c r="G35" s="163" t="s">
        <v>247</v>
      </c>
      <c r="H35" s="162" t="s">
        <v>248</v>
      </c>
      <c r="I35" s="163" t="s">
        <v>248</v>
      </c>
      <c r="J35" s="162" t="s">
        <v>249</v>
      </c>
      <c r="K35" s="163" t="s">
        <v>249</v>
      </c>
      <c r="L35" s="162" t="s">
        <v>249</v>
      </c>
      <c r="M35" s="163" t="s">
        <v>249</v>
      </c>
      <c r="N35" s="162" t="s">
        <v>250</v>
      </c>
      <c r="O35" s="163" t="s">
        <v>250</v>
      </c>
      <c r="P35" s="162" t="s">
        <v>251</v>
      </c>
      <c r="Q35" s="163" t="s">
        <v>251</v>
      </c>
      <c r="R35" s="162" t="s">
        <v>252</v>
      </c>
      <c r="S35" s="163" t="s">
        <v>252</v>
      </c>
      <c r="T35" s="162" t="s">
        <v>253</v>
      </c>
      <c r="U35" s="163" t="s">
        <v>253</v>
      </c>
      <c r="V35" s="162" t="s">
        <v>252</v>
      </c>
      <c r="W35" s="163" t="s">
        <v>252</v>
      </c>
      <c r="X35" s="162" t="s">
        <v>254</v>
      </c>
      <c r="Y35" s="163" t="s">
        <v>254</v>
      </c>
      <c r="Z35" s="162" t="s">
        <v>254</v>
      </c>
      <c r="AA35" s="163" t="s">
        <v>254</v>
      </c>
      <c r="AB35" s="162" t="s">
        <v>255</v>
      </c>
      <c r="AC35" s="162" t="s">
        <v>256</v>
      </c>
      <c r="AD35" s="162" t="s">
        <v>257</v>
      </c>
      <c r="AE35" s="162" t="s">
        <v>257</v>
      </c>
      <c r="AF35" s="54"/>
      <c r="AG35" s="52"/>
      <c r="AH35" s="54"/>
      <c r="AI35" s="52"/>
      <c r="AJ35" s="54"/>
      <c r="AK35" s="52"/>
      <c r="AL35" s="54"/>
      <c r="AM35" s="55"/>
    </row>
    <row r="36" spans="1:39" ht="15" customHeight="1" x14ac:dyDescent="0.25">
      <c r="A36" s="137" t="s">
        <v>115</v>
      </c>
      <c r="B36" s="137" t="s">
        <v>116</v>
      </c>
      <c r="C36" s="277" t="s">
        <v>246</v>
      </c>
      <c r="D36" s="162" t="s">
        <v>246</v>
      </c>
      <c r="E36" s="162" t="s">
        <v>246</v>
      </c>
      <c r="F36" s="162" t="s">
        <v>247</v>
      </c>
      <c r="G36" s="163" t="s">
        <v>247</v>
      </c>
      <c r="H36" s="162" t="s">
        <v>248</v>
      </c>
      <c r="I36" s="163" t="s">
        <v>248</v>
      </c>
      <c r="J36" s="162" t="s">
        <v>249</v>
      </c>
      <c r="K36" s="163" t="s">
        <v>249</v>
      </c>
      <c r="L36" s="162" t="s">
        <v>249</v>
      </c>
      <c r="M36" s="163" t="s">
        <v>249</v>
      </c>
      <c r="N36" s="162" t="s">
        <v>250</v>
      </c>
      <c r="O36" s="163" t="s">
        <v>250</v>
      </c>
      <c r="P36" s="162" t="s">
        <v>251</v>
      </c>
      <c r="Q36" s="163" t="s">
        <v>251</v>
      </c>
      <c r="R36" s="162" t="s">
        <v>252</v>
      </c>
      <c r="S36" s="163" t="s">
        <v>252</v>
      </c>
      <c r="T36" s="162" t="s">
        <v>253</v>
      </c>
      <c r="U36" s="163" t="s">
        <v>253</v>
      </c>
      <c r="V36" s="162" t="s">
        <v>252</v>
      </c>
      <c r="W36" s="163" t="s">
        <v>252</v>
      </c>
      <c r="X36" s="162" t="s">
        <v>254</v>
      </c>
      <c r="Y36" s="163" t="s">
        <v>254</v>
      </c>
      <c r="Z36" s="162" t="s">
        <v>254</v>
      </c>
      <c r="AA36" s="163" t="s">
        <v>254</v>
      </c>
      <c r="AB36" s="162" t="s">
        <v>255</v>
      </c>
      <c r="AC36" s="162" t="s">
        <v>256</v>
      </c>
      <c r="AD36" s="162" t="s">
        <v>257</v>
      </c>
      <c r="AE36" s="162" t="s">
        <v>257</v>
      </c>
      <c r="AF36" s="54"/>
      <c r="AG36" s="52"/>
      <c r="AH36" s="54"/>
      <c r="AI36" s="52"/>
      <c r="AJ36" s="54"/>
      <c r="AK36" s="52"/>
      <c r="AL36" s="54"/>
      <c r="AM36" s="55"/>
    </row>
    <row r="37" spans="1:39" ht="15" customHeight="1" x14ac:dyDescent="0.25">
      <c r="A37" s="137" t="s">
        <v>117</v>
      </c>
      <c r="B37" s="137" t="s">
        <v>118</v>
      </c>
      <c r="C37" s="277" t="s">
        <v>246</v>
      </c>
      <c r="D37" s="162" t="s">
        <v>246</v>
      </c>
      <c r="E37" s="162" t="s">
        <v>246</v>
      </c>
      <c r="F37" s="162" t="s">
        <v>247</v>
      </c>
      <c r="G37" s="163" t="s">
        <v>247</v>
      </c>
      <c r="H37" s="162" t="s">
        <v>248</v>
      </c>
      <c r="I37" s="163" t="s">
        <v>248</v>
      </c>
      <c r="J37" s="162" t="s">
        <v>249</v>
      </c>
      <c r="K37" s="163" t="s">
        <v>249</v>
      </c>
      <c r="L37" s="162" t="s">
        <v>249</v>
      </c>
      <c r="M37" s="163" t="s">
        <v>249</v>
      </c>
      <c r="N37" s="162" t="s">
        <v>250</v>
      </c>
      <c r="O37" s="163" t="s">
        <v>250</v>
      </c>
      <c r="P37" s="162" t="s">
        <v>251</v>
      </c>
      <c r="Q37" s="163" t="s">
        <v>251</v>
      </c>
      <c r="R37" s="162" t="s">
        <v>252</v>
      </c>
      <c r="S37" s="163" t="s">
        <v>252</v>
      </c>
      <c r="T37" s="162" t="s">
        <v>253</v>
      </c>
      <c r="U37" s="163" t="s">
        <v>253</v>
      </c>
      <c r="V37" s="162" t="s">
        <v>252</v>
      </c>
      <c r="W37" s="163" t="s">
        <v>252</v>
      </c>
      <c r="X37" s="162" t="s">
        <v>254</v>
      </c>
      <c r="Y37" s="163" t="s">
        <v>254</v>
      </c>
      <c r="Z37" s="162" t="s">
        <v>254</v>
      </c>
      <c r="AA37" s="163" t="s">
        <v>254</v>
      </c>
      <c r="AB37" s="162" t="s">
        <v>255</v>
      </c>
      <c r="AC37" s="162" t="s">
        <v>256</v>
      </c>
      <c r="AD37" s="162" t="s">
        <v>257</v>
      </c>
      <c r="AE37" s="162" t="s">
        <v>257</v>
      </c>
      <c r="AF37" s="54"/>
      <c r="AG37" s="52"/>
      <c r="AH37" s="54"/>
      <c r="AI37" s="52"/>
      <c r="AJ37" s="54"/>
      <c r="AK37" s="52"/>
      <c r="AL37" s="54"/>
      <c r="AM37" s="55"/>
    </row>
    <row r="38" spans="1:39" ht="15" customHeight="1" x14ac:dyDescent="0.25">
      <c r="A38" s="137" t="s">
        <v>119</v>
      </c>
      <c r="B38" s="137" t="s">
        <v>120</v>
      </c>
      <c r="C38" s="277" t="s">
        <v>246</v>
      </c>
      <c r="D38" s="162" t="s">
        <v>246</v>
      </c>
      <c r="E38" s="162" t="s">
        <v>246</v>
      </c>
      <c r="F38" s="162" t="s">
        <v>247</v>
      </c>
      <c r="G38" s="163" t="s">
        <v>247</v>
      </c>
      <c r="H38" s="162" t="s">
        <v>248</v>
      </c>
      <c r="I38" s="163" t="s">
        <v>248</v>
      </c>
      <c r="J38" s="162" t="s">
        <v>249</v>
      </c>
      <c r="K38" s="163" t="s">
        <v>249</v>
      </c>
      <c r="L38" s="162" t="s">
        <v>249</v>
      </c>
      <c r="M38" s="163" t="s">
        <v>249</v>
      </c>
      <c r="N38" s="162" t="s">
        <v>250</v>
      </c>
      <c r="O38" s="163" t="s">
        <v>250</v>
      </c>
      <c r="P38" s="162" t="s">
        <v>251</v>
      </c>
      <c r="Q38" s="163" t="s">
        <v>251</v>
      </c>
      <c r="R38" s="162" t="s">
        <v>252</v>
      </c>
      <c r="S38" s="163" t="s">
        <v>252</v>
      </c>
      <c r="T38" s="162" t="s">
        <v>253</v>
      </c>
      <c r="U38" s="163" t="s">
        <v>253</v>
      </c>
      <c r="V38" s="162" t="s">
        <v>252</v>
      </c>
      <c r="W38" s="163" t="s">
        <v>252</v>
      </c>
      <c r="X38" s="162" t="s">
        <v>254</v>
      </c>
      <c r="Y38" s="163" t="s">
        <v>254</v>
      </c>
      <c r="Z38" s="162" t="s">
        <v>254</v>
      </c>
      <c r="AA38" s="163" t="s">
        <v>254</v>
      </c>
      <c r="AB38" s="162" t="s">
        <v>255</v>
      </c>
      <c r="AC38" s="162" t="s">
        <v>256</v>
      </c>
      <c r="AD38" s="162" t="s">
        <v>257</v>
      </c>
      <c r="AE38" s="162" t="s">
        <v>257</v>
      </c>
      <c r="AF38" s="54"/>
      <c r="AG38" s="52"/>
      <c r="AH38" s="54"/>
      <c r="AI38" s="52"/>
      <c r="AJ38" s="54"/>
      <c r="AK38" s="52"/>
      <c r="AL38" s="54"/>
      <c r="AM38" s="55"/>
    </row>
    <row r="39" spans="1:39" ht="15" customHeight="1" x14ac:dyDescent="0.25">
      <c r="A39" s="137" t="s">
        <v>121</v>
      </c>
      <c r="B39" s="137" t="s">
        <v>122</v>
      </c>
      <c r="C39" s="277" t="s">
        <v>246</v>
      </c>
      <c r="D39" s="162" t="s">
        <v>246</v>
      </c>
      <c r="E39" s="162" t="s">
        <v>246</v>
      </c>
      <c r="F39" s="162" t="s">
        <v>247</v>
      </c>
      <c r="G39" s="163" t="s">
        <v>247</v>
      </c>
      <c r="H39" s="162" t="s">
        <v>248</v>
      </c>
      <c r="I39" s="163" t="s">
        <v>248</v>
      </c>
      <c r="J39" s="162" t="s">
        <v>249</v>
      </c>
      <c r="K39" s="163" t="s">
        <v>249</v>
      </c>
      <c r="L39" s="162" t="s">
        <v>249</v>
      </c>
      <c r="M39" s="163" t="s">
        <v>249</v>
      </c>
      <c r="N39" s="162" t="s">
        <v>250</v>
      </c>
      <c r="O39" s="163" t="s">
        <v>250</v>
      </c>
      <c r="P39" s="162" t="s">
        <v>251</v>
      </c>
      <c r="Q39" s="163" t="s">
        <v>251</v>
      </c>
      <c r="R39" s="162" t="s">
        <v>252</v>
      </c>
      <c r="S39" s="163" t="s">
        <v>252</v>
      </c>
      <c r="T39" s="162" t="s">
        <v>253</v>
      </c>
      <c r="U39" s="163" t="s">
        <v>253</v>
      </c>
      <c r="V39" s="162" t="s">
        <v>252</v>
      </c>
      <c r="W39" s="163" t="s">
        <v>252</v>
      </c>
      <c r="X39" s="162" t="s">
        <v>254</v>
      </c>
      <c r="Y39" s="163" t="s">
        <v>254</v>
      </c>
      <c r="Z39" s="162" t="s">
        <v>254</v>
      </c>
      <c r="AA39" s="163" t="s">
        <v>254</v>
      </c>
      <c r="AB39" s="162" t="s">
        <v>255</v>
      </c>
      <c r="AC39" s="162" t="s">
        <v>256</v>
      </c>
      <c r="AD39" s="162" t="s">
        <v>257</v>
      </c>
      <c r="AE39" s="162" t="s">
        <v>257</v>
      </c>
      <c r="AF39" s="54"/>
      <c r="AG39" s="52"/>
      <c r="AH39" s="54"/>
      <c r="AI39" s="52"/>
      <c r="AJ39" s="54"/>
      <c r="AK39" s="52"/>
      <c r="AL39" s="54"/>
      <c r="AM39" s="55"/>
    </row>
    <row r="40" spans="1:39" ht="15" customHeight="1" x14ac:dyDescent="0.25">
      <c r="A40" s="137" t="s">
        <v>123</v>
      </c>
      <c r="B40" s="137" t="s">
        <v>124</v>
      </c>
      <c r="C40" s="277" t="s">
        <v>246</v>
      </c>
      <c r="D40" s="162" t="s">
        <v>246</v>
      </c>
      <c r="E40" s="162" t="s">
        <v>246</v>
      </c>
      <c r="F40" s="162" t="s">
        <v>247</v>
      </c>
      <c r="G40" s="163" t="s">
        <v>247</v>
      </c>
      <c r="H40" s="162" t="s">
        <v>248</v>
      </c>
      <c r="I40" s="163" t="s">
        <v>248</v>
      </c>
      <c r="J40" s="162" t="s">
        <v>249</v>
      </c>
      <c r="K40" s="163" t="s">
        <v>249</v>
      </c>
      <c r="L40" s="162" t="s">
        <v>249</v>
      </c>
      <c r="M40" s="163" t="s">
        <v>249</v>
      </c>
      <c r="N40" s="162" t="s">
        <v>250</v>
      </c>
      <c r="O40" s="163" t="s">
        <v>250</v>
      </c>
      <c r="P40" s="162" t="s">
        <v>251</v>
      </c>
      <c r="Q40" s="163" t="s">
        <v>251</v>
      </c>
      <c r="R40" s="162" t="s">
        <v>252</v>
      </c>
      <c r="S40" s="163" t="s">
        <v>252</v>
      </c>
      <c r="T40" s="162" t="s">
        <v>253</v>
      </c>
      <c r="U40" s="163" t="s">
        <v>253</v>
      </c>
      <c r="V40" s="162" t="s">
        <v>252</v>
      </c>
      <c r="W40" s="163" t="s">
        <v>252</v>
      </c>
      <c r="X40" s="162" t="s">
        <v>254</v>
      </c>
      <c r="Y40" s="163" t="s">
        <v>254</v>
      </c>
      <c r="Z40" s="162" t="s">
        <v>254</v>
      </c>
      <c r="AA40" s="163" t="s">
        <v>254</v>
      </c>
      <c r="AB40" s="162" t="s">
        <v>255</v>
      </c>
      <c r="AC40" s="162" t="s">
        <v>256</v>
      </c>
      <c r="AD40" s="162" t="s">
        <v>257</v>
      </c>
      <c r="AE40" s="162" t="s">
        <v>257</v>
      </c>
      <c r="AF40" s="54"/>
      <c r="AG40" s="52"/>
      <c r="AH40" s="54"/>
      <c r="AI40" s="52"/>
      <c r="AJ40" s="54"/>
      <c r="AK40" s="52"/>
      <c r="AL40" s="54"/>
      <c r="AM40" s="55"/>
    </row>
    <row r="41" spans="1:39" ht="15" customHeight="1" x14ac:dyDescent="0.25">
      <c r="A41" s="137" t="s">
        <v>125</v>
      </c>
      <c r="B41" s="137" t="s">
        <v>126</v>
      </c>
      <c r="C41" s="277" t="s">
        <v>246</v>
      </c>
      <c r="D41" s="162" t="s">
        <v>246</v>
      </c>
      <c r="E41" s="162" t="s">
        <v>246</v>
      </c>
      <c r="F41" s="162" t="s">
        <v>247</v>
      </c>
      <c r="G41" s="163" t="s">
        <v>247</v>
      </c>
      <c r="H41" s="162" t="s">
        <v>248</v>
      </c>
      <c r="I41" s="163" t="s">
        <v>248</v>
      </c>
      <c r="J41" s="162" t="s">
        <v>249</v>
      </c>
      <c r="K41" s="163" t="s">
        <v>249</v>
      </c>
      <c r="L41" s="162" t="s">
        <v>249</v>
      </c>
      <c r="M41" s="163" t="s">
        <v>249</v>
      </c>
      <c r="N41" s="162" t="s">
        <v>250</v>
      </c>
      <c r="O41" s="163" t="s">
        <v>250</v>
      </c>
      <c r="P41" s="162" t="s">
        <v>251</v>
      </c>
      <c r="Q41" s="163" t="s">
        <v>251</v>
      </c>
      <c r="R41" s="162" t="s">
        <v>252</v>
      </c>
      <c r="S41" s="163" t="s">
        <v>252</v>
      </c>
      <c r="T41" s="162" t="s">
        <v>253</v>
      </c>
      <c r="U41" s="163" t="s">
        <v>253</v>
      </c>
      <c r="V41" s="162" t="s">
        <v>252</v>
      </c>
      <c r="W41" s="163" t="s">
        <v>252</v>
      </c>
      <c r="X41" s="162" t="s">
        <v>254</v>
      </c>
      <c r="Y41" s="163" t="s">
        <v>254</v>
      </c>
      <c r="Z41" s="162" t="s">
        <v>254</v>
      </c>
      <c r="AA41" s="163" t="s">
        <v>254</v>
      </c>
      <c r="AB41" s="162" t="s">
        <v>255</v>
      </c>
      <c r="AC41" s="162" t="s">
        <v>256</v>
      </c>
      <c r="AD41" s="162" t="s">
        <v>257</v>
      </c>
      <c r="AE41" s="162" t="s">
        <v>257</v>
      </c>
      <c r="AF41" s="54"/>
      <c r="AG41" s="52"/>
      <c r="AH41" s="54"/>
      <c r="AI41" s="52"/>
      <c r="AJ41" s="54"/>
      <c r="AK41" s="52"/>
      <c r="AL41" s="54"/>
      <c r="AM41" s="55"/>
    </row>
    <row r="42" spans="1:39" ht="15" customHeight="1" x14ac:dyDescent="0.25">
      <c r="A42" s="137" t="s">
        <v>127</v>
      </c>
      <c r="B42" s="137" t="s">
        <v>128</v>
      </c>
      <c r="C42" s="277" t="s">
        <v>246</v>
      </c>
      <c r="D42" s="162" t="s">
        <v>246</v>
      </c>
      <c r="E42" s="162" t="s">
        <v>246</v>
      </c>
      <c r="F42" s="162" t="s">
        <v>247</v>
      </c>
      <c r="G42" s="163" t="s">
        <v>247</v>
      </c>
      <c r="H42" s="162" t="s">
        <v>248</v>
      </c>
      <c r="I42" s="163" t="s">
        <v>248</v>
      </c>
      <c r="J42" s="162" t="s">
        <v>249</v>
      </c>
      <c r="K42" s="163" t="s">
        <v>249</v>
      </c>
      <c r="L42" s="162" t="s">
        <v>249</v>
      </c>
      <c r="M42" s="163" t="s">
        <v>249</v>
      </c>
      <c r="N42" s="162" t="s">
        <v>250</v>
      </c>
      <c r="O42" s="163" t="s">
        <v>250</v>
      </c>
      <c r="P42" s="162" t="s">
        <v>251</v>
      </c>
      <c r="Q42" s="163" t="s">
        <v>251</v>
      </c>
      <c r="R42" s="162" t="s">
        <v>252</v>
      </c>
      <c r="S42" s="163" t="s">
        <v>252</v>
      </c>
      <c r="T42" s="162" t="s">
        <v>253</v>
      </c>
      <c r="U42" s="163" t="s">
        <v>253</v>
      </c>
      <c r="V42" s="162" t="s">
        <v>252</v>
      </c>
      <c r="W42" s="163" t="s">
        <v>252</v>
      </c>
      <c r="X42" s="162" t="s">
        <v>254</v>
      </c>
      <c r="Y42" s="163" t="s">
        <v>254</v>
      </c>
      <c r="Z42" s="162" t="s">
        <v>254</v>
      </c>
      <c r="AA42" s="163" t="s">
        <v>254</v>
      </c>
      <c r="AB42" s="162" t="s">
        <v>255</v>
      </c>
      <c r="AC42" s="162" t="s">
        <v>256</v>
      </c>
      <c r="AD42" s="162" t="s">
        <v>257</v>
      </c>
      <c r="AE42" s="162" t="s">
        <v>257</v>
      </c>
      <c r="AF42" s="54"/>
      <c r="AG42" s="52"/>
      <c r="AH42" s="54"/>
      <c r="AI42" s="52"/>
      <c r="AJ42" s="54"/>
      <c r="AK42" s="52"/>
      <c r="AL42" s="54"/>
      <c r="AM42" s="55"/>
    </row>
    <row r="43" spans="1:39" ht="15" customHeight="1" x14ac:dyDescent="0.25">
      <c r="A43" s="137" t="s">
        <v>129</v>
      </c>
      <c r="B43" s="137" t="s">
        <v>130</v>
      </c>
      <c r="C43" s="277" t="s">
        <v>246</v>
      </c>
      <c r="D43" s="162" t="s">
        <v>246</v>
      </c>
      <c r="E43" s="162" t="s">
        <v>246</v>
      </c>
      <c r="F43" s="162" t="s">
        <v>247</v>
      </c>
      <c r="G43" s="163" t="s">
        <v>247</v>
      </c>
      <c r="H43" s="162" t="s">
        <v>248</v>
      </c>
      <c r="I43" s="163" t="s">
        <v>248</v>
      </c>
      <c r="J43" s="162" t="s">
        <v>249</v>
      </c>
      <c r="K43" s="163" t="s">
        <v>249</v>
      </c>
      <c r="L43" s="162" t="s">
        <v>249</v>
      </c>
      <c r="M43" s="163" t="s">
        <v>249</v>
      </c>
      <c r="N43" s="162" t="s">
        <v>250</v>
      </c>
      <c r="O43" s="163" t="s">
        <v>250</v>
      </c>
      <c r="P43" s="162" t="s">
        <v>251</v>
      </c>
      <c r="Q43" s="163" t="s">
        <v>251</v>
      </c>
      <c r="R43" s="162" t="s">
        <v>252</v>
      </c>
      <c r="S43" s="163" t="s">
        <v>252</v>
      </c>
      <c r="T43" s="162" t="s">
        <v>253</v>
      </c>
      <c r="U43" s="163" t="s">
        <v>253</v>
      </c>
      <c r="V43" s="162" t="s">
        <v>252</v>
      </c>
      <c r="W43" s="163" t="s">
        <v>252</v>
      </c>
      <c r="X43" s="162" t="s">
        <v>254</v>
      </c>
      <c r="Y43" s="163" t="s">
        <v>254</v>
      </c>
      <c r="Z43" s="162" t="s">
        <v>254</v>
      </c>
      <c r="AA43" s="163" t="s">
        <v>254</v>
      </c>
      <c r="AB43" s="162" t="s">
        <v>255</v>
      </c>
      <c r="AC43" s="162" t="s">
        <v>256</v>
      </c>
      <c r="AD43" s="162" t="s">
        <v>257</v>
      </c>
      <c r="AE43" s="162" t="s">
        <v>257</v>
      </c>
      <c r="AF43" s="54"/>
      <c r="AG43" s="52"/>
      <c r="AH43" s="54"/>
      <c r="AI43" s="52"/>
      <c r="AJ43" s="54"/>
      <c r="AK43" s="52"/>
      <c r="AL43" s="54"/>
      <c r="AM43" s="55"/>
    </row>
    <row r="44" spans="1:39" ht="15" customHeight="1" x14ac:dyDescent="0.25">
      <c r="A44" s="137" t="s">
        <v>131</v>
      </c>
      <c r="B44" s="137" t="s">
        <v>132</v>
      </c>
      <c r="C44" s="277" t="s">
        <v>246</v>
      </c>
      <c r="D44" s="162" t="s">
        <v>246</v>
      </c>
      <c r="E44" s="162" t="s">
        <v>246</v>
      </c>
      <c r="F44" s="162" t="s">
        <v>247</v>
      </c>
      <c r="G44" s="163" t="s">
        <v>247</v>
      </c>
      <c r="H44" s="162" t="s">
        <v>248</v>
      </c>
      <c r="I44" s="163" t="s">
        <v>248</v>
      </c>
      <c r="J44" s="162" t="s">
        <v>249</v>
      </c>
      <c r="K44" s="163" t="s">
        <v>249</v>
      </c>
      <c r="L44" s="162" t="s">
        <v>249</v>
      </c>
      <c r="M44" s="163" t="s">
        <v>249</v>
      </c>
      <c r="N44" s="162" t="s">
        <v>250</v>
      </c>
      <c r="O44" s="163" t="s">
        <v>250</v>
      </c>
      <c r="P44" s="162" t="s">
        <v>251</v>
      </c>
      <c r="Q44" s="163" t="s">
        <v>251</v>
      </c>
      <c r="R44" s="162" t="s">
        <v>252</v>
      </c>
      <c r="S44" s="163" t="s">
        <v>252</v>
      </c>
      <c r="T44" s="162" t="s">
        <v>253</v>
      </c>
      <c r="U44" s="163" t="s">
        <v>253</v>
      </c>
      <c r="V44" s="162" t="s">
        <v>252</v>
      </c>
      <c r="W44" s="163" t="s">
        <v>252</v>
      </c>
      <c r="X44" s="162" t="s">
        <v>254</v>
      </c>
      <c r="Y44" s="163" t="s">
        <v>254</v>
      </c>
      <c r="Z44" s="162" t="s">
        <v>254</v>
      </c>
      <c r="AA44" s="163" t="s">
        <v>254</v>
      </c>
      <c r="AB44" s="162" t="s">
        <v>255</v>
      </c>
      <c r="AC44" s="162" t="s">
        <v>256</v>
      </c>
      <c r="AD44" s="162" t="s">
        <v>257</v>
      </c>
      <c r="AE44" s="162" t="s">
        <v>257</v>
      </c>
      <c r="AF44" s="54"/>
      <c r="AG44" s="52"/>
      <c r="AH44" s="54"/>
      <c r="AI44" s="52"/>
      <c r="AJ44" s="54"/>
      <c r="AK44" s="52"/>
      <c r="AL44" s="54"/>
      <c r="AM44" s="55"/>
    </row>
    <row r="45" spans="1:39" ht="15" customHeight="1" x14ac:dyDescent="0.25">
      <c r="A45" s="137" t="s">
        <v>133</v>
      </c>
      <c r="B45" s="137" t="s">
        <v>134</v>
      </c>
      <c r="C45" s="277" t="s">
        <v>246</v>
      </c>
      <c r="D45" s="162" t="s">
        <v>246</v>
      </c>
      <c r="E45" s="162" t="s">
        <v>246</v>
      </c>
      <c r="F45" s="162" t="s">
        <v>247</v>
      </c>
      <c r="G45" s="163" t="s">
        <v>247</v>
      </c>
      <c r="H45" s="162" t="s">
        <v>248</v>
      </c>
      <c r="I45" s="163" t="s">
        <v>248</v>
      </c>
      <c r="J45" s="162" t="s">
        <v>249</v>
      </c>
      <c r="K45" s="163" t="s">
        <v>249</v>
      </c>
      <c r="L45" s="162" t="s">
        <v>249</v>
      </c>
      <c r="M45" s="163" t="s">
        <v>249</v>
      </c>
      <c r="N45" s="162" t="s">
        <v>250</v>
      </c>
      <c r="O45" s="163" t="s">
        <v>250</v>
      </c>
      <c r="P45" s="162" t="s">
        <v>251</v>
      </c>
      <c r="Q45" s="163" t="s">
        <v>251</v>
      </c>
      <c r="R45" s="162" t="s">
        <v>252</v>
      </c>
      <c r="S45" s="163" t="s">
        <v>252</v>
      </c>
      <c r="T45" s="162" t="s">
        <v>253</v>
      </c>
      <c r="U45" s="163" t="s">
        <v>253</v>
      </c>
      <c r="V45" s="162" t="s">
        <v>252</v>
      </c>
      <c r="W45" s="163" t="s">
        <v>252</v>
      </c>
      <c r="X45" s="162" t="s">
        <v>254</v>
      </c>
      <c r="Y45" s="163" t="s">
        <v>254</v>
      </c>
      <c r="Z45" s="162" t="s">
        <v>254</v>
      </c>
      <c r="AA45" s="163" t="s">
        <v>254</v>
      </c>
      <c r="AB45" s="162" t="s">
        <v>255</v>
      </c>
      <c r="AC45" s="162" t="s">
        <v>256</v>
      </c>
      <c r="AD45" s="162" t="s">
        <v>257</v>
      </c>
      <c r="AE45" s="162" t="s">
        <v>257</v>
      </c>
      <c r="AF45" s="54"/>
      <c r="AG45" s="52"/>
      <c r="AH45" s="54"/>
      <c r="AI45" s="52"/>
      <c r="AJ45" s="54"/>
      <c r="AK45" s="52"/>
      <c r="AL45" s="54"/>
      <c r="AM45" s="55"/>
    </row>
    <row r="46" spans="1:39" ht="15" customHeight="1" x14ac:dyDescent="0.25">
      <c r="A46" s="137" t="s">
        <v>135</v>
      </c>
      <c r="B46" s="137" t="s">
        <v>136</v>
      </c>
      <c r="C46" s="277" t="s">
        <v>246</v>
      </c>
      <c r="D46" s="162" t="s">
        <v>246</v>
      </c>
      <c r="E46" s="162" t="s">
        <v>246</v>
      </c>
      <c r="F46" s="162" t="s">
        <v>247</v>
      </c>
      <c r="G46" s="163" t="s">
        <v>247</v>
      </c>
      <c r="H46" s="162" t="s">
        <v>248</v>
      </c>
      <c r="I46" s="163" t="s">
        <v>248</v>
      </c>
      <c r="J46" s="162" t="s">
        <v>249</v>
      </c>
      <c r="K46" s="163" t="s">
        <v>249</v>
      </c>
      <c r="L46" s="162" t="s">
        <v>249</v>
      </c>
      <c r="M46" s="163" t="s">
        <v>249</v>
      </c>
      <c r="N46" s="162" t="s">
        <v>250</v>
      </c>
      <c r="O46" s="163" t="s">
        <v>250</v>
      </c>
      <c r="P46" s="162" t="s">
        <v>251</v>
      </c>
      <c r="Q46" s="163" t="s">
        <v>251</v>
      </c>
      <c r="R46" s="162" t="s">
        <v>252</v>
      </c>
      <c r="S46" s="163" t="s">
        <v>252</v>
      </c>
      <c r="T46" s="162" t="s">
        <v>253</v>
      </c>
      <c r="U46" s="163" t="s">
        <v>253</v>
      </c>
      <c r="V46" s="162" t="s">
        <v>252</v>
      </c>
      <c r="W46" s="163" t="s">
        <v>252</v>
      </c>
      <c r="X46" s="162" t="s">
        <v>254</v>
      </c>
      <c r="Y46" s="163" t="s">
        <v>254</v>
      </c>
      <c r="Z46" s="162" t="s">
        <v>254</v>
      </c>
      <c r="AA46" s="163" t="s">
        <v>254</v>
      </c>
      <c r="AB46" s="162" t="s">
        <v>255</v>
      </c>
      <c r="AC46" s="162" t="s">
        <v>256</v>
      </c>
      <c r="AD46" s="162" t="s">
        <v>257</v>
      </c>
      <c r="AE46" s="162" t="s">
        <v>257</v>
      </c>
      <c r="AF46" s="54"/>
      <c r="AG46" s="52"/>
      <c r="AH46" s="54"/>
      <c r="AI46" s="52"/>
      <c r="AJ46" s="54"/>
      <c r="AK46" s="52"/>
      <c r="AL46" s="54"/>
      <c r="AM46" s="55"/>
    </row>
    <row r="47" spans="1:39" ht="15" customHeight="1" x14ac:dyDescent="0.25">
      <c r="A47" s="137" t="s">
        <v>137</v>
      </c>
      <c r="B47" s="137" t="s">
        <v>138</v>
      </c>
      <c r="C47" s="277" t="s">
        <v>246</v>
      </c>
      <c r="D47" s="162" t="s">
        <v>246</v>
      </c>
      <c r="E47" s="162" t="s">
        <v>246</v>
      </c>
      <c r="F47" s="162" t="s">
        <v>247</v>
      </c>
      <c r="G47" s="163" t="s">
        <v>247</v>
      </c>
      <c r="H47" s="162" t="s">
        <v>248</v>
      </c>
      <c r="I47" s="163" t="s">
        <v>248</v>
      </c>
      <c r="J47" s="162" t="s">
        <v>249</v>
      </c>
      <c r="K47" s="163" t="s">
        <v>249</v>
      </c>
      <c r="L47" s="162" t="s">
        <v>249</v>
      </c>
      <c r="M47" s="163" t="s">
        <v>249</v>
      </c>
      <c r="N47" s="162" t="s">
        <v>250</v>
      </c>
      <c r="O47" s="163" t="s">
        <v>250</v>
      </c>
      <c r="P47" s="162" t="s">
        <v>251</v>
      </c>
      <c r="Q47" s="163" t="s">
        <v>251</v>
      </c>
      <c r="R47" s="162" t="s">
        <v>252</v>
      </c>
      <c r="S47" s="163" t="s">
        <v>252</v>
      </c>
      <c r="T47" s="162" t="s">
        <v>253</v>
      </c>
      <c r="U47" s="163" t="s">
        <v>253</v>
      </c>
      <c r="V47" s="162" t="s">
        <v>252</v>
      </c>
      <c r="W47" s="163" t="s">
        <v>252</v>
      </c>
      <c r="X47" s="162" t="s">
        <v>254</v>
      </c>
      <c r="Y47" s="163" t="s">
        <v>254</v>
      </c>
      <c r="Z47" s="162" t="s">
        <v>254</v>
      </c>
      <c r="AA47" s="163" t="s">
        <v>254</v>
      </c>
      <c r="AB47" s="162" t="s">
        <v>255</v>
      </c>
      <c r="AC47" s="162" t="s">
        <v>256</v>
      </c>
      <c r="AD47" s="162" t="s">
        <v>257</v>
      </c>
      <c r="AE47" s="162" t="s">
        <v>257</v>
      </c>
      <c r="AF47" s="54"/>
      <c r="AG47" s="52"/>
      <c r="AH47" s="54"/>
      <c r="AI47" s="52"/>
      <c r="AJ47" s="54"/>
      <c r="AK47" s="52"/>
      <c r="AL47" s="54"/>
      <c r="AM47" s="55"/>
    </row>
    <row r="48" spans="1:39" ht="15" customHeight="1" x14ac:dyDescent="0.25">
      <c r="A48" s="137" t="s">
        <v>139</v>
      </c>
      <c r="B48" s="137" t="s">
        <v>140</v>
      </c>
      <c r="C48" s="277" t="s">
        <v>246</v>
      </c>
      <c r="D48" s="162" t="s">
        <v>246</v>
      </c>
      <c r="E48" s="162" t="s">
        <v>246</v>
      </c>
      <c r="F48" s="162" t="s">
        <v>247</v>
      </c>
      <c r="G48" s="163" t="s">
        <v>247</v>
      </c>
      <c r="H48" s="162" t="s">
        <v>248</v>
      </c>
      <c r="I48" s="163" t="s">
        <v>248</v>
      </c>
      <c r="J48" s="162" t="s">
        <v>249</v>
      </c>
      <c r="K48" s="163" t="s">
        <v>249</v>
      </c>
      <c r="L48" s="162" t="s">
        <v>249</v>
      </c>
      <c r="M48" s="163" t="s">
        <v>249</v>
      </c>
      <c r="N48" s="162" t="s">
        <v>250</v>
      </c>
      <c r="O48" s="163" t="s">
        <v>250</v>
      </c>
      <c r="P48" s="162" t="s">
        <v>251</v>
      </c>
      <c r="Q48" s="163" t="s">
        <v>251</v>
      </c>
      <c r="R48" s="162" t="s">
        <v>252</v>
      </c>
      <c r="S48" s="163" t="s">
        <v>252</v>
      </c>
      <c r="T48" s="162" t="s">
        <v>253</v>
      </c>
      <c r="U48" s="163" t="s">
        <v>253</v>
      </c>
      <c r="V48" s="162" t="s">
        <v>252</v>
      </c>
      <c r="W48" s="163" t="s">
        <v>252</v>
      </c>
      <c r="X48" s="162" t="s">
        <v>254</v>
      </c>
      <c r="Y48" s="163" t="s">
        <v>254</v>
      </c>
      <c r="Z48" s="162" t="s">
        <v>254</v>
      </c>
      <c r="AA48" s="163" t="s">
        <v>254</v>
      </c>
      <c r="AB48" s="162" t="s">
        <v>255</v>
      </c>
      <c r="AC48" s="162" t="s">
        <v>256</v>
      </c>
      <c r="AD48" s="162" t="s">
        <v>257</v>
      </c>
      <c r="AE48" s="162" t="s">
        <v>257</v>
      </c>
      <c r="AF48" s="54"/>
      <c r="AG48" s="52"/>
      <c r="AH48" s="54"/>
      <c r="AI48" s="52"/>
      <c r="AJ48" s="54"/>
      <c r="AK48" s="52"/>
      <c r="AL48" s="54"/>
      <c r="AM48" s="55"/>
    </row>
    <row r="49" spans="1:39" ht="15" customHeight="1" x14ac:dyDescent="0.25">
      <c r="A49" s="137" t="s">
        <v>141</v>
      </c>
      <c r="B49" s="137" t="s">
        <v>142</v>
      </c>
      <c r="C49" s="277" t="s">
        <v>246</v>
      </c>
      <c r="D49" s="162" t="s">
        <v>246</v>
      </c>
      <c r="E49" s="162" t="s">
        <v>246</v>
      </c>
      <c r="F49" s="162" t="s">
        <v>247</v>
      </c>
      <c r="G49" s="163" t="s">
        <v>247</v>
      </c>
      <c r="H49" s="162" t="s">
        <v>248</v>
      </c>
      <c r="I49" s="163" t="s">
        <v>248</v>
      </c>
      <c r="J49" s="162" t="s">
        <v>249</v>
      </c>
      <c r="K49" s="163" t="s">
        <v>249</v>
      </c>
      <c r="L49" s="162" t="s">
        <v>249</v>
      </c>
      <c r="M49" s="163" t="s">
        <v>249</v>
      </c>
      <c r="N49" s="162" t="s">
        <v>250</v>
      </c>
      <c r="O49" s="163" t="s">
        <v>250</v>
      </c>
      <c r="P49" s="162" t="s">
        <v>251</v>
      </c>
      <c r="Q49" s="163" t="s">
        <v>251</v>
      </c>
      <c r="R49" s="162" t="s">
        <v>252</v>
      </c>
      <c r="S49" s="163" t="s">
        <v>252</v>
      </c>
      <c r="T49" s="162" t="s">
        <v>253</v>
      </c>
      <c r="U49" s="163" t="s">
        <v>253</v>
      </c>
      <c r="V49" s="162" t="s">
        <v>252</v>
      </c>
      <c r="W49" s="163" t="s">
        <v>252</v>
      </c>
      <c r="X49" s="162" t="s">
        <v>254</v>
      </c>
      <c r="Y49" s="163" t="s">
        <v>254</v>
      </c>
      <c r="Z49" s="162" t="s">
        <v>254</v>
      </c>
      <c r="AA49" s="163" t="s">
        <v>254</v>
      </c>
      <c r="AB49" s="162" t="s">
        <v>255</v>
      </c>
      <c r="AC49" s="162" t="s">
        <v>256</v>
      </c>
      <c r="AD49" s="162" t="s">
        <v>257</v>
      </c>
      <c r="AE49" s="162" t="s">
        <v>257</v>
      </c>
      <c r="AF49" s="54"/>
      <c r="AG49" s="52"/>
      <c r="AH49" s="54"/>
      <c r="AI49" s="52"/>
      <c r="AJ49" s="54"/>
      <c r="AK49" s="52"/>
      <c r="AL49" s="54"/>
      <c r="AM49" s="55"/>
    </row>
    <row r="50" spans="1:39" ht="15" customHeight="1" x14ac:dyDescent="0.25">
      <c r="A50" s="137" t="s">
        <v>143</v>
      </c>
      <c r="B50" s="137" t="s">
        <v>144</v>
      </c>
      <c r="C50" s="277" t="s">
        <v>246</v>
      </c>
      <c r="D50" s="162" t="s">
        <v>246</v>
      </c>
      <c r="E50" s="162" t="s">
        <v>246</v>
      </c>
      <c r="F50" s="162" t="s">
        <v>247</v>
      </c>
      <c r="G50" s="163" t="s">
        <v>247</v>
      </c>
      <c r="H50" s="162" t="s">
        <v>248</v>
      </c>
      <c r="I50" s="163" t="s">
        <v>248</v>
      </c>
      <c r="J50" s="162" t="s">
        <v>249</v>
      </c>
      <c r="K50" s="163" t="s">
        <v>249</v>
      </c>
      <c r="L50" s="162" t="s">
        <v>249</v>
      </c>
      <c r="M50" s="163" t="s">
        <v>249</v>
      </c>
      <c r="N50" s="162" t="s">
        <v>250</v>
      </c>
      <c r="O50" s="163" t="s">
        <v>250</v>
      </c>
      <c r="P50" s="162" t="s">
        <v>251</v>
      </c>
      <c r="Q50" s="163" t="s">
        <v>251</v>
      </c>
      <c r="R50" s="162" t="s">
        <v>252</v>
      </c>
      <c r="S50" s="163" t="s">
        <v>252</v>
      </c>
      <c r="T50" s="162" t="s">
        <v>253</v>
      </c>
      <c r="U50" s="163" t="s">
        <v>253</v>
      </c>
      <c r="V50" s="162" t="s">
        <v>252</v>
      </c>
      <c r="W50" s="163" t="s">
        <v>252</v>
      </c>
      <c r="X50" s="162" t="s">
        <v>254</v>
      </c>
      <c r="Y50" s="163" t="s">
        <v>254</v>
      </c>
      <c r="Z50" s="162" t="s">
        <v>254</v>
      </c>
      <c r="AA50" s="163" t="s">
        <v>254</v>
      </c>
      <c r="AB50" s="162" t="s">
        <v>255</v>
      </c>
      <c r="AC50" s="162" t="s">
        <v>256</v>
      </c>
      <c r="AD50" s="162" t="s">
        <v>257</v>
      </c>
      <c r="AE50" s="162" t="s">
        <v>257</v>
      </c>
      <c r="AF50" s="54"/>
      <c r="AG50" s="52"/>
      <c r="AH50" s="54"/>
      <c r="AI50" s="52"/>
      <c r="AJ50" s="54"/>
      <c r="AK50" s="52"/>
      <c r="AL50" s="54"/>
      <c r="AM50" s="55"/>
    </row>
    <row r="51" spans="1:39" ht="15" customHeight="1" x14ac:dyDescent="0.25">
      <c r="A51" s="137" t="s">
        <v>145</v>
      </c>
      <c r="B51" s="137" t="s">
        <v>146</v>
      </c>
      <c r="C51" s="277" t="s">
        <v>246</v>
      </c>
      <c r="D51" s="162" t="s">
        <v>246</v>
      </c>
      <c r="E51" s="162" t="s">
        <v>246</v>
      </c>
      <c r="F51" s="162" t="s">
        <v>247</v>
      </c>
      <c r="G51" s="163" t="s">
        <v>247</v>
      </c>
      <c r="H51" s="162" t="s">
        <v>248</v>
      </c>
      <c r="I51" s="163" t="s">
        <v>248</v>
      </c>
      <c r="J51" s="162" t="s">
        <v>249</v>
      </c>
      <c r="K51" s="163" t="s">
        <v>249</v>
      </c>
      <c r="L51" s="162" t="s">
        <v>249</v>
      </c>
      <c r="M51" s="163" t="s">
        <v>249</v>
      </c>
      <c r="N51" s="162" t="s">
        <v>250</v>
      </c>
      <c r="O51" s="163" t="s">
        <v>250</v>
      </c>
      <c r="P51" s="162" t="s">
        <v>251</v>
      </c>
      <c r="Q51" s="163" t="s">
        <v>251</v>
      </c>
      <c r="R51" s="162" t="s">
        <v>252</v>
      </c>
      <c r="S51" s="163" t="s">
        <v>252</v>
      </c>
      <c r="T51" s="162" t="s">
        <v>253</v>
      </c>
      <c r="U51" s="163" t="s">
        <v>253</v>
      </c>
      <c r="V51" s="162" t="s">
        <v>252</v>
      </c>
      <c r="W51" s="163" t="s">
        <v>252</v>
      </c>
      <c r="X51" s="162" t="s">
        <v>254</v>
      </c>
      <c r="Y51" s="163" t="s">
        <v>254</v>
      </c>
      <c r="Z51" s="162" t="s">
        <v>254</v>
      </c>
      <c r="AA51" s="163" t="s">
        <v>254</v>
      </c>
      <c r="AB51" s="162" t="s">
        <v>255</v>
      </c>
      <c r="AC51" s="162" t="s">
        <v>256</v>
      </c>
      <c r="AD51" s="162" t="s">
        <v>257</v>
      </c>
      <c r="AE51" s="162" t="s">
        <v>257</v>
      </c>
      <c r="AF51" s="54"/>
      <c r="AG51" s="52"/>
      <c r="AH51" s="54"/>
      <c r="AI51" s="52"/>
      <c r="AJ51" s="54"/>
      <c r="AK51" s="52"/>
      <c r="AL51" s="54"/>
      <c r="AM51" s="55"/>
    </row>
  </sheetData>
  <sheetProtection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AX59"/>
  <sheetViews>
    <sheetView showGridLines="0" topLeftCell="AC1" zoomScaleNormal="100" workbookViewId="0">
      <pane ySplit="2" topLeftCell="A3" activePane="bottomLeft" state="frozen"/>
      <selection pane="bottomLeft" activeCell="AO21" sqref="AO21"/>
    </sheetView>
  </sheetViews>
  <sheetFormatPr defaultColWidth="9" defaultRowHeight="13" x14ac:dyDescent="0.3"/>
  <cols>
    <col min="1" max="1" width="18.58203125" style="212" customWidth="1"/>
    <col min="2" max="2" width="12.83203125" style="212" customWidth="1"/>
    <col min="3" max="30" width="14" style="212" customWidth="1"/>
    <col min="31" max="31" width="10.75" style="212" customWidth="1"/>
    <col min="32" max="43" width="9" style="212"/>
    <col min="44" max="44" width="10.5" style="212" customWidth="1"/>
    <col min="45" max="45" width="9" style="212"/>
    <col min="46" max="46" width="13.58203125" style="212" customWidth="1"/>
    <col min="47" max="47" width="13.75" style="212" customWidth="1"/>
    <col min="48" max="49" width="9" style="212"/>
    <col min="50" max="50" width="13.08203125" style="212" customWidth="1"/>
    <col min="51" max="16384" width="9" style="212"/>
  </cols>
  <sheetData>
    <row r="1" spans="1:50" s="210" customFormat="1" ht="39" x14ac:dyDescent="0.3">
      <c r="A1" s="240"/>
      <c r="B1" s="240" t="s">
        <v>147</v>
      </c>
      <c r="C1" s="241" t="s">
        <v>258</v>
      </c>
      <c r="D1" s="241" t="s">
        <v>259</v>
      </c>
      <c r="E1" s="241" t="s">
        <v>260</v>
      </c>
      <c r="F1" s="241" t="s">
        <v>261</v>
      </c>
      <c r="G1" s="241" t="s">
        <v>262</v>
      </c>
      <c r="H1" s="241" t="s">
        <v>263</v>
      </c>
      <c r="I1" s="241" t="s">
        <v>264</v>
      </c>
      <c r="J1" s="241" t="s">
        <v>265</v>
      </c>
      <c r="K1" s="241" t="s">
        <v>266</v>
      </c>
      <c r="L1" s="241" t="s">
        <v>267</v>
      </c>
      <c r="M1" s="241" t="s">
        <v>268</v>
      </c>
      <c r="N1" s="241" t="s">
        <v>269</v>
      </c>
      <c r="O1" s="241" t="s">
        <v>270</v>
      </c>
      <c r="P1" s="241" t="s">
        <v>271</v>
      </c>
      <c r="Q1" s="241" t="s">
        <v>272</v>
      </c>
      <c r="R1" s="241" t="s">
        <v>273</v>
      </c>
      <c r="S1" s="241" t="s">
        <v>274</v>
      </c>
      <c r="T1" s="241" t="s">
        <v>275</v>
      </c>
      <c r="U1" s="241" t="s">
        <v>276</v>
      </c>
      <c r="V1" s="241" t="s">
        <v>277</v>
      </c>
      <c r="W1" s="241" t="s">
        <v>278</v>
      </c>
      <c r="X1" s="241" t="s">
        <v>279</v>
      </c>
      <c r="Y1" s="241" t="s">
        <v>280</v>
      </c>
      <c r="Z1" s="241" t="s">
        <v>281</v>
      </c>
      <c r="AA1" s="241" t="s">
        <v>282</v>
      </c>
      <c r="AB1" s="241" t="s">
        <v>283</v>
      </c>
      <c r="AC1" s="241" t="s">
        <v>284</v>
      </c>
      <c r="AD1" s="241" t="s">
        <v>285</v>
      </c>
      <c r="AE1" s="242" t="s">
        <v>286</v>
      </c>
      <c r="AF1" s="243" t="s">
        <v>35</v>
      </c>
      <c r="AG1" s="243" t="s">
        <v>36</v>
      </c>
      <c r="AH1" s="243" t="s">
        <v>37</v>
      </c>
      <c r="AI1" s="244" t="s">
        <v>38</v>
      </c>
      <c r="AJ1" s="243" t="s">
        <v>287</v>
      </c>
      <c r="AK1" s="243" t="s">
        <v>288</v>
      </c>
      <c r="AL1" s="243" t="s">
        <v>289</v>
      </c>
      <c r="AM1" s="244" t="s">
        <v>39</v>
      </c>
      <c r="AN1" s="243" t="s">
        <v>40</v>
      </c>
      <c r="AO1" s="243" t="s">
        <v>41</v>
      </c>
      <c r="AP1" s="242" t="s">
        <v>290</v>
      </c>
      <c r="AQ1" s="243" t="s">
        <v>42</v>
      </c>
      <c r="AR1" s="244" t="s">
        <v>43</v>
      </c>
      <c r="AS1" s="243" t="s">
        <v>44</v>
      </c>
      <c r="AT1" s="241" t="s">
        <v>45</v>
      </c>
      <c r="AU1" s="241" t="s">
        <v>46</v>
      </c>
      <c r="AV1" s="244" t="s">
        <v>47</v>
      </c>
      <c r="AW1" s="244" t="s">
        <v>48</v>
      </c>
      <c r="AX1" s="245" t="s">
        <v>49</v>
      </c>
    </row>
    <row r="2" spans="1:50" s="211" customFormat="1" x14ac:dyDescent="0.35">
      <c r="A2" s="246" t="s">
        <v>19</v>
      </c>
      <c r="B2" s="246" t="s">
        <v>20</v>
      </c>
      <c r="C2" s="247" t="s">
        <v>291</v>
      </c>
      <c r="D2" s="247" t="s">
        <v>292</v>
      </c>
      <c r="E2" s="247" t="s">
        <v>293</v>
      </c>
      <c r="F2" s="247" t="s">
        <v>294</v>
      </c>
      <c r="G2" s="247" t="s">
        <v>295</v>
      </c>
      <c r="H2" s="247" t="s">
        <v>296</v>
      </c>
      <c r="I2" s="247" t="s">
        <v>297</v>
      </c>
      <c r="J2" s="247" t="s">
        <v>298</v>
      </c>
      <c r="K2" s="247" t="s">
        <v>299</v>
      </c>
      <c r="L2" s="247" t="s">
        <v>300</v>
      </c>
      <c r="M2" s="247" t="s">
        <v>301</v>
      </c>
      <c r="N2" s="247" t="s">
        <v>302</v>
      </c>
      <c r="O2" s="247" t="s">
        <v>303</v>
      </c>
      <c r="P2" s="247" t="s">
        <v>304</v>
      </c>
      <c r="Q2" s="247" t="s">
        <v>305</v>
      </c>
      <c r="R2" s="247" t="s">
        <v>306</v>
      </c>
      <c r="S2" s="247" t="s">
        <v>307</v>
      </c>
      <c r="T2" s="247" t="s">
        <v>308</v>
      </c>
      <c r="U2" s="247" t="s">
        <v>309</v>
      </c>
      <c r="V2" s="247" t="s">
        <v>310</v>
      </c>
      <c r="W2" s="247" t="s">
        <v>311</v>
      </c>
      <c r="X2" s="247" t="s">
        <v>312</v>
      </c>
      <c r="Y2" s="247" t="s">
        <v>313</v>
      </c>
      <c r="Z2" s="247" t="s">
        <v>314</v>
      </c>
      <c r="AA2" s="247" t="s">
        <v>315</v>
      </c>
      <c r="AB2" s="247" t="s">
        <v>316</v>
      </c>
      <c r="AC2" s="247" t="s">
        <v>317</v>
      </c>
      <c r="AD2" s="247" t="s">
        <v>318</v>
      </c>
      <c r="AE2" s="248" t="s">
        <v>319</v>
      </c>
      <c r="AF2" s="249" t="s">
        <v>320</v>
      </c>
      <c r="AG2" s="249" t="s">
        <v>321</v>
      </c>
      <c r="AH2" s="249" t="s">
        <v>322</v>
      </c>
      <c r="AI2" s="250" t="s">
        <v>323</v>
      </c>
      <c r="AJ2" s="249" t="s">
        <v>324</v>
      </c>
      <c r="AK2" s="249" t="s">
        <v>325</v>
      </c>
      <c r="AL2" s="249" t="s">
        <v>326</v>
      </c>
      <c r="AM2" s="250" t="s">
        <v>327</v>
      </c>
      <c r="AN2" s="249" t="s">
        <v>328</v>
      </c>
      <c r="AO2" s="249" t="s">
        <v>329</v>
      </c>
      <c r="AP2" s="248" t="s">
        <v>330</v>
      </c>
      <c r="AQ2" s="249" t="s">
        <v>331</v>
      </c>
      <c r="AR2" s="250" t="s">
        <v>332</v>
      </c>
      <c r="AS2" s="249" t="s">
        <v>333</v>
      </c>
      <c r="AT2" s="247" t="s">
        <v>334</v>
      </c>
      <c r="AU2" s="247" t="s">
        <v>335</v>
      </c>
      <c r="AV2" s="250" t="s">
        <v>336</v>
      </c>
      <c r="AW2" s="250" t="s">
        <v>337</v>
      </c>
      <c r="AX2" s="251" t="s">
        <v>338</v>
      </c>
    </row>
    <row r="3" spans="1:50" x14ac:dyDescent="0.3">
      <c r="A3" s="149" t="s">
        <v>53</v>
      </c>
      <c r="B3" s="149" t="s">
        <v>54</v>
      </c>
      <c r="C3" s="234">
        <f>IF(P2_IndicatorData!C5="No data","x",ROUND(IF(P2_IndicatorData!C5&gt;C$51,10,IF(P2_IndicatorData!C5&lt;C$50,0,10-(C$51-P2_IndicatorData!C5)/(C$51-C$50)*10)),1))</f>
        <v>10</v>
      </c>
      <c r="D3" s="234">
        <f>IF(P2_IndicatorData!D5="No data","x",ROUND(IF(P2_IndicatorData!D5&gt;D$51,0,IF(P2_IndicatorData!D5&lt;D$50,10,(D$51-P2_IndicatorData!D5)/(D$51-D$50)*10)),1))</f>
        <v>2.5</v>
      </c>
      <c r="E3" s="234">
        <f>IF(P2_IndicatorData!E5="No data","x",ROUND(IF(P2_IndicatorData!E5&gt;E$51,0,IF(P2_IndicatorData!E5&lt;E$50,10,(E$51-P2_IndicatorData!E5)/(E$51-E$50)*10)),1))</f>
        <v>6.9</v>
      </c>
      <c r="F3" s="234">
        <f>IF(P2_IndicatorData!F5="No data","x",ROUND(IF(P2_IndicatorData!F5&gt;F$51,0,IF(P2_IndicatorData!F5&lt;F$50,10,(F$51-P2_IndicatorData!F5)/(F$51-F$50)*10)),1))</f>
        <v>8.9</v>
      </c>
      <c r="G3" s="234">
        <f>IF(P2_IndicatorData!G5="No data","x",ROUND(IF(P2_IndicatorData!G5&gt;G$51,0,IF(P2_IndicatorData!G5&lt;G$50,10,(G$51-P2_IndicatorData!G5)/(G$51-G$50)*10)),1))</f>
        <v>2.5</v>
      </c>
      <c r="H3" s="234">
        <f>IF(P2_IndicatorData!H5="No data","x",ROUND(IF(P2_IndicatorData!H5&gt;H$51,10,IF(P2_IndicatorData!H5&lt;H$50,0,10-(H$51-P2_IndicatorData!H5)/(H$51-H$50)*10)),1))</f>
        <v>8.5</v>
      </c>
      <c r="I3" s="234">
        <f>IF(P2_IndicatorData!I5="No data","x",ROUND(IF(P2_IndicatorData!I5&gt;I$51,10,IF(P2_IndicatorData!I5&lt;I$50,0,10-(I$51-P2_IndicatorData!I5)/(I$51-I$50)*10)),1))</f>
        <v>1.3</v>
      </c>
      <c r="J3" s="234">
        <f>IF(P2_IndicatorData!J5="No data","x",ROUND(IF(P2_IndicatorData!J5&gt;J$51,10,IF(P2_IndicatorData!J5&lt;J$50,0,10-(J$51-P2_IndicatorData!J5)/(J$51-J$50)*10)),1))</f>
        <v>3</v>
      </c>
      <c r="K3" s="234">
        <f>IF(P2_IndicatorData!K5="No data","x",ROUND(IF(P2_IndicatorData!K5&gt;K$51,0,IF(P2_IndicatorData!K5&lt;K$50,10,(K$51-P2_IndicatorData!K5)/(K$51-K$50)*10)),1))</f>
        <v>4.9000000000000004</v>
      </c>
      <c r="L3" s="234">
        <f>IF(P2_IndicatorData!L5="No data","x",ROUND(IF(P2_IndicatorData!L5&gt;L$51,0,IF(P2_IndicatorData!L5&lt;L$50,10,(L$51-P2_IndicatorData!L5)/(L$51-L$50)*10)),1))</f>
        <v>3.6</v>
      </c>
      <c r="M3" s="234">
        <f>IF(P2_IndicatorData!M5="No data","x",ROUND(IF(P2_IndicatorData!M5&gt;M$51,0,IF(P2_IndicatorData!M5&lt;M$50,10,(M$51-P2_IndicatorData!M5)/(M$51-M$50)*10)),1))</f>
        <v>6.8</v>
      </c>
      <c r="N3" s="234">
        <f>IF(P2_IndicatorData!O5="No data","x",ROUND(IF(P2_IndicatorData!O5&gt;N$51,10,IF(P2_IndicatorData!O5&lt;N$50,0,10-(N$51-P2_IndicatorData!O5)/(N$51-N$50)*10)),1))</f>
        <v>1.4</v>
      </c>
      <c r="O3" s="234">
        <f>IF(P2_IndicatorData!Q5="No data","x",ROUND(IF(P2_IndicatorData!Q5&gt;O$51,10,IF(P2_IndicatorData!Q5&lt;O$50,0,10-(O$51-P2_IndicatorData!Q5)/(O$51-O$50)*10)),1))</f>
        <v>0</v>
      </c>
      <c r="P3" s="234">
        <f>IF(P2_IndicatorData!S5="No data","x",ROUND(IF(P2_IndicatorData!S5&gt;P$51,10,IF(P2_IndicatorData!S5&lt;P$50,0,10-(P$51-P2_IndicatorData!S5)/(P$51-P$50)*10)),1))</f>
        <v>0.3</v>
      </c>
      <c r="Q3" s="234">
        <f>IF(P2_IndicatorData!T5="No data","x",ROUND(IF(P2_IndicatorData!T5&gt;Q$51,10,IF(P2_IndicatorData!T5&lt;Q$50,0,10-(Q$51-P2_IndicatorData!T5)/(Q$51-Q$50)*10)),1))</f>
        <v>4.5999999999999996</v>
      </c>
      <c r="R3" s="234">
        <f>IF(P2_IndicatorData!U5="No data","x",ROUND(IF(P2_IndicatorData!U5&gt;R$51,10,IF(P2_IndicatorData!U5&lt;R$50,0,10-(R$51-P2_IndicatorData!U5)/(R$51-R$50)*10)),1))</f>
        <v>3.8</v>
      </c>
      <c r="S3" s="234">
        <f>IF(P2_IndicatorData!V5="No data","x",ROUND(IF(P2_IndicatorData!V5&gt;S$51,0,IF(P2_IndicatorData!V5&lt;S$50,10,(S$51-P2_IndicatorData!V5)/(S$51-S$50)*10)),1))</f>
        <v>10</v>
      </c>
      <c r="T3" s="234">
        <f>IF(P2_IndicatorData!W5="No data","x",ROUND(IF(P2_IndicatorData!W5&gt;T$51,10,IF(P2_IndicatorData!W5&lt;T$50,0,10-(T$51-P2_IndicatorData!W5)/(T$51-T$50)*10)),1))</f>
        <v>10</v>
      </c>
      <c r="U3" s="234">
        <f>IF(P2_IndicatorData!X5="No data","x",ROUND(IF(P2_IndicatorData!X5&gt;U$51,0,IF(P2_IndicatorData!X5&lt;U$50,10,(U$51-P2_IndicatorData!X5)/(U$51-U$50)*10)),1))</f>
        <v>7.9</v>
      </c>
      <c r="V3" s="234">
        <f>IF(P2_IndicatorData!Y5="No data","x",ROUND(IF(P2_IndicatorData!Y5&gt;V$51,10,IF(P2_IndicatorData!Y5&lt;V$50,0,10-(V$51-P2_IndicatorData!Y5)/(V$51-V$50)*10)),1))</f>
        <v>0</v>
      </c>
      <c r="W3" s="234">
        <f>IF(P2_IndicatorData!Z5="No data","x",ROUND(IF(P2_IndicatorData!Z5&gt;W$51,10,IF(P2_IndicatorData!Z5&lt;W$50,0,10-(W$51-P2_IndicatorData!Z5)/(W$51-W$50)*10)),1))</f>
        <v>0</v>
      </c>
      <c r="X3" s="234">
        <f>IF(P2_IndicatorData!AA5="No data","x",ROUND(IF(P2_IndicatorData!AA5&gt;X$51,10,IF(P2_IndicatorData!AA5&lt;X$50,0,10-(X$51-P2_IndicatorData!AA5)/(X$51-X$50)*10)),1))</f>
        <v>8.4</v>
      </c>
      <c r="Y3" s="234">
        <f>IF(P2_IndicatorData!AB5="No data","x",ROUND(IF(P2_IndicatorData!AB5&gt;Y$51,0,IF(P2_IndicatorData!AB5&lt;Y$50,10,(Y$51-P2_IndicatorData!AB5)/(Y$51-Y$50)*10)),1))</f>
        <v>6.8</v>
      </c>
      <c r="Z3" s="234">
        <f>IF(P2_IndicatorData!AC5="No data","x",ROUND(IF(P2_IndicatorData!AC5&gt;Z$51,0,IF(P2_IndicatorData!AC5&lt;Z$50,10,(Z$51-P2_IndicatorData!AC5)/(Z$51-Z$50)*10)),1))</f>
        <v>9.6999999999999993</v>
      </c>
      <c r="AA3" s="234">
        <f>IF(P2_IndicatorData!AD5="No data","x",ROUND(IF(P2_IndicatorData!AD5&gt;AA$51,10,IF(P2_IndicatorData!AD5&lt;AA$50,0,10-(AA$51-P2_IndicatorData!AD5)/(AA$51-AA$50)*10)),1))</f>
        <v>6.8</v>
      </c>
      <c r="AB3" s="234">
        <f>IF(P2_IndicatorData!AE5="No data","x",ROUND(IF(P2_IndicatorData!AE5&gt;AB$51,0,IF(P2_IndicatorData!AE5&lt;AB$50,10,(AB$51-P2_IndicatorData!AE5)/(AB$51-AB$50)*10)),1))</f>
        <v>8.9</v>
      </c>
      <c r="AC3" s="234">
        <f>IF(P2_IndicatorData!AH5="No data","x",ROUND(IF(P2_IndicatorData!AH5&gt;AC$51,10,IF(P2_IndicatorData!AH5&lt;AC$50,0,10-(AC$51-P2_IndicatorData!AH5)/(AC$51-AC$50)*10)),1))</f>
        <v>5.0999999999999996</v>
      </c>
      <c r="AD3" s="234">
        <f>IF(P2_IndicatorData!AI5="No data","x",ROUND(IF(P2_IndicatorData!AI5&gt;AD$51,0,IF(P2_IndicatorData!AI5&lt;AD$50,10,(AD$51-P2_IndicatorData!AI5)/(AD$51-AD$50)*10)),1))</f>
        <v>9.9</v>
      </c>
      <c r="AE3" s="235">
        <f>ROUND(AVERAGE(D3,E3,F3,G3),1)</f>
        <v>5.2</v>
      </c>
      <c r="AF3" s="236">
        <f t="shared" ref="AF3:AF49" si="0">ROUND(AVERAGE(C3,AE3),1)</f>
        <v>7.6</v>
      </c>
      <c r="AG3" s="236">
        <f t="shared" ref="AG3:AG49" si="1">ROUND(AVERAGE(H3,I3),1)</f>
        <v>4.9000000000000004</v>
      </c>
      <c r="AH3" s="236">
        <f t="shared" ref="AH3:AH49" si="2">ROUND(AVERAGE(J3,K3),1)</f>
        <v>4</v>
      </c>
      <c r="AI3" s="237">
        <f t="shared" ref="AI3:AI49" si="3">ROUND(AVERAGE(AF3,AG3,AH3),1)</f>
        <v>5.5</v>
      </c>
      <c r="AJ3" s="236">
        <f t="shared" ref="AJ3:AJ49" si="4">ROUND(AVERAGE(Q3,R3),1)</f>
        <v>4.2</v>
      </c>
      <c r="AK3" s="236">
        <f t="shared" ref="AK3:AK49" si="5">ROUND(AVERAGE(L3,M3),1)</f>
        <v>5.2</v>
      </c>
      <c r="AL3" s="236">
        <f t="shared" ref="AL3:AL49" si="6">ROUND(AVERAGE(N3,O3,P3),1)</f>
        <v>0.6</v>
      </c>
      <c r="AM3" s="237">
        <f t="shared" ref="AM3:AM49" si="7">ROUND(AVERAGE(AJ3,AK3,AL3),1)</f>
        <v>3.3</v>
      </c>
      <c r="AN3" s="236">
        <f t="shared" ref="AN3:AN49" si="8">ROUND(AVERAGE(S3,T3),1)</f>
        <v>10</v>
      </c>
      <c r="AO3" s="236">
        <f t="shared" ref="AO3:AO49" si="9">ROUND(AVERAGE(Y3,X3,Z3),1)</f>
        <v>8.3000000000000007</v>
      </c>
      <c r="AP3" s="235">
        <f t="shared" ref="AP3:AP49" si="10">ROUND(AVERAGE(V3,W3),1)</f>
        <v>0</v>
      </c>
      <c r="AQ3" s="236">
        <f t="shared" ref="AQ3:AQ49" si="11">ROUND(AVERAGE(U3,AP3),1)</f>
        <v>4</v>
      </c>
      <c r="AR3" s="237">
        <f t="shared" ref="AR3:AR49" si="12">ROUND(AVERAGE(AN3,AO3,AQ3),1)</f>
        <v>7.4</v>
      </c>
      <c r="AS3" s="236">
        <f t="shared" ref="AS3:AS49" si="13">ROUND(AVERAGE(AA3,AB3),1)</f>
        <v>7.9</v>
      </c>
      <c r="AT3" s="238">
        <f>IF(P2_IndicatorData!AG5="No data","x",ROUND(IF(P2_IndicatorData!AG5&gt;AT$51,10,IF(P2_IndicatorData!AG5&lt;AT$50,0,10-(AT$51-P2_IndicatorData!AG5)/(AT$51-AT$50)*10)),1))</f>
        <v>6.8</v>
      </c>
      <c r="AU3" s="238">
        <f>IF(P2_IndicatorData!AF5="No data",0.1,ROUND(IF(P2_IndicatorData!AF5&gt;AU$51,10,IF(P2_IndicatorData!AF5&lt;AU$50,0.1,10-(AU$51-P2_IndicatorData!AF5)/(AU$51-AU$50)*10)),1))</f>
        <v>7.5</v>
      </c>
      <c r="AV3" s="237">
        <f t="shared" ref="AV3:AV49" si="14">ROUND(AVERAGE(AS3,AT3,AU3),1)</f>
        <v>7.4</v>
      </c>
      <c r="AW3" s="237">
        <f t="shared" ref="AW3:AW49" si="15">ROUND(AVERAGE(AC3,AD3),1)</f>
        <v>7.5</v>
      </c>
      <c r="AX3" s="239">
        <f>ROUND(AVERAGE(AI3,AM3,AR3,AV3,AW3),1)</f>
        <v>6.2</v>
      </c>
    </row>
    <row r="4" spans="1:50" x14ac:dyDescent="0.3">
      <c r="A4" s="149" t="s">
        <v>55</v>
      </c>
      <c r="B4" s="149" t="s">
        <v>56</v>
      </c>
      <c r="C4" s="150">
        <f>IF(P2_IndicatorData!C6="No data","x",ROUND(IF(P2_IndicatorData!C6&gt;C$51,10,IF(P2_IndicatorData!C6&lt;C$50,0,10-(C$51-P2_IndicatorData!C6)/(C$51-C$50)*10)),1))</f>
        <v>5.0999999999999996</v>
      </c>
      <c r="D4" s="150">
        <f>IF(P2_IndicatorData!D6="No data","x",ROUND(IF(P2_IndicatorData!D6&gt;D$51,0,IF(P2_IndicatorData!D6&lt;D$50,10,(D$51-P2_IndicatorData!D6)/(D$51-D$50)*10)),1))</f>
        <v>6.8</v>
      </c>
      <c r="E4" s="150">
        <f>IF(P2_IndicatorData!E6="No data","x",ROUND(IF(P2_IndicatorData!E6&gt;E$51,0,IF(P2_IndicatorData!E6&lt;E$50,10,(E$51-P2_IndicatorData!E6)/(E$51-E$50)*10)),1))</f>
        <v>3.5</v>
      </c>
      <c r="F4" s="150">
        <f>IF(P2_IndicatorData!F6="No data","x",ROUND(IF(P2_IndicatorData!F6&gt;F$51,0,IF(P2_IndicatorData!F6&lt;F$50,10,(F$51-P2_IndicatorData!F6)/(F$51-F$50)*10)),1))</f>
        <v>7.4</v>
      </c>
      <c r="G4" s="150">
        <f>IF(P2_IndicatorData!G6="No data","x",ROUND(IF(P2_IndicatorData!G6&gt;G$51,0,IF(P2_IndicatorData!G6&lt;G$50,10,(G$51-P2_IndicatorData!G6)/(G$51-G$50)*10)),1))</f>
        <v>2.2999999999999998</v>
      </c>
      <c r="H4" s="150">
        <f>IF(P2_IndicatorData!H6="No data","x",ROUND(IF(P2_IndicatorData!H6&gt;H$51,10,IF(P2_IndicatorData!H6&lt;H$50,0,10-(H$51-P2_IndicatorData!H6)/(H$51-H$50)*10)),1))</f>
        <v>8.8000000000000007</v>
      </c>
      <c r="I4" s="150">
        <f>IF(P2_IndicatorData!I6="No data","x",ROUND(IF(P2_IndicatorData!I6&gt;I$51,10,IF(P2_IndicatorData!I6&lt;I$50,0,10-(I$51-P2_IndicatorData!I6)/(I$51-I$50)*10)),1))</f>
        <v>9.5</v>
      </c>
      <c r="J4" s="150">
        <f>IF(P2_IndicatorData!J6="No data","x",ROUND(IF(P2_IndicatorData!J6&gt;J$51,10,IF(P2_IndicatorData!J6&lt;J$50,0,10-(J$51-P2_IndicatorData!J6)/(J$51-J$50)*10)),1))</f>
        <v>6.3</v>
      </c>
      <c r="K4" s="150">
        <f>IF(P2_IndicatorData!K6="No data","x",ROUND(IF(P2_IndicatorData!K6&gt;K$51,0,IF(P2_IndicatorData!K6&lt;K$50,10,(K$51-P2_IndicatorData!K6)/(K$51-K$50)*10)),1))</f>
        <v>3.4</v>
      </c>
      <c r="L4" s="150">
        <f>IF(P2_IndicatorData!L6="No data","x",ROUND(IF(P2_IndicatorData!L6&gt;L$51,0,IF(P2_IndicatorData!L6&lt;L$50,10,(L$51-P2_IndicatorData!L6)/(L$51-L$50)*10)),1))</f>
        <v>2.4</v>
      </c>
      <c r="M4" s="150">
        <f>IF(P2_IndicatorData!M6="No data","x",ROUND(IF(P2_IndicatorData!M6&gt;M$51,0,IF(P2_IndicatorData!M6&lt;M$50,10,(M$51-P2_IndicatorData!M6)/(M$51-M$50)*10)),1))</f>
        <v>3.1</v>
      </c>
      <c r="N4" s="150">
        <f>IF(P2_IndicatorData!O6="No data","x",ROUND(IF(P2_IndicatorData!O6&gt;N$51,10,IF(P2_IndicatorData!O6&lt;N$50,0,10-(N$51-P2_IndicatorData!O6)/(N$51-N$50)*10)),1))</f>
        <v>0</v>
      </c>
      <c r="O4" s="150">
        <f>IF(P2_IndicatorData!Q6="No data","x",ROUND(IF(P2_IndicatorData!Q6&gt;O$51,10,IF(P2_IndicatorData!Q6&lt;O$50,0,10-(O$51-P2_IndicatorData!Q6)/(O$51-O$50)*10)),1))</f>
        <v>0</v>
      </c>
      <c r="P4" s="150">
        <f>IF(P2_IndicatorData!S6="No data","x",ROUND(IF(P2_IndicatorData!S6&gt;P$51,10,IF(P2_IndicatorData!S6&lt;P$50,0,10-(P$51-P2_IndicatorData!S6)/(P$51-P$50)*10)),1))</f>
        <v>4.3</v>
      </c>
      <c r="Q4" s="150">
        <f>IF(P2_IndicatorData!T6="No data","x",ROUND(IF(P2_IndicatorData!T6&gt;Q$51,10,IF(P2_IndicatorData!T6&lt;Q$50,0,10-(Q$51-P2_IndicatorData!T6)/(Q$51-Q$50)*10)),1))</f>
        <v>0.2</v>
      </c>
      <c r="R4" s="150">
        <f>IF(P2_IndicatorData!U6="No data","x",ROUND(IF(P2_IndicatorData!U6&gt;R$51,10,IF(P2_IndicatorData!U6&lt;R$50,0,10-(R$51-P2_IndicatorData!U6)/(R$51-R$50)*10)),1))</f>
        <v>0.7</v>
      </c>
      <c r="S4" s="150">
        <f>IF(P2_IndicatorData!V6="No data","x",ROUND(IF(P2_IndicatorData!V6&gt;S$51,0,IF(P2_IndicatorData!V6&lt;S$50,10,(S$51-P2_IndicatorData!V6)/(S$51-S$50)*10)),1))</f>
        <v>4.4000000000000004</v>
      </c>
      <c r="T4" s="150">
        <f>IF(P2_IndicatorData!W6="No data","x",ROUND(IF(P2_IndicatorData!W6&gt;T$51,10,IF(P2_IndicatorData!W6&lt;T$50,0,10-(T$51-P2_IndicatorData!W6)/(T$51-T$50)*10)),1))</f>
        <v>2.5</v>
      </c>
      <c r="U4" s="150">
        <f>IF(P2_IndicatorData!X6="No data","x",ROUND(IF(P2_IndicatorData!X6&gt;U$51,0,IF(P2_IndicatorData!X6&lt;U$50,10,(U$51-P2_IndicatorData!X6)/(U$51-U$50)*10)),1))</f>
        <v>10</v>
      </c>
      <c r="V4" s="150">
        <f>IF(P2_IndicatorData!Y6="No data","x",ROUND(IF(P2_IndicatorData!Y6&gt;V$51,10,IF(P2_IndicatorData!Y6&lt;V$50,0,10-(V$51-P2_IndicatorData!Y6)/(V$51-V$50)*10)),1))</f>
        <v>0</v>
      </c>
      <c r="W4" s="150">
        <f>IF(P2_IndicatorData!Z6="No data","x",ROUND(IF(P2_IndicatorData!Z6&gt;W$51,10,IF(P2_IndicatorData!Z6&lt;W$50,0,10-(W$51-P2_IndicatorData!Z6)/(W$51-W$50)*10)),1))</f>
        <v>0</v>
      </c>
      <c r="X4" s="150">
        <f>IF(P2_IndicatorData!AA6="No data","x",ROUND(IF(P2_IndicatorData!AA6&gt;X$51,10,IF(P2_IndicatorData!AA6&lt;X$50,0,10-(X$51-P2_IndicatorData!AA6)/(X$51-X$50)*10)),1))</f>
        <v>0.1</v>
      </c>
      <c r="Y4" s="150">
        <f>IF(P2_IndicatorData!AB6="No data","x",ROUND(IF(P2_IndicatorData!AB6&gt;Y$51,0,IF(P2_IndicatorData!AB6&lt;Y$50,10,(Y$51-P2_IndicatorData!AB6)/(Y$51-Y$50)*10)),1))</f>
        <v>2.9</v>
      </c>
      <c r="Z4" s="150">
        <f>IF(P2_IndicatorData!AC6="No data","x",ROUND(IF(P2_IndicatorData!AC6&gt;Z$51,0,IF(P2_IndicatorData!AC6&lt;Z$50,10,(Z$51-P2_IndicatorData!AC6)/(Z$51-Z$50)*10)),1))</f>
        <v>9.6</v>
      </c>
      <c r="AA4" s="150">
        <f>IF(P2_IndicatorData!AD6="No data","x",ROUND(IF(P2_IndicatorData!AD6&gt;AA$51,10,IF(P2_IndicatorData!AD6&lt;AA$50,0,10-(AA$51-P2_IndicatorData!AD6)/(AA$51-AA$50)*10)),1))</f>
        <v>8.4</v>
      </c>
      <c r="AB4" s="150">
        <f>IF(P2_IndicatorData!AE6="No data","x",ROUND(IF(P2_IndicatorData!AE6&gt;AB$51,0,IF(P2_IndicatorData!AE6&lt;AB$50,10,(AB$51-P2_IndicatorData!AE6)/(AB$51-AB$50)*10)),1))</f>
        <v>9.6999999999999993</v>
      </c>
      <c r="AC4" s="150">
        <f>IF(P2_IndicatorData!AH6="No data","x",ROUND(IF(P2_IndicatorData!AH6&gt;AC$51,10,IF(P2_IndicatorData!AH6&lt;AC$50,0,10-(AC$51-P2_IndicatorData!AH6)/(AC$51-AC$50)*10)),1))</f>
        <v>2.2999999999999998</v>
      </c>
      <c r="AD4" s="150">
        <f>IF(P2_IndicatorData!AI6="No data","x",ROUND(IF(P2_IndicatorData!AI6&gt;AD$51,0,IF(P2_IndicatorData!AI6&lt;AD$50,10,(AD$51-P2_IndicatorData!AI6)/(AD$51-AD$50)*10)),1))</f>
        <v>6</v>
      </c>
      <c r="AE4" s="226">
        <f t="shared" ref="AE4:AE49" si="16">ROUND(AVERAGE(D4,E4,F4,G4),1)</f>
        <v>5</v>
      </c>
      <c r="AF4" s="227">
        <f t="shared" si="0"/>
        <v>5.0999999999999996</v>
      </c>
      <c r="AG4" s="227">
        <f t="shared" si="1"/>
        <v>9.1999999999999993</v>
      </c>
      <c r="AH4" s="227">
        <f t="shared" si="2"/>
        <v>4.9000000000000004</v>
      </c>
      <c r="AI4" s="228">
        <f t="shared" si="3"/>
        <v>6.4</v>
      </c>
      <c r="AJ4" s="227">
        <f t="shared" si="4"/>
        <v>0.5</v>
      </c>
      <c r="AK4" s="227">
        <f t="shared" si="5"/>
        <v>2.8</v>
      </c>
      <c r="AL4" s="227">
        <f t="shared" si="6"/>
        <v>1.4</v>
      </c>
      <c r="AM4" s="228">
        <f t="shared" si="7"/>
        <v>1.6</v>
      </c>
      <c r="AN4" s="227">
        <f t="shared" si="8"/>
        <v>3.5</v>
      </c>
      <c r="AO4" s="227">
        <f t="shared" si="9"/>
        <v>4.2</v>
      </c>
      <c r="AP4" s="226">
        <f t="shared" si="10"/>
        <v>0</v>
      </c>
      <c r="AQ4" s="227">
        <f t="shared" si="11"/>
        <v>5</v>
      </c>
      <c r="AR4" s="228">
        <f t="shared" si="12"/>
        <v>4.2</v>
      </c>
      <c r="AS4" s="227">
        <f t="shared" si="13"/>
        <v>9.1</v>
      </c>
      <c r="AT4" s="151">
        <f>IF(P2_IndicatorData!AG6="No data","x",ROUND(IF(P2_IndicatorData!AG6&gt;AT$51,10,IF(P2_IndicatorData!AG6&lt;AT$50,0,10-(AT$51-P2_IndicatorData!AG6)/(AT$51-AT$50)*10)),1))</f>
        <v>6.7</v>
      </c>
      <c r="AU4" s="151">
        <f>IF(P2_IndicatorData!AF6="No data",0.1,ROUND(IF(P2_IndicatorData!AF6&gt;AU$51,10,IF(P2_IndicatorData!AF6&lt;AU$50,0.1,10-(AU$51-P2_IndicatorData!AF6)/(AU$51-AU$50)*10)),1))</f>
        <v>0.1</v>
      </c>
      <c r="AV4" s="228">
        <f t="shared" si="14"/>
        <v>5.3</v>
      </c>
      <c r="AW4" s="228">
        <f t="shared" si="15"/>
        <v>4.2</v>
      </c>
      <c r="AX4" s="229">
        <f t="shared" ref="AX4:AX49" si="17">ROUND(AVERAGE(AI4,AM4,AR4,AV4,AW4),1)</f>
        <v>4.3</v>
      </c>
    </row>
    <row r="5" spans="1:50" x14ac:dyDescent="0.3">
      <c r="A5" s="149" t="s">
        <v>57</v>
      </c>
      <c r="B5" s="149" t="s">
        <v>58</v>
      </c>
      <c r="C5" s="150">
        <f>IF(P2_IndicatorData!C7="No data","x",ROUND(IF(P2_IndicatorData!C7&gt;C$51,10,IF(P2_IndicatorData!C7&lt;C$50,0,10-(C$51-P2_IndicatorData!C7)/(C$51-C$50)*10)),1))</f>
        <v>10</v>
      </c>
      <c r="D5" s="150">
        <f>IF(P2_IndicatorData!D7="No data","x",ROUND(IF(P2_IndicatorData!D7&gt;D$51,0,IF(P2_IndicatorData!D7&lt;D$50,10,(D$51-P2_IndicatorData!D7)/(D$51-D$50)*10)),1))</f>
        <v>1.8</v>
      </c>
      <c r="E5" s="150">
        <f>IF(P2_IndicatorData!E7="No data","x",ROUND(IF(P2_IndicatorData!E7&gt;E$51,0,IF(P2_IndicatorData!E7&lt;E$50,10,(E$51-P2_IndicatorData!E7)/(E$51-E$50)*10)),1))</f>
        <v>4.3</v>
      </c>
      <c r="F5" s="150">
        <f>IF(P2_IndicatorData!F7="No data","x",ROUND(IF(P2_IndicatorData!F7&gt;F$51,0,IF(P2_IndicatorData!F7&lt;F$50,10,(F$51-P2_IndicatorData!F7)/(F$51-F$50)*10)),1))</f>
        <v>10</v>
      </c>
      <c r="G5" s="150">
        <f>IF(P2_IndicatorData!G7="No data","x",ROUND(IF(P2_IndicatorData!G7&gt;G$51,0,IF(P2_IndicatorData!G7&lt;G$50,10,(G$51-P2_IndicatorData!G7)/(G$51-G$50)*10)),1))</f>
        <v>0</v>
      </c>
      <c r="H5" s="150">
        <f>IF(P2_IndicatorData!H7="No data","x",ROUND(IF(P2_IndicatorData!H7&gt;H$51,10,IF(P2_IndicatorData!H7&lt;H$50,0,10-(H$51-P2_IndicatorData!H7)/(H$51-H$50)*10)),1))</f>
        <v>7.6</v>
      </c>
      <c r="I5" s="150">
        <f>IF(P2_IndicatorData!I7="No data","x",ROUND(IF(P2_IndicatorData!I7&gt;I$51,10,IF(P2_IndicatorData!I7&lt;I$50,0,10-(I$51-P2_IndicatorData!I7)/(I$51-I$50)*10)),1))</f>
        <v>3.3</v>
      </c>
      <c r="J5" s="150">
        <f>IF(P2_IndicatorData!J7="No data","x",ROUND(IF(P2_IndicatorData!J7&gt;J$51,10,IF(P2_IndicatorData!J7&lt;J$50,0,10-(J$51-P2_IndicatorData!J7)/(J$51-J$50)*10)),1))</f>
        <v>4.5999999999999996</v>
      </c>
      <c r="K5" s="150">
        <f>IF(P2_IndicatorData!K7="No data","x",ROUND(IF(P2_IndicatorData!K7&gt;K$51,0,IF(P2_IndicatorData!K7&lt;K$50,10,(K$51-P2_IndicatorData!K7)/(K$51-K$50)*10)),1))</f>
        <v>3.7</v>
      </c>
      <c r="L5" s="150">
        <f>IF(P2_IndicatorData!L7="No data","x",ROUND(IF(P2_IndicatorData!L7&gt;L$51,0,IF(P2_IndicatorData!L7&lt;L$50,10,(L$51-P2_IndicatorData!L7)/(L$51-L$50)*10)),1))</f>
        <v>2.2000000000000002</v>
      </c>
      <c r="M5" s="150">
        <f>IF(P2_IndicatorData!M7="No data","x",ROUND(IF(P2_IndicatorData!M7&gt;M$51,0,IF(P2_IndicatorData!M7&lt;M$50,10,(M$51-P2_IndicatorData!M7)/(M$51-M$50)*10)),1))</f>
        <v>5.4</v>
      </c>
      <c r="N5" s="150">
        <f>IF(P2_IndicatorData!O7="No data","x",ROUND(IF(P2_IndicatorData!O7&gt;N$51,10,IF(P2_IndicatorData!O7&lt;N$50,0,10-(N$51-P2_IndicatorData!O7)/(N$51-N$50)*10)),1))</f>
        <v>0</v>
      </c>
      <c r="O5" s="150">
        <f>IF(P2_IndicatorData!Q7="No data","x",ROUND(IF(P2_IndicatorData!Q7&gt;O$51,10,IF(P2_IndicatorData!Q7&lt;O$50,0,10-(O$51-P2_IndicatorData!Q7)/(O$51-O$50)*10)),1))</f>
        <v>1.4</v>
      </c>
      <c r="P5" s="150">
        <f>IF(P2_IndicatorData!S7="No data","x",ROUND(IF(P2_IndicatorData!S7&gt;P$51,10,IF(P2_IndicatorData!S7&lt;P$50,0,10-(P$51-P2_IndicatorData!S7)/(P$51-P$50)*10)),1))</f>
        <v>9.1999999999999993</v>
      </c>
      <c r="Q5" s="150">
        <f>IF(P2_IndicatorData!T7="No data","x",ROUND(IF(P2_IndicatorData!T7&gt;Q$51,10,IF(P2_IndicatorData!T7&lt;Q$50,0,10-(Q$51-P2_IndicatorData!T7)/(Q$51-Q$50)*10)),1))</f>
        <v>0.6</v>
      </c>
      <c r="R5" s="150">
        <f>IF(P2_IndicatorData!U7="No data","x",ROUND(IF(P2_IndicatorData!U7&gt;R$51,10,IF(P2_IndicatorData!U7&lt;R$50,0,10-(R$51-P2_IndicatorData!U7)/(R$51-R$50)*10)),1))</f>
        <v>1</v>
      </c>
      <c r="S5" s="150">
        <f>IF(P2_IndicatorData!V7="No data","x",ROUND(IF(P2_IndicatorData!V7&gt;S$51,0,IF(P2_IndicatorData!V7&lt;S$50,10,(S$51-P2_IndicatorData!V7)/(S$51-S$50)*10)),1))</f>
        <v>5</v>
      </c>
      <c r="T5" s="150">
        <f>IF(P2_IndicatorData!W7="No data","x",ROUND(IF(P2_IndicatorData!W7&gt;T$51,10,IF(P2_IndicatorData!W7&lt;T$50,0,10-(T$51-P2_IndicatorData!W7)/(T$51-T$50)*10)),1))</f>
        <v>8.5</v>
      </c>
      <c r="U5" s="150">
        <f>IF(P2_IndicatorData!X7="No data","x",ROUND(IF(P2_IndicatorData!X7&gt;U$51,0,IF(P2_IndicatorData!X7&lt;U$50,10,(U$51-P2_IndicatorData!X7)/(U$51-U$50)*10)),1))</f>
        <v>5.4</v>
      </c>
      <c r="V5" s="150">
        <f>IF(P2_IndicatorData!Y7="No data","x",ROUND(IF(P2_IndicatorData!Y7&gt;V$51,10,IF(P2_IndicatorData!Y7&lt;V$50,0,10-(V$51-P2_IndicatorData!Y7)/(V$51-V$50)*10)),1))</f>
        <v>4.2</v>
      </c>
      <c r="W5" s="150">
        <f>IF(P2_IndicatorData!Z7="No data","x",ROUND(IF(P2_IndicatorData!Z7&gt;W$51,10,IF(P2_IndicatorData!Z7&lt;W$50,0,10-(W$51-P2_IndicatorData!Z7)/(W$51-W$50)*10)),1))</f>
        <v>4.0999999999999996</v>
      </c>
      <c r="X5" s="150">
        <f>IF(P2_IndicatorData!AA7="No data","x",ROUND(IF(P2_IndicatorData!AA7&gt;X$51,10,IF(P2_IndicatorData!AA7&lt;X$50,0,10-(X$51-P2_IndicatorData!AA7)/(X$51-X$50)*10)),1))</f>
        <v>0.3</v>
      </c>
      <c r="Y5" s="150">
        <f>IF(P2_IndicatorData!AB7="No data","x",ROUND(IF(P2_IndicatorData!AB7&gt;Y$51,0,IF(P2_IndicatorData!AB7&lt;Y$50,10,(Y$51-P2_IndicatorData!AB7)/(Y$51-Y$50)*10)),1))</f>
        <v>7.5</v>
      </c>
      <c r="Z5" s="150">
        <f>IF(P2_IndicatorData!AC7="No data","x",ROUND(IF(P2_IndicatorData!AC7&gt;Z$51,0,IF(P2_IndicatorData!AC7&lt;Z$50,10,(Z$51-P2_IndicatorData!AC7)/(Z$51-Z$50)*10)),1))</f>
        <v>7.9</v>
      </c>
      <c r="AA5" s="150">
        <f>IF(P2_IndicatorData!AD7="No data","x",ROUND(IF(P2_IndicatorData!AD7&gt;AA$51,10,IF(P2_IndicatorData!AD7&lt;AA$50,0,10-(AA$51-P2_IndicatorData!AD7)/(AA$51-AA$50)*10)),1))</f>
        <v>6.1</v>
      </c>
      <c r="AB5" s="150">
        <f>IF(P2_IndicatorData!AE7="No data","x",ROUND(IF(P2_IndicatorData!AE7&gt;AB$51,0,IF(P2_IndicatorData!AE7&lt;AB$50,10,(AB$51-P2_IndicatorData!AE7)/(AB$51-AB$50)*10)),1))</f>
        <v>9.8000000000000007</v>
      </c>
      <c r="AC5" s="150">
        <f>IF(P2_IndicatorData!AH7="No data","x",ROUND(IF(P2_IndicatorData!AH7&gt;AC$51,10,IF(P2_IndicatorData!AH7&lt;AC$50,0,10-(AC$51-P2_IndicatorData!AH7)/(AC$51-AC$50)*10)),1))</f>
        <v>4.7</v>
      </c>
      <c r="AD5" s="150">
        <f>IF(P2_IndicatorData!AI7="No data","x",ROUND(IF(P2_IndicatorData!AI7&gt;AD$51,0,IF(P2_IndicatorData!AI7&lt;AD$50,10,(AD$51-P2_IndicatorData!AI7)/(AD$51-AD$50)*10)),1))</f>
        <v>8.9</v>
      </c>
      <c r="AE5" s="226">
        <f t="shared" si="16"/>
        <v>4</v>
      </c>
      <c r="AF5" s="227">
        <f t="shared" si="0"/>
        <v>7</v>
      </c>
      <c r="AG5" s="227">
        <f t="shared" si="1"/>
        <v>5.5</v>
      </c>
      <c r="AH5" s="227">
        <f t="shared" si="2"/>
        <v>4.2</v>
      </c>
      <c r="AI5" s="228">
        <f t="shared" si="3"/>
        <v>5.6</v>
      </c>
      <c r="AJ5" s="227">
        <f t="shared" si="4"/>
        <v>0.8</v>
      </c>
      <c r="AK5" s="227">
        <f t="shared" si="5"/>
        <v>3.8</v>
      </c>
      <c r="AL5" s="227">
        <f t="shared" si="6"/>
        <v>3.5</v>
      </c>
      <c r="AM5" s="228">
        <f t="shared" si="7"/>
        <v>2.7</v>
      </c>
      <c r="AN5" s="227">
        <f t="shared" si="8"/>
        <v>6.8</v>
      </c>
      <c r="AO5" s="227">
        <f t="shared" si="9"/>
        <v>5.2</v>
      </c>
      <c r="AP5" s="226">
        <f t="shared" si="10"/>
        <v>4.2</v>
      </c>
      <c r="AQ5" s="227">
        <f t="shared" si="11"/>
        <v>4.8</v>
      </c>
      <c r="AR5" s="228">
        <f t="shared" si="12"/>
        <v>5.6</v>
      </c>
      <c r="AS5" s="227">
        <f t="shared" si="13"/>
        <v>8</v>
      </c>
      <c r="AT5" s="151">
        <f>IF(P2_IndicatorData!AG7="No data","x",ROUND(IF(P2_IndicatorData!AG7&gt;AT$51,10,IF(P2_IndicatorData!AG7&lt;AT$50,0,10-(AT$51-P2_IndicatorData!AG7)/(AT$51-AT$50)*10)),1))</f>
        <v>6.2</v>
      </c>
      <c r="AU5" s="151">
        <f>IF(P2_IndicatorData!AF7="No data",0.1,ROUND(IF(P2_IndicatorData!AF7&gt;AU$51,10,IF(P2_IndicatorData!AF7&lt;AU$50,0.1,10-(AU$51-P2_IndicatorData!AF7)/(AU$51-AU$50)*10)),1))</f>
        <v>0.1</v>
      </c>
      <c r="AV5" s="228">
        <f t="shared" si="14"/>
        <v>4.8</v>
      </c>
      <c r="AW5" s="228">
        <f t="shared" si="15"/>
        <v>6.8</v>
      </c>
      <c r="AX5" s="229">
        <f t="shared" si="17"/>
        <v>5.0999999999999996</v>
      </c>
    </row>
    <row r="6" spans="1:50" x14ac:dyDescent="0.3">
      <c r="A6" s="149" t="s">
        <v>59</v>
      </c>
      <c r="B6" s="149" t="s">
        <v>60</v>
      </c>
      <c r="C6" s="150">
        <f>IF(P2_IndicatorData!C8="No data","x",ROUND(IF(10,IF(P2_IndicatorData!C8&lt;C$50,0,10-(C$51-P2_IndicatorData!C8)/(C$51-C$50)*10)),1))</f>
        <v>9.6</v>
      </c>
      <c r="D6" s="150">
        <f>IF(P2_IndicatorData!D8="No data","x",ROUND(IF(P2_IndicatorData!D8&gt;D$51,0,IF(P2_IndicatorData!D8&lt;D$50,10,(D$51-P2_IndicatorData!D8)/(D$51-D$50)*10)),1))</f>
        <v>2.2999999999999998</v>
      </c>
      <c r="E6" s="150">
        <f>IF(P2_IndicatorData!E8="No data","x",ROUND(IF(P2_IndicatorData!E8&gt;E$51,0,IF(P2_IndicatorData!E8&lt;E$50,10,(E$51-P2_IndicatorData!E8)/(E$51-E$50)*10)),1))</f>
        <v>10</v>
      </c>
      <c r="F6" s="150">
        <f>IF(P2_IndicatorData!F8="No data","x",ROUND(IF(P2_IndicatorData!F8&gt;F$51,0,IF(P2_IndicatorData!F8&lt;F$50,10,(F$51-P2_IndicatorData!F8)/(F$51-F$50)*10)),1))</f>
        <v>8.9</v>
      </c>
      <c r="G6" s="150">
        <f>IF(P2_IndicatorData!G8="No data","x",ROUND(IF(P2_IndicatorData!G8&gt;G$51,0,IF(P2_IndicatorData!G8&lt;G$50,10,(G$51-P2_IndicatorData!G8)/(G$51-G$50)*10)),1))</f>
        <v>3.8</v>
      </c>
      <c r="H6" s="150">
        <f>IF(P2_IndicatorData!H8="No data","x",ROUND(IF(P2_IndicatorData!H8&gt;H$51,10,IF(P2_IndicatorData!H8&lt;H$50,0,10-(H$51-P2_IndicatorData!H8)/(H$51-H$50)*10)),1))</f>
        <v>6</v>
      </c>
      <c r="I6" s="150">
        <f>IF(P2_IndicatorData!I8="No data","x",ROUND(IF(P2_IndicatorData!I8&gt;I$51,10,IF(P2_IndicatorData!I8&lt;I$50,0,10-(I$51-P2_IndicatorData!I8)/(I$51-I$50)*10)),1))</f>
        <v>3.3</v>
      </c>
      <c r="J6" s="150">
        <f>IF(P2_IndicatorData!J8="No data","x",ROUND(IF(P2_IndicatorData!J8&gt;J$51,10,IF(P2_IndicatorData!J8&lt;J$50,0,10-(J$51-P2_IndicatorData!J8)/(J$51-J$50)*10)),1))</f>
        <v>5.7</v>
      </c>
      <c r="K6" s="150">
        <f>IF(P2_IndicatorData!K8="No data","x",ROUND(IF(P2_IndicatorData!K8&gt;K$51,0,IF(P2_IndicatorData!K8&lt;K$50,10,(K$51-P2_IndicatorData!K8)/(K$51-K$50)*10)),1))</f>
        <v>3.5</v>
      </c>
      <c r="L6" s="150">
        <f>IF(P2_IndicatorData!L8="No data","x",ROUND(IF(P2_IndicatorData!L8&gt;L$51,0,IF(P2_IndicatorData!L8&lt;L$50,10,(L$51-P2_IndicatorData!L8)/(L$51-L$50)*10)),1))</f>
        <v>3.1</v>
      </c>
      <c r="M6" s="150">
        <f>IF(P2_IndicatorData!M8="No data","x",ROUND(IF(P2_IndicatorData!M8&gt;M$51,0,IF(P2_IndicatorData!M8&lt;M$50,10,(M$51-P2_IndicatorData!M8)/(M$51-M$50)*10)),1))</f>
        <v>8.1999999999999993</v>
      </c>
      <c r="N6" s="150">
        <f>IF(P2_IndicatorData!O8="No data","x",ROUND(IF(P2_IndicatorData!O8&gt;N$51,10,IF(P2_IndicatorData!O8&lt;N$50,0,10-(N$51-P2_IndicatorData!O8)/(N$51-N$50)*10)),1))</f>
        <v>0</v>
      </c>
      <c r="O6" s="150">
        <f>IF(P2_IndicatorData!Q8="No data","x",ROUND(IF(P2_IndicatorData!Q8&gt;O$51,10,IF(P2_IndicatorData!Q8&lt;O$50,0,10-(O$51-P2_IndicatorData!Q8)/(O$51-O$50)*10)),1))</f>
        <v>0</v>
      </c>
      <c r="P6" s="150">
        <f>IF(P2_IndicatorData!S8="No data","x",ROUND(IF(P2_IndicatorData!S8&gt;P$51,10,IF(P2_IndicatorData!S8&lt;P$50,0,10-(P$51-P2_IndicatorData!S8)/(P$51-P$50)*10)),1))</f>
        <v>7.6</v>
      </c>
      <c r="Q6" s="150">
        <f>IF(P2_IndicatorData!T8="No data","x",ROUND(IF(P2_IndicatorData!T8&gt;Q$51,10,IF(P2_IndicatorData!T8&lt;Q$50,0,10-(Q$51-P2_IndicatorData!T8)/(Q$51-Q$50)*10)),1))</f>
        <v>0.6</v>
      </c>
      <c r="R6" s="150">
        <f>IF(P2_IndicatorData!U8="No data","x",ROUND(IF(P2_IndicatorData!U8&gt;R$51,10,IF(P2_IndicatorData!U8&lt;R$50,0,10-(R$51-P2_IndicatorData!U8)/(R$51-R$50)*10)),1))</f>
        <v>1.2</v>
      </c>
      <c r="S6" s="150">
        <f>IF(P2_IndicatorData!V8="No data","x",ROUND(IF(P2_IndicatorData!V8&gt;S$51,0,IF(P2_IndicatorData!V8&lt;S$50,10,(S$51-P2_IndicatorData!V8)/(S$51-S$50)*10)),1))</f>
        <v>7.2</v>
      </c>
      <c r="T6" s="150">
        <f>IF(P2_IndicatorData!W8="No data","x",ROUND(IF(P2_IndicatorData!W8&gt;T$51,10,IF(P2_IndicatorData!W8&lt;T$50,0,10-(T$51-P2_IndicatorData!W8)/(T$51-T$50)*10)),1))</f>
        <v>3.2</v>
      </c>
      <c r="U6" s="150">
        <f>IF(P2_IndicatorData!X8="No data","x",ROUND(IF(P2_IndicatorData!X8&gt;U$51,0,IF(P2_IndicatorData!X8&lt;U$50,10,(U$51-P2_IndicatorData!X8)/(U$51-U$50)*10)),1))</f>
        <v>5</v>
      </c>
      <c r="V6" s="150">
        <f>IF(P2_IndicatorData!Y8="No data","x",ROUND(IF(P2_IndicatorData!Y8&gt;V$51,10,IF(P2_IndicatorData!Y8&lt;V$50,0,10-(V$51-P2_IndicatorData!Y8)/(V$51-V$50)*10)),1))</f>
        <v>5.0999999999999996</v>
      </c>
      <c r="W6" s="150">
        <f>IF(P2_IndicatorData!Z8="No data","x",ROUND(IF(P2_IndicatorData!Z8&gt;W$51,10,IF(P2_IndicatorData!Z8&lt;W$50,0,10-(W$51-P2_IndicatorData!Z8)/(W$51-W$50)*10)),1))</f>
        <v>5.7</v>
      </c>
      <c r="X6" s="150">
        <f>IF(P2_IndicatorData!AA8="No data","x",ROUND(IF(P2_IndicatorData!AA8&gt;X$51,10,IF(P2_IndicatorData!AA8&lt;X$50,0,10-(X$51-P2_IndicatorData!AA8)/(X$51-X$50)*10)),1))</f>
        <v>0.2</v>
      </c>
      <c r="Y6" s="150">
        <f>IF(P2_IndicatorData!AB8="No data","x",ROUND(IF(P2_IndicatorData!AB8&gt;Y$51,0,IF(P2_IndicatorData!AB8&lt;Y$50,10,(Y$51-P2_IndicatorData!AB8)/(Y$51-Y$50)*10)),1))</f>
        <v>8.6999999999999993</v>
      </c>
      <c r="Z6" s="150">
        <f>IF(P2_IndicatorData!AC8="No data","x",ROUND(IF(P2_IndicatorData!AC8&gt;Z$51,0,IF(P2_IndicatorData!AC8&lt;Z$50,10,(Z$51-P2_IndicatorData!AC8)/(Z$51-Z$50)*10)),1))</f>
        <v>7.5</v>
      </c>
      <c r="AA6" s="150">
        <f>IF(P2_IndicatorData!AD8="No data","x",ROUND(IF(P2_IndicatorData!AD8&gt;AA$51,10,IF(P2_IndicatorData!AD8&lt;AA$50,0,10-(AA$51-P2_IndicatorData!AD8)/(AA$51-AA$50)*10)),1))</f>
        <v>10</v>
      </c>
      <c r="AB6" s="150">
        <f>IF(P2_IndicatorData!AE8="No data","x",ROUND(IF(P2_IndicatorData!AE8&gt;AB$51,0,IF(P2_IndicatorData!AE8&lt;AB$50,10,(AB$51-P2_IndicatorData!AE8)/(AB$51-AB$50)*10)),1))</f>
        <v>9.1999999999999993</v>
      </c>
      <c r="AC6" s="150">
        <f>IF(P2_IndicatorData!AH8="No data","x",ROUND(IF(P2_IndicatorData!AH8&gt;AC$51,10,IF(P2_IndicatorData!AH8&lt;AC$50,0,10-(AC$51-P2_IndicatorData!AH8)/(AC$51-AC$50)*10)),1))</f>
        <v>4.5999999999999996</v>
      </c>
      <c r="AD6" s="150">
        <f>IF(P2_IndicatorData!AI8="No data","x",ROUND(IF(P2_IndicatorData!AI8&gt;AD$51,0,IF(P2_IndicatorData!AI8&lt;AD$50,10,(AD$51-P2_IndicatorData!AI8)/(AD$51-AD$50)*10)),1))</f>
        <v>7.6</v>
      </c>
      <c r="AE6" s="226">
        <f t="shared" si="16"/>
        <v>6.3</v>
      </c>
      <c r="AF6" s="227">
        <f t="shared" si="0"/>
        <v>8</v>
      </c>
      <c r="AG6" s="227">
        <f t="shared" si="1"/>
        <v>4.7</v>
      </c>
      <c r="AH6" s="227">
        <f t="shared" si="2"/>
        <v>4.5999999999999996</v>
      </c>
      <c r="AI6" s="228">
        <f t="shared" si="3"/>
        <v>5.8</v>
      </c>
      <c r="AJ6" s="227">
        <f t="shared" si="4"/>
        <v>0.9</v>
      </c>
      <c r="AK6" s="227">
        <f t="shared" si="5"/>
        <v>5.7</v>
      </c>
      <c r="AL6" s="227">
        <f t="shared" si="6"/>
        <v>2.5</v>
      </c>
      <c r="AM6" s="228">
        <f t="shared" si="7"/>
        <v>3</v>
      </c>
      <c r="AN6" s="227">
        <f t="shared" si="8"/>
        <v>5.2</v>
      </c>
      <c r="AO6" s="227">
        <f t="shared" si="9"/>
        <v>5.5</v>
      </c>
      <c r="AP6" s="226">
        <f t="shared" si="10"/>
        <v>5.4</v>
      </c>
      <c r="AQ6" s="227">
        <f t="shared" si="11"/>
        <v>5.2</v>
      </c>
      <c r="AR6" s="228">
        <f t="shared" si="12"/>
        <v>5.3</v>
      </c>
      <c r="AS6" s="227">
        <f t="shared" si="13"/>
        <v>9.6</v>
      </c>
      <c r="AT6" s="151">
        <f>IF(P2_IndicatorData!AG8="No data","x",ROUND(IF(P2_IndicatorData!AG8&gt;AT$51,10,IF(P2_IndicatorData!AG8&lt;AT$50,0,10-(AT$51-P2_IndicatorData!AG8)/(AT$51-AT$50)*10)),1))</f>
        <v>7.5</v>
      </c>
      <c r="AU6" s="151">
        <f>IF(P2_IndicatorData!AF8="No data",0.1,ROUND(IF(P2_IndicatorData!AF8&gt;AU$51,10,IF(P2_IndicatorData!AF8&lt;AU$50,0.1,10-(AU$51-P2_IndicatorData!AF8)/(AU$51-AU$50)*10)),1))</f>
        <v>0.1</v>
      </c>
      <c r="AV6" s="228">
        <f t="shared" si="14"/>
        <v>5.7</v>
      </c>
      <c r="AW6" s="228">
        <f t="shared" si="15"/>
        <v>6.1</v>
      </c>
      <c r="AX6" s="229">
        <f t="shared" si="17"/>
        <v>5.2</v>
      </c>
    </row>
    <row r="7" spans="1:50" x14ac:dyDescent="0.3">
      <c r="A7" s="149" t="s">
        <v>61</v>
      </c>
      <c r="B7" s="149" t="s">
        <v>62</v>
      </c>
      <c r="C7" s="150">
        <f>IF(P2_IndicatorData!C9="No data","x",ROUND(IF(P2_IndicatorData!C9&gt;C$51,10,IF(P2_IndicatorData!C9&lt;C$50,0,10-(C$51-P2_IndicatorData!C9)/(C$51-C$50)*10)),1))</f>
        <v>6</v>
      </c>
      <c r="D7" s="150">
        <f>IF(P2_IndicatorData!D9="No data","x",ROUND(IF(P2_IndicatorData!D9&gt;D$51,0,IF(P2_IndicatorData!D9&lt;D$50,10,(D$51-P2_IndicatorData!D9)/(D$51-D$50)*10)),1))</f>
        <v>10</v>
      </c>
      <c r="E7" s="150">
        <f>IF(P2_IndicatorData!E9="No data","x",ROUND(IF(P2_IndicatorData!E9&gt;E$51,0,IF(P2_IndicatorData!E9&lt;E$50,10,(E$51-P2_IndicatorData!E9)/(E$51-E$50)*10)),1))</f>
        <v>10</v>
      </c>
      <c r="F7" s="150">
        <f>IF(P2_IndicatorData!F9="No data","x",ROUND(IF(P2_IndicatorData!F9&gt;F$51,0,IF(P2_IndicatorData!F9&lt;F$50,10,(F$51-P2_IndicatorData!F9)/(F$51-F$50)*10)),1))</f>
        <v>9.5</v>
      </c>
      <c r="G7" s="150">
        <f>IF(P2_IndicatorData!G9="No data","x",ROUND(IF(P2_IndicatorData!G9&gt;G$51,0,IF(P2_IndicatorData!G9&lt;G$50,10,(G$51-P2_IndicatorData!G9)/(G$51-G$50)*10)),1))</f>
        <v>7.2</v>
      </c>
      <c r="H7" s="150">
        <f>IF(P2_IndicatorData!H9="No data","x",ROUND(IF(P2_IndicatorData!H9&gt;H$51,10,IF(P2_IndicatorData!H9&lt;H$50,0,10-(H$51-P2_IndicatorData!H9)/(H$51-H$50)*10)),1))</f>
        <v>8.6999999999999993</v>
      </c>
      <c r="I7" s="150">
        <f>IF(P2_IndicatorData!I9="No data","x",ROUND(IF(P2_IndicatorData!I9&gt;I$51,10,IF(P2_IndicatorData!I9&lt;I$50,0,10-(I$51-P2_IndicatorData!I9)/(I$51-I$50)*10)),1))</f>
        <v>5.7</v>
      </c>
      <c r="J7" s="150">
        <f>IF(P2_IndicatorData!J9="No data","x",ROUND(IF(P2_IndicatorData!J9&gt;J$51,10,IF(P2_IndicatorData!J9&lt;J$50,0,10-(J$51-P2_IndicatorData!J9)/(J$51-J$50)*10)),1))</f>
        <v>1.6</v>
      </c>
      <c r="K7" s="150">
        <f>IF(P2_IndicatorData!K9="No data","x",ROUND(IF(P2_IndicatorData!K9&gt;K$51,0,IF(P2_IndicatorData!K9&lt;K$50,10,(K$51-P2_IndicatorData!K9)/(K$51-K$50)*10)),1))</f>
        <v>0.7</v>
      </c>
      <c r="L7" s="150">
        <f>IF(P2_IndicatorData!L9="No data","x",ROUND(IF(P2_IndicatorData!L9&gt;L$51,0,IF(P2_IndicatorData!L9&lt;L$50,10,(L$51-P2_IndicatorData!L9)/(L$51-L$50)*10)),1))</f>
        <v>1.4</v>
      </c>
      <c r="M7" s="150">
        <f>IF(P2_IndicatorData!M9="No data","x",ROUND(IF(P2_IndicatorData!M9&gt;M$51,0,IF(P2_IndicatorData!M9&lt;M$50,10,(M$51-P2_IndicatorData!M9)/(M$51-M$50)*10)),1))</f>
        <v>5.5</v>
      </c>
      <c r="N7" s="150">
        <f>IF(P2_IndicatorData!O9="No data","x",ROUND(IF(P2_IndicatorData!O9&gt;N$51,10,IF(P2_IndicatorData!O9&lt;N$50,0,10-(N$51-P2_IndicatorData!O9)/(N$51-N$50)*10)),1))</f>
        <v>0</v>
      </c>
      <c r="O7" s="150">
        <f>IF(P2_IndicatorData!Q9="No data","x",ROUND(IF(P2_IndicatorData!Q9&gt;O$51,10,IF(P2_IndicatorData!Q9&lt;O$50,0,10-(O$51-P2_IndicatorData!Q9)/(O$51-O$50)*10)),1))</f>
        <v>0</v>
      </c>
      <c r="P7" s="150">
        <f>IF(P2_IndicatorData!S9="No data","x",ROUND(IF(P2_IndicatorData!S9&gt;P$51,10,IF(P2_IndicatorData!S9&lt;P$50,0,10-(P$51-P2_IndicatorData!S9)/(P$51-P$50)*10)),1))</f>
        <v>2.7</v>
      </c>
      <c r="Q7" s="150">
        <f>IF(P2_IndicatorData!T9="No data","x",ROUND(IF(P2_IndicatorData!T9&gt;Q$51,10,IF(P2_IndicatorData!T9&lt;Q$50,0,10-(Q$51-P2_IndicatorData!T9)/(Q$51-Q$50)*10)),1))</f>
        <v>0.4</v>
      </c>
      <c r="R7" s="150">
        <f>IF(P2_IndicatorData!U9="No data","x",ROUND(IF(P2_IndicatorData!U9&gt;R$51,10,IF(P2_IndicatorData!U9&lt;R$50,0,10-(R$51-P2_IndicatorData!U9)/(R$51-R$50)*10)),1))</f>
        <v>0.8</v>
      </c>
      <c r="S7" s="150">
        <f>IF(P2_IndicatorData!V9="No data","x",ROUND(IF(P2_IndicatorData!V9&gt;S$51,0,IF(P2_IndicatorData!V9&lt;S$50,10,(S$51-P2_IndicatorData!V9)/(S$51-S$50)*10)),1))</f>
        <v>6</v>
      </c>
      <c r="T7" s="150">
        <f>IF(P2_IndicatorData!W9="No data","x",ROUND(IF(P2_IndicatorData!W9&gt;T$51,10,IF(P2_IndicatorData!W9&lt;T$50,0,10-(T$51-P2_IndicatorData!W9)/(T$51-T$50)*10)),1))</f>
        <v>0.7</v>
      </c>
      <c r="U7" s="150">
        <f>IF(P2_IndicatorData!X9="No data","x",ROUND(IF(P2_IndicatorData!X9&gt;U$51,0,IF(P2_IndicatorData!X9&lt;U$50,10,(U$51-P2_IndicatorData!X9)/(U$51-U$50)*10)),1))</f>
        <v>4.4000000000000004</v>
      </c>
      <c r="V7" s="150">
        <f>IF(P2_IndicatorData!Y9="No data","x",ROUND(IF(P2_IndicatorData!Y9&gt;V$51,10,IF(P2_IndicatorData!Y9&lt;V$50,0,10-(V$51-P2_IndicatorData!Y9)/(V$51-V$50)*10)),1))</f>
        <v>0</v>
      </c>
      <c r="W7" s="150">
        <f>IF(P2_IndicatorData!Z9="No data","x",ROUND(IF(P2_IndicatorData!Z9&gt;W$51,10,IF(P2_IndicatorData!Z9&lt;W$50,0,10-(W$51-P2_IndicatorData!Z9)/(W$51-W$50)*10)),1))</f>
        <v>0</v>
      </c>
      <c r="X7" s="150">
        <f>IF(P2_IndicatorData!AA9="No data","x",ROUND(IF(P2_IndicatorData!AA9&gt;X$51,10,IF(P2_IndicatorData!AA9&lt;X$50,0,10-(X$51-P2_IndicatorData!AA9)/(X$51-X$50)*10)),1))</f>
        <v>1.2</v>
      </c>
      <c r="Y7" s="150">
        <f>IF(P2_IndicatorData!AB9="No data","x",ROUND(IF(P2_IndicatorData!AB9&gt;Y$51,0,IF(P2_IndicatorData!AB9&lt;Y$50,10,(Y$51-P2_IndicatorData!AB9)/(Y$51-Y$50)*10)),1))</f>
        <v>8.9</v>
      </c>
      <c r="Z7" s="150">
        <f>IF(P2_IndicatorData!AC9="No data","x",ROUND(IF(P2_IndicatorData!AC9&gt;Z$51,0,IF(P2_IndicatorData!AC9&lt;Z$50,10,(Z$51-P2_IndicatorData!AC9)/(Z$51-Z$50)*10)),1))</f>
        <v>9.3000000000000007</v>
      </c>
      <c r="AA7" s="150">
        <f>IF(P2_IndicatorData!AD9="No data","x",ROUND(IF(P2_IndicatorData!AD9&gt;AA$51,10,IF(P2_IndicatorData!AD9&lt;AA$50,0,10-(AA$51-P2_IndicatorData!AD9)/(AA$51-AA$50)*10)),1))</f>
        <v>7.2</v>
      </c>
      <c r="AB7" s="150">
        <f>IF(P2_IndicatorData!AE9="No data","x",ROUND(IF(P2_IndicatorData!AE9&gt;AB$51,0,IF(P2_IndicatorData!AE9&lt;AB$50,10,(AB$51-P2_IndicatorData!AE9)/(AB$51-AB$50)*10)),1))</f>
        <v>9</v>
      </c>
      <c r="AC7" s="150">
        <f>IF(P2_IndicatorData!AH9="No data","x",ROUND(IF(P2_IndicatorData!AH9&gt;AC$51,10,IF(P2_IndicatorData!AH9&lt;AC$50,0,10-(AC$51-P2_IndicatorData!AH9)/(AC$51-AC$50)*10)),1))</f>
        <v>3</v>
      </c>
      <c r="AD7" s="150">
        <f>IF(P2_IndicatorData!AI9="No data","x",ROUND(IF(P2_IndicatorData!AI9&gt;AD$51,0,IF(P2_IndicatorData!AI9&lt;AD$50,10,(AD$51-P2_IndicatorData!AI9)/(AD$51-AD$50)*10)),1))</f>
        <v>6.2</v>
      </c>
      <c r="AE7" s="226">
        <f t="shared" si="16"/>
        <v>9.1999999999999993</v>
      </c>
      <c r="AF7" s="227">
        <f t="shared" si="0"/>
        <v>7.6</v>
      </c>
      <c r="AG7" s="227">
        <f t="shared" si="1"/>
        <v>7.2</v>
      </c>
      <c r="AH7" s="227">
        <f t="shared" si="2"/>
        <v>1.2</v>
      </c>
      <c r="AI7" s="228">
        <f t="shared" si="3"/>
        <v>5.3</v>
      </c>
      <c r="AJ7" s="227">
        <f t="shared" si="4"/>
        <v>0.6</v>
      </c>
      <c r="AK7" s="227">
        <f t="shared" si="5"/>
        <v>3.5</v>
      </c>
      <c r="AL7" s="227">
        <f t="shared" si="6"/>
        <v>0.9</v>
      </c>
      <c r="AM7" s="228">
        <f t="shared" si="7"/>
        <v>1.7</v>
      </c>
      <c r="AN7" s="227">
        <f t="shared" si="8"/>
        <v>3.4</v>
      </c>
      <c r="AO7" s="227">
        <f t="shared" si="9"/>
        <v>6.5</v>
      </c>
      <c r="AP7" s="226">
        <f t="shared" si="10"/>
        <v>0</v>
      </c>
      <c r="AQ7" s="227">
        <f t="shared" si="11"/>
        <v>2.2000000000000002</v>
      </c>
      <c r="AR7" s="228">
        <f t="shared" si="12"/>
        <v>4</v>
      </c>
      <c r="AS7" s="227">
        <f t="shared" si="13"/>
        <v>8.1</v>
      </c>
      <c r="AT7" s="151">
        <f>IF(P2_IndicatorData!AG9="No data","x",ROUND(IF(P2_IndicatorData!AG9&gt;AT$51,10,IF(P2_IndicatorData!AG9&lt;AT$50,0,10-(AT$51-P2_IndicatorData!AG9)/(AT$51-AT$50)*10)),1))</f>
        <v>6.7</v>
      </c>
      <c r="AU7" s="151">
        <f>IF(P2_IndicatorData!AF9="No data",0.1,ROUND(IF(P2_IndicatorData!AF9&gt;AU$51,10,IF(P2_IndicatorData!AF9&lt;AU$50,0.1,10-(AU$51-P2_IndicatorData!AF9)/(AU$51-AU$50)*10)),1))</f>
        <v>0.1</v>
      </c>
      <c r="AV7" s="228">
        <f t="shared" si="14"/>
        <v>5</v>
      </c>
      <c r="AW7" s="228">
        <f t="shared" si="15"/>
        <v>4.5999999999999996</v>
      </c>
      <c r="AX7" s="229">
        <f t="shared" si="17"/>
        <v>4.0999999999999996</v>
      </c>
    </row>
    <row r="8" spans="1:50" x14ac:dyDescent="0.3">
      <c r="A8" s="149" t="s">
        <v>63</v>
      </c>
      <c r="B8" s="149" t="s">
        <v>64</v>
      </c>
      <c r="C8" s="150">
        <f>IF(P2_IndicatorData!C10="No data","x",ROUND(IF(P2_IndicatorData!C10&gt;C$51,10,IF(P2_IndicatorData!C10&lt;C$50,0,10-(C$51-P2_IndicatorData!C10)/(C$51-C$50)*10)),1))</f>
        <v>8</v>
      </c>
      <c r="D8" s="150">
        <f>IF(P2_IndicatorData!D10="No data","x",ROUND(IF(P2_IndicatorData!D10&gt;D$51,0,IF(P2_IndicatorData!D10&lt;D$50,10,(D$51-P2_IndicatorData!D10)/(D$51-D$50)*10)),1))</f>
        <v>1.9</v>
      </c>
      <c r="E8" s="150">
        <f>IF(P2_IndicatorData!E10="No data","x",ROUND(IF(P2_IndicatorData!E10&gt;E$51,0,IF(P2_IndicatorData!E10&lt;E$50,10,(E$51-P2_IndicatorData!E10)/(E$51-E$50)*10)),1))</f>
        <v>4.4000000000000004</v>
      </c>
      <c r="F8" s="150">
        <f>IF(P2_IndicatorData!F10="No data","x",ROUND(IF(P2_IndicatorData!F10&gt;F$51,0,IF(P2_IndicatorData!F10&lt;F$50,10,(F$51-P2_IndicatorData!F10)/(F$51-F$50)*10)),1))</f>
        <v>4.5</v>
      </c>
      <c r="G8" s="150">
        <f>IF(P2_IndicatorData!G10="No data","x",ROUND(IF(P2_IndicatorData!G10&gt;G$51,0,IF(P2_IndicatorData!G10&lt;G$50,10,(G$51-P2_IndicatorData!G10)/(G$51-G$50)*10)),1))</f>
        <v>1.4</v>
      </c>
      <c r="H8" s="150">
        <f>IF(P2_IndicatorData!H10="No data","x",ROUND(IF(P2_IndicatorData!H10&gt;H$51,10,IF(P2_IndicatorData!H10&lt;H$50,0,10-(H$51-P2_IndicatorData!H10)/(H$51-H$50)*10)),1))</f>
        <v>8</v>
      </c>
      <c r="I8" s="150">
        <f>IF(P2_IndicatorData!I10="No data","x",ROUND(IF(P2_IndicatorData!I10&gt;I$51,10,IF(P2_IndicatorData!I10&lt;I$50,0,10-(I$51-P2_IndicatorData!I10)/(I$51-I$50)*10)),1))</f>
        <v>7.9</v>
      </c>
      <c r="J8" s="150">
        <f>IF(P2_IndicatorData!J10="No data","x",ROUND(IF(P2_IndicatorData!J10&gt;J$51,10,IF(P2_IndicatorData!J10&lt;J$50,0,10-(J$51-P2_IndicatorData!J10)/(J$51-J$50)*10)),1))</f>
        <v>7.2</v>
      </c>
      <c r="K8" s="150">
        <f>IF(P2_IndicatorData!K10="No data","x",ROUND(IF(P2_IndicatorData!K10&gt;K$51,0,IF(P2_IndicatorData!K10&lt;K$50,10,(K$51-P2_IndicatorData!K10)/(K$51-K$50)*10)),1))</f>
        <v>1.1000000000000001</v>
      </c>
      <c r="L8" s="150">
        <f>IF(P2_IndicatorData!L10="No data","x",ROUND(IF(P2_IndicatorData!L10&gt;L$51,0,IF(P2_IndicatorData!L10&lt;L$50,10,(L$51-P2_IndicatorData!L10)/(L$51-L$50)*10)),1))</f>
        <v>2.2000000000000002</v>
      </c>
      <c r="M8" s="150">
        <f>IF(P2_IndicatorData!M10="No data","x",ROUND(IF(P2_IndicatorData!M10&gt;M$51,0,IF(P2_IndicatorData!M10&lt;M$50,10,(M$51-P2_IndicatorData!M10)/(M$51-M$50)*10)),1))</f>
        <v>3.4</v>
      </c>
      <c r="N8" s="150">
        <f>IF(P2_IndicatorData!O10="No data","x",ROUND(IF(P2_IndicatorData!O10&gt;N$51,10,IF(P2_IndicatorData!O10&lt;N$50,0,10-(N$51-P2_IndicatorData!O10)/(N$51-N$50)*10)),1))</f>
        <v>2.9</v>
      </c>
      <c r="O8" s="150">
        <f>IF(P2_IndicatorData!Q10="No data","x",ROUND(IF(P2_IndicatorData!Q10&gt;O$51,10,IF(P2_IndicatorData!Q10&lt;O$50,0,10-(O$51-P2_IndicatorData!Q10)/(O$51-O$50)*10)),1))</f>
        <v>2.9</v>
      </c>
      <c r="P8" s="150">
        <f>IF(P2_IndicatorData!S10="No data","x",ROUND(IF(P2_IndicatorData!S10&gt;P$51,10,IF(P2_IndicatorData!S10&lt;P$50,0,10-(P$51-P2_IndicatorData!S10)/(P$51-P$50)*10)),1))</f>
        <v>2.4</v>
      </c>
      <c r="Q8" s="150">
        <f>IF(P2_IndicatorData!T10="No data","x",ROUND(IF(P2_IndicatorData!T10&gt;Q$51,10,IF(P2_IndicatorData!T10&lt;Q$50,0,10-(Q$51-P2_IndicatorData!T10)/(Q$51-Q$50)*10)),1))</f>
        <v>0.3</v>
      </c>
      <c r="R8" s="150">
        <f>IF(P2_IndicatorData!U10="No data","x",ROUND(IF(P2_IndicatorData!U10&gt;R$51,10,IF(P2_IndicatorData!U10&lt;R$50,0,10-(R$51-P2_IndicatorData!U10)/(R$51-R$50)*10)),1))</f>
        <v>1</v>
      </c>
      <c r="S8" s="150">
        <f>IF(P2_IndicatorData!V10="No data","x",ROUND(IF(P2_IndicatorData!V10&gt;S$51,0,IF(P2_IndicatorData!V10&lt;S$50,10,(S$51-P2_IndicatorData!V10)/(S$51-S$50)*10)),1))</f>
        <v>4.5</v>
      </c>
      <c r="T8" s="150">
        <f>IF(P2_IndicatorData!W10="No data","x",ROUND(IF(P2_IndicatorData!W10&gt;T$51,10,IF(P2_IndicatorData!W10&lt;T$50,0,10-(T$51-P2_IndicatorData!W10)/(T$51-T$50)*10)),1))</f>
        <v>5.7</v>
      </c>
      <c r="U8" s="150">
        <f>IF(P2_IndicatorData!X10="No data","x",ROUND(IF(P2_IndicatorData!X10&gt;U$51,0,IF(P2_IndicatorData!X10&lt;U$50,10,(U$51-P2_IndicatorData!X10)/(U$51-U$50)*10)),1))</f>
        <v>4.7</v>
      </c>
      <c r="V8" s="150">
        <f>IF(P2_IndicatorData!Y10="No data","x",ROUND(IF(P2_IndicatorData!Y10&gt;V$51,10,IF(P2_IndicatorData!Y10&lt;V$50,0,10-(V$51-P2_IndicatorData!Y10)/(V$51-V$50)*10)),1))</f>
        <v>0</v>
      </c>
      <c r="W8" s="150">
        <f>IF(P2_IndicatorData!Z10="No data","x",ROUND(IF(P2_IndicatorData!Z10&gt;W$51,10,IF(P2_IndicatorData!Z10&lt;W$50,0,10-(W$51-P2_IndicatorData!Z10)/(W$51-W$50)*10)),1))</f>
        <v>0</v>
      </c>
      <c r="X8" s="150">
        <f>IF(P2_IndicatorData!AA10="No data","x",ROUND(IF(P2_IndicatorData!AA10&gt;X$51,10,IF(P2_IndicatorData!AA10&lt;X$50,0,10-(X$51-P2_IndicatorData!AA10)/(X$51-X$50)*10)),1))</f>
        <v>0.1</v>
      </c>
      <c r="Y8" s="150">
        <f>IF(P2_IndicatorData!AB10="No data","x",ROUND(IF(P2_IndicatorData!AB10&gt;Y$51,0,IF(P2_IndicatorData!AB10&lt;Y$50,10,(Y$51-P2_IndicatorData!AB10)/(Y$51-Y$50)*10)),1))</f>
        <v>6.6</v>
      </c>
      <c r="Z8" s="150">
        <f>IF(P2_IndicatorData!AC10="No data","x",ROUND(IF(P2_IndicatorData!AC10&gt;Z$51,0,IF(P2_IndicatorData!AC10&lt;Z$50,10,(Z$51-P2_IndicatorData!AC10)/(Z$51-Z$50)*10)),1))</f>
        <v>8.6999999999999993</v>
      </c>
      <c r="AA8" s="150">
        <f>IF(P2_IndicatorData!AD10="No data","x",ROUND(IF(P2_IndicatorData!AD10&gt;AA$51,10,IF(P2_IndicatorData!AD10&lt;AA$50,0,10-(AA$51-P2_IndicatorData!AD10)/(AA$51-AA$50)*10)),1))</f>
        <v>5.2</v>
      </c>
      <c r="AB8" s="150">
        <f>IF(P2_IndicatorData!AE10="No data","x",ROUND(IF(P2_IndicatorData!AE10&gt;AB$51,0,IF(P2_IndicatorData!AE10&lt;AB$50,10,(AB$51-P2_IndicatorData!AE10)/(AB$51-AB$50)*10)),1))</f>
        <v>6.6</v>
      </c>
      <c r="AC8" s="150">
        <f>IF(P2_IndicatorData!AH10="No data","x",ROUND(IF(P2_IndicatorData!AH10&gt;AC$51,10,IF(P2_IndicatorData!AH10&lt;AC$50,0,10-(AC$51-P2_IndicatorData!AH10)/(AC$51-AC$50)*10)),1))</f>
        <v>3.6</v>
      </c>
      <c r="AD8" s="150">
        <f>IF(P2_IndicatorData!AI10="No data","x",ROUND(IF(P2_IndicatorData!AI10&gt;AD$51,0,IF(P2_IndicatorData!AI10&lt;AD$50,10,(AD$51-P2_IndicatorData!AI10)/(AD$51-AD$50)*10)),1))</f>
        <v>1.5</v>
      </c>
      <c r="AE8" s="226">
        <f t="shared" si="16"/>
        <v>3.1</v>
      </c>
      <c r="AF8" s="227">
        <f t="shared" si="0"/>
        <v>5.6</v>
      </c>
      <c r="AG8" s="227">
        <f t="shared" si="1"/>
        <v>8</v>
      </c>
      <c r="AH8" s="227">
        <f t="shared" si="2"/>
        <v>4.2</v>
      </c>
      <c r="AI8" s="228">
        <f t="shared" si="3"/>
        <v>5.9</v>
      </c>
      <c r="AJ8" s="227">
        <f t="shared" si="4"/>
        <v>0.7</v>
      </c>
      <c r="AK8" s="227">
        <f t="shared" si="5"/>
        <v>2.8</v>
      </c>
      <c r="AL8" s="227">
        <f t="shared" si="6"/>
        <v>2.7</v>
      </c>
      <c r="AM8" s="228">
        <f t="shared" si="7"/>
        <v>2.1</v>
      </c>
      <c r="AN8" s="227">
        <f t="shared" si="8"/>
        <v>5.0999999999999996</v>
      </c>
      <c r="AO8" s="227">
        <f t="shared" si="9"/>
        <v>5.0999999999999996</v>
      </c>
      <c r="AP8" s="226">
        <f t="shared" si="10"/>
        <v>0</v>
      </c>
      <c r="AQ8" s="227">
        <f t="shared" si="11"/>
        <v>2.4</v>
      </c>
      <c r="AR8" s="228">
        <f t="shared" si="12"/>
        <v>4.2</v>
      </c>
      <c r="AS8" s="227">
        <f t="shared" si="13"/>
        <v>5.9</v>
      </c>
      <c r="AT8" s="151">
        <f>IF(P2_IndicatorData!AG10="No data","x",ROUND(IF(P2_IndicatorData!AG10&gt;AT$51,10,IF(P2_IndicatorData!AG10&lt;AT$50,0,10-(AT$51-P2_IndicatorData!AG10)/(AT$51-AT$50)*10)),1))</f>
        <v>3.3</v>
      </c>
      <c r="AU8" s="151">
        <f>IF(P2_IndicatorData!AF10="No data",0.1,ROUND(IF(P2_IndicatorData!AF10&gt;AU$51,10,IF(P2_IndicatorData!AF10&lt;AU$50,0.1,10-(AU$51-P2_IndicatorData!AF10)/(AU$51-AU$50)*10)),1))</f>
        <v>2.5</v>
      </c>
      <c r="AV8" s="228">
        <f t="shared" si="14"/>
        <v>3.9</v>
      </c>
      <c r="AW8" s="228">
        <f t="shared" si="15"/>
        <v>2.6</v>
      </c>
      <c r="AX8" s="229">
        <f t="shared" si="17"/>
        <v>3.7</v>
      </c>
    </row>
    <row r="9" spans="1:50" x14ac:dyDescent="0.3">
      <c r="A9" s="149" t="s">
        <v>65</v>
      </c>
      <c r="B9" s="149" t="s">
        <v>66</v>
      </c>
      <c r="C9" s="150">
        <f>IF(P2_IndicatorData!C11="No data","x",ROUND(IF(P2_IndicatorData!C11&gt;C$51,10,IF(P2_IndicatorData!C11&lt;C$50,0,10-(C$51-P2_IndicatorData!C11)/(C$51-C$50)*10)),1))</f>
        <v>8</v>
      </c>
      <c r="D9" s="150">
        <f>IF(P2_IndicatorData!D11="No data","x",ROUND(IF(P2_IndicatorData!D11&gt;D$51,0,IF(P2_IndicatorData!D11&lt;D$50,10,(D$51-P2_IndicatorData!D11)/(D$51-D$50)*10)),1))</f>
        <v>10</v>
      </c>
      <c r="E9" s="150">
        <f>IF(P2_IndicatorData!E11="No data","x",ROUND(IF(P2_IndicatorData!E11&gt;E$51,0,IF(P2_IndicatorData!E11&lt;E$50,10,(E$51-P2_IndicatorData!E11)/(E$51-E$50)*10)),1))</f>
        <v>10</v>
      </c>
      <c r="F9" s="150">
        <f>IF(P2_IndicatorData!F11="No data","x",ROUND(IF(P2_IndicatorData!F11&gt;F$51,0,IF(P2_IndicatorData!F11&lt;F$50,10,(F$51-P2_IndicatorData!F11)/(F$51-F$50)*10)),1))</f>
        <v>9.6</v>
      </c>
      <c r="G9" s="150">
        <f>IF(P2_IndicatorData!G11="No data","x",ROUND(IF(P2_IndicatorData!G11&gt;G$51,0,IF(P2_IndicatorData!G11&lt;G$50,10,(G$51-P2_IndicatorData!G11)/(G$51-G$50)*10)),1))</f>
        <v>10</v>
      </c>
      <c r="H9" s="150">
        <f>IF(P2_IndicatorData!H11="No data","x",ROUND(IF(P2_IndicatorData!H11&gt;H$51,10,IF(P2_IndicatorData!H11&lt;H$50,0,10-(H$51-P2_IndicatorData!H11)/(H$51-H$50)*10)),1))</f>
        <v>3.6</v>
      </c>
      <c r="I9" s="150">
        <f>IF(P2_IndicatorData!I11="No data","x",ROUND(IF(P2_IndicatorData!I11&gt;I$51,10,IF(P2_IndicatorData!I11&lt;I$50,0,10-(I$51-P2_IndicatorData!I11)/(I$51-I$50)*10)),1))</f>
        <v>6.1</v>
      </c>
      <c r="J9" s="150">
        <f>IF(P2_IndicatorData!J11="No data","x",ROUND(IF(P2_IndicatorData!J11&gt;J$51,10,IF(P2_IndicatorData!J11&lt;J$50,0,10-(J$51-P2_IndicatorData!J11)/(J$51-J$50)*10)),1))</f>
        <v>10</v>
      </c>
      <c r="K9" s="150">
        <f>IF(P2_IndicatorData!K11="No data","x",ROUND(IF(P2_IndicatorData!K11&gt;K$51,0,IF(P2_IndicatorData!K11&lt;K$50,10,(K$51-P2_IndicatorData!K11)/(K$51-K$50)*10)),1))</f>
        <v>9.1</v>
      </c>
      <c r="L9" s="150">
        <f>IF(P2_IndicatorData!L11="No data","x",ROUND(IF(P2_IndicatorData!L11&gt;L$51,0,IF(P2_IndicatorData!L11&lt;L$50,10,(L$51-P2_IndicatorData!L11)/(L$51-L$50)*10)),1))</f>
        <v>10</v>
      </c>
      <c r="M9" s="150">
        <f>IF(P2_IndicatorData!M11="No data","x",ROUND(IF(P2_IndicatorData!M11&gt;M$51,0,IF(P2_IndicatorData!M11&lt;M$50,10,(M$51-P2_IndicatorData!M11)/(M$51-M$50)*10)),1))</f>
        <v>10</v>
      </c>
      <c r="N9" s="150">
        <f>IF(P2_IndicatorData!O11="No data","x",ROUND(IF(P2_IndicatorData!O11&gt;N$51,10,IF(P2_IndicatorData!O11&lt;N$50,0,10-(N$51-P2_IndicatorData!O11)/(N$51-N$50)*10)),1))</f>
        <v>10</v>
      </c>
      <c r="O9" s="150">
        <f>IF(P2_IndicatorData!Q11="No data","x",ROUND(IF(P2_IndicatorData!Q11&gt;O$51,10,IF(P2_IndicatorData!Q11&lt;O$50,0,10-(O$51-P2_IndicatorData!Q11)/(O$51-O$50)*10)),1))</f>
        <v>0</v>
      </c>
      <c r="P9" s="150">
        <f>IF(P2_IndicatorData!S11="No data","x",ROUND(IF(P2_IndicatorData!S11&gt;P$51,10,IF(P2_IndicatorData!S11&lt;P$50,0,10-(P$51-P2_IndicatorData!S11)/(P$51-P$50)*10)),1))</f>
        <v>2.7</v>
      </c>
      <c r="Q9" s="150">
        <f>IF(P2_IndicatorData!T11="No data","x",ROUND(IF(P2_IndicatorData!T11&gt;Q$51,10,IF(P2_IndicatorData!T11&lt;Q$50,0,10-(Q$51-P2_IndicatorData!T11)/(Q$51-Q$50)*10)),1))</f>
        <v>10</v>
      </c>
      <c r="R9" s="150">
        <f>IF(P2_IndicatorData!U11="No data","x",ROUND(IF(P2_IndicatorData!U11&gt;R$51,10,IF(P2_IndicatorData!U11&lt;R$50,0,10-(R$51-P2_IndicatorData!U11)/(R$51-R$50)*10)),1))</f>
        <v>10</v>
      </c>
      <c r="S9" s="150">
        <f>IF(P2_IndicatorData!V11="No data","x",ROUND(IF(P2_IndicatorData!V11&gt;S$51,0,IF(P2_IndicatorData!V11&lt;S$50,10,(S$51-P2_IndicatorData!V11)/(S$51-S$50)*10)),1))</f>
        <v>4.9000000000000004</v>
      </c>
      <c r="T9" s="150">
        <f>IF(P2_IndicatorData!W11="No data","x",ROUND(IF(P2_IndicatorData!W11&gt;T$51,10,IF(P2_IndicatorData!W11&lt;T$50,0,10-(T$51-P2_IndicatorData!W11)/(T$51-T$50)*10)),1))</f>
        <v>1.3</v>
      </c>
      <c r="U9" s="150">
        <f>IF(P2_IndicatorData!X11="No data","x",ROUND(IF(P2_IndicatorData!X11&gt;U$51,0,IF(P2_IndicatorData!X11&lt;U$50,10,(U$51-P2_IndicatorData!X11)/(U$51-U$50)*10)),1))</f>
        <v>7.3</v>
      </c>
      <c r="V9" s="150">
        <f>IF(P2_IndicatorData!Y11="No data","x",ROUND(IF(P2_IndicatorData!Y11&gt;V$51,10,IF(P2_IndicatorData!Y11&lt;V$50,0,10-(V$51-P2_IndicatorData!Y11)/(V$51-V$50)*10)),1))</f>
        <v>10</v>
      </c>
      <c r="W9" s="150">
        <f>IF(P2_IndicatorData!Z11="No data","x",ROUND(IF(P2_IndicatorData!Z11&gt;W$51,10,IF(P2_IndicatorData!Z11&lt;W$50,0,10-(W$51-P2_IndicatorData!Z11)/(W$51-W$50)*10)),1))</f>
        <v>9.3000000000000007</v>
      </c>
      <c r="X9" s="150">
        <f>IF(P2_IndicatorData!AA11="No data","x",ROUND(IF(P2_IndicatorData!AA11&gt;X$51,10,IF(P2_IndicatorData!AA11&lt;X$50,0,10-(X$51-P2_IndicatorData!AA11)/(X$51-X$50)*10)),1))</f>
        <v>4.4000000000000004</v>
      </c>
      <c r="Y9" s="150">
        <f>IF(P2_IndicatorData!AB11="No data","x",ROUND(IF(P2_IndicatorData!AB11&gt;Y$51,0,IF(P2_IndicatorData!AB11&lt;Y$50,10,(Y$51-P2_IndicatorData!AB11)/(Y$51-Y$50)*10)),1))</f>
        <v>7.9</v>
      </c>
      <c r="Z9" s="150">
        <f>IF(P2_IndicatorData!AC11="No data","x",ROUND(IF(P2_IndicatorData!AC11&gt;Z$51,0,IF(P2_IndicatorData!AC11&lt;Z$50,10,(Z$51-P2_IndicatorData!AC11)/(Z$51-Z$50)*10)),1))</f>
        <v>9.9</v>
      </c>
      <c r="AA9" s="150">
        <f>IF(P2_IndicatorData!AD11="No data","x",ROUND(IF(P2_IndicatorData!AD11&gt;AA$51,10,IF(P2_IndicatorData!AD11&lt;AA$50,0,10-(AA$51-P2_IndicatorData!AD11)/(AA$51-AA$50)*10)),1))</f>
        <v>10</v>
      </c>
      <c r="AB9" s="150">
        <f>IF(P2_IndicatorData!AE11="No data","x",ROUND(IF(P2_IndicatorData!AE11&gt;AB$51,0,IF(P2_IndicatorData!AE11&lt;AB$50,10,(AB$51-P2_IndicatorData!AE11)/(AB$51-AB$50)*10)),1))</f>
        <v>10</v>
      </c>
      <c r="AC9" s="150">
        <f>IF(P2_IndicatorData!AH11="No data","x",ROUND(IF(P2_IndicatorData!AH11&gt;AC$51,10,IF(P2_IndicatorData!AH11&lt;AC$50,0,10-(AC$51-P2_IndicatorData!AH11)/(AC$51-AC$50)*10)),1))</f>
        <v>3.7</v>
      </c>
      <c r="AD9" s="150">
        <f>IF(P2_IndicatorData!AI11="No data","x",ROUND(IF(P2_IndicatorData!AI11&gt;AD$51,0,IF(P2_IndicatorData!AI11&lt;AD$50,10,(AD$51-P2_IndicatorData!AI11)/(AD$51-AD$50)*10)),1))</f>
        <v>8.6999999999999993</v>
      </c>
      <c r="AE9" s="226">
        <f t="shared" si="16"/>
        <v>9.9</v>
      </c>
      <c r="AF9" s="227">
        <f t="shared" si="0"/>
        <v>9</v>
      </c>
      <c r="AG9" s="227">
        <f t="shared" si="1"/>
        <v>4.9000000000000004</v>
      </c>
      <c r="AH9" s="227">
        <f t="shared" si="2"/>
        <v>9.6</v>
      </c>
      <c r="AI9" s="228">
        <f t="shared" si="3"/>
        <v>7.8</v>
      </c>
      <c r="AJ9" s="227">
        <f t="shared" si="4"/>
        <v>10</v>
      </c>
      <c r="AK9" s="227">
        <f t="shared" si="5"/>
        <v>10</v>
      </c>
      <c r="AL9" s="227">
        <f t="shared" si="6"/>
        <v>4.2</v>
      </c>
      <c r="AM9" s="228">
        <f t="shared" si="7"/>
        <v>8.1</v>
      </c>
      <c r="AN9" s="227">
        <f t="shared" si="8"/>
        <v>3.1</v>
      </c>
      <c r="AO9" s="227">
        <f t="shared" si="9"/>
        <v>7.4</v>
      </c>
      <c r="AP9" s="226">
        <f t="shared" si="10"/>
        <v>9.6999999999999993</v>
      </c>
      <c r="AQ9" s="227">
        <f t="shared" si="11"/>
        <v>8.5</v>
      </c>
      <c r="AR9" s="228">
        <f t="shared" si="12"/>
        <v>6.3</v>
      </c>
      <c r="AS9" s="227">
        <f t="shared" si="13"/>
        <v>10</v>
      </c>
      <c r="AT9" s="151">
        <f>IF(P2_IndicatorData!AG11="No data","x",ROUND(IF(P2_IndicatorData!AG11&gt;AT$51,10,IF(P2_IndicatorData!AG11&lt;AT$50,0,10-(AT$51-P2_IndicatorData!AG11)/(AT$51-AT$50)*10)),1))</f>
        <v>9.6999999999999993</v>
      </c>
      <c r="AU9" s="151">
        <f>IF(P2_IndicatorData!AF11="No data",0.1,ROUND(IF(P2_IndicatorData!AF11&gt;AU$51,10,IF(P2_IndicatorData!AF11&lt;AU$50,0.1,10-(AU$51-P2_IndicatorData!AF11)/(AU$51-AU$50)*10)),1))</f>
        <v>10</v>
      </c>
      <c r="AV9" s="228">
        <f t="shared" si="14"/>
        <v>9.9</v>
      </c>
      <c r="AW9" s="228">
        <f t="shared" si="15"/>
        <v>6.2</v>
      </c>
      <c r="AX9" s="229">
        <f t="shared" si="17"/>
        <v>7.7</v>
      </c>
    </row>
    <row r="10" spans="1:50" x14ac:dyDescent="0.3">
      <c r="A10" s="149" t="s">
        <v>67</v>
      </c>
      <c r="B10" s="149" t="s">
        <v>68</v>
      </c>
      <c r="C10" s="150">
        <f>IF(P2_IndicatorData!C12="No data","x",ROUND(IF(P2_IndicatorData!C12&gt;C$51,10,IF(P2_IndicatorData!C12&lt;C$50,0,10-(C$51-P2_IndicatorData!C12)/(C$51-C$50)*10)),1))</f>
        <v>10</v>
      </c>
      <c r="D10" s="150">
        <f>IF(P2_IndicatorData!D12="No data","x",ROUND(IF(P2_IndicatorData!D12&gt;D$51,0,IF(P2_IndicatorData!D12&lt;D$50,10,(D$51-P2_IndicatorData!D12)/(D$51-D$50)*10)),1))</f>
        <v>9.1999999999999993</v>
      </c>
      <c r="E10" s="150">
        <f>IF(P2_IndicatorData!E12="No data","x",ROUND(IF(P2_IndicatorData!E12&gt;E$51,0,IF(P2_IndicatorData!E12&lt;E$50,10,(E$51-P2_IndicatorData!E12)/(E$51-E$50)*10)),1))</f>
        <v>10</v>
      </c>
      <c r="F10" s="150">
        <f>IF(P2_IndicatorData!F12="No data","x",ROUND(IF(P2_IndicatorData!F12&gt;F$51,0,IF(P2_IndicatorData!F12&lt;F$50,10,(F$51-P2_IndicatorData!F12)/(F$51-F$50)*10)),1))</f>
        <v>10</v>
      </c>
      <c r="G10" s="150">
        <f>IF(P2_IndicatorData!G12="No data","x",ROUND(IF(P2_IndicatorData!G12&gt;G$51,0,IF(P2_IndicatorData!G12&lt;G$50,10,(G$51-P2_IndicatorData!G12)/(G$51-G$50)*10)),1))</f>
        <v>9</v>
      </c>
      <c r="H10" s="150">
        <f>IF(P2_IndicatorData!H12="No data","x",ROUND(IF(P2_IndicatorData!H12&gt;H$51,10,IF(P2_IndicatorData!H12&lt;H$50,0,10-(H$51-P2_IndicatorData!H12)/(H$51-H$50)*10)),1))</f>
        <v>5</v>
      </c>
      <c r="I10" s="150">
        <f>IF(P2_IndicatorData!I12="No data","x",ROUND(IF(P2_IndicatorData!I12&gt;I$51,10,IF(P2_IndicatorData!I12&lt;I$50,0,10-(I$51-P2_IndicatorData!I12)/(I$51-I$50)*10)),1))</f>
        <v>3.5</v>
      </c>
      <c r="J10" s="150">
        <f>IF(P2_IndicatorData!J12="No data","x",ROUND(IF(P2_IndicatorData!J12&gt;J$51,10,IF(P2_IndicatorData!J12&lt;J$50,0,10-(J$51-P2_IndicatorData!J12)/(J$51-J$50)*10)),1))</f>
        <v>5.0999999999999996</v>
      </c>
      <c r="K10" s="150">
        <f>IF(P2_IndicatorData!K12="No data","x",ROUND(IF(P2_IndicatorData!K12&gt;K$51,0,IF(P2_IndicatorData!K12&lt;K$50,10,(K$51-P2_IndicatorData!K12)/(K$51-K$50)*10)),1))</f>
        <v>2.5</v>
      </c>
      <c r="L10" s="150">
        <f>IF(P2_IndicatorData!L12="No data","x",ROUND(IF(P2_IndicatorData!L12&gt;L$51,0,IF(P2_IndicatorData!L12&lt;L$50,10,(L$51-P2_IndicatorData!L12)/(L$51-L$50)*10)),1))</f>
        <v>1.9</v>
      </c>
      <c r="M10" s="150">
        <f>IF(P2_IndicatorData!M12="No data","x",ROUND(IF(P2_IndicatorData!M12&gt;M$51,0,IF(P2_IndicatorData!M12&lt;M$50,10,(M$51-P2_IndicatorData!M12)/(M$51-M$50)*10)),1))</f>
        <v>5</v>
      </c>
      <c r="N10" s="150">
        <f>IF(P2_IndicatorData!O12="No data","x",ROUND(IF(P2_IndicatorData!O12&gt;N$51,10,IF(P2_IndicatorData!O12&lt;N$50,0,10-(N$51-P2_IndicatorData!O12)/(N$51-N$50)*10)),1))</f>
        <v>0</v>
      </c>
      <c r="O10" s="150">
        <f>IF(P2_IndicatorData!Q12="No data","x",ROUND(IF(P2_IndicatorData!Q12&gt;O$51,10,IF(P2_IndicatorData!Q12&lt;O$50,0,10-(O$51-P2_IndicatorData!Q12)/(O$51-O$50)*10)),1))</f>
        <v>1.4</v>
      </c>
      <c r="P10" s="150">
        <f>IF(P2_IndicatorData!S12="No data","x",ROUND(IF(P2_IndicatorData!S12&gt;P$51,10,IF(P2_IndicatorData!S12&lt;P$50,0,10-(P$51-P2_IndicatorData!S12)/(P$51-P$50)*10)),1))</f>
        <v>3</v>
      </c>
      <c r="Q10" s="150">
        <f>IF(P2_IndicatorData!T12="No data","x",ROUND(IF(P2_IndicatorData!T12&gt;Q$51,10,IF(P2_IndicatorData!T12&lt;Q$50,0,10-(Q$51-P2_IndicatorData!T12)/(Q$51-Q$50)*10)),1))</f>
        <v>0.4</v>
      </c>
      <c r="R10" s="150">
        <f>IF(P2_IndicatorData!U12="No data","x",ROUND(IF(P2_IndicatorData!U12&gt;R$51,10,IF(P2_IndicatorData!U12&lt;R$50,0,10-(R$51-P2_IndicatorData!U12)/(R$51-R$50)*10)),1))</f>
        <v>0.8</v>
      </c>
      <c r="S10" s="150">
        <f>IF(P2_IndicatorData!V12="No data","x",ROUND(IF(P2_IndicatorData!V12&gt;S$51,0,IF(P2_IndicatorData!V12&lt;S$50,10,(S$51-P2_IndicatorData!V12)/(S$51-S$50)*10)),1))</f>
        <v>7.1</v>
      </c>
      <c r="T10" s="150">
        <f>IF(P2_IndicatorData!W12="No data","x",ROUND(IF(P2_IndicatorData!W12&gt;T$51,10,IF(P2_IndicatorData!W12&lt;T$50,0,10-(T$51-P2_IndicatorData!W12)/(T$51-T$50)*10)),1))</f>
        <v>5.3</v>
      </c>
      <c r="U10" s="150">
        <f>IF(P2_IndicatorData!X12="No data","x",ROUND(IF(P2_IndicatorData!X12&gt;U$51,0,IF(P2_IndicatorData!X12&lt;U$50,10,(U$51-P2_IndicatorData!X12)/(U$51-U$50)*10)),1))</f>
        <v>10</v>
      </c>
      <c r="V10" s="150">
        <f>IF(P2_IndicatorData!Y12="No data","x",ROUND(IF(P2_IndicatorData!Y12&gt;V$51,10,IF(P2_IndicatorData!Y12&lt;V$50,0,10-(V$51-P2_IndicatorData!Y12)/(V$51-V$50)*10)),1))</f>
        <v>7.7</v>
      </c>
      <c r="W10" s="150">
        <f>IF(P2_IndicatorData!Z12="No data","x",ROUND(IF(P2_IndicatorData!Z12&gt;W$51,10,IF(P2_IndicatorData!Z12&lt;W$50,0,10-(W$51-P2_IndicatorData!Z12)/(W$51-W$50)*10)),1))</f>
        <v>7.5</v>
      </c>
      <c r="X10" s="150">
        <f>IF(P2_IndicatorData!AA12="No data","x",ROUND(IF(P2_IndicatorData!AA12&gt;X$51,10,IF(P2_IndicatorData!AA12&lt;X$50,0,10-(X$51-P2_IndicatorData!AA12)/(X$51-X$50)*10)),1))</f>
        <v>2.9</v>
      </c>
      <c r="Y10" s="150">
        <f>IF(P2_IndicatorData!AB12="No data","x",ROUND(IF(P2_IndicatorData!AB12&gt;Y$51,0,IF(P2_IndicatorData!AB12&lt;Y$50,10,(Y$51-P2_IndicatorData!AB12)/(Y$51-Y$50)*10)),1))</f>
        <v>9.1</v>
      </c>
      <c r="Z10" s="150">
        <f>IF(P2_IndicatorData!AC12="No data","x",ROUND(IF(P2_IndicatorData!AC12&gt;Z$51,0,IF(P2_IndicatorData!AC12&lt;Z$50,10,(Z$51-P2_IndicatorData!AC12)/(Z$51-Z$50)*10)),1))</f>
        <v>8.3000000000000007</v>
      </c>
      <c r="AA10" s="150">
        <f>IF(P2_IndicatorData!AD12="No data","x",ROUND(IF(P2_IndicatorData!AD12&gt;AA$51,10,IF(P2_IndicatorData!AD12&lt;AA$50,0,10-(AA$51-P2_IndicatorData!AD12)/(AA$51-AA$50)*10)),1))</f>
        <v>5.4</v>
      </c>
      <c r="AB10" s="150">
        <f>IF(P2_IndicatorData!AE12="No data","x",ROUND(IF(P2_IndicatorData!AE12&gt;AB$51,0,IF(P2_IndicatorData!AE12&lt;AB$50,10,(AB$51-P2_IndicatorData!AE12)/(AB$51-AB$50)*10)),1))</f>
        <v>10</v>
      </c>
      <c r="AC10" s="150">
        <f>IF(P2_IndicatorData!AH12="No data","x",ROUND(IF(P2_IndicatorData!AH12&gt;AC$51,10,IF(P2_IndicatorData!AH12&lt;AC$50,0,10-(AC$51-P2_IndicatorData!AH12)/(AC$51-AC$50)*10)),1))</f>
        <v>5.8</v>
      </c>
      <c r="AD10" s="150">
        <f>IF(P2_IndicatorData!AI12="No data","x",ROUND(IF(P2_IndicatorData!AI12&gt;AD$51,0,IF(P2_IndicatorData!AI12&lt;AD$50,10,(AD$51-P2_IndicatorData!AI12)/(AD$51-AD$50)*10)),1))</f>
        <v>8.1</v>
      </c>
      <c r="AE10" s="226">
        <f t="shared" si="16"/>
        <v>9.6</v>
      </c>
      <c r="AF10" s="227">
        <f t="shared" si="0"/>
        <v>9.8000000000000007</v>
      </c>
      <c r="AG10" s="227">
        <f t="shared" si="1"/>
        <v>4.3</v>
      </c>
      <c r="AH10" s="227">
        <f t="shared" si="2"/>
        <v>3.8</v>
      </c>
      <c r="AI10" s="228">
        <f t="shared" si="3"/>
        <v>6</v>
      </c>
      <c r="AJ10" s="227">
        <f t="shared" si="4"/>
        <v>0.6</v>
      </c>
      <c r="AK10" s="227">
        <f t="shared" si="5"/>
        <v>3.5</v>
      </c>
      <c r="AL10" s="227">
        <f t="shared" si="6"/>
        <v>1.5</v>
      </c>
      <c r="AM10" s="228">
        <f t="shared" si="7"/>
        <v>1.9</v>
      </c>
      <c r="AN10" s="227">
        <f t="shared" si="8"/>
        <v>6.2</v>
      </c>
      <c r="AO10" s="227">
        <f t="shared" si="9"/>
        <v>6.8</v>
      </c>
      <c r="AP10" s="226">
        <f t="shared" si="10"/>
        <v>7.6</v>
      </c>
      <c r="AQ10" s="227">
        <f t="shared" si="11"/>
        <v>8.8000000000000007</v>
      </c>
      <c r="AR10" s="228">
        <f t="shared" si="12"/>
        <v>7.3</v>
      </c>
      <c r="AS10" s="227">
        <f t="shared" si="13"/>
        <v>7.7</v>
      </c>
      <c r="AT10" s="151">
        <f>IF(P2_IndicatorData!AG12="No data","x",ROUND(IF(P2_IndicatorData!AG12&gt;AT$51,10,IF(P2_IndicatorData!AG12&lt;AT$50,0,10-(AT$51-P2_IndicatorData!AG12)/(AT$51-AT$50)*10)),1))</f>
        <v>5.8</v>
      </c>
      <c r="AU10" s="151">
        <f>IF(P2_IndicatorData!AF12="No data",0.1,ROUND(IF(P2_IndicatorData!AF12&gt;AU$51,10,IF(P2_IndicatorData!AF12&lt;AU$50,0.1,10-(AU$51-P2_IndicatorData!AF12)/(AU$51-AU$50)*10)),1))</f>
        <v>0.1</v>
      </c>
      <c r="AV10" s="228">
        <f t="shared" si="14"/>
        <v>4.5</v>
      </c>
      <c r="AW10" s="228">
        <f t="shared" si="15"/>
        <v>7</v>
      </c>
      <c r="AX10" s="229">
        <f t="shared" si="17"/>
        <v>5.3</v>
      </c>
    </row>
    <row r="11" spans="1:50" x14ac:dyDescent="0.3">
      <c r="A11" s="149" t="s">
        <v>69</v>
      </c>
      <c r="B11" s="149" t="s">
        <v>70</v>
      </c>
      <c r="C11" s="150">
        <f>IF(P2_IndicatorData!C13="No data","x",ROUND(IF(P2_IndicatorData!C13&gt;C$51,10,IF(P2_IndicatorData!C13&lt;C$50,0,10-(C$51-P2_IndicatorData!C13)/(C$51-C$50)*10)),1))</f>
        <v>6</v>
      </c>
      <c r="D11" s="150">
        <f>IF(P2_IndicatorData!D13="No data","x",ROUND(IF(P2_IndicatorData!D13&gt;D$51,0,IF(P2_IndicatorData!D13&lt;D$50,10,(D$51-P2_IndicatorData!D13)/(D$51-D$50)*10)),1))</f>
        <v>7.5</v>
      </c>
      <c r="E11" s="150">
        <f>IF(P2_IndicatorData!E13="No data","x",ROUND(IF(P2_IndicatorData!E13&gt;E$51,0,IF(P2_IndicatorData!E13&lt;E$50,10,(E$51-P2_IndicatorData!E13)/(E$51-E$50)*10)),1))</f>
        <v>10</v>
      </c>
      <c r="F11" s="150">
        <f>IF(P2_IndicatorData!F13="No data","x",ROUND(IF(P2_IndicatorData!F13&gt;F$51,0,IF(P2_IndicatorData!F13&lt;F$50,10,(F$51-P2_IndicatorData!F13)/(F$51-F$50)*10)),1))</f>
        <v>8.5</v>
      </c>
      <c r="G11" s="150">
        <f>IF(P2_IndicatorData!G13="No data","x",ROUND(IF(P2_IndicatorData!G13&gt;G$51,0,IF(P2_IndicatorData!G13&lt;G$50,10,(G$51-P2_IndicatorData!G13)/(G$51-G$50)*10)),1))</f>
        <v>7.4</v>
      </c>
      <c r="H11" s="150">
        <f>IF(P2_IndicatorData!H13="No data","x",ROUND(IF(P2_IndicatorData!H13&gt;H$51,10,IF(P2_IndicatorData!H13&lt;H$50,0,10-(H$51-P2_IndicatorData!H13)/(H$51-H$50)*10)),1))</f>
        <v>5.6</v>
      </c>
      <c r="I11" s="150">
        <f>IF(P2_IndicatorData!I13="No data","x",ROUND(IF(P2_IndicatorData!I13&gt;I$51,10,IF(P2_IndicatorData!I13&lt;I$50,0,10-(I$51-P2_IndicatorData!I13)/(I$51-I$50)*10)),1))</f>
        <v>9.9</v>
      </c>
      <c r="J11" s="150">
        <f>IF(P2_IndicatorData!J13="No data","x",ROUND(IF(P2_IndicatorData!J13&gt;J$51,10,IF(P2_IndicatorData!J13&lt;J$50,0,10-(J$51-P2_IndicatorData!J13)/(J$51-J$50)*10)),1))</f>
        <v>9.4</v>
      </c>
      <c r="K11" s="150">
        <f>IF(P2_IndicatorData!K13="No data","x",ROUND(IF(P2_IndicatorData!K13&gt;K$51,0,IF(P2_IndicatorData!K13&lt;K$50,10,(K$51-P2_IndicatorData!K13)/(K$51-K$50)*10)),1))</f>
        <v>4.3</v>
      </c>
      <c r="L11" s="150">
        <f>IF(P2_IndicatorData!L13="No data","x",ROUND(IF(P2_IndicatorData!L13&gt;L$51,0,IF(P2_IndicatorData!L13&lt;L$50,10,(L$51-P2_IndicatorData!L13)/(L$51-L$50)*10)),1))</f>
        <v>10</v>
      </c>
      <c r="M11" s="150">
        <f>IF(P2_IndicatorData!M13="No data","x",ROUND(IF(P2_IndicatorData!M13&gt;M$51,0,IF(P2_IndicatorData!M13&lt;M$50,10,(M$51-P2_IndicatorData!M13)/(M$51-M$50)*10)),1))</f>
        <v>10</v>
      </c>
      <c r="N11" s="150">
        <f>IF(P2_IndicatorData!O13="No data","x",ROUND(IF(P2_IndicatorData!O13&gt;N$51,10,IF(P2_IndicatorData!O13&lt;N$50,0,10-(N$51-P2_IndicatorData!O13)/(N$51-N$50)*10)),1))</f>
        <v>2.9</v>
      </c>
      <c r="O11" s="150">
        <f>IF(P2_IndicatorData!Q13="No data","x",ROUND(IF(P2_IndicatorData!Q13&gt;O$51,10,IF(P2_IndicatorData!Q13&lt;O$50,0,10-(O$51-P2_IndicatorData!Q13)/(O$51-O$50)*10)),1))</f>
        <v>10</v>
      </c>
      <c r="P11" s="150">
        <f>IF(P2_IndicatorData!S13="No data","x",ROUND(IF(P2_IndicatorData!S13&gt;P$51,10,IF(P2_IndicatorData!S13&lt;P$50,0,10-(P$51-P2_IndicatorData!S13)/(P$51-P$50)*10)),1))</f>
        <v>7.6</v>
      </c>
      <c r="Q11" s="150">
        <f>IF(P2_IndicatorData!T13="No data","x",ROUND(IF(P2_IndicatorData!T13&gt;Q$51,10,IF(P2_IndicatorData!T13&lt;Q$50,0,10-(Q$51-P2_IndicatorData!T13)/(Q$51-Q$50)*10)),1))</f>
        <v>7.4</v>
      </c>
      <c r="R11" s="150">
        <f>IF(P2_IndicatorData!U13="No data","x",ROUND(IF(P2_IndicatorData!U13&gt;R$51,10,IF(P2_IndicatorData!U13&lt;R$50,0,10-(R$51-P2_IndicatorData!U13)/(R$51-R$50)*10)),1))</f>
        <v>7.5</v>
      </c>
      <c r="S11" s="150">
        <f>IF(P2_IndicatorData!V13="No data","x",ROUND(IF(P2_IndicatorData!V13&gt;S$51,0,IF(P2_IndicatorData!V13&lt;S$50,10,(S$51-P2_IndicatorData!V13)/(S$51-S$50)*10)),1))</f>
        <v>4.7</v>
      </c>
      <c r="T11" s="150">
        <f>IF(P2_IndicatorData!W13="No data","x",ROUND(IF(P2_IndicatorData!W13&gt;T$51,10,IF(P2_IndicatorData!W13&lt;T$50,0,10-(T$51-P2_IndicatorData!W13)/(T$51-T$50)*10)),1))</f>
        <v>4.9000000000000004</v>
      </c>
      <c r="U11" s="150">
        <f>IF(P2_IndicatorData!X13="No data","x",ROUND(IF(P2_IndicatorData!X13&gt;U$51,0,IF(P2_IndicatorData!X13&lt;U$50,10,(U$51-P2_IndicatorData!X13)/(U$51-U$50)*10)),1))</f>
        <v>6.5</v>
      </c>
      <c r="V11" s="150">
        <f>IF(P2_IndicatorData!Y13="No data","x",ROUND(IF(P2_IndicatorData!Y13&gt;V$51,10,IF(P2_IndicatorData!Y13&lt;V$50,0,10-(V$51-P2_IndicatorData!Y13)/(V$51-V$50)*10)),1))</f>
        <v>0.4</v>
      </c>
      <c r="W11" s="150">
        <f>IF(P2_IndicatorData!Z13="No data","x",ROUND(IF(P2_IndicatorData!Z13&gt;W$51,10,IF(P2_IndicatorData!Z13&lt;W$50,0,10-(W$51-P2_IndicatorData!Z13)/(W$51-W$50)*10)),1))</f>
        <v>1.6</v>
      </c>
      <c r="X11" s="150">
        <f>IF(P2_IndicatorData!AA13="No data","x",ROUND(IF(P2_IndicatorData!AA13&gt;X$51,10,IF(P2_IndicatorData!AA13&lt;X$50,0,10-(X$51-P2_IndicatorData!AA13)/(X$51-X$50)*10)),1))</f>
        <v>5.2</v>
      </c>
      <c r="Y11" s="150">
        <f>IF(P2_IndicatorData!AB13="No data","x",ROUND(IF(P2_IndicatorData!AB13&gt;Y$51,0,IF(P2_IndicatorData!AB13&lt;Y$50,10,(Y$51-P2_IndicatorData!AB13)/(Y$51-Y$50)*10)),1))</f>
        <v>9.1999999999999993</v>
      </c>
      <c r="Z11" s="150">
        <f>IF(P2_IndicatorData!AC13="No data","x",ROUND(IF(P2_IndicatorData!AC13&gt;Z$51,0,IF(P2_IndicatorData!AC13&lt;Z$50,10,(Z$51-P2_IndicatorData!AC13)/(Z$51-Z$50)*10)),1))</f>
        <v>4.3</v>
      </c>
      <c r="AA11" s="150">
        <f>IF(P2_IndicatorData!AD13="No data","x",ROUND(IF(P2_IndicatorData!AD13&gt;AA$51,10,IF(P2_IndicatorData!AD13&lt;AA$50,0,10-(AA$51-P2_IndicatorData!AD13)/(AA$51-AA$50)*10)),1))</f>
        <v>8.6</v>
      </c>
      <c r="AB11" s="150">
        <f>IF(P2_IndicatorData!AE13="No data","x",ROUND(IF(P2_IndicatorData!AE13&gt;AB$51,0,IF(P2_IndicatorData!AE13&lt;AB$50,10,(AB$51-P2_IndicatorData!AE13)/(AB$51-AB$50)*10)),1))</f>
        <v>7.4</v>
      </c>
      <c r="AC11" s="150">
        <f>IF(P2_IndicatorData!AH13="No data","x",ROUND(IF(P2_IndicatorData!AH13&gt;AC$51,10,IF(P2_IndicatorData!AH13&lt;AC$50,0,10-(AC$51-P2_IndicatorData!AH13)/(AC$51-AC$50)*10)),1))</f>
        <v>4.2</v>
      </c>
      <c r="AD11" s="150">
        <f>IF(P2_IndicatorData!AI13="No data","x",ROUND(IF(P2_IndicatorData!AI13&gt;AD$51,0,IF(P2_IndicatorData!AI13&lt;AD$50,10,(AD$51-P2_IndicatorData!AI13)/(AD$51-AD$50)*10)),1))</f>
        <v>10</v>
      </c>
      <c r="AE11" s="226">
        <f t="shared" si="16"/>
        <v>8.4</v>
      </c>
      <c r="AF11" s="227">
        <f t="shared" si="0"/>
        <v>7.2</v>
      </c>
      <c r="AG11" s="227">
        <f t="shared" si="1"/>
        <v>7.8</v>
      </c>
      <c r="AH11" s="227">
        <f t="shared" si="2"/>
        <v>6.9</v>
      </c>
      <c r="AI11" s="228">
        <f t="shared" si="3"/>
        <v>7.3</v>
      </c>
      <c r="AJ11" s="227">
        <f t="shared" si="4"/>
        <v>7.5</v>
      </c>
      <c r="AK11" s="227">
        <f t="shared" si="5"/>
        <v>10</v>
      </c>
      <c r="AL11" s="227">
        <f t="shared" si="6"/>
        <v>6.8</v>
      </c>
      <c r="AM11" s="228">
        <f t="shared" si="7"/>
        <v>8.1</v>
      </c>
      <c r="AN11" s="227">
        <f t="shared" si="8"/>
        <v>4.8</v>
      </c>
      <c r="AO11" s="227">
        <f t="shared" si="9"/>
        <v>6.2</v>
      </c>
      <c r="AP11" s="226">
        <f t="shared" si="10"/>
        <v>1</v>
      </c>
      <c r="AQ11" s="227">
        <f t="shared" si="11"/>
        <v>3.8</v>
      </c>
      <c r="AR11" s="228">
        <f t="shared" si="12"/>
        <v>4.9000000000000004</v>
      </c>
      <c r="AS11" s="227">
        <f t="shared" si="13"/>
        <v>8</v>
      </c>
      <c r="AT11" s="151">
        <f>IF(P2_IndicatorData!AG13="No data","x",ROUND(IF(P2_IndicatorData!AG13&gt;AT$51,10,IF(P2_IndicatorData!AG13&lt;AT$50,0,10-(AT$51-P2_IndicatorData!AG13)/(AT$51-AT$50)*10)),1))</f>
        <v>8.3000000000000007</v>
      </c>
      <c r="AU11" s="151">
        <f>IF(P2_IndicatorData!AF13="No data",0.1,ROUND(IF(P2_IndicatorData!AF13&gt;AU$51,10,IF(P2_IndicatorData!AF13&lt;AU$50,0.1,10-(AU$51-P2_IndicatorData!AF13)/(AU$51-AU$50)*10)),1))</f>
        <v>7.5</v>
      </c>
      <c r="AV11" s="228">
        <f t="shared" si="14"/>
        <v>7.9</v>
      </c>
      <c r="AW11" s="228">
        <f t="shared" si="15"/>
        <v>7.1</v>
      </c>
      <c r="AX11" s="229">
        <f t="shared" si="17"/>
        <v>7.1</v>
      </c>
    </row>
    <row r="12" spans="1:50" x14ac:dyDescent="0.3">
      <c r="A12" s="149" t="s">
        <v>71</v>
      </c>
      <c r="B12" s="149" t="s">
        <v>72</v>
      </c>
      <c r="C12" s="150">
        <f>IF(P2_IndicatorData!C14="No data","x",ROUND(IF(P2_IndicatorData!C14&gt;C$51,10,IF(P2_IndicatorData!C14&lt;C$50,0,10-(C$51-P2_IndicatorData!C14)/(C$51-C$50)*10)),1))</f>
        <v>5.8</v>
      </c>
      <c r="D12" s="150">
        <f>IF(P2_IndicatorData!D14="No data","x",ROUND(IF(P2_IndicatorData!D14&gt;D$51,0,IF(P2_IndicatorData!D14&lt;D$50,10,(D$51-P2_IndicatorData!D14)/(D$51-D$50)*10)),1))</f>
        <v>10</v>
      </c>
      <c r="E12" s="150">
        <f>IF(P2_IndicatorData!E14="No data","x",ROUND(IF(P2_IndicatorData!E14&gt;E$51,0,IF(P2_IndicatorData!E14&lt;E$50,10,(E$51-P2_IndicatorData!E14)/(E$51-E$50)*10)),1))</f>
        <v>10</v>
      </c>
      <c r="F12" s="150">
        <f>IF(P2_IndicatorData!F14="No data","x",ROUND(IF(P2_IndicatorData!F14&gt;F$51,0,IF(P2_IndicatorData!F14&lt;F$50,10,(F$51-P2_IndicatorData!F14)/(F$51-F$50)*10)),1))</f>
        <v>8.1</v>
      </c>
      <c r="G12" s="150">
        <f>IF(P2_IndicatorData!G14="No data","x",ROUND(IF(P2_IndicatorData!G14&gt;G$51,0,IF(P2_IndicatorData!G14&lt;G$50,10,(G$51-P2_IndicatorData!G14)/(G$51-G$50)*10)),1))</f>
        <v>10</v>
      </c>
      <c r="H12" s="150">
        <f>IF(P2_IndicatorData!H14="No data","x",ROUND(IF(P2_IndicatorData!H14&gt;H$51,10,IF(P2_IndicatorData!H14&lt;H$50,0,10-(H$51-P2_IndicatorData!H14)/(H$51-H$50)*10)),1))</f>
        <v>5.6</v>
      </c>
      <c r="I12" s="150">
        <f>IF(P2_IndicatorData!I14="No data","x",ROUND(IF(P2_IndicatorData!I14&gt;I$51,10,IF(P2_IndicatorData!I14&lt;I$50,0,10-(I$51-P2_IndicatorData!I14)/(I$51-I$50)*10)),1))</f>
        <v>5.0999999999999996</v>
      </c>
      <c r="J12" s="150">
        <f>IF(P2_IndicatorData!J14="No data","x",ROUND(IF(P2_IndicatorData!J14&gt;J$51,10,IF(P2_IndicatorData!J14&lt;J$50,0,10-(J$51-P2_IndicatorData!J14)/(J$51-J$50)*10)),1))</f>
        <v>3.3</v>
      </c>
      <c r="K12" s="150">
        <f>IF(P2_IndicatorData!K14="No data","x",ROUND(IF(P2_IndicatorData!K14&gt;K$51,0,IF(P2_IndicatorData!K14&lt;K$50,10,(K$51-P2_IndicatorData!K14)/(K$51-K$50)*10)),1))</f>
        <v>4.2</v>
      </c>
      <c r="L12" s="150">
        <f>IF(P2_IndicatorData!L14="No data","x",ROUND(IF(P2_IndicatorData!L14&gt;L$51,0,IF(P2_IndicatorData!L14&lt;L$50,10,(L$51-P2_IndicatorData!L14)/(L$51-L$50)*10)),1))</f>
        <v>6.3</v>
      </c>
      <c r="M12" s="150">
        <f>IF(P2_IndicatorData!M14="No data","x",ROUND(IF(P2_IndicatorData!M14&gt;M$51,0,IF(P2_IndicatorData!M14&lt;M$50,10,(M$51-P2_IndicatorData!M14)/(M$51-M$50)*10)),1))</f>
        <v>9</v>
      </c>
      <c r="N12" s="150">
        <f>IF(P2_IndicatorData!O14="No data","x",ROUND(IF(P2_IndicatorData!O14&gt;N$51,10,IF(P2_IndicatorData!O14&lt;N$50,0,10-(N$51-P2_IndicatorData!O14)/(N$51-N$50)*10)),1))</f>
        <v>4.3</v>
      </c>
      <c r="O12" s="150">
        <f>IF(P2_IndicatorData!Q14="No data","x",ROUND(IF(P2_IndicatorData!Q14&gt;O$51,10,IF(P2_IndicatorData!Q14&lt;O$50,0,10-(O$51-P2_IndicatorData!Q14)/(O$51-O$50)*10)),1))</f>
        <v>8.6</v>
      </c>
      <c r="P12" s="150">
        <f>IF(P2_IndicatorData!S14="No data","x",ROUND(IF(P2_IndicatorData!S14&gt;P$51,10,IF(P2_IndicatorData!S14&lt;P$50,0,10-(P$51-P2_IndicatorData!S14)/(P$51-P$50)*10)),1))</f>
        <v>5.4</v>
      </c>
      <c r="Q12" s="150">
        <f>IF(P2_IndicatorData!T14="No data","x",ROUND(IF(P2_IndicatorData!T14&gt;Q$51,10,IF(P2_IndicatorData!T14&lt;Q$50,0,10-(Q$51-P2_IndicatorData!T14)/(Q$51-Q$50)*10)),1))</f>
        <v>1.8</v>
      </c>
      <c r="R12" s="150">
        <f>IF(P2_IndicatorData!U14="No data","x",ROUND(IF(P2_IndicatorData!U14&gt;R$51,10,IF(P2_IndicatorData!U14&lt;R$50,0,10-(R$51-P2_IndicatorData!U14)/(R$51-R$50)*10)),1))</f>
        <v>1.9</v>
      </c>
      <c r="S12" s="150">
        <f>IF(P2_IndicatorData!V14="No data","x",ROUND(IF(P2_IndicatorData!V14&gt;S$51,0,IF(P2_IndicatorData!V14&lt;S$50,10,(S$51-P2_IndicatorData!V14)/(S$51-S$50)*10)),1))</f>
        <v>4.4000000000000004</v>
      </c>
      <c r="T12" s="150">
        <f>IF(P2_IndicatorData!W14="No data","x",ROUND(IF(P2_IndicatorData!W14&gt;T$51,10,IF(P2_IndicatorData!W14&lt;T$50,0,10-(T$51-P2_IndicatorData!W14)/(T$51-T$50)*10)),1))</f>
        <v>3.2</v>
      </c>
      <c r="U12" s="150">
        <f>IF(P2_IndicatorData!X14="No data","x",ROUND(IF(P2_IndicatorData!X14&gt;U$51,0,IF(P2_IndicatorData!X14&lt;U$50,10,(U$51-P2_IndicatorData!X14)/(U$51-U$50)*10)),1))</f>
        <v>6.2</v>
      </c>
      <c r="V12" s="150">
        <f>IF(P2_IndicatorData!Y14="No data","x",ROUND(IF(P2_IndicatorData!Y14&gt;V$51,10,IF(P2_IndicatorData!Y14&lt;V$50,0,10-(V$51-P2_IndicatorData!Y14)/(V$51-V$50)*10)),1))</f>
        <v>2.5</v>
      </c>
      <c r="W12" s="150">
        <f>IF(P2_IndicatorData!Z14="No data","x",ROUND(IF(P2_IndicatorData!Z14&gt;W$51,10,IF(P2_IndicatorData!Z14&lt;W$50,0,10-(W$51-P2_IndicatorData!Z14)/(W$51-W$50)*10)),1))</f>
        <v>2.1</v>
      </c>
      <c r="X12" s="150">
        <f>IF(P2_IndicatorData!AA14="No data","x",ROUND(IF(P2_IndicatorData!AA14&gt;X$51,10,IF(P2_IndicatorData!AA14&lt;X$50,0,10-(X$51-P2_IndicatorData!AA14)/(X$51-X$50)*10)),1))</f>
        <v>4.3</v>
      </c>
      <c r="Y12" s="150">
        <f>IF(P2_IndicatorData!AB14="No data","x",ROUND(IF(P2_IndicatorData!AB14&gt;Y$51,0,IF(P2_IndicatorData!AB14&lt;Y$50,10,(Y$51-P2_IndicatorData!AB14)/(Y$51-Y$50)*10)),1))</f>
        <v>7.1</v>
      </c>
      <c r="Z12" s="150">
        <f>IF(P2_IndicatorData!AC14="No data","x",ROUND(IF(P2_IndicatorData!AC14&gt;Z$51,0,IF(P2_IndicatorData!AC14&lt;Z$50,10,(Z$51-P2_IndicatorData!AC14)/(Z$51-Z$50)*10)),1))</f>
        <v>6.5</v>
      </c>
      <c r="AA12" s="150">
        <f>IF(P2_IndicatorData!AD14="No data","x",ROUND(IF(P2_IndicatorData!AD14&gt;AA$51,10,IF(P2_IndicatorData!AD14&lt;AA$50,0,10-(AA$51-P2_IndicatorData!AD14)/(AA$51-AA$50)*10)),1))</f>
        <v>7.6</v>
      </c>
      <c r="AB12" s="150">
        <f>IF(P2_IndicatorData!AE14="No data","x",ROUND(IF(P2_IndicatorData!AE14&gt;AB$51,0,IF(P2_IndicatorData!AE14&lt;AB$50,10,(AB$51-P2_IndicatorData!AE14)/(AB$51-AB$50)*10)),1))</f>
        <v>4</v>
      </c>
      <c r="AC12" s="150">
        <f>IF(P2_IndicatorData!AH14="No data","x",ROUND(IF(P2_IndicatorData!AH14&gt;AC$51,10,IF(P2_IndicatorData!AH14&lt;AC$50,0,10-(AC$51-P2_IndicatorData!AH14)/(AC$51-AC$50)*10)),1))</f>
        <v>5.5</v>
      </c>
      <c r="AD12" s="150">
        <f>IF(P2_IndicatorData!AI14="No data","x",ROUND(IF(P2_IndicatorData!AI14&gt;AD$51,0,IF(P2_IndicatorData!AI14&lt;AD$50,10,(AD$51-P2_IndicatorData!AI14)/(AD$51-AD$50)*10)),1))</f>
        <v>4.8</v>
      </c>
      <c r="AE12" s="226">
        <f t="shared" si="16"/>
        <v>9.5</v>
      </c>
      <c r="AF12" s="227">
        <f t="shared" si="0"/>
        <v>7.7</v>
      </c>
      <c r="AG12" s="227">
        <f t="shared" si="1"/>
        <v>5.4</v>
      </c>
      <c r="AH12" s="227">
        <f t="shared" si="2"/>
        <v>3.8</v>
      </c>
      <c r="AI12" s="228">
        <f t="shared" si="3"/>
        <v>5.6</v>
      </c>
      <c r="AJ12" s="227">
        <f t="shared" si="4"/>
        <v>1.9</v>
      </c>
      <c r="AK12" s="227">
        <f t="shared" si="5"/>
        <v>7.7</v>
      </c>
      <c r="AL12" s="227">
        <f t="shared" si="6"/>
        <v>6.1</v>
      </c>
      <c r="AM12" s="228">
        <f t="shared" si="7"/>
        <v>5.2</v>
      </c>
      <c r="AN12" s="227">
        <f t="shared" si="8"/>
        <v>3.8</v>
      </c>
      <c r="AO12" s="227">
        <f t="shared" si="9"/>
        <v>6</v>
      </c>
      <c r="AP12" s="226">
        <f t="shared" si="10"/>
        <v>2.2999999999999998</v>
      </c>
      <c r="AQ12" s="227">
        <f t="shared" si="11"/>
        <v>4.3</v>
      </c>
      <c r="AR12" s="228">
        <f t="shared" si="12"/>
        <v>4.7</v>
      </c>
      <c r="AS12" s="227">
        <f t="shared" si="13"/>
        <v>5.8</v>
      </c>
      <c r="AT12" s="151">
        <f>IF(P2_IndicatorData!AG14="No data","x",ROUND(IF(P2_IndicatorData!AG14&gt;AT$51,10,IF(P2_IndicatorData!AG14&lt;AT$50,0,10-(AT$51-P2_IndicatorData!AG14)/(AT$51-AT$50)*10)),1))</f>
        <v>3.7</v>
      </c>
      <c r="AU12" s="151">
        <f>IF(P2_IndicatorData!AF14="No data",0.1,ROUND(IF(P2_IndicatorData!AF14&gt;AU$51,10,IF(P2_IndicatorData!AF14&lt;AU$50,0.1,10-(AU$51-P2_IndicatorData!AF14)/(AU$51-AU$50)*10)),1))</f>
        <v>3.8</v>
      </c>
      <c r="AV12" s="228">
        <f t="shared" si="14"/>
        <v>4.4000000000000004</v>
      </c>
      <c r="AW12" s="228">
        <f t="shared" si="15"/>
        <v>5.2</v>
      </c>
      <c r="AX12" s="229">
        <f t="shared" si="17"/>
        <v>5</v>
      </c>
    </row>
    <row r="13" spans="1:50" x14ac:dyDescent="0.3">
      <c r="A13" s="149" t="s">
        <v>73</v>
      </c>
      <c r="B13" s="149" t="s">
        <v>74</v>
      </c>
      <c r="C13" s="150">
        <f>IF(P2_IndicatorData!C15="No data","x",ROUND(IF(P2_IndicatorData!C15&gt;C$51,10,IF(P2_IndicatorData!C15&lt;C$50,0,10-(C$51-P2_IndicatorData!C15)/(C$51-C$50)*10)),1))</f>
        <v>8.1999999999999993</v>
      </c>
      <c r="D13" s="150">
        <f>IF(P2_IndicatorData!D15="No data","x",ROUND(IF(P2_IndicatorData!D15&gt;D$51,0,IF(P2_IndicatorData!D15&lt;D$50,10,(D$51-P2_IndicatorData!D15)/(D$51-D$50)*10)),1))</f>
        <v>1.9</v>
      </c>
      <c r="E13" s="150">
        <f>IF(P2_IndicatorData!E15="No data","x",ROUND(IF(P2_IndicatorData!E15&gt;E$51,0,IF(P2_IndicatorData!E15&lt;E$50,10,(E$51-P2_IndicatorData!E15)/(E$51-E$50)*10)),1))</f>
        <v>3.3</v>
      </c>
      <c r="F13" s="150">
        <f>IF(P2_IndicatorData!F15="No data","x",ROUND(IF(P2_IndicatorData!F15&gt;F$51,0,IF(P2_IndicatorData!F15&lt;F$50,10,(F$51-P2_IndicatorData!F15)/(F$51-F$50)*10)),1))</f>
        <v>9.3000000000000007</v>
      </c>
      <c r="G13" s="150">
        <f>IF(P2_IndicatorData!G15="No data","x",ROUND(IF(P2_IndicatorData!G15&gt;G$51,0,IF(P2_IndicatorData!G15&lt;G$50,10,(G$51-P2_IndicatorData!G15)/(G$51-G$50)*10)),1))</f>
        <v>1.8</v>
      </c>
      <c r="H13" s="150">
        <f>IF(P2_IndicatorData!H15="No data","x",ROUND(IF(P2_IndicatorData!H15&gt;H$51,10,IF(P2_IndicatorData!H15&lt;H$50,0,10-(H$51-P2_IndicatorData!H15)/(H$51-H$50)*10)),1))</f>
        <v>4.5999999999999996</v>
      </c>
      <c r="I13" s="150">
        <f>IF(P2_IndicatorData!I15="No data","x",ROUND(IF(P2_IndicatorData!I15&gt;I$51,10,IF(P2_IndicatorData!I15&lt;I$50,0,10-(I$51-P2_IndicatorData!I15)/(I$51-I$50)*10)),1))</f>
        <v>5.8</v>
      </c>
      <c r="J13" s="150">
        <f>IF(P2_IndicatorData!J15="No data","x",ROUND(IF(P2_IndicatorData!J15&gt;J$51,10,IF(P2_IndicatorData!J15&lt;J$50,0,10-(J$51-P2_IndicatorData!J15)/(J$51-J$50)*10)),1))</f>
        <v>4.9000000000000004</v>
      </c>
      <c r="K13" s="150">
        <f>IF(P2_IndicatorData!K15="No data","x",ROUND(IF(P2_IndicatorData!K15&gt;K$51,0,IF(P2_IndicatorData!K15&lt;K$50,10,(K$51-P2_IndicatorData!K15)/(K$51-K$50)*10)),1))</f>
        <v>1.2</v>
      </c>
      <c r="L13" s="150">
        <f>IF(P2_IndicatorData!L15="No data","x",ROUND(IF(P2_IndicatorData!L15&gt;L$51,0,IF(P2_IndicatorData!L15&lt;L$50,10,(L$51-P2_IndicatorData!L15)/(L$51-L$50)*10)),1))</f>
        <v>0.5</v>
      </c>
      <c r="M13" s="150">
        <f>IF(P2_IndicatorData!M15="No data","x",ROUND(IF(P2_IndicatorData!M15&gt;M$51,0,IF(P2_IndicatorData!M15&lt;M$50,10,(M$51-P2_IndicatorData!M15)/(M$51-M$50)*10)),1))</f>
        <v>6</v>
      </c>
      <c r="N13" s="150">
        <f>IF(P2_IndicatorData!O15="No data","x",ROUND(IF(P2_IndicatorData!O15&gt;N$51,10,IF(P2_IndicatorData!O15&lt;N$50,0,10-(N$51-P2_IndicatorData!O15)/(N$51-N$50)*10)),1))</f>
        <v>0</v>
      </c>
      <c r="O13" s="150">
        <f>IF(P2_IndicatorData!Q15="No data","x",ROUND(IF(P2_IndicatorData!Q15&gt;O$51,10,IF(P2_IndicatorData!Q15&lt;O$50,0,10-(O$51-P2_IndicatorData!Q15)/(O$51-O$50)*10)),1))</f>
        <v>2.9</v>
      </c>
      <c r="P13" s="150">
        <f>IF(P2_IndicatorData!S15="No data","x",ROUND(IF(P2_IndicatorData!S15&gt;P$51,10,IF(P2_IndicatorData!S15&lt;P$50,0,10-(P$51-P2_IndicatorData!S15)/(P$51-P$50)*10)),1))</f>
        <v>2.7</v>
      </c>
      <c r="Q13" s="150">
        <f>IF(P2_IndicatorData!T15="No data","x",ROUND(IF(P2_IndicatorData!T15&gt;Q$51,10,IF(P2_IndicatorData!T15&lt;Q$50,0,10-(Q$51-P2_IndicatorData!T15)/(Q$51-Q$50)*10)),1))</f>
        <v>0.5</v>
      </c>
      <c r="R13" s="150">
        <f>IF(P2_IndicatorData!U15="No data","x",ROUND(IF(P2_IndicatorData!U15&gt;R$51,10,IF(P2_IndicatorData!U15&lt;R$50,0,10-(R$51-P2_IndicatorData!U15)/(R$51-R$50)*10)),1))</f>
        <v>0.9</v>
      </c>
      <c r="S13" s="150">
        <f>IF(P2_IndicatorData!V15="No data","x",ROUND(IF(P2_IndicatorData!V15&gt;S$51,0,IF(P2_IndicatorData!V15&lt;S$50,10,(S$51-P2_IndicatorData!V15)/(S$51-S$50)*10)),1))</f>
        <v>4.3</v>
      </c>
      <c r="T13" s="150">
        <f>IF(P2_IndicatorData!W15="No data","x",ROUND(IF(P2_IndicatorData!W15&gt;T$51,10,IF(P2_IndicatorData!W15&lt;T$50,0,10-(T$51-P2_IndicatorData!W15)/(T$51-T$50)*10)),1))</f>
        <v>1.5</v>
      </c>
      <c r="U13" s="150">
        <f>IF(P2_IndicatorData!X15="No data","x",ROUND(IF(P2_IndicatorData!X15&gt;U$51,0,IF(P2_IndicatorData!X15&lt;U$50,10,(U$51-P2_IndicatorData!X15)/(U$51-U$50)*10)),1))</f>
        <v>5.4</v>
      </c>
      <c r="V13" s="150">
        <f>IF(P2_IndicatorData!Y15="No data","x",ROUND(IF(P2_IndicatorData!Y15&gt;V$51,10,IF(P2_IndicatorData!Y15&lt;V$50,0,10-(V$51-P2_IndicatorData!Y15)/(V$51-V$50)*10)),1))</f>
        <v>5.2</v>
      </c>
      <c r="W13" s="150">
        <f>IF(P2_IndicatorData!Z15="No data","x",ROUND(IF(P2_IndicatorData!Z15&gt;W$51,10,IF(P2_IndicatorData!Z15&lt;W$50,0,10-(W$51-P2_IndicatorData!Z15)/(W$51-W$50)*10)),1))</f>
        <v>4.5999999999999996</v>
      </c>
      <c r="X13" s="150">
        <f>IF(P2_IndicatorData!AA15="No data","x",ROUND(IF(P2_IndicatorData!AA15&gt;X$51,10,IF(P2_IndicatorData!AA15&lt;X$50,0,10-(X$51-P2_IndicatorData!AA15)/(X$51-X$50)*10)),1))</f>
        <v>0.1</v>
      </c>
      <c r="Y13" s="150">
        <f>IF(P2_IndicatorData!AB15="No data","x",ROUND(IF(P2_IndicatorData!AB15&gt;Y$51,0,IF(P2_IndicatorData!AB15&lt;Y$50,10,(Y$51-P2_IndicatorData!AB15)/(Y$51-Y$50)*10)),1))</f>
        <v>8.3000000000000007</v>
      </c>
      <c r="Z13" s="150">
        <f>IF(P2_IndicatorData!AC15="No data","x",ROUND(IF(P2_IndicatorData!AC15&gt;Z$51,0,IF(P2_IndicatorData!AC15&lt;Z$50,10,(Z$51-P2_IndicatorData!AC15)/(Z$51-Z$50)*10)),1))</f>
        <v>9.6</v>
      </c>
      <c r="AA13" s="150">
        <f>IF(P2_IndicatorData!AD15="No data","x",ROUND(IF(P2_IndicatorData!AD15&gt;AA$51,10,IF(P2_IndicatorData!AD15&lt;AA$50,0,10-(AA$51-P2_IndicatorData!AD15)/(AA$51-AA$50)*10)),1))</f>
        <v>5.9</v>
      </c>
      <c r="AB13" s="150">
        <f>IF(P2_IndicatorData!AE15="No data","x",ROUND(IF(P2_IndicatorData!AE15&gt;AB$51,0,IF(P2_IndicatorData!AE15&lt;AB$50,10,(AB$51-P2_IndicatorData!AE15)/(AB$51-AB$50)*10)),1))</f>
        <v>9.4</v>
      </c>
      <c r="AC13" s="150">
        <f>IF(P2_IndicatorData!AH15="No data","x",ROUND(IF(P2_IndicatorData!AH15&gt;AC$51,10,IF(P2_IndicatorData!AH15&lt;AC$50,0,10-(AC$51-P2_IndicatorData!AH15)/(AC$51-AC$50)*10)),1))</f>
        <v>3.8</v>
      </c>
      <c r="AD13" s="150">
        <f>IF(P2_IndicatorData!AI15="No data","x",ROUND(IF(P2_IndicatorData!AI15&gt;AD$51,0,IF(P2_IndicatorData!AI15&lt;AD$50,10,(AD$51-P2_IndicatorData!AI15)/(AD$51-AD$50)*10)),1))</f>
        <v>6.5</v>
      </c>
      <c r="AE13" s="226">
        <f t="shared" si="16"/>
        <v>4.0999999999999996</v>
      </c>
      <c r="AF13" s="227">
        <f t="shared" si="0"/>
        <v>6.2</v>
      </c>
      <c r="AG13" s="227">
        <f t="shared" si="1"/>
        <v>5.2</v>
      </c>
      <c r="AH13" s="227">
        <f t="shared" si="2"/>
        <v>3.1</v>
      </c>
      <c r="AI13" s="228">
        <f t="shared" si="3"/>
        <v>4.8</v>
      </c>
      <c r="AJ13" s="227">
        <f t="shared" si="4"/>
        <v>0.7</v>
      </c>
      <c r="AK13" s="227">
        <f t="shared" si="5"/>
        <v>3.3</v>
      </c>
      <c r="AL13" s="227">
        <f t="shared" si="6"/>
        <v>1.9</v>
      </c>
      <c r="AM13" s="228">
        <f t="shared" si="7"/>
        <v>2</v>
      </c>
      <c r="AN13" s="227">
        <f t="shared" si="8"/>
        <v>2.9</v>
      </c>
      <c r="AO13" s="227">
        <f t="shared" si="9"/>
        <v>6</v>
      </c>
      <c r="AP13" s="226">
        <f t="shared" si="10"/>
        <v>4.9000000000000004</v>
      </c>
      <c r="AQ13" s="227">
        <f t="shared" si="11"/>
        <v>5.2</v>
      </c>
      <c r="AR13" s="228">
        <f t="shared" si="12"/>
        <v>4.7</v>
      </c>
      <c r="AS13" s="227">
        <f t="shared" si="13"/>
        <v>7.7</v>
      </c>
      <c r="AT13" s="151">
        <f>IF(P2_IndicatorData!AG15="No data","x",ROUND(IF(P2_IndicatorData!AG15&gt;AT$51,10,IF(P2_IndicatorData!AG15&lt;AT$50,0,10-(AT$51-P2_IndicatorData!AG15)/(AT$51-AT$50)*10)),1))</f>
        <v>5.8</v>
      </c>
      <c r="AU13" s="151">
        <f>IF(P2_IndicatorData!AF15="No data",0.1,ROUND(IF(P2_IndicatorData!AF15&gt;AU$51,10,IF(P2_IndicatorData!AF15&lt;AU$50,0.1,10-(AU$51-P2_IndicatorData!AF15)/(AU$51-AU$50)*10)),1))</f>
        <v>0.1</v>
      </c>
      <c r="AV13" s="228">
        <f t="shared" si="14"/>
        <v>4.5</v>
      </c>
      <c r="AW13" s="228">
        <f t="shared" si="15"/>
        <v>5.2</v>
      </c>
      <c r="AX13" s="229">
        <f t="shared" si="17"/>
        <v>4.2</v>
      </c>
    </row>
    <row r="14" spans="1:50" x14ac:dyDescent="0.3">
      <c r="A14" s="149" t="s">
        <v>75</v>
      </c>
      <c r="B14" s="149" t="s">
        <v>76</v>
      </c>
      <c r="C14" s="150">
        <f>IF(P2_IndicatorData!C16="No data","x",ROUND(IF(P2_IndicatorData!C16&gt;C$51,10,IF(P2_IndicatorData!C16&lt;C$50,0,10-(C$51-P2_IndicatorData!C16)/(C$51-C$50)*10)),1))</f>
        <v>5.6</v>
      </c>
      <c r="D14" s="150">
        <f>IF(P2_IndicatorData!D16="No data","x",ROUND(IF(P2_IndicatorData!D16&gt;D$51,0,IF(P2_IndicatorData!D16&lt;D$50,10,(D$51-P2_IndicatorData!D16)/(D$51-D$50)*10)),1))</f>
        <v>4.7</v>
      </c>
      <c r="E14" s="150">
        <f>IF(P2_IndicatorData!E16="No data","x",ROUND(IF(P2_IndicatorData!E16&gt;E$51,0,IF(P2_IndicatorData!E16&lt;E$50,10,(E$51-P2_IndicatorData!E16)/(E$51-E$50)*10)),1))</f>
        <v>10</v>
      </c>
      <c r="F14" s="150">
        <f>IF(P2_IndicatorData!F16="No data","x",ROUND(IF(P2_IndicatorData!F16&gt;F$51,0,IF(P2_IndicatorData!F16&lt;F$50,10,(F$51-P2_IndicatorData!F16)/(F$51-F$50)*10)),1))</f>
        <v>7.2</v>
      </c>
      <c r="G14" s="150">
        <f>IF(P2_IndicatorData!G16="No data","x",ROUND(IF(P2_IndicatorData!G16&gt;G$51,0,IF(P2_IndicatorData!G16&lt;G$50,10,(G$51-P2_IndicatorData!G16)/(G$51-G$50)*10)),1))</f>
        <v>3.1</v>
      </c>
      <c r="H14" s="150">
        <f>IF(P2_IndicatorData!H16="No data","x",ROUND(IF(P2_IndicatorData!H16&gt;H$51,10,IF(P2_IndicatorData!H16&lt;H$50,0,10-(H$51-P2_IndicatorData!H16)/(H$51-H$50)*10)),1))</f>
        <v>7.7</v>
      </c>
      <c r="I14" s="150">
        <f>IF(P2_IndicatorData!I16="No data","x",ROUND(IF(P2_IndicatorData!I16&gt;I$51,10,IF(P2_IndicatorData!I16&lt;I$50,0,10-(I$51-P2_IndicatorData!I16)/(I$51-I$50)*10)),1))</f>
        <v>7.5</v>
      </c>
      <c r="J14" s="150">
        <f>IF(P2_IndicatorData!J16="No data","x",ROUND(IF(P2_IndicatorData!J16&gt;J$51,10,IF(P2_IndicatorData!J16&lt;J$50,0,10-(J$51-P2_IndicatorData!J16)/(J$51-J$50)*10)),1))</f>
        <v>7.9</v>
      </c>
      <c r="K14" s="150">
        <f>IF(P2_IndicatorData!K16="No data","x",ROUND(IF(P2_IndicatorData!K16&gt;K$51,0,IF(P2_IndicatorData!K16&lt;K$50,10,(K$51-P2_IndicatorData!K16)/(K$51-K$50)*10)),1))</f>
        <v>2.2000000000000002</v>
      </c>
      <c r="L14" s="150">
        <f>IF(P2_IndicatorData!L16="No data","x",ROUND(IF(P2_IndicatorData!L16&gt;L$51,0,IF(P2_IndicatorData!L16&lt;L$50,10,(L$51-P2_IndicatorData!L16)/(L$51-L$50)*10)),1))</f>
        <v>0.2</v>
      </c>
      <c r="M14" s="150">
        <f>IF(P2_IndicatorData!M16="No data","x",ROUND(IF(P2_IndicatorData!M16&gt;M$51,0,IF(P2_IndicatorData!M16&lt;M$50,10,(M$51-P2_IndicatorData!M16)/(M$51-M$50)*10)),1))</f>
        <v>3.5</v>
      </c>
      <c r="N14" s="150">
        <f>IF(P2_IndicatorData!O16="No data","x",ROUND(IF(P2_IndicatorData!O16&gt;N$51,10,IF(P2_IndicatorData!O16&lt;N$50,0,10-(N$51-P2_IndicatorData!O16)/(N$51-N$50)*10)),1))</f>
        <v>0</v>
      </c>
      <c r="O14" s="150">
        <f>IF(P2_IndicatorData!Q16="No data","x",ROUND(IF(P2_IndicatorData!Q16&gt;O$51,10,IF(P2_IndicatorData!Q16&lt;O$50,0,10-(O$51-P2_IndicatorData!Q16)/(O$51-O$50)*10)),1))</f>
        <v>1.4</v>
      </c>
      <c r="P14" s="150">
        <f>IF(P2_IndicatorData!S16="No data","x",ROUND(IF(P2_IndicatorData!S16&gt;P$51,10,IF(P2_IndicatorData!S16&lt;P$50,0,10-(P$51-P2_IndicatorData!S16)/(P$51-P$50)*10)),1))</f>
        <v>1.9</v>
      </c>
      <c r="Q14" s="150">
        <f>IF(P2_IndicatorData!T16="No data","x",ROUND(IF(P2_IndicatorData!T16&gt;Q$51,10,IF(P2_IndicatorData!T16&lt;Q$50,0,10-(Q$51-P2_IndicatorData!T16)/(Q$51-Q$50)*10)),1))</f>
        <v>0.3</v>
      </c>
      <c r="R14" s="150">
        <f>IF(P2_IndicatorData!U16="No data","x",ROUND(IF(P2_IndicatorData!U16&gt;R$51,10,IF(P2_IndicatorData!U16&lt;R$50,0,10-(R$51-P2_IndicatorData!U16)/(R$51-R$50)*10)),1))</f>
        <v>0.8</v>
      </c>
      <c r="S14" s="150">
        <f>IF(P2_IndicatorData!V16="No data","x",ROUND(IF(P2_IndicatorData!V16&gt;S$51,0,IF(P2_IndicatorData!V16&lt;S$50,10,(S$51-P2_IndicatorData!V16)/(S$51-S$50)*10)),1))</f>
        <v>6.3</v>
      </c>
      <c r="T14" s="150">
        <f>IF(P2_IndicatorData!W16="No data","x",ROUND(IF(P2_IndicatorData!W16&gt;T$51,10,IF(P2_IndicatorData!W16&lt;T$50,0,10-(T$51-P2_IndicatorData!W16)/(T$51-T$50)*10)),1))</f>
        <v>2.4</v>
      </c>
      <c r="U14" s="150">
        <f>IF(P2_IndicatorData!X16="No data","x",ROUND(IF(P2_IndicatorData!X16&gt;U$51,0,IF(P2_IndicatorData!X16&lt;U$50,10,(U$51-P2_IndicatorData!X16)/(U$51-U$50)*10)),1))</f>
        <v>8.5</v>
      </c>
      <c r="V14" s="150">
        <f>IF(P2_IndicatorData!Y16="No data","x",ROUND(IF(P2_IndicatorData!Y16&gt;V$51,10,IF(P2_IndicatorData!Y16&lt;V$50,0,10-(V$51-P2_IndicatorData!Y16)/(V$51-V$50)*10)),1))</f>
        <v>0</v>
      </c>
      <c r="W14" s="150">
        <f>IF(P2_IndicatorData!Z16="No data","x",ROUND(IF(P2_IndicatorData!Z16&gt;W$51,10,IF(P2_IndicatorData!Z16&lt;W$50,0,10-(W$51-P2_IndicatorData!Z16)/(W$51-W$50)*10)),1))</f>
        <v>0</v>
      </c>
      <c r="X14" s="150">
        <f>IF(P2_IndicatorData!AA16="No data","x",ROUND(IF(P2_IndicatorData!AA16&gt;X$51,10,IF(P2_IndicatorData!AA16&lt;X$50,0,10-(X$51-P2_IndicatorData!AA16)/(X$51-X$50)*10)),1))</f>
        <v>0</v>
      </c>
      <c r="Y14" s="150">
        <f>IF(P2_IndicatorData!AB16="No data","x",ROUND(IF(P2_IndicatorData!AB16&gt;Y$51,0,IF(P2_IndicatorData!AB16&lt;Y$50,10,(Y$51-P2_IndicatorData!AB16)/(Y$51-Y$50)*10)),1))</f>
        <v>8.9</v>
      </c>
      <c r="Z14" s="150">
        <f>IF(P2_IndicatorData!AC16="No data","x",ROUND(IF(P2_IndicatorData!AC16&gt;Z$51,0,IF(P2_IndicatorData!AC16&lt;Z$50,10,(Z$51-P2_IndicatorData!AC16)/(Z$51-Z$50)*10)),1))</f>
        <v>8.5</v>
      </c>
      <c r="AA14" s="150">
        <f>IF(P2_IndicatorData!AD16="No data","x",ROUND(IF(P2_IndicatorData!AD16&gt;AA$51,10,IF(P2_IndicatorData!AD16&lt;AA$50,0,10-(AA$51-P2_IndicatorData!AD16)/(AA$51-AA$50)*10)),1))</f>
        <v>4.8</v>
      </c>
      <c r="AB14" s="150">
        <f>IF(P2_IndicatorData!AE16="No data","x",ROUND(IF(P2_IndicatorData!AE16&gt;AB$51,0,IF(P2_IndicatorData!AE16&lt;AB$50,10,(AB$51-P2_IndicatorData!AE16)/(AB$51-AB$50)*10)),1))</f>
        <v>6.9</v>
      </c>
      <c r="AC14" s="150">
        <f>IF(P2_IndicatorData!AH16="No data","x",ROUND(IF(P2_IndicatorData!AH16&gt;AC$51,10,IF(P2_IndicatorData!AH16&lt;AC$50,0,10-(AC$51-P2_IndicatorData!AH16)/(AC$51-AC$50)*10)),1))</f>
        <v>3.6</v>
      </c>
      <c r="AD14" s="150">
        <f>IF(P2_IndicatorData!AI16="No data","x",ROUND(IF(P2_IndicatorData!AI16&gt;AD$51,0,IF(P2_IndicatorData!AI16&lt;AD$50,10,(AD$51-P2_IndicatorData!AI16)/(AD$51-AD$50)*10)),1))</f>
        <v>9</v>
      </c>
      <c r="AE14" s="226">
        <f t="shared" si="16"/>
        <v>6.3</v>
      </c>
      <c r="AF14" s="227">
        <f t="shared" si="0"/>
        <v>6</v>
      </c>
      <c r="AG14" s="227">
        <f t="shared" si="1"/>
        <v>7.6</v>
      </c>
      <c r="AH14" s="227">
        <f t="shared" si="2"/>
        <v>5.0999999999999996</v>
      </c>
      <c r="AI14" s="228">
        <f t="shared" si="3"/>
        <v>6.2</v>
      </c>
      <c r="AJ14" s="227">
        <f t="shared" si="4"/>
        <v>0.6</v>
      </c>
      <c r="AK14" s="227">
        <f t="shared" si="5"/>
        <v>1.9</v>
      </c>
      <c r="AL14" s="227">
        <f t="shared" si="6"/>
        <v>1.1000000000000001</v>
      </c>
      <c r="AM14" s="228">
        <f t="shared" si="7"/>
        <v>1.2</v>
      </c>
      <c r="AN14" s="227">
        <f t="shared" si="8"/>
        <v>4.4000000000000004</v>
      </c>
      <c r="AO14" s="227">
        <f t="shared" si="9"/>
        <v>5.8</v>
      </c>
      <c r="AP14" s="226">
        <f t="shared" si="10"/>
        <v>0</v>
      </c>
      <c r="AQ14" s="227">
        <f t="shared" si="11"/>
        <v>4.3</v>
      </c>
      <c r="AR14" s="228">
        <f t="shared" si="12"/>
        <v>4.8</v>
      </c>
      <c r="AS14" s="227">
        <f t="shared" si="13"/>
        <v>5.9</v>
      </c>
      <c r="AT14" s="151">
        <f>IF(P2_IndicatorData!AG16="No data","x",ROUND(IF(P2_IndicatorData!AG16&gt;AT$51,10,IF(P2_IndicatorData!AG16&lt;AT$50,0,10-(AT$51-P2_IndicatorData!AG16)/(AT$51-AT$50)*10)),1))</f>
        <v>4.8</v>
      </c>
      <c r="AU14" s="151">
        <f>IF(P2_IndicatorData!AF16="No data",0.1,ROUND(IF(P2_IndicatorData!AF16&gt;AU$51,10,IF(P2_IndicatorData!AF16&lt;AU$50,0.1,10-(AU$51-P2_IndicatorData!AF16)/(AU$51-AU$50)*10)),1))</f>
        <v>0.1</v>
      </c>
      <c r="AV14" s="228">
        <f t="shared" si="14"/>
        <v>3.6</v>
      </c>
      <c r="AW14" s="228">
        <f t="shared" si="15"/>
        <v>6.3</v>
      </c>
      <c r="AX14" s="229">
        <f t="shared" si="17"/>
        <v>4.4000000000000004</v>
      </c>
    </row>
    <row r="15" spans="1:50" x14ac:dyDescent="0.3">
      <c r="A15" s="149" t="s">
        <v>77</v>
      </c>
      <c r="B15" s="149" t="s">
        <v>78</v>
      </c>
      <c r="C15" s="150">
        <f>IF(P2_IndicatorData!C17="No data","x",ROUND(IF(P2_IndicatorData!C17&gt;C$51,10,IF(P2_IndicatorData!C17&lt;C$50,0,10-(C$51-P2_IndicatorData!C17)/(C$51-C$50)*10)),1))</f>
        <v>7.3</v>
      </c>
      <c r="D15" s="150">
        <f>IF(P2_IndicatorData!D17="No data","x",ROUND(IF(P2_IndicatorData!D17&gt;D$51,0,IF(P2_IndicatorData!D17&lt;D$50,10,(D$51-P2_IndicatorData!D17)/(D$51-D$50)*10)),1))</f>
        <v>5.5</v>
      </c>
      <c r="E15" s="150">
        <f>IF(P2_IndicatorData!E17="No data","x",ROUND(IF(P2_IndicatorData!E17&gt;E$51,0,IF(P2_IndicatorData!E17&lt;E$50,10,(E$51-P2_IndicatorData!E17)/(E$51-E$50)*10)),1))</f>
        <v>7.8</v>
      </c>
      <c r="F15" s="150">
        <f>IF(P2_IndicatorData!F17="No data","x",ROUND(IF(P2_IndicatorData!F17&gt;F$51,0,IF(P2_IndicatorData!F17&lt;F$50,10,(F$51-P2_IndicatorData!F17)/(F$51-F$50)*10)),1))</f>
        <v>4.0999999999999996</v>
      </c>
      <c r="G15" s="150">
        <f>IF(P2_IndicatorData!G17="No data","x",ROUND(IF(P2_IndicatorData!G17&gt;G$51,0,IF(P2_IndicatorData!G17&lt;G$50,10,(G$51-P2_IndicatorData!G17)/(G$51-G$50)*10)),1))</f>
        <v>2.1</v>
      </c>
      <c r="H15" s="150">
        <f>IF(P2_IndicatorData!H17="No data","x",ROUND(IF(P2_IndicatorData!H17&gt;H$51,10,IF(P2_IndicatorData!H17&lt;H$50,0,10-(H$51-P2_IndicatorData!H17)/(H$51-H$50)*10)),1))</f>
        <v>6.1</v>
      </c>
      <c r="I15" s="150">
        <f>IF(P2_IndicatorData!I17="No data","x",ROUND(IF(P2_IndicatorData!I17&gt;I$51,10,IF(P2_IndicatorData!I17&lt;I$50,0,10-(I$51-P2_IndicatorData!I17)/(I$51-I$50)*10)),1))</f>
        <v>4.2</v>
      </c>
      <c r="J15" s="150">
        <f>IF(P2_IndicatorData!J17="No data","x",ROUND(IF(P2_IndicatorData!J17&gt;J$51,10,IF(P2_IndicatorData!J17&lt;J$50,0,10-(J$51-P2_IndicatorData!J17)/(J$51-J$50)*10)),1))</f>
        <v>2.6</v>
      </c>
      <c r="K15" s="150">
        <f>IF(P2_IndicatorData!K17="No data","x",ROUND(IF(P2_IndicatorData!K17&gt;K$51,0,IF(P2_IndicatorData!K17&lt;K$50,10,(K$51-P2_IndicatorData!K17)/(K$51-K$50)*10)),1))</f>
        <v>0.5</v>
      </c>
      <c r="L15" s="150">
        <f>IF(P2_IndicatorData!L17="No data","x",ROUND(IF(P2_IndicatorData!L17&gt;L$51,0,IF(P2_IndicatorData!L17&lt;L$50,10,(L$51-P2_IndicatorData!L17)/(L$51-L$50)*10)),1))</f>
        <v>4.5999999999999996</v>
      </c>
      <c r="M15" s="150">
        <f>IF(P2_IndicatorData!M17="No data","x",ROUND(IF(P2_IndicatorData!M17&gt;M$51,0,IF(P2_IndicatorData!M17&lt;M$50,10,(M$51-P2_IndicatorData!M17)/(M$51-M$50)*10)),1))</f>
        <v>5.0999999999999996</v>
      </c>
      <c r="N15" s="150">
        <f>IF(P2_IndicatorData!O17="No data","x",ROUND(IF(P2_IndicatorData!O17&gt;N$51,10,IF(P2_IndicatorData!O17&lt;N$50,0,10-(N$51-P2_IndicatorData!O17)/(N$51-N$50)*10)),1))</f>
        <v>0</v>
      </c>
      <c r="O15" s="150">
        <f>IF(P2_IndicatorData!Q17="No data","x",ROUND(IF(P2_IndicatorData!Q17&gt;O$51,10,IF(P2_IndicatorData!Q17&lt;O$50,0,10-(O$51-P2_IndicatorData!Q17)/(O$51-O$50)*10)),1))</f>
        <v>0</v>
      </c>
      <c r="P15" s="150">
        <f>IF(P2_IndicatorData!S17="No data","x",ROUND(IF(P2_IndicatorData!S17&gt;P$51,10,IF(P2_IndicatorData!S17&lt;P$50,0,10-(P$51-P2_IndicatorData!S17)/(P$51-P$50)*10)),1))</f>
        <v>7.6</v>
      </c>
      <c r="Q15" s="150">
        <f>IF(P2_IndicatorData!T17="No data","x",ROUND(IF(P2_IndicatorData!T17&gt;Q$51,10,IF(P2_IndicatorData!T17&lt;Q$50,0,10-(Q$51-P2_IndicatorData!T17)/(Q$51-Q$50)*10)),1))</f>
        <v>0.2</v>
      </c>
      <c r="R15" s="150">
        <f>IF(P2_IndicatorData!U17="No data","x",ROUND(IF(P2_IndicatorData!U17&gt;R$51,10,IF(P2_IndicatorData!U17&lt;R$50,0,10-(R$51-P2_IndicatorData!U17)/(R$51-R$50)*10)),1))</f>
        <v>0.6</v>
      </c>
      <c r="S15" s="150">
        <f>IF(P2_IndicatorData!V17="No data","x",ROUND(IF(P2_IndicatorData!V17&gt;S$51,0,IF(P2_IndicatorData!V17&lt;S$50,10,(S$51-P2_IndicatorData!V17)/(S$51-S$50)*10)),1))</f>
        <v>1</v>
      </c>
      <c r="T15" s="150">
        <f>IF(P2_IndicatorData!W17="No data","x",ROUND(IF(P2_IndicatorData!W17&gt;T$51,10,IF(P2_IndicatorData!W17&lt;T$50,0,10-(T$51-P2_IndicatorData!W17)/(T$51-T$50)*10)),1))</f>
        <v>0.3</v>
      </c>
      <c r="U15" s="150">
        <f>IF(P2_IndicatorData!X17="No data","x",ROUND(IF(P2_IndicatorData!X17&gt;U$51,0,IF(P2_IndicatorData!X17&lt;U$50,10,(U$51-P2_IndicatorData!X17)/(U$51-U$50)*10)),1))</f>
        <v>2.8</v>
      </c>
      <c r="V15" s="150">
        <f>IF(P2_IndicatorData!Y17="No data","x",ROUND(IF(P2_IndicatorData!Y17&gt;V$51,10,IF(P2_IndicatorData!Y17&lt;V$50,0,10-(V$51-P2_IndicatorData!Y17)/(V$51-V$50)*10)),1))</f>
        <v>0</v>
      </c>
      <c r="W15" s="150">
        <f>IF(P2_IndicatorData!Z17="No data","x",ROUND(IF(P2_IndicatorData!Z17&gt;W$51,10,IF(P2_IndicatorData!Z17&lt;W$50,0,10-(W$51-P2_IndicatorData!Z17)/(W$51-W$50)*10)),1))</f>
        <v>0</v>
      </c>
      <c r="X15" s="150">
        <f>IF(P2_IndicatorData!AA17="No data","x",ROUND(IF(P2_IndicatorData!AA17&gt;X$51,10,IF(P2_IndicatorData!AA17&lt;X$50,0,10-(X$51-P2_IndicatorData!AA17)/(X$51-X$50)*10)),1))</f>
        <v>0</v>
      </c>
      <c r="Y15" s="150">
        <f>IF(P2_IndicatorData!AB17="No data","x",ROUND(IF(P2_IndicatorData!AB17&gt;Y$51,0,IF(P2_IndicatorData!AB17&lt;Y$50,10,(Y$51-P2_IndicatorData!AB17)/(Y$51-Y$50)*10)),1))</f>
        <v>6.5</v>
      </c>
      <c r="Z15" s="150">
        <f>IF(P2_IndicatorData!AC17="No data","x",ROUND(IF(P2_IndicatorData!AC17&gt;Z$51,0,IF(P2_IndicatorData!AC17&lt;Z$50,10,(Z$51-P2_IndicatorData!AC17)/(Z$51-Z$50)*10)),1))</f>
        <v>5.2</v>
      </c>
      <c r="AA15" s="150">
        <f>IF(P2_IndicatorData!AD17="No data","x",ROUND(IF(P2_IndicatorData!AD17&gt;AA$51,10,IF(P2_IndicatorData!AD17&lt;AA$50,0,10-(AA$51-P2_IndicatorData!AD17)/(AA$51-AA$50)*10)),1))</f>
        <v>4.4000000000000004</v>
      </c>
      <c r="AB15" s="150">
        <f>IF(P2_IndicatorData!AE17="No data","x",ROUND(IF(P2_IndicatorData!AE17&gt;AB$51,0,IF(P2_IndicatorData!AE17&lt;AB$50,10,(AB$51-P2_IndicatorData!AE17)/(AB$51-AB$50)*10)),1))</f>
        <v>1</v>
      </c>
      <c r="AC15" s="150">
        <f>IF(P2_IndicatorData!AH17="No data","x",ROUND(IF(P2_IndicatorData!AH17&gt;AC$51,10,IF(P2_IndicatorData!AH17&lt;AC$50,0,10-(AC$51-P2_IndicatorData!AH17)/(AC$51-AC$50)*10)),1))</f>
        <v>3</v>
      </c>
      <c r="AD15" s="150">
        <f>IF(P2_IndicatorData!AI17="No data","x",ROUND(IF(P2_IndicatorData!AI17&gt;AD$51,0,IF(P2_IndicatorData!AI17&lt;AD$50,10,(AD$51-P2_IndicatorData!AI17)/(AD$51-AD$50)*10)),1))</f>
        <v>1.8</v>
      </c>
      <c r="AE15" s="226">
        <f t="shared" si="16"/>
        <v>4.9000000000000004</v>
      </c>
      <c r="AF15" s="227">
        <f t="shared" si="0"/>
        <v>6.1</v>
      </c>
      <c r="AG15" s="227">
        <f t="shared" si="1"/>
        <v>5.2</v>
      </c>
      <c r="AH15" s="227">
        <f t="shared" si="2"/>
        <v>1.6</v>
      </c>
      <c r="AI15" s="228">
        <f t="shared" si="3"/>
        <v>4.3</v>
      </c>
      <c r="AJ15" s="227">
        <f t="shared" si="4"/>
        <v>0.4</v>
      </c>
      <c r="AK15" s="227">
        <f t="shared" si="5"/>
        <v>4.9000000000000004</v>
      </c>
      <c r="AL15" s="227">
        <f t="shared" si="6"/>
        <v>2.5</v>
      </c>
      <c r="AM15" s="228">
        <f t="shared" si="7"/>
        <v>2.6</v>
      </c>
      <c r="AN15" s="227">
        <f t="shared" si="8"/>
        <v>0.7</v>
      </c>
      <c r="AO15" s="227">
        <f t="shared" si="9"/>
        <v>3.9</v>
      </c>
      <c r="AP15" s="226">
        <f t="shared" si="10"/>
        <v>0</v>
      </c>
      <c r="AQ15" s="227">
        <f t="shared" si="11"/>
        <v>1.4</v>
      </c>
      <c r="AR15" s="228">
        <f t="shared" si="12"/>
        <v>2</v>
      </c>
      <c r="AS15" s="227">
        <f t="shared" si="13"/>
        <v>2.7</v>
      </c>
      <c r="AT15" s="151">
        <f>IF(P2_IndicatorData!AG17="No data","x",ROUND(IF(P2_IndicatorData!AG17&gt;AT$51,10,IF(P2_IndicatorData!AG17&lt;AT$50,0,10-(AT$51-P2_IndicatorData!AG17)/(AT$51-AT$50)*10)),1))</f>
        <v>2</v>
      </c>
      <c r="AU15" s="151">
        <f>IF(P2_IndicatorData!AF17="No data",0.1,ROUND(IF(P2_IndicatorData!AF17&gt;AU$51,10,IF(P2_IndicatorData!AF17&lt;AU$50,0.1,10-(AU$51-P2_IndicatorData!AF17)/(AU$51-AU$50)*10)),1))</f>
        <v>0.1</v>
      </c>
      <c r="AV15" s="228">
        <f t="shared" si="14"/>
        <v>1.6</v>
      </c>
      <c r="AW15" s="228">
        <f t="shared" si="15"/>
        <v>2.4</v>
      </c>
      <c r="AX15" s="229">
        <f t="shared" si="17"/>
        <v>2.6</v>
      </c>
    </row>
    <row r="16" spans="1:50" x14ac:dyDescent="0.3">
      <c r="A16" s="149" t="s">
        <v>79</v>
      </c>
      <c r="B16" s="149" t="s">
        <v>80</v>
      </c>
      <c r="C16" s="150">
        <f>IF(P2_IndicatorData!C18="No data","x",ROUND(IF(P2_IndicatorData!C18&gt;C$51,10,IF(P2_IndicatorData!C18&lt;C$50,0,10-(C$51-P2_IndicatorData!C18)/(C$51-C$50)*10)),1))</f>
        <v>7.3</v>
      </c>
      <c r="D16" s="150">
        <f>IF(P2_IndicatorData!D18="No data","x",ROUND(IF(P2_IndicatorData!D18&gt;D$51,0,IF(P2_IndicatorData!D18&lt;D$50,10,(D$51-P2_IndicatorData!D18)/(D$51-D$50)*10)),1))</f>
        <v>4.2</v>
      </c>
      <c r="E16" s="150">
        <f>IF(P2_IndicatorData!E18="No data","x",ROUND(IF(P2_IndicatorData!E18&gt;E$51,0,IF(P2_IndicatorData!E18&lt;E$50,10,(E$51-P2_IndicatorData!E18)/(E$51-E$50)*10)),1))</f>
        <v>8.6</v>
      </c>
      <c r="F16" s="150">
        <f>IF(P2_IndicatorData!F18="No data","x",ROUND(IF(P2_IndicatorData!F18&gt;F$51,0,IF(P2_IndicatorData!F18&lt;F$50,10,(F$51-P2_IndicatorData!F18)/(F$51-F$50)*10)),1))</f>
        <v>9.1</v>
      </c>
      <c r="G16" s="150">
        <f>IF(P2_IndicatorData!G18="No data","x",ROUND(IF(P2_IndicatorData!G18&gt;G$51,0,IF(P2_IndicatorData!G18&lt;G$50,10,(G$51-P2_IndicatorData!G18)/(G$51-G$50)*10)),1))</f>
        <v>4.7</v>
      </c>
      <c r="H16" s="150">
        <f>IF(P2_IndicatorData!H18="No data","x",ROUND(IF(P2_IndicatorData!H18&gt;H$51,10,IF(P2_IndicatorData!H18&lt;H$50,0,10-(H$51-P2_IndicatorData!H18)/(H$51-H$50)*10)),1))</f>
        <v>10</v>
      </c>
      <c r="I16" s="150">
        <f>IF(P2_IndicatorData!I18="No data","x",ROUND(IF(P2_IndicatorData!I18&gt;I$51,10,IF(P2_IndicatorData!I18&lt;I$50,0,10-(I$51-P2_IndicatorData!I18)/(I$51-I$50)*10)),1))</f>
        <v>6.6</v>
      </c>
      <c r="J16" s="150">
        <f>IF(P2_IndicatorData!J18="No data","x",ROUND(IF(P2_IndicatorData!J18&gt;J$51,10,IF(P2_IndicatorData!J18&lt;J$50,0,10-(J$51-P2_IndicatorData!J18)/(J$51-J$50)*10)),1))</f>
        <v>7.9</v>
      </c>
      <c r="K16" s="150">
        <f>IF(P2_IndicatorData!K18="No data","x",ROUND(IF(P2_IndicatorData!K18&gt;K$51,0,IF(P2_IndicatorData!K18&lt;K$50,10,(K$51-P2_IndicatorData!K18)/(K$51-K$50)*10)),1))</f>
        <v>4.4000000000000004</v>
      </c>
      <c r="L16" s="150">
        <f>IF(P2_IndicatorData!L18="No data","x",ROUND(IF(P2_IndicatorData!L18&gt;L$51,0,IF(P2_IndicatorData!L18&lt;L$50,10,(L$51-P2_IndicatorData!L18)/(L$51-L$50)*10)),1))</f>
        <v>3.5</v>
      </c>
      <c r="M16" s="150">
        <f>IF(P2_IndicatorData!M18="No data","x",ROUND(IF(P2_IndicatorData!M18&gt;M$51,0,IF(P2_IndicatorData!M18&lt;M$50,10,(M$51-P2_IndicatorData!M18)/(M$51-M$50)*10)),1))</f>
        <v>9.9</v>
      </c>
      <c r="N16" s="150">
        <f>IF(P2_IndicatorData!O18="No data","x",ROUND(IF(P2_IndicatorData!O18&gt;N$51,10,IF(P2_IndicatorData!O18&lt;N$50,0,10-(N$51-P2_IndicatorData!O18)/(N$51-N$50)*10)),1))</f>
        <v>0</v>
      </c>
      <c r="O16" s="150">
        <f>IF(P2_IndicatorData!Q18="No data","x",ROUND(IF(P2_IndicatorData!Q18&gt;O$51,10,IF(P2_IndicatorData!Q18&lt;O$50,0,10-(O$51-P2_IndicatorData!Q18)/(O$51-O$50)*10)),1))</f>
        <v>0</v>
      </c>
      <c r="P16" s="150">
        <f>IF(P2_IndicatorData!S18="No data","x",ROUND(IF(P2_IndicatorData!S18&gt;P$51,10,IF(P2_IndicatorData!S18&lt;P$50,0,10-(P$51-P2_IndicatorData!S18)/(P$51-P$50)*10)),1))</f>
        <v>2.4</v>
      </c>
      <c r="Q16" s="150">
        <f>IF(P2_IndicatorData!T18="No data","x",ROUND(IF(P2_IndicatorData!T18&gt;Q$51,10,IF(P2_IndicatorData!T18&lt;Q$50,0,10-(Q$51-P2_IndicatorData!T18)/(Q$51-Q$50)*10)),1))</f>
        <v>1</v>
      </c>
      <c r="R16" s="150">
        <f>IF(P2_IndicatorData!U18="No data","x",ROUND(IF(P2_IndicatorData!U18&gt;R$51,10,IF(P2_IndicatorData!U18&lt;R$50,0,10-(R$51-P2_IndicatorData!U18)/(R$51-R$50)*10)),1))</f>
        <v>1.1000000000000001</v>
      </c>
      <c r="S16" s="150">
        <f>IF(P2_IndicatorData!V18="No data","x",ROUND(IF(P2_IndicatorData!V18&gt;S$51,0,IF(P2_IndicatorData!V18&lt;S$50,10,(S$51-P2_IndicatorData!V18)/(S$51-S$50)*10)),1))</f>
        <v>5.6</v>
      </c>
      <c r="T16" s="150">
        <f>IF(P2_IndicatorData!W18="No data","x",ROUND(IF(P2_IndicatorData!W18&gt;T$51,10,IF(P2_IndicatorData!W18&lt;T$50,0,10-(T$51-P2_IndicatorData!W18)/(T$51-T$50)*10)),1))</f>
        <v>2.2999999999999998</v>
      </c>
      <c r="U16" s="150">
        <f>IF(P2_IndicatorData!X18="No data","x",ROUND(IF(P2_IndicatorData!X18&gt;U$51,0,IF(P2_IndicatorData!X18&lt;U$50,10,(U$51-P2_IndicatorData!X18)/(U$51-U$50)*10)),1))</f>
        <v>6.2</v>
      </c>
      <c r="V16" s="150">
        <f>IF(P2_IndicatorData!Y18="No data","x",ROUND(IF(P2_IndicatorData!Y18&gt;V$51,10,IF(P2_IndicatorData!Y18&lt;V$50,0,10-(V$51-P2_IndicatorData!Y18)/(V$51-V$50)*10)),1))</f>
        <v>10</v>
      </c>
      <c r="W16" s="150">
        <f>IF(P2_IndicatorData!Z18="No data","x",ROUND(IF(P2_IndicatorData!Z18&gt;W$51,10,IF(P2_IndicatorData!Z18&lt;W$50,0,10-(W$51-P2_IndicatorData!Z18)/(W$51-W$50)*10)),1))</f>
        <v>10</v>
      </c>
      <c r="X16" s="150">
        <f>IF(P2_IndicatorData!AA18="No data","x",ROUND(IF(P2_IndicatorData!AA18&gt;X$51,10,IF(P2_IndicatorData!AA18&lt;X$50,0,10-(X$51-P2_IndicatorData!AA18)/(X$51-X$50)*10)),1))</f>
        <v>5.3</v>
      </c>
      <c r="Y16" s="150">
        <f>IF(P2_IndicatorData!AB18="No data","x",ROUND(IF(P2_IndicatorData!AB18&gt;Y$51,0,IF(P2_IndicatorData!AB18&lt;Y$50,10,(Y$51-P2_IndicatorData!AB18)/(Y$51-Y$50)*10)),1))</f>
        <v>8.8000000000000007</v>
      </c>
      <c r="Z16" s="150">
        <f>IF(P2_IndicatorData!AC18="No data","x",ROUND(IF(P2_IndicatorData!AC18&gt;Z$51,0,IF(P2_IndicatorData!AC18&lt;Z$50,10,(Z$51-P2_IndicatorData!AC18)/(Z$51-Z$50)*10)),1))</f>
        <v>8.4</v>
      </c>
      <c r="AA16" s="150">
        <f>IF(P2_IndicatorData!AD18="No data","x",ROUND(IF(P2_IndicatorData!AD18&gt;AA$51,10,IF(P2_IndicatorData!AD18&lt;AA$50,0,10-(AA$51-P2_IndicatorData!AD18)/(AA$51-AA$50)*10)),1))</f>
        <v>8.1999999999999993</v>
      </c>
      <c r="AB16" s="150">
        <f>IF(P2_IndicatorData!AE18="No data","x",ROUND(IF(P2_IndicatorData!AE18&gt;AB$51,0,IF(P2_IndicatorData!AE18&lt;AB$50,10,(AB$51-P2_IndicatorData!AE18)/(AB$51-AB$50)*10)),1))</f>
        <v>7.7</v>
      </c>
      <c r="AC16" s="150">
        <f>IF(P2_IndicatorData!AH18="No data","x",ROUND(IF(P2_IndicatorData!AH18&gt;AC$51,10,IF(P2_IndicatorData!AH18&lt;AC$50,0,10-(AC$51-P2_IndicatorData!AH18)/(AC$51-AC$50)*10)),1))</f>
        <v>3.1</v>
      </c>
      <c r="AD16" s="150">
        <f>IF(P2_IndicatorData!AI18="No data","x",ROUND(IF(P2_IndicatorData!AI18&gt;AD$51,0,IF(P2_IndicatorData!AI18&lt;AD$50,10,(AD$51-P2_IndicatorData!AI18)/(AD$51-AD$50)*10)),1))</f>
        <v>4.7</v>
      </c>
      <c r="AE16" s="226">
        <f t="shared" si="16"/>
        <v>6.7</v>
      </c>
      <c r="AF16" s="227">
        <f t="shared" si="0"/>
        <v>7</v>
      </c>
      <c r="AG16" s="227">
        <f t="shared" si="1"/>
        <v>8.3000000000000007</v>
      </c>
      <c r="AH16" s="227">
        <f t="shared" si="2"/>
        <v>6.2</v>
      </c>
      <c r="AI16" s="228">
        <f t="shared" si="3"/>
        <v>7.2</v>
      </c>
      <c r="AJ16" s="227">
        <f t="shared" si="4"/>
        <v>1.1000000000000001</v>
      </c>
      <c r="AK16" s="227">
        <f t="shared" si="5"/>
        <v>6.7</v>
      </c>
      <c r="AL16" s="227">
        <f t="shared" si="6"/>
        <v>0.8</v>
      </c>
      <c r="AM16" s="228">
        <f t="shared" si="7"/>
        <v>2.9</v>
      </c>
      <c r="AN16" s="227">
        <f t="shared" si="8"/>
        <v>4</v>
      </c>
      <c r="AO16" s="227">
        <f t="shared" si="9"/>
        <v>7.5</v>
      </c>
      <c r="AP16" s="226">
        <f t="shared" si="10"/>
        <v>10</v>
      </c>
      <c r="AQ16" s="227">
        <f t="shared" si="11"/>
        <v>8.1</v>
      </c>
      <c r="AR16" s="228">
        <f t="shared" si="12"/>
        <v>6.5</v>
      </c>
      <c r="AS16" s="227">
        <f t="shared" si="13"/>
        <v>8</v>
      </c>
      <c r="AT16" s="151">
        <f>IF(P2_IndicatorData!AG18="No data","x",ROUND(IF(P2_IndicatorData!AG18&gt;AT$51,10,IF(P2_IndicatorData!AG18&lt;AT$50,0,10-(AT$51-P2_IndicatorData!AG18)/(AT$51-AT$50)*10)),1))</f>
        <v>7.8</v>
      </c>
      <c r="AU16" s="151">
        <f>IF(P2_IndicatorData!AF18="No data",0.1,ROUND(IF(P2_IndicatorData!AF18&gt;AU$51,10,IF(P2_IndicatorData!AF18&lt;AU$50,0.1,10-(AU$51-P2_IndicatorData!AF18)/(AU$51-AU$50)*10)),1))</f>
        <v>1.3</v>
      </c>
      <c r="AV16" s="228">
        <f t="shared" si="14"/>
        <v>5.7</v>
      </c>
      <c r="AW16" s="228">
        <f t="shared" si="15"/>
        <v>3.9</v>
      </c>
      <c r="AX16" s="229">
        <f t="shared" si="17"/>
        <v>5.2</v>
      </c>
    </row>
    <row r="17" spans="1:50" x14ac:dyDescent="0.3">
      <c r="A17" s="149" t="s">
        <v>81</v>
      </c>
      <c r="B17" s="149" t="s">
        <v>82</v>
      </c>
      <c r="C17" s="150">
        <f>IF(P2_IndicatorData!C19="No data","x",ROUND(IF(P2_IndicatorData!C19&gt;C$51,10,IF(P2_IndicatorData!C19&lt;C$50,0,10-(C$51-P2_IndicatorData!C19)/(C$51-C$50)*10)),1))</f>
        <v>10</v>
      </c>
      <c r="D17" s="150">
        <f>IF(P2_IndicatorData!D19="No data","x",ROUND(IF(P2_IndicatorData!D19&gt;D$51,0,IF(P2_IndicatorData!D19&lt;D$50,10,(D$51-P2_IndicatorData!D19)/(D$51-D$50)*10)),1))</f>
        <v>5.3</v>
      </c>
      <c r="E17" s="150">
        <f>IF(P2_IndicatorData!E19="No data","x",ROUND(IF(P2_IndicatorData!E19&gt;E$51,0,IF(P2_IndicatorData!E19&lt;E$50,10,(E$51-P2_IndicatorData!E19)/(E$51-E$50)*10)),1))</f>
        <v>7.3</v>
      </c>
      <c r="F17" s="150">
        <f>IF(P2_IndicatorData!F19="No data","x",ROUND(IF(P2_IndicatorData!F19&gt;F$51,0,IF(P2_IndicatorData!F19&lt;F$50,10,(F$51-P2_IndicatorData!F19)/(F$51-F$50)*10)),1))</f>
        <v>2.6</v>
      </c>
      <c r="G17" s="150">
        <f>IF(P2_IndicatorData!G19="No data","x",ROUND(IF(P2_IndicatorData!G19&gt;G$51,0,IF(P2_IndicatorData!G19&lt;G$50,10,(G$51-P2_IndicatorData!G19)/(G$51-G$50)*10)),1))</f>
        <v>3.5</v>
      </c>
      <c r="H17" s="150">
        <f>IF(P2_IndicatorData!H19="No data","x",ROUND(IF(P2_IndicatorData!H19&gt;H$51,10,IF(P2_IndicatorData!H19&lt;H$50,0,10-(H$51-P2_IndicatorData!H19)/(H$51-H$50)*10)),1))</f>
        <v>4.5</v>
      </c>
      <c r="I17" s="150">
        <f>IF(P2_IndicatorData!I19="No data","x",ROUND(IF(P2_IndicatorData!I19&gt;I$51,10,IF(P2_IndicatorData!I19&lt;I$50,0,10-(I$51-P2_IndicatorData!I19)/(I$51-I$50)*10)),1))</f>
        <v>9.3000000000000007</v>
      </c>
      <c r="J17" s="150">
        <f>IF(P2_IndicatorData!J19="No data","x",ROUND(IF(P2_IndicatorData!J19&gt;J$51,10,IF(P2_IndicatorData!J19&lt;J$50,0,10-(J$51-P2_IndicatorData!J19)/(J$51-J$50)*10)),1))</f>
        <v>4.2</v>
      </c>
      <c r="K17" s="150">
        <f>IF(P2_IndicatorData!K19="No data","x",ROUND(IF(P2_IndicatorData!K19&gt;K$51,0,IF(P2_IndicatorData!K19&lt;K$50,10,(K$51-P2_IndicatorData!K19)/(K$51-K$50)*10)),1))</f>
        <v>0.8</v>
      </c>
      <c r="L17" s="150">
        <f>IF(P2_IndicatorData!L19="No data","x",ROUND(IF(P2_IndicatorData!L19&gt;L$51,0,IF(P2_IndicatorData!L19&lt;L$50,10,(L$51-P2_IndicatorData!L19)/(L$51-L$50)*10)),1))</f>
        <v>1.7</v>
      </c>
      <c r="M17" s="150">
        <f>IF(P2_IndicatorData!M19="No data","x",ROUND(IF(P2_IndicatorData!M19&gt;M$51,0,IF(P2_IndicatorData!M19&lt;M$50,10,(M$51-P2_IndicatorData!M19)/(M$51-M$50)*10)),1))</f>
        <v>2.7</v>
      </c>
      <c r="N17" s="150">
        <f>IF(P2_IndicatorData!O19="No data","x",ROUND(IF(P2_IndicatorData!O19&gt;N$51,10,IF(P2_IndicatorData!O19&lt;N$50,0,10-(N$51-P2_IndicatorData!O19)/(N$51-N$50)*10)),1))</f>
        <v>4.3</v>
      </c>
      <c r="O17" s="150">
        <f>IF(P2_IndicatorData!Q19="No data","x",ROUND(IF(P2_IndicatorData!Q19&gt;O$51,10,IF(P2_IndicatorData!Q19&lt;O$50,0,10-(O$51-P2_IndicatorData!Q19)/(O$51-O$50)*10)),1))</f>
        <v>0</v>
      </c>
      <c r="P17" s="150">
        <f>IF(P2_IndicatorData!S19="No data","x",ROUND(IF(P2_IndicatorData!S19&gt;P$51,10,IF(P2_IndicatorData!S19&lt;P$50,0,10-(P$51-P2_IndicatorData!S19)/(P$51-P$50)*10)),1))</f>
        <v>6.5</v>
      </c>
      <c r="Q17" s="150">
        <f>IF(P2_IndicatorData!T19="No data","x",ROUND(IF(P2_IndicatorData!T19&gt;Q$51,10,IF(P2_IndicatorData!T19&lt;Q$50,0,10-(Q$51-P2_IndicatorData!T19)/(Q$51-Q$50)*10)),1))</f>
        <v>0.2</v>
      </c>
      <c r="R17" s="150">
        <f>IF(P2_IndicatorData!U19="No data","x",ROUND(IF(P2_IndicatorData!U19&gt;R$51,10,IF(P2_IndicatorData!U19&lt;R$50,0,10-(R$51-P2_IndicatorData!U19)/(R$51-R$50)*10)),1))</f>
        <v>0.7</v>
      </c>
      <c r="S17" s="150">
        <f>IF(P2_IndicatorData!V19="No data","x",ROUND(IF(P2_IndicatorData!V19&gt;S$51,0,IF(P2_IndicatorData!V19&lt;S$50,10,(S$51-P2_IndicatorData!V19)/(S$51-S$50)*10)),1))</f>
        <v>4</v>
      </c>
      <c r="T17" s="150">
        <f>IF(P2_IndicatorData!W19="No data","x",ROUND(IF(P2_IndicatorData!W19&gt;T$51,10,IF(P2_IndicatorData!W19&lt;T$50,0,10-(T$51-P2_IndicatorData!W19)/(T$51-T$50)*10)),1))</f>
        <v>1.3</v>
      </c>
      <c r="U17" s="150">
        <f>IF(P2_IndicatorData!X19="No data","x",ROUND(IF(P2_IndicatorData!X19&gt;U$51,0,IF(P2_IndicatorData!X19&lt;U$50,10,(U$51-P2_IndicatorData!X19)/(U$51-U$50)*10)),1))</f>
        <v>2.8</v>
      </c>
      <c r="V17" s="150">
        <f>IF(P2_IndicatorData!Y19="No data","x",ROUND(IF(P2_IndicatorData!Y19&gt;V$51,10,IF(P2_IndicatorData!Y19&lt;V$50,0,10-(V$51-P2_IndicatorData!Y19)/(V$51-V$50)*10)),1))</f>
        <v>0</v>
      </c>
      <c r="W17" s="150">
        <f>IF(P2_IndicatorData!Z19="No data","x",ROUND(IF(P2_IndicatorData!Z19&gt;W$51,10,IF(P2_IndicatorData!Z19&lt;W$50,0,10-(W$51-P2_IndicatorData!Z19)/(W$51-W$50)*10)),1))</f>
        <v>0</v>
      </c>
      <c r="X17" s="150">
        <f>IF(P2_IndicatorData!AA19="No data","x",ROUND(IF(P2_IndicatorData!AA19&gt;X$51,10,IF(P2_IndicatorData!AA19&lt;X$50,0,10-(X$51-P2_IndicatorData!AA19)/(X$51-X$50)*10)),1))</f>
        <v>0</v>
      </c>
      <c r="Y17" s="150">
        <f>IF(P2_IndicatorData!AB19="No data","x",ROUND(IF(P2_IndicatorData!AB19&gt;Y$51,0,IF(P2_IndicatorData!AB19&lt;Y$50,10,(Y$51-P2_IndicatorData!AB19)/(Y$51-Y$50)*10)),1))</f>
        <v>4.5</v>
      </c>
      <c r="Z17" s="150">
        <f>IF(P2_IndicatorData!AC19="No data","x",ROUND(IF(P2_IndicatorData!AC19&gt;Z$51,0,IF(P2_IndicatorData!AC19&lt;Z$50,10,(Z$51-P2_IndicatorData!AC19)/(Z$51-Z$50)*10)),1))</f>
        <v>7.9</v>
      </c>
      <c r="AA17" s="150">
        <f>IF(P2_IndicatorData!AD19="No data","x",ROUND(IF(P2_IndicatorData!AD19&gt;AA$51,10,IF(P2_IndicatorData!AD19&lt;AA$50,0,10-(AA$51-P2_IndicatorData!AD19)/(AA$51-AA$50)*10)),1))</f>
        <v>3.4</v>
      </c>
      <c r="AB17" s="150">
        <f>IF(P2_IndicatorData!AE19="No data","x",ROUND(IF(P2_IndicatorData!AE19&gt;AB$51,0,IF(P2_IndicatorData!AE19&lt;AB$50,10,(AB$51-P2_IndicatorData!AE19)/(AB$51-AB$50)*10)),1))</f>
        <v>4.3</v>
      </c>
      <c r="AC17" s="150">
        <f>IF(P2_IndicatorData!AH19="No data","x",ROUND(IF(P2_IndicatorData!AH19&gt;AC$51,10,IF(P2_IndicatorData!AH19&lt;AC$50,0,10-(AC$51-P2_IndicatorData!AH19)/(AC$51-AC$50)*10)),1))</f>
        <v>1.8</v>
      </c>
      <c r="AD17" s="150">
        <f>IF(P2_IndicatorData!AI19="No data","x",ROUND(IF(P2_IndicatorData!AI19&gt;AD$51,0,IF(P2_IndicatorData!AI19&lt;AD$50,10,(AD$51-P2_IndicatorData!AI19)/(AD$51-AD$50)*10)),1))</f>
        <v>3.2</v>
      </c>
      <c r="AE17" s="226">
        <f t="shared" si="16"/>
        <v>4.7</v>
      </c>
      <c r="AF17" s="227">
        <f t="shared" si="0"/>
        <v>7.4</v>
      </c>
      <c r="AG17" s="227">
        <f t="shared" si="1"/>
        <v>6.9</v>
      </c>
      <c r="AH17" s="227">
        <f t="shared" si="2"/>
        <v>2.5</v>
      </c>
      <c r="AI17" s="228">
        <f t="shared" si="3"/>
        <v>5.6</v>
      </c>
      <c r="AJ17" s="227">
        <f t="shared" si="4"/>
        <v>0.5</v>
      </c>
      <c r="AK17" s="227">
        <f t="shared" si="5"/>
        <v>2.2000000000000002</v>
      </c>
      <c r="AL17" s="227">
        <f t="shared" si="6"/>
        <v>3.6</v>
      </c>
      <c r="AM17" s="228">
        <f t="shared" si="7"/>
        <v>2.1</v>
      </c>
      <c r="AN17" s="227">
        <f t="shared" si="8"/>
        <v>2.7</v>
      </c>
      <c r="AO17" s="227">
        <f t="shared" si="9"/>
        <v>4.0999999999999996</v>
      </c>
      <c r="AP17" s="226">
        <f t="shared" si="10"/>
        <v>0</v>
      </c>
      <c r="AQ17" s="227">
        <f t="shared" si="11"/>
        <v>1.4</v>
      </c>
      <c r="AR17" s="228">
        <f t="shared" si="12"/>
        <v>2.7</v>
      </c>
      <c r="AS17" s="227">
        <f t="shared" si="13"/>
        <v>3.9</v>
      </c>
      <c r="AT17" s="151">
        <f>IF(P2_IndicatorData!AG19="No data","x",ROUND(IF(P2_IndicatorData!AG19&gt;AT$51,10,IF(P2_IndicatorData!AG19&lt;AT$50,0,10-(AT$51-P2_IndicatorData!AG19)/(AT$51-AT$50)*10)),1))</f>
        <v>2.2000000000000002</v>
      </c>
      <c r="AU17" s="151">
        <f>IF(P2_IndicatorData!AF19="No data",0.1,ROUND(IF(P2_IndicatorData!AF19&gt;AU$51,10,IF(P2_IndicatorData!AF19&lt;AU$50,0.1,10-(AU$51-P2_IndicatorData!AF19)/(AU$51-AU$50)*10)),1))</f>
        <v>0.1</v>
      </c>
      <c r="AV17" s="228">
        <f t="shared" si="14"/>
        <v>2.1</v>
      </c>
      <c r="AW17" s="228">
        <f t="shared" si="15"/>
        <v>2.5</v>
      </c>
      <c r="AX17" s="229">
        <f t="shared" si="17"/>
        <v>3</v>
      </c>
    </row>
    <row r="18" spans="1:50" x14ac:dyDescent="0.3">
      <c r="A18" s="149" t="s">
        <v>83</v>
      </c>
      <c r="B18" s="149" t="s">
        <v>84</v>
      </c>
      <c r="C18" s="150">
        <f>IF(P2_IndicatorData!C20="No data","x",ROUND(IF(P2_IndicatorData!C20&gt;C$51,10,IF(P2_IndicatorData!C20&lt;C$50,0,10-(C$51-P2_IndicatorData!C20)/(C$51-C$50)*10)),1))</f>
        <v>7.3</v>
      </c>
      <c r="D18" s="150">
        <f>IF(P2_IndicatorData!D20="No data","x",ROUND(IF(P2_IndicatorData!D20&gt;D$51,0,IF(P2_IndicatorData!D20&lt;D$50,10,(D$51-P2_IndicatorData!D20)/(D$51-D$50)*10)),1))</f>
        <v>2.9</v>
      </c>
      <c r="E18" s="150">
        <f>IF(P2_IndicatorData!E20="No data","x",ROUND(IF(P2_IndicatorData!E20&gt;E$51,0,IF(P2_IndicatorData!E20&lt;E$50,10,(E$51-P2_IndicatorData!E20)/(E$51-E$50)*10)),1))</f>
        <v>4.5999999999999996</v>
      </c>
      <c r="F18" s="150">
        <f>IF(P2_IndicatorData!F20="No data","x",ROUND(IF(P2_IndicatorData!F20&gt;F$51,0,IF(P2_IndicatorData!F20&lt;F$50,10,(F$51-P2_IndicatorData!F20)/(F$51-F$50)*10)),1))</f>
        <v>8.3000000000000007</v>
      </c>
      <c r="G18" s="150">
        <f>IF(P2_IndicatorData!G20="No data","x",ROUND(IF(P2_IndicatorData!G20&gt;G$51,0,IF(P2_IndicatorData!G20&lt;G$50,10,(G$51-P2_IndicatorData!G20)/(G$51-G$50)*10)),1))</f>
        <v>8.5</v>
      </c>
      <c r="H18" s="150">
        <f>IF(P2_IndicatorData!H20="No data","x",ROUND(IF(P2_IndicatorData!H20&gt;H$51,10,IF(P2_IndicatorData!H20&lt;H$50,0,10-(H$51-P2_IndicatorData!H20)/(H$51-H$50)*10)),1))</f>
        <v>6.5</v>
      </c>
      <c r="I18" s="150">
        <f>IF(P2_IndicatorData!I20="No data","x",ROUND(IF(P2_IndicatorData!I20&gt;I$51,10,IF(P2_IndicatorData!I20&lt;I$50,0,10-(I$51-P2_IndicatorData!I20)/(I$51-I$50)*10)),1))</f>
        <v>5.7</v>
      </c>
      <c r="J18" s="150">
        <f>IF(P2_IndicatorData!J20="No data","x",ROUND(IF(P2_IndicatorData!J20&gt;J$51,10,IF(P2_IndicatorData!J20&lt;J$50,0,10-(J$51-P2_IndicatorData!J20)/(J$51-J$50)*10)),1))</f>
        <v>9.8000000000000007</v>
      </c>
      <c r="K18" s="150">
        <f>IF(P2_IndicatorData!K20="No data","x",ROUND(IF(P2_IndicatorData!K20&gt;K$51,0,IF(P2_IndicatorData!K20&lt;K$50,10,(K$51-P2_IndicatorData!K20)/(K$51-K$50)*10)),1))</f>
        <v>1.9</v>
      </c>
      <c r="L18" s="150">
        <f>IF(P2_IndicatorData!L20="No data","x",ROUND(IF(P2_IndicatorData!L20&gt;L$51,0,IF(P2_IndicatorData!L20&lt;L$50,10,(L$51-P2_IndicatorData!L20)/(L$51-L$50)*10)),1))</f>
        <v>2.4</v>
      </c>
      <c r="M18" s="150">
        <f>IF(P2_IndicatorData!M20="No data","x",ROUND(IF(P2_IndicatorData!M20&gt;M$51,0,IF(P2_IndicatorData!M20&lt;M$50,10,(M$51-P2_IndicatorData!M20)/(M$51-M$50)*10)),1))</f>
        <v>2.4</v>
      </c>
      <c r="N18" s="150">
        <f>IF(P2_IndicatorData!O20="No data","x",ROUND(IF(P2_IndicatorData!O20&gt;N$51,10,IF(P2_IndicatorData!O20&lt;N$50,0,10-(N$51-P2_IndicatorData!O20)/(N$51-N$50)*10)),1))</f>
        <v>0</v>
      </c>
      <c r="O18" s="150">
        <f>IF(P2_IndicatorData!Q20="No data","x",ROUND(IF(P2_IndicatorData!Q20&gt;O$51,10,IF(P2_IndicatorData!Q20&lt;O$50,0,10-(O$51-P2_IndicatorData!Q20)/(O$51-O$50)*10)),1))</f>
        <v>0</v>
      </c>
      <c r="P18" s="150">
        <f>IF(P2_IndicatorData!S20="No data","x",ROUND(IF(P2_IndicatorData!S20&gt;P$51,10,IF(P2_IndicatorData!S20&lt;P$50,0,10-(P$51-P2_IndicatorData!S20)/(P$51-P$50)*10)),1))</f>
        <v>5.4</v>
      </c>
      <c r="Q18" s="150">
        <f>IF(P2_IndicatorData!T20="No data","x",ROUND(IF(P2_IndicatorData!T20&gt;Q$51,10,IF(P2_IndicatorData!T20&lt;Q$50,0,10-(Q$51-P2_IndicatorData!T20)/(Q$51-Q$50)*10)),1))</f>
        <v>0.4</v>
      </c>
      <c r="R18" s="150">
        <f>IF(P2_IndicatorData!U20="No data","x",ROUND(IF(P2_IndicatorData!U20&gt;R$51,10,IF(P2_IndicatorData!U20&lt;R$50,0,10-(R$51-P2_IndicatorData!U20)/(R$51-R$50)*10)),1))</f>
        <v>0.9</v>
      </c>
      <c r="S18" s="150">
        <f>IF(P2_IndicatorData!V20="No data","x",ROUND(IF(P2_IndicatorData!V20&gt;S$51,0,IF(P2_IndicatorData!V20&lt;S$50,10,(S$51-P2_IndicatorData!V20)/(S$51-S$50)*10)),1))</f>
        <v>9.3000000000000007</v>
      </c>
      <c r="T18" s="150">
        <f>IF(P2_IndicatorData!W20="No data","x",ROUND(IF(P2_IndicatorData!W20&gt;T$51,10,IF(P2_IndicatorData!W20&lt;T$50,0,10-(T$51-P2_IndicatorData!W20)/(T$51-T$50)*10)),1))</f>
        <v>5.9</v>
      </c>
      <c r="U18" s="150">
        <f>IF(P2_IndicatorData!X20="No data","x",ROUND(IF(P2_IndicatorData!X20&gt;U$51,0,IF(P2_IndicatorData!X20&lt;U$50,10,(U$51-P2_IndicatorData!X20)/(U$51-U$50)*10)),1))</f>
        <v>10</v>
      </c>
      <c r="V18" s="150">
        <f>IF(P2_IndicatorData!Y20="No data","x",ROUND(IF(P2_IndicatorData!Y20&gt;V$51,10,IF(P2_IndicatorData!Y20&lt;V$50,0,10-(V$51-P2_IndicatorData!Y20)/(V$51-V$50)*10)),1))</f>
        <v>0.1</v>
      </c>
      <c r="W18" s="150">
        <f>IF(P2_IndicatorData!Z20="No data","x",ROUND(IF(P2_IndicatorData!Z20&gt;W$51,10,IF(P2_IndicatorData!Z20&lt;W$50,0,10-(W$51-P2_IndicatorData!Z20)/(W$51-W$50)*10)),1))</f>
        <v>1.1000000000000001</v>
      </c>
      <c r="X18" s="150">
        <f>IF(P2_IndicatorData!AA20="No data","x",ROUND(IF(P2_IndicatorData!AA20&gt;X$51,10,IF(P2_IndicatorData!AA20&lt;X$50,0,10-(X$51-P2_IndicatorData!AA20)/(X$51-X$50)*10)),1))</f>
        <v>0</v>
      </c>
      <c r="Y18" s="150">
        <f>IF(P2_IndicatorData!AB20="No data","x",ROUND(IF(P2_IndicatorData!AB20&gt;Y$51,0,IF(P2_IndicatorData!AB20&lt;Y$50,10,(Y$51-P2_IndicatorData!AB20)/(Y$51-Y$50)*10)),1))</f>
        <v>8.9</v>
      </c>
      <c r="Z18" s="150">
        <f>IF(P2_IndicatorData!AC20="No data","x",ROUND(IF(P2_IndicatorData!AC20&gt;Z$51,0,IF(P2_IndicatorData!AC20&lt;Z$50,10,(Z$51-P2_IndicatorData!AC20)/(Z$51-Z$50)*10)),1))</f>
        <v>10</v>
      </c>
      <c r="AA18" s="150">
        <f>IF(P2_IndicatorData!AD20="No data","x",ROUND(IF(P2_IndicatorData!AD20&gt;AA$51,10,IF(P2_IndicatorData!AD20&lt;AA$50,0,10-(AA$51-P2_IndicatorData!AD20)/(AA$51-AA$50)*10)),1))</f>
        <v>7.1</v>
      </c>
      <c r="AB18" s="150">
        <f>IF(P2_IndicatorData!AE20="No data","x",ROUND(IF(P2_IndicatorData!AE20&gt;AB$51,0,IF(P2_IndicatorData!AE20&lt;AB$50,10,(AB$51-P2_IndicatorData!AE20)/(AB$51-AB$50)*10)),1))</f>
        <v>7.6</v>
      </c>
      <c r="AC18" s="150">
        <f>IF(P2_IndicatorData!AH20="No data","x",ROUND(IF(P2_IndicatorData!AH20&gt;AC$51,10,IF(P2_IndicatorData!AH20&lt;AC$50,0,10-(AC$51-P2_IndicatorData!AH20)/(AC$51-AC$50)*10)),1))</f>
        <v>3.6</v>
      </c>
      <c r="AD18" s="150">
        <f>IF(P2_IndicatorData!AI20="No data","x",ROUND(IF(P2_IndicatorData!AI20&gt;AD$51,0,IF(P2_IndicatorData!AI20&lt;AD$50,10,(AD$51-P2_IndicatorData!AI20)/(AD$51-AD$50)*10)),1))</f>
        <v>2.8</v>
      </c>
      <c r="AE18" s="226">
        <f t="shared" si="16"/>
        <v>6.1</v>
      </c>
      <c r="AF18" s="227">
        <f t="shared" si="0"/>
        <v>6.7</v>
      </c>
      <c r="AG18" s="227">
        <f t="shared" si="1"/>
        <v>6.1</v>
      </c>
      <c r="AH18" s="227">
        <f t="shared" si="2"/>
        <v>5.9</v>
      </c>
      <c r="AI18" s="228">
        <f t="shared" si="3"/>
        <v>6.2</v>
      </c>
      <c r="AJ18" s="227">
        <f t="shared" si="4"/>
        <v>0.7</v>
      </c>
      <c r="AK18" s="227">
        <f t="shared" si="5"/>
        <v>2.4</v>
      </c>
      <c r="AL18" s="227">
        <f t="shared" si="6"/>
        <v>1.8</v>
      </c>
      <c r="AM18" s="228">
        <f t="shared" si="7"/>
        <v>1.6</v>
      </c>
      <c r="AN18" s="227">
        <f t="shared" si="8"/>
        <v>7.6</v>
      </c>
      <c r="AO18" s="227">
        <f t="shared" si="9"/>
        <v>6.3</v>
      </c>
      <c r="AP18" s="226">
        <f t="shared" si="10"/>
        <v>0.6</v>
      </c>
      <c r="AQ18" s="227">
        <f t="shared" si="11"/>
        <v>5.3</v>
      </c>
      <c r="AR18" s="228">
        <f t="shared" si="12"/>
        <v>6.4</v>
      </c>
      <c r="AS18" s="227">
        <f t="shared" si="13"/>
        <v>7.4</v>
      </c>
      <c r="AT18" s="151">
        <f>IF(P2_IndicatorData!AG20="No data","x",ROUND(IF(P2_IndicatorData!AG20&gt;AT$51,10,IF(P2_IndicatorData!AG20&lt;AT$50,0,10-(AT$51-P2_IndicatorData!AG20)/(AT$51-AT$50)*10)),1))</f>
        <v>5.8</v>
      </c>
      <c r="AU18" s="151">
        <f>IF(P2_IndicatorData!AF20="No data",0.1,ROUND(IF(P2_IndicatorData!AF20&gt;AU$51,10,IF(P2_IndicatorData!AF20&lt;AU$50,0.1,10-(AU$51-P2_IndicatorData!AF20)/(AU$51-AU$50)*10)),1))</f>
        <v>0.1</v>
      </c>
      <c r="AV18" s="228">
        <f t="shared" si="14"/>
        <v>4.4000000000000004</v>
      </c>
      <c r="AW18" s="228">
        <f t="shared" si="15"/>
        <v>3.2</v>
      </c>
      <c r="AX18" s="229">
        <f t="shared" si="17"/>
        <v>4.4000000000000004</v>
      </c>
    </row>
    <row r="19" spans="1:50" x14ac:dyDescent="0.3">
      <c r="A19" s="149" t="s">
        <v>85</v>
      </c>
      <c r="B19" s="149" t="s">
        <v>86</v>
      </c>
      <c r="C19" s="150">
        <f>IF(P2_IndicatorData!C21="No data","x",ROUND(IF(P2_IndicatorData!C21&gt;C$51,10,IF(P2_IndicatorData!C21&lt;C$50,0,10-(C$51-P2_IndicatorData!C21)/(C$51-C$50)*10)),1))</f>
        <v>8.1999999999999993</v>
      </c>
      <c r="D19" s="150">
        <f>IF(P2_IndicatorData!D21="No data","x",ROUND(IF(P2_IndicatorData!D21&gt;D$51,0,IF(P2_IndicatorData!D21&lt;D$50,10,(D$51-P2_IndicatorData!D21)/(D$51-D$50)*10)),1))</f>
        <v>8.3000000000000007</v>
      </c>
      <c r="E19" s="150">
        <f>IF(P2_IndicatorData!E21="No data","x",ROUND(IF(P2_IndicatorData!E21&gt;E$51,0,IF(P2_IndicatorData!E21&lt;E$50,10,(E$51-P2_IndicatorData!E21)/(E$51-E$50)*10)),1))</f>
        <v>5.9</v>
      </c>
      <c r="F19" s="150">
        <f>IF(P2_IndicatorData!F21="No data","x",ROUND(IF(P2_IndicatorData!F21&gt;F$51,0,IF(P2_IndicatorData!F21&lt;F$50,10,(F$51-P2_IndicatorData!F21)/(F$51-F$50)*10)),1))</f>
        <v>9.6</v>
      </c>
      <c r="G19" s="150">
        <f>IF(P2_IndicatorData!G21="No data","x",ROUND(IF(P2_IndicatorData!G21&gt;G$51,0,IF(P2_IndicatorData!G21&lt;G$50,10,(G$51-P2_IndicatorData!G21)/(G$51-G$50)*10)),1))</f>
        <v>0</v>
      </c>
      <c r="H19" s="150">
        <f>IF(P2_IndicatorData!H21="No data","x",ROUND(IF(P2_IndicatorData!H21&gt;H$51,10,IF(P2_IndicatorData!H21&lt;H$50,0,10-(H$51-P2_IndicatorData!H21)/(H$51-H$50)*10)),1))</f>
        <v>3.6</v>
      </c>
      <c r="I19" s="150">
        <f>IF(P2_IndicatorData!I21="No data","x",ROUND(IF(P2_IndicatorData!I21&gt;I$51,10,IF(P2_IndicatorData!I21&lt;I$50,0,10-(I$51-P2_IndicatorData!I21)/(I$51-I$50)*10)),1))</f>
        <v>3.4</v>
      </c>
      <c r="J19" s="150">
        <f>IF(P2_IndicatorData!J21="No data","x",ROUND(IF(P2_IndicatorData!J21&gt;J$51,10,IF(P2_IndicatorData!J21&lt;J$50,0,10-(J$51-P2_IndicatorData!J21)/(J$51-J$50)*10)),1))</f>
        <v>8.6</v>
      </c>
      <c r="K19" s="150">
        <f>IF(P2_IndicatorData!K21="No data","x",ROUND(IF(P2_IndicatorData!K21&gt;K$51,0,IF(P2_IndicatorData!K21&lt;K$50,10,(K$51-P2_IndicatorData!K21)/(K$51-K$50)*10)),1))</f>
        <v>0.6</v>
      </c>
      <c r="L19" s="150">
        <f>IF(P2_IndicatorData!L21="No data","x",ROUND(IF(P2_IndicatorData!L21&gt;L$51,0,IF(P2_IndicatorData!L21&lt;L$50,10,(L$51-P2_IndicatorData!L21)/(L$51-L$50)*10)),1))</f>
        <v>0</v>
      </c>
      <c r="M19" s="150">
        <f>IF(P2_IndicatorData!M21="No data","x",ROUND(IF(P2_IndicatorData!M21&gt;M$51,0,IF(P2_IndicatorData!M21&lt;M$50,10,(M$51-P2_IndicatorData!M21)/(M$51-M$50)*10)),1))</f>
        <v>5.6</v>
      </c>
      <c r="N19" s="150">
        <f>IF(P2_IndicatorData!O21="No data","x",ROUND(IF(P2_IndicatorData!O21&gt;N$51,10,IF(P2_IndicatorData!O21&lt;N$50,0,10-(N$51-P2_IndicatorData!O21)/(N$51-N$50)*10)),1))</f>
        <v>0</v>
      </c>
      <c r="O19" s="150">
        <f>IF(P2_IndicatorData!Q21="No data","x",ROUND(IF(P2_IndicatorData!Q21&gt;O$51,10,IF(P2_IndicatorData!Q21&lt;O$50,0,10-(O$51-P2_IndicatorData!Q21)/(O$51-O$50)*10)),1))</f>
        <v>0</v>
      </c>
      <c r="P19" s="150">
        <f>IF(P2_IndicatorData!S21="No data","x",ROUND(IF(P2_IndicatorData!S21&gt;P$51,10,IF(P2_IndicatorData!S21&lt;P$50,0,10-(P$51-P2_IndicatorData!S21)/(P$51-P$50)*10)),1))</f>
        <v>1.6</v>
      </c>
      <c r="Q19" s="150">
        <f>IF(P2_IndicatorData!T21="No data","x",ROUND(IF(P2_IndicatorData!T21&gt;Q$51,10,IF(P2_IndicatorData!T21&lt;Q$50,0,10-(Q$51-P2_IndicatorData!T21)/(Q$51-Q$50)*10)),1))</f>
        <v>0.3</v>
      </c>
      <c r="R19" s="150">
        <f>IF(P2_IndicatorData!U21="No data","x",ROUND(IF(P2_IndicatorData!U21&gt;R$51,10,IF(P2_IndicatorData!U21&lt;R$50,0,10-(R$51-P2_IndicatorData!U21)/(R$51-R$50)*10)),1))</f>
        <v>0.7</v>
      </c>
      <c r="S19" s="150">
        <f>IF(P2_IndicatorData!V21="No data","x",ROUND(IF(P2_IndicatorData!V21&gt;S$51,0,IF(P2_IndicatorData!V21&lt;S$50,10,(S$51-P2_IndicatorData!V21)/(S$51-S$50)*10)),1))</f>
        <v>4.8</v>
      </c>
      <c r="T19" s="150">
        <f>IF(P2_IndicatorData!W21="No data","x",ROUND(IF(P2_IndicatorData!W21&gt;T$51,10,IF(P2_IndicatorData!W21&lt;T$50,0,10-(T$51-P2_IndicatorData!W21)/(T$51-T$50)*10)),1))</f>
        <v>0.5</v>
      </c>
      <c r="U19" s="150">
        <f>IF(P2_IndicatorData!X21="No data","x",ROUND(IF(P2_IndicatorData!X21&gt;U$51,0,IF(P2_IndicatorData!X21&lt;U$50,10,(U$51-P2_IndicatorData!X21)/(U$51-U$50)*10)),1))</f>
        <v>7.3</v>
      </c>
      <c r="V19" s="150">
        <f>IF(P2_IndicatorData!Y21="No data","x",ROUND(IF(P2_IndicatorData!Y21&gt;V$51,10,IF(P2_IndicatorData!Y21&lt;V$50,0,10-(V$51-P2_IndicatorData!Y21)/(V$51-V$50)*10)),1))</f>
        <v>8.4</v>
      </c>
      <c r="W19" s="150">
        <f>IF(P2_IndicatorData!Z21="No data","x",ROUND(IF(P2_IndicatorData!Z21&gt;W$51,10,IF(P2_IndicatorData!Z21&lt;W$50,0,10-(W$51-P2_IndicatorData!Z21)/(W$51-W$50)*10)),1))</f>
        <v>7.7</v>
      </c>
      <c r="X19" s="150">
        <f>IF(P2_IndicatorData!AA21="No data","x",ROUND(IF(P2_IndicatorData!AA21&gt;X$51,10,IF(P2_IndicatorData!AA21&lt;X$50,0,10-(X$51-P2_IndicatorData!AA21)/(X$51-X$50)*10)),1))</f>
        <v>1.2</v>
      </c>
      <c r="Y19" s="150">
        <f>IF(P2_IndicatorData!AB21="No data","x",ROUND(IF(P2_IndicatorData!AB21&gt;Y$51,0,IF(P2_IndicatorData!AB21&lt;Y$50,10,(Y$51-P2_IndicatorData!AB21)/(Y$51-Y$50)*10)),1))</f>
        <v>8.1</v>
      </c>
      <c r="Z19" s="150">
        <f>IF(P2_IndicatorData!AC21="No data","x",ROUND(IF(P2_IndicatorData!AC21&gt;Z$51,0,IF(P2_IndicatorData!AC21&lt;Z$50,10,(Z$51-P2_IndicatorData!AC21)/(Z$51-Z$50)*10)),1))</f>
        <v>8.1</v>
      </c>
      <c r="AA19" s="150">
        <f>IF(P2_IndicatorData!AD21="No data","x",ROUND(IF(P2_IndicatorData!AD21&gt;AA$51,10,IF(P2_IndicatorData!AD21&lt;AA$50,0,10-(AA$51-P2_IndicatorData!AD21)/(AA$51-AA$50)*10)),1))</f>
        <v>6</v>
      </c>
      <c r="AB19" s="150">
        <f>IF(P2_IndicatorData!AE21="No data","x",ROUND(IF(P2_IndicatorData!AE21&gt;AB$51,0,IF(P2_IndicatorData!AE21&lt;AB$50,10,(AB$51-P2_IndicatorData!AE21)/(AB$51-AB$50)*10)),1))</f>
        <v>5.9</v>
      </c>
      <c r="AC19" s="150">
        <f>IF(P2_IndicatorData!AH21="No data","x",ROUND(IF(P2_IndicatorData!AH21&gt;AC$51,10,IF(P2_IndicatorData!AH21&lt;AC$50,0,10-(AC$51-P2_IndicatorData!AH21)/(AC$51-AC$50)*10)),1))</f>
        <v>2.8</v>
      </c>
      <c r="AD19" s="150">
        <f>IF(P2_IndicatorData!AI21="No data","x",ROUND(IF(P2_IndicatorData!AI21&gt;AD$51,0,IF(P2_IndicatorData!AI21&lt;AD$50,10,(AD$51-P2_IndicatorData!AI21)/(AD$51-AD$50)*10)),1))</f>
        <v>6.8</v>
      </c>
      <c r="AE19" s="226">
        <f t="shared" si="16"/>
        <v>6</v>
      </c>
      <c r="AF19" s="227">
        <f t="shared" si="0"/>
        <v>7.1</v>
      </c>
      <c r="AG19" s="227">
        <f t="shared" si="1"/>
        <v>3.5</v>
      </c>
      <c r="AH19" s="227">
        <f t="shared" si="2"/>
        <v>4.5999999999999996</v>
      </c>
      <c r="AI19" s="228">
        <f t="shared" si="3"/>
        <v>5.0999999999999996</v>
      </c>
      <c r="AJ19" s="227">
        <f t="shared" si="4"/>
        <v>0.5</v>
      </c>
      <c r="AK19" s="227">
        <f t="shared" si="5"/>
        <v>2.8</v>
      </c>
      <c r="AL19" s="227">
        <f t="shared" si="6"/>
        <v>0.5</v>
      </c>
      <c r="AM19" s="228">
        <f t="shared" si="7"/>
        <v>1.3</v>
      </c>
      <c r="AN19" s="227">
        <f t="shared" si="8"/>
        <v>2.7</v>
      </c>
      <c r="AO19" s="227">
        <f t="shared" si="9"/>
        <v>5.8</v>
      </c>
      <c r="AP19" s="226">
        <f t="shared" si="10"/>
        <v>8.1</v>
      </c>
      <c r="AQ19" s="227">
        <f t="shared" si="11"/>
        <v>7.7</v>
      </c>
      <c r="AR19" s="228">
        <f t="shared" si="12"/>
        <v>5.4</v>
      </c>
      <c r="AS19" s="227">
        <f t="shared" si="13"/>
        <v>6</v>
      </c>
      <c r="AT19" s="151">
        <f>IF(P2_IndicatorData!AG21="No data","x",ROUND(IF(P2_IndicatorData!AG21&gt;AT$51,10,IF(P2_IndicatorData!AG21&lt;AT$50,0,10-(AT$51-P2_IndicatorData!AG21)/(AT$51-AT$50)*10)),1))</f>
        <v>4.3</v>
      </c>
      <c r="AU19" s="151">
        <f>IF(P2_IndicatorData!AF21="No data",0.1,ROUND(IF(P2_IndicatorData!AF21&gt;AU$51,10,IF(P2_IndicatorData!AF21&lt;AU$50,0.1,10-(AU$51-P2_IndicatorData!AF21)/(AU$51-AU$50)*10)),1))</f>
        <v>0.1</v>
      </c>
      <c r="AV19" s="228">
        <f t="shared" si="14"/>
        <v>3.5</v>
      </c>
      <c r="AW19" s="228">
        <f t="shared" si="15"/>
        <v>4.8</v>
      </c>
      <c r="AX19" s="229">
        <f t="shared" si="17"/>
        <v>4</v>
      </c>
    </row>
    <row r="20" spans="1:50" x14ac:dyDescent="0.3">
      <c r="A20" s="149" t="s">
        <v>87</v>
      </c>
      <c r="B20" s="149" t="s">
        <v>88</v>
      </c>
      <c r="C20" s="150">
        <f>IF(P2_IndicatorData!C22="No data","x",ROUND(IF(P2_IndicatorData!C22&gt;C$51,10,IF(P2_IndicatorData!C22&lt;C$50,0,10-(C$51-P2_IndicatorData!C22)/(C$51-C$50)*10)),1))</f>
        <v>4.9000000000000004</v>
      </c>
      <c r="D20" s="150">
        <f>IF(P2_IndicatorData!D22="No data","x",ROUND(IF(P2_IndicatorData!D22&gt;D$51,0,IF(P2_IndicatorData!D22&lt;D$50,10,(D$51-P2_IndicatorData!D22)/(D$51-D$50)*10)),1))</f>
        <v>10</v>
      </c>
      <c r="E20" s="150">
        <f>IF(P2_IndicatorData!E22="No data","x",ROUND(IF(P2_IndicatorData!E22&gt;E$51,0,IF(P2_IndicatorData!E22&lt;E$50,10,(E$51-P2_IndicatorData!E22)/(E$51-E$50)*10)),1))</f>
        <v>8.5</v>
      </c>
      <c r="F20" s="150">
        <f>IF(P2_IndicatorData!F22="No data","x",ROUND(IF(P2_IndicatorData!F22&gt;F$51,0,IF(P2_IndicatorData!F22&lt;F$50,10,(F$51-P2_IndicatorData!F22)/(F$51-F$50)*10)),1))</f>
        <v>7.5</v>
      </c>
      <c r="G20" s="150">
        <f>IF(P2_IndicatorData!G22="No data","x",ROUND(IF(P2_IndicatorData!G22&gt;G$51,0,IF(P2_IndicatorData!G22&lt;G$50,10,(G$51-P2_IndicatorData!G22)/(G$51-G$50)*10)),1))</f>
        <v>8.9</v>
      </c>
      <c r="H20" s="150">
        <f>IF(P2_IndicatorData!H22="No data","x",ROUND(IF(P2_IndicatorData!H22&gt;H$51,10,IF(P2_IndicatorData!H22&lt;H$50,0,10-(H$51-P2_IndicatorData!H22)/(H$51-H$50)*10)),1))</f>
        <v>10</v>
      </c>
      <c r="I20" s="150">
        <f>IF(P2_IndicatorData!I22="No data","x",ROUND(IF(P2_IndicatorData!I22&gt;I$51,10,IF(P2_IndicatorData!I22&lt;I$50,0,10-(I$51-P2_IndicatorData!I22)/(I$51-I$50)*10)),1))</f>
        <v>6.3</v>
      </c>
      <c r="J20" s="150">
        <f>IF(P2_IndicatorData!J22="No data","x",ROUND(IF(P2_IndicatorData!J22&gt;J$51,10,IF(P2_IndicatorData!J22&lt;J$50,0,10-(J$51-P2_IndicatorData!J22)/(J$51-J$50)*10)),1))</f>
        <v>5</v>
      </c>
      <c r="K20" s="150">
        <f>IF(P2_IndicatorData!K22="No data","x",ROUND(IF(P2_IndicatorData!K22&gt;K$51,0,IF(P2_IndicatorData!K22&lt;K$50,10,(K$51-P2_IndicatorData!K22)/(K$51-K$50)*10)),1))</f>
        <v>4</v>
      </c>
      <c r="L20" s="150">
        <f>IF(P2_IndicatorData!L22="No data","x",ROUND(IF(P2_IndicatorData!L22&gt;L$51,0,IF(P2_IndicatorData!L22&lt;L$50,10,(L$51-P2_IndicatorData!L22)/(L$51-L$50)*10)),1))</f>
        <v>0.3</v>
      </c>
      <c r="M20" s="150">
        <f>IF(P2_IndicatorData!M22="No data","x",ROUND(IF(P2_IndicatorData!M22&gt;M$51,0,IF(P2_IndicatorData!M22&lt;M$50,10,(M$51-P2_IndicatorData!M22)/(M$51-M$50)*10)),1))</f>
        <v>6.7</v>
      </c>
      <c r="N20" s="150">
        <f>IF(P2_IndicatorData!O22="No data","x",ROUND(IF(P2_IndicatorData!O22&gt;N$51,10,IF(P2_IndicatorData!O22&lt;N$50,0,10-(N$51-P2_IndicatorData!O22)/(N$51-N$50)*10)),1))</f>
        <v>0</v>
      </c>
      <c r="O20" s="150">
        <f>IF(P2_IndicatorData!Q22="No data","x",ROUND(IF(P2_IndicatorData!Q22&gt;O$51,10,IF(P2_IndicatorData!Q22&lt;O$50,0,10-(O$51-P2_IndicatorData!Q22)/(O$51-O$50)*10)),1))</f>
        <v>0</v>
      </c>
      <c r="P20" s="150">
        <f>IF(P2_IndicatorData!S22="No data","x",ROUND(IF(P2_IndicatorData!S22&gt;P$51,10,IF(P2_IndicatorData!S22&lt;P$50,0,10-(P$51-P2_IndicatorData!S22)/(P$51-P$50)*10)),1))</f>
        <v>2.4</v>
      </c>
      <c r="Q20" s="150">
        <f>IF(P2_IndicatorData!T22="No data","x",ROUND(IF(P2_IndicatorData!T22&gt;Q$51,10,IF(P2_IndicatorData!T22&lt;Q$50,0,10-(Q$51-P2_IndicatorData!T22)/(Q$51-Q$50)*10)),1))</f>
        <v>0.6</v>
      </c>
      <c r="R20" s="150">
        <f>IF(P2_IndicatorData!U22="No data","x",ROUND(IF(P2_IndicatorData!U22&gt;R$51,10,IF(P2_IndicatorData!U22&lt;R$50,0,10-(R$51-P2_IndicatorData!U22)/(R$51-R$50)*10)),1))</f>
        <v>0.8</v>
      </c>
      <c r="S20" s="150">
        <f>IF(P2_IndicatorData!V22="No data","x",ROUND(IF(P2_IndicatorData!V22&gt;S$51,0,IF(P2_IndicatorData!V22&lt;S$50,10,(S$51-P2_IndicatorData!V22)/(S$51-S$50)*10)),1))</f>
        <v>10</v>
      </c>
      <c r="T20" s="150">
        <f>IF(P2_IndicatorData!W22="No data","x",ROUND(IF(P2_IndicatorData!W22&gt;T$51,10,IF(P2_IndicatorData!W22&lt;T$50,0,10-(T$51-P2_IndicatorData!W22)/(T$51-T$50)*10)),1))</f>
        <v>10</v>
      </c>
      <c r="U20" s="150">
        <f>IF(P2_IndicatorData!X22="No data","x",ROUND(IF(P2_IndicatorData!X22&gt;U$51,0,IF(P2_IndicatorData!X22&lt;U$50,10,(U$51-P2_IndicatorData!X22)/(U$51-U$50)*10)),1))</f>
        <v>10</v>
      </c>
      <c r="V20" s="150">
        <f>IF(P2_IndicatorData!Y22="No data","x",ROUND(IF(P2_IndicatorData!Y22&gt;V$51,10,IF(P2_IndicatorData!Y22&lt;V$50,0,10-(V$51-P2_IndicatorData!Y22)/(V$51-V$50)*10)),1))</f>
        <v>0</v>
      </c>
      <c r="W20" s="150">
        <f>IF(P2_IndicatorData!Z22="No data","x",ROUND(IF(P2_IndicatorData!Z22&gt;W$51,10,IF(P2_IndicatorData!Z22&lt;W$50,0,10-(W$51-P2_IndicatorData!Z22)/(W$51-W$50)*10)),1))</f>
        <v>0</v>
      </c>
      <c r="X20" s="150">
        <f>IF(P2_IndicatorData!AA22="No data","x",ROUND(IF(P2_IndicatorData!AA22&gt;X$51,10,IF(P2_IndicatorData!AA22&lt;X$50,0,10-(X$51-P2_IndicatorData!AA22)/(X$51-X$50)*10)),1))</f>
        <v>1.3</v>
      </c>
      <c r="Y20" s="150">
        <f>IF(P2_IndicatorData!AB22="No data","x",ROUND(IF(P2_IndicatorData!AB22&gt;Y$51,0,IF(P2_IndicatorData!AB22&lt;Y$50,10,(Y$51-P2_IndicatorData!AB22)/(Y$51-Y$50)*10)),1))</f>
        <v>6.3</v>
      </c>
      <c r="Z20" s="150">
        <f>IF(P2_IndicatorData!AC22="No data","x",ROUND(IF(P2_IndicatorData!AC22&gt;Z$51,0,IF(P2_IndicatorData!AC22&lt;Z$50,10,(Z$51-P2_IndicatorData!AC22)/(Z$51-Z$50)*10)),1))</f>
        <v>9.1999999999999993</v>
      </c>
      <c r="AA20" s="150">
        <f>IF(P2_IndicatorData!AD22="No data","x",ROUND(IF(P2_IndicatorData!AD22&gt;AA$51,10,IF(P2_IndicatorData!AD22&lt;AA$50,0,10-(AA$51-P2_IndicatorData!AD22)/(AA$51-AA$50)*10)),1))</f>
        <v>7.5</v>
      </c>
      <c r="AB20" s="150">
        <f>IF(P2_IndicatorData!AE22="No data","x",ROUND(IF(P2_IndicatorData!AE22&gt;AB$51,0,IF(P2_IndicatorData!AE22&lt;AB$50,10,(AB$51-P2_IndicatorData!AE22)/(AB$51-AB$50)*10)),1))</f>
        <v>10</v>
      </c>
      <c r="AC20" s="150">
        <f>IF(P2_IndicatorData!AH22="No data","x",ROUND(IF(P2_IndicatorData!AH22&gt;AC$51,10,IF(P2_IndicatorData!AH22&lt;AC$50,0,10-(AC$51-P2_IndicatorData!AH22)/(AC$51-AC$50)*10)),1))</f>
        <v>2.2999999999999998</v>
      </c>
      <c r="AD20" s="150">
        <f>IF(P2_IndicatorData!AI22="No data","x",ROUND(IF(P2_IndicatorData!AI22&gt;AD$51,0,IF(P2_IndicatorData!AI22&lt;AD$50,10,(AD$51-P2_IndicatorData!AI22)/(AD$51-AD$50)*10)),1))</f>
        <v>2.9</v>
      </c>
      <c r="AE20" s="226">
        <f t="shared" si="16"/>
        <v>8.6999999999999993</v>
      </c>
      <c r="AF20" s="227">
        <f t="shared" si="0"/>
        <v>6.8</v>
      </c>
      <c r="AG20" s="227">
        <f t="shared" si="1"/>
        <v>8.1999999999999993</v>
      </c>
      <c r="AH20" s="227">
        <f t="shared" si="2"/>
        <v>4.5</v>
      </c>
      <c r="AI20" s="228">
        <f t="shared" si="3"/>
        <v>6.5</v>
      </c>
      <c r="AJ20" s="227">
        <f t="shared" si="4"/>
        <v>0.7</v>
      </c>
      <c r="AK20" s="227">
        <f t="shared" si="5"/>
        <v>3.5</v>
      </c>
      <c r="AL20" s="227">
        <f t="shared" si="6"/>
        <v>0.8</v>
      </c>
      <c r="AM20" s="228">
        <f t="shared" si="7"/>
        <v>1.7</v>
      </c>
      <c r="AN20" s="227">
        <f t="shared" si="8"/>
        <v>10</v>
      </c>
      <c r="AO20" s="227">
        <f t="shared" si="9"/>
        <v>5.6</v>
      </c>
      <c r="AP20" s="226">
        <f t="shared" si="10"/>
        <v>0</v>
      </c>
      <c r="AQ20" s="227">
        <f t="shared" si="11"/>
        <v>5</v>
      </c>
      <c r="AR20" s="228">
        <f t="shared" si="12"/>
        <v>6.9</v>
      </c>
      <c r="AS20" s="227">
        <f t="shared" si="13"/>
        <v>8.8000000000000007</v>
      </c>
      <c r="AT20" s="151">
        <f>IF(P2_IndicatorData!AG22="No data","x",ROUND(IF(P2_IndicatorData!AG22&gt;AT$51,10,IF(P2_IndicatorData!AG22&lt;AT$50,0,10-(AT$51-P2_IndicatorData!AG22)/(AT$51-AT$50)*10)),1))</f>
        <v>7.2</v>
      </c>
      <c r="AU20" s="151">
        <f>IF(P2_IndicatorData!AF22="No data",0.1,ROUND(IF(P2_IndicatorData!AF22&gt;AU$51,10,IF(P2_IndicatorData!AF22&lt;AU$50,0.1,10-(AU$51-P2_IndicatorData!AF22)/(AU$51-AU$50)*10)),1))</f>
        <v>5</v>
      </c>
      <c r="AV20" s="228">
        <f t="shared" si="14"/>
        <v>7</v>
      </c>
      <c r="AW20" s="228">
        <f t="shared" si="15"/>
        <v>2.6</v>
      </c>
      <c r="AX20" s="229">
        <f t="shared" si="17"/>
        <v>4.9000000000000004</v>
      </c>
    </row>
    <row r="21" spans="1:50" x14ac:dyDescent="0.3">
      <c r="A21" s="149" t="s">
        <v>89</v>
      </c>
      <c r="B21" s="149" t="s">
        <v>90</v>
      </c>
      <c r="C21" s="150">
        <f>IF(P2_IndicatorData!C23="No data","x",ROUND(IF(P2_IndicatorData!C23&gt;C$51,10,IF(P2_IndicatorData!C23&lt;C$50,0,10-(C$51-P2_IndicatorData!C23)/(C$51-C$50)*10)),1))</f>
        <v>5.5</v>
      </c>
      <c r="D21" s="150">
        <f>IF(P2_IndicatorData!D23="No data","x",ROUND(IF(P2_IndicatorData!D23&gt;D$51,0,IF(P2_IndicatorData!D23&lt;D$50,10,(D$51-P2_IndicatorData!D23)/(D$51-D$50)*10)),1))</f>
        <v>10</v>
      </c>
      <c r="E21" s="150">
        <f>IF(P2_IndicatorData!E23="No data","x",ROUND(IF(P2_IndicatorData!E23&gt;E$51,0,IF(P2_IndicatorData!E23&lt;E$50,10,(E$51-P2_IndicatorData!E23)/(E$51-E$50)*10)),1))</f>
        <v>9</v>
      </c>
      <c r="F21" s="150">
        <f>IF(P2_IndicatorData!F23="No data","x",ROUND(IF(P2_IndicatorData!F23&gt;F$51,0,IF(P2_IndicatorData!F23&lt;F$50,10,(F$51-P2_IndicatorData!F23)/(F$51-F$50)*10)),1))</f>
        <v>8.3000000000000007</v>
      </c>
      <c r="G21" s="150">
        <f>IF(P2_IndicatorData!G23="No data","x",ROUND(IF(P2_IndicatorData!G23&gt;G$51,0,IF(P2_IndicatorData!G23&lt;G$50,10,(G$51-P2_IndicatorData!G23)/(G$51-G$50)*10)),1))</f>
        <v>4</v>
      </c>
      <c r="H21" s="150">
        <f>IF(P2_IndicatorData!H23="No data","x",ROUND(IF(P2_IndicatorData!H23&gt;H$51,10,IF(P2_IndicatorData!H23&lt;H$50,0,10-(H$51-P2_IndicatorData!H23)/(H$51-H$50)*10)),1))</f>
        <v>9.1</v>
      </c>
      <c r="I21" s="150">
        <f>IF(P2_IndicatorData!I23="No data","x",ROUND(IF(P2_IndicatorData!I23&gt;I$51,10,IF(P2_IndicatorData!I23&lt;I$50,0,10-(I$51-P2_IndicatorData!I23)/(I$51-I$50)*10)),1))</f>
        <v>6.5</v>
      </c>
      <c r="J21" s="150">
        <f>IF(P2_IndicatorData!J23="No data","x",ROUND(IF(P2_IndicatorData!J23&gt;J$51,10,IF(P2_IndicatorData!J23&lt;J$50,0,10-(J$51-P2_IndicatorData!J23)/(J$51-J$50)*10)),1))</f>
        <v>8</v>
      </c>
      <c r="K21" s="150">
        <f>IF(P2_IndicatorData!K23="No data","x",ROUND(IF(P2_IndicatorData!K23&gt;K$51,0,IF(P2_IndicatorData!K23&lt;K$50,10,(K$51-P2_IndicatorData!K23)/(K$51-K$50)*10)),1))</f>
        <v>3.1</v>
      </c>
      <c r="L21" s="150">
        <f>IF(P2_IndicatorData!L23="No data","x",ROUND(IF(P2_IndicatorData!L23&gt;L$51,0,IF(P2_IndicatorData!L23&lt;L$50,10,(L$51-P2_IndicatorData!L23)/(L$51-L$50)*10)),1))</f>
        <v>3.5</v>
      </c>
      <c r="M21" s="150">
        <f>IF(P2_IndicatorData!M23="No data","x",ROUND(IF(P2_IndicatorData!M23&gt;M$51,0,IF(P2_IndicatorData!M23&lt;M$50,10,(M$51-P2_IndicatorData!M23)/(M$51-M$50)*10)),1))</f>
        <v>10</v>
      </c>
      <c r="N21" s="150">
        <f>IF(P2_IndicatorData!O23="No data","x",ROUND(IF(P2_IndicatorData!O23&gt;N$51,10,IF(P2_IndicatorData!O23&lt;N$50,0,10-(N$51-P2_IndicatorData!O23)/(N$51-N$50)*10)),1))</f>
        <v>0</v>
      </c>
      <c r="O21" s="150">
        <f>IF(P2_IndicatorData!Q23="No data","x",ROUND(IF(P2_IndicatorData!Q23&gt;O$51,10,IF(P2_IndicatorData!Q23&lt;O$50,0,10-(O$51-P2_IndicatorData!Q23)/(O$51-O$50)*10)),1))</f>
        <v>0</v>
      </c>
      <c r="P21" s="150">
        <f>IF(P2_IndicatorData!S23="No data","x",ROUND(IF(P2_IndicatorData!S23&gt;P$51,10,IF(P2_IndicatorData!S23&lt;P$50,0,10-(P$51-P2_IndicatorData!S23)/(P$51-P$50)*10)),1))</f>
        <v>7.3</v>
      </c>
      <c r="Q21" s="150">
        <f>IF(P2_IndicatorData!T23="No data","x",ROUND(IF(P2_IndicatorData!T23&gt;Q$51,10,IF(P2_IndicatorData!T23&lt;Q$50,0,10-(Q$51-P2_IndicatorData!T23)/(Q$51-Q$50)*10)),1))</f>
        <v>1.9</v>
      </c>
      <c r="R21" s="150">
        <f>IF(P2_IndicatorData!U23="No data","x",ROUND(IF(P2_IndicatorData!U23&gt;R$51,10,IF(P2_IndicatorData!U23&lt;R$50,0,10-(R$51-P2_IndicatorData!U23)/(R$51-R$50)*10)),1))</f>
        <v>2.4</v>
      </c>
      <c r="S21" s="150">
        <f>IF(P2_IndicatorData!V23="No data","x",ROUND(IF(P2_IndicatorData!V23&gt;S$51,0,IF(P2_IndicatorData!V23&lt;S$50,10,(S$51-P2_IndicatorData!V23)/(S$51-S$50)*10)),1))</f>
        <v>8.9</v>
      </c>
      <c r="T21" s="150">
        <f>IF(P2_IndicatorData!W23="No data","x",ROUND(IF(P2_IndicatorData!W23&gt;T$51,10,IF(P2_IndicatorData!W23&lt;T$50,0,10-(T$51-P2_IndicatorData!W23)/(T$51-T$50)*10)),1))</f>
        <v>5.3</v>
      </c>
      <c r="U21" s="150">
        <f>IF(P2_IndicatorData!X23="No data","x",ROUND(IF(P2_IndicatorData!X23&gt;U$51,0,IF(P2_IndicatorData!X23&lt;U$50,10,(U$51-P2_IndicatorData!X23)/(U$51-U$50)*10)),1))</f>
        <v>7.4</v>
      </c>
      <c r="V21" s="150">
        <f>IF(P2_IndicatorData!Y23="No data","x",ROUND(IF(P2_IndicatorData!Y23&gt;V$51,10,IF(P2_IndicatorData!Y23&lt;V$50,0,10-(V$51-P2_IndicatorData!Y23)/(V$51-V$50)*10)),1))</f>
        <v>8.4</v>
      </c>
      <c r="W21" s="150">
        <f>IF(P2_IndicatorData!Z23="No data","x",ROUND(IF(P2_IndicatorData!Z23&gt;W$51,10,IF(P2_IndicatorData!Z23&lt;W$50,0,10-(W$51-P2_IndicatorData!Z23)/(W$51-W$50)*10)),1))</f>
        <v>7</v>
      </c>
      <c r="X21" s="150">
        <f>IF(P2_IndicatorData!AA23="No data","x",ROUND(IF(P2_IndicatorData!AA23&gt;X$51,10,IF(P2_IndicatorData!AA23&lt;X$50,0,10-(X$51-P2_IndicatorData!AA23)/(X$51-X$50)*10)),1))</f>
        <v>6.6</v>
      </c>
      <c r="Y21" s="150">
        <f>IF(P2_IndicatorData!AB23="No data","x",ROUND(IF(P2_IndicatorData!AB23&gt;Y$51,0,IF(P2_IndicatorData!AB23&lt;Y$50,10,(Y$51-P2_IndicatorData!AB23)/(Y$51-Y$50)*10)),1))</f>
        <v>8.5</v>
      </c>
      <c r="Z21" s="150">
        <f>IF(P2_IndicatorData!AC23="No data","x",ROUND(IF(P2_IndicatorData!AC23&gt;Z$51,0,IF(P2_IndicatorData!AC23&lt;Z$50,10,(Z$51-P2_IndicatorData!AC23)/(Z$51-Z$50)*10)),1))</f>
        <v>8.9</v>
      </c>
      <c r="AA21" s="150">
        <f>IF(P2_IndicatorData!AD23="No data","x",ROUND(IF(P2_IndicatorData!AD23&gt;AA$51,10,IF(P2_IndicatorData!AD23&lt;AA$50,0,10-(AA$51-P2_IndicatorData!AD23)/(AA$51-AA$50)*10)),1))</f>
        <v>7.9</v>
      </c>
      <c r="AB21" s="150">
        <f>IF(P2_IndicatorData!AE23="No data","x",ROUND(IF(P2_IndicatorData!AE23&gt;AB$51,0,IF(P2_IndicatorData!AE23&lt;AB$50,10,(AB$51-P2_IndicatorData!AE23)/(AB$51-AB$50)*10)),1))</f>
        <v>8.6</v>
      </c>
      <c r="AC21" s="150">
        <f>IF(P2_IndicatorData!AH23="No data","x",ROUND(IF(P2_IndicatorData!AH23&gt;AC$51,10,IF(P2_IndicatorData!AH23&lt;AC$50,0,10-(AC$51-P2_IndicatorData!AH23)/(AC$51-AC$50)*10)),1))</f>
        <v>3.7</v>
      </c>
      <c r="AD21" s="150">
        <f>IF(P2_IndicatorData!AI23="No data","x",ROUND(IF(P2_IndicatorData!AI23&gt;AD$51,0,IF(P2_IndicatorData!AI23&lt;AD$50,10,(AD$51-P2_IndicatorData!AI23)/(AD$51-AD$50)*10)),1))</f>
        <v>6.2</v>
      </c>
      <c r="AE21" s="226">
        <f t="shared" si="16"/>
        <v>7.8</v>
      </c>
      <c r="AF21" s="227">
        <f t="shared" si="0"/>
        <v>6.7</v>
      </c>
      <c r="AG21" s="227">
        <f t="shared" si="1"/>
        <v>7.8</v>
      </c>
      <c r="AH21" s="227">
        <f t="shared" si="2"/>
        <v>5.6</v>
      </c>
      <c r="AI21" s="228">
        <f t="shared" si="3"/>
        <v>6.7</v>
      </c>
      <c r="AJ21" s="227">
        <f t="shared" si="4"/>
        <v>2.2000000000000002</v>
      </c>
      <c r="AK21" s="227">
        <f t="shared" si="5"/>
        <v>6.8</v>
      </c>
      <c r="AL21" s="227">
        <f t="shared" si="6"/>
        <v>2.4</v>
      </c>
      <c r="AM21" s="228">
        <f t="shared" si="7"/>
        <v>3.8</v>
      </c>
      <c r="AN21" s="227">
        <f t="shared" si="8"/>
        <v>7.1</v>
      </c>
      <c r="AO21" s="227">
        <f t="shared" si="9"/>
        <v>8</v>
      </c>
      <c r="AP21" s="226">
        <f t="shared" si="10"/>
        <v>7.7</v>
      </c>
      <c r="AQ21" s="227">
        <f t="shared" si="11"/>
        <v>7.6</v>
      </c>
      <c r="AR21" s="228">
        <f t="shared" si="12"/>
        <v>7.6</v>
      </c>
      <c r="AS21" s="227">
        <f t="shared" si="13"/>
        <v>8.3000000000000007</v>
      </c>
      <c r="AT21" s="151">
        <f>IF(P2_IndicatorData!AG23="No data","x",ROUND(IF(P2_IndicatorData!AG23&gt;AT$51,10,IF(P2_IndicatorData!AG23&lt;AT$50,0,10-(AT$51-P2_IndicatorData!AG23)/(AT$51-AT$50)*10)),1))</f>
        <v>9.8000000000000007</v>
      </c>
      <c r="AU21" s="151">
        <f>IF(P2_IndicatorData!AF23="No data",0.1,ROUND(IF(P2_IndicatorData!AF23&gt;AU$51,10,IF(P2_IndicatorData!AF23&lt;AU$50,0.1,10-(AU$51-P2_IndicatorData!AF23)/(AU$51-AU$50)*10)),1))</f>
        <v>2.5</v>
      </c>
      <c r="AV21" s="228">
        <f t="shared" si="14"/>
        <v>6.9</v>
      </c>
      <c r="AW21" s="228">
        <f t="shared" si="15"/>
        <v>5</v>
      </c>
      <c r="AX21" s="229">
        <f t="shared" si="17"/>
        <v>6</v>
      </c>
    </row>
    <row r="22" spans="1:50" x14ac:dyDescent="0.3">
      <c r="A22" s="149" t="s">
        <v>91</v>
      </c>
      <c r="B22" s="149" t="s">
        <v>92</v>
      </c>
      <c r="C22" s="150">
        <f>IF(P2_IndicatorData!C24="No data","x",ROUND(IF(P2_IndicatorData!C24&gt;C$51,10,IF(P2_IndicatorData!C24&lt;C$50,0,10-(C$51-P2_IndicatorData!C24)/(C$51-C$50)*10)),1))</f>
        <v>9.1</v>
      </c>
      <c r="D22" s="150">
        <f>IF(P2_IndicatorData!D24="No data","x",ROUND(IF(P2_IndicatorData!D24&gt;D$51,0,IF(P2_IndicatorData!D24&lt;D$50,10,(D$51-P2_IndicatorData!D24)/(D$51-D$50)*10)),1))</f>
        <v>5.4</v>
      </c>
      <c r="E22" s="150">
        <f>IF(P2_IndicatorData!E24="No data","x",ROUND(IF(P2_IndicatorData!E24&gt;E$51,0,IF(P2_IndicatorData!E24&lt;E$50,10,(E$51-P2_IndicatorData!E24)/(E$51-E$50)*10)),1))</f>
        <v>9.1999999999999993</v>
      </c>
      <c r="F22" s="150">
        <f>IF(P2_IndicatorData!F24="No data","x",ROUND(IF(P2_IndicatorData!F24&gt;F$51,0,IF(P2_IndicatorData!F24&lt;F$50,10,(F$51-P2_IndicatorData!F24)/(F$51-F$50)*10)),1))</f>
        <v>6.8</v>
      </c>
      <c r="G22" s="150">
        <f>IF(P2_IndicatorData!G24="No data","x",ROUND(IF(P2_IndicatorData!G24&gt;G$51,0,IF(P2_IndicatorData!G24&lt;G$50,10,(G$51-P2_IndicatorData!G24)/(G$51-G$50)*10)),1))</f>
        <v>2.9</v>
      </c>
      <c r="H22" s="150">
        <f>IF(P2_IndicatorData!H24="No data","x",ROUND(IF(P2_IndicatorData!H24&gt;H$51,10,IF(P2_IndicatorData!H24&lt;H$50,0,10-(H$51-P2_IndicatorData!H24)/(H$51-H$50)*10)),1))</f>
        <v>5</v>
      </c>
      <c r="I22" s="150">
        <f>IF(P2_IndicatorData!I24="No data","x",ROUND(IF(P2_IndicatorData!I24&gt;I$51,10,IF(P2_IndicatorData!I24&lt;I$50,0,10-(I$51-P2_IndicatorData!I24)/(I$51-I$50)*10)),1))</f>
        <v>10</v>
      </c>
      <c r="J22" s="150">
        <f>IF(P2_IndicatorData!J24="No data","x",ROUND(IF(P2_IndicatorData!J24&gt;J$51,10,IF(P2_IndicatorData!J24&lt;J$50,0,10-(J$51-P2_IndicatorData!J24)/(J$51-J$50)*10)),1))</f>
        <v>4.0999999999999996</v>
      </c>
      <c r="K22" s="150">
        <f>IF(P2_IndicatorData!K24="No data","x",ROUND(IF(P2_IndicatorData!K24&gt;K$51,0,IF(P2_IndicatorData!K24&lt;K$50,10,(K$51-P2_IndicatorData!K24)/(K$51-K$50)*10)),1))</f>
        <v>2.1</v>
      </c>
      <c r="L22" s="150">
        <f>IF(P2_IndicatorData!L24="No data","x",ROUND(IF(P2_IndicatorData!L24&gt;L$51,0,IF(P2_IndicatorData!L24&lt;L$50,10,(L$51-P2_IndicatorData!L24)/(L$51-L$50)*10)),1))</f>
        <v>3.3</v>
      </c>
      <c r="M22" s="150">
        <f>IF(P2_IndicatorData!M24="No data","x",ROUND(IF(P2_IndicatorData!M24&gt;M$51,0,IF(P2_IndicatorData!M24&lt;M$50,10,(M$51-P2_IndicatorData!M24)/(M$51-M$50)*10)),1))</f>
        <v>5.8</v>
      </c>
      <c r="N22" s="150">
        <f>IF(P2_IndicatorData!O24="No data","x",ROUND(IF(P2_IndicatorData!O24&gt;N$51,10,IF(P2_IndicatorData!O24&lt;N$50,0,10-(N$51-P2_IndicatorData!O24)/(N$51-N$50)*10)),1))</f>
        <v>0</v>
      </c>
      <c r="O22" s="150">
        <f>IF(P2_IndicatorData!Q24="No data","x",ROUND(IF(P2_IndicatorData!Q24&gt;O$51,10,IF(P2_IndicatorData!Q24&lt;O$50,0,10-(O$51-P2_IndicatorData!Q24)/(O$51-O$50)*10)),1))</f>
        <v>0</v>
      </c>
      <c r="P22" s="150">
        <f>IF(P2_IndicatorData!S24="No data","x",ROUND(IF(P2_IndicatorData!S24&gt;P$51,10,IF(P2_IndicatorData!S24&lt;P$50,0,10-(P$51-P2_IndicatorData!S24)/(P$51-P$50)*10)),1))</f>
        <v>1.1000000000000001</v>
      </c>
      <c r="Q22" s="150">
        <f>IF(P2_IndicatorData!T24="No data","x",ROUND(IF(P2_IndicatorData!T24&gt;Q$51,10,IF(P2_IndicatorData!T24&lt;Q$50,0,10-(Q$51-P2_IndicatorData!T24)/(Q$51-Q$50)*10)),1))</f>
        <v>2</v>
      </c>
      <c r="R22" s="150">
        <f>IF(P2_IndicatorData!U24="No data","x",ROUND(IF(P2_IndicatorData!U24&gt;R$51,10,IF(P2_IndicatorData!U24&lt;R$50,0,10-(R$51-P2_IndicatorData!U24)/(R$51-R$50)*10)),1))</f>
        <v>1.9</v>
      </c>
      <c r="S22" s="150">
        <f>IF(P2_IndicatorData!V24="No data","x",ROUND(IF(P2_IndicatorData!V24&gt;S$51,0,IF(P2_IndicatorData!V24&lt;S$50,10,(S$51-P2_IndicatorData!V24)/(S$51-S$50)*10)),1))</f>
        <v>5.0999999999999996</v>
      </c>
      <c r="T22" s="150">
        <f>IF(P2_IndicatorData!W24="No data","x",ROUND(IF(P2_IndicatorData!W24&gt;T$51,10,IF(P2_IndicatorData!W24&lt;T$50,0,10-(T$51-P2_IndicatorData!W24)/(T$51-T$50)*10)),1))</f>
        <v>8.1</v>
      </c>
      <c r="U22" s="150">
        <f>IF(P2_IndicatorData!X24="No data","x",ROUND(IF(P2_IndicatorData!X24&gt;U$51,0,IF(P2_IndicatorData!X24&lt;U$50,10,(U$51-P2_IndicatorData!X24)/(U$51-U$50)*10)),1))</f>
        <v>6.3</v>
      </c>
      <c r="V22" s="150">
        <f>IF(P2_IndicatorData!Y24="No data","x",ROUND(IF(P2_IndicatorData!Y24&gt;V$51,10,IF(P2_IndicatorData!Y24&lt;V$50,0,10-(V$51-P2_IndicatorData!Y24)/(V$51-V$50)*10)),1))</f>
        <v>0</v>
      </c>
      <c r="W22" s="150">
        <f>IF(P2_IndicatorData!Z24="No data","x",ROUND(IF(P2_IndicatorData!Z24&gt;W$51,10,IF(P2_IndicatorData!Z24&lt;W$50,0,10-(W$51-P2_IndicatorData!Z24)/(W$51-W$50)*10)),1))</f>
        <v>0</v>
      </c>
      <c r="X22" s="150">
        <f>IF(P2_IndicatorData!AA24="No data","x",ROUND(IF(P2_IndicatorData!AA24&gt;X$51,10,IF(P2_IndicatorData!AA24&lt;X$50,0,10-(X$51-P2_IndicatorData!AA24)/(X$51-X$50)*10)),1))</f>
        <v>1.8</v>
      </c>
      <c r="Y22" s="150">
        <f>IF(P2_IndicatorData!AB24="No data","x",ROUND(IF(P2_IndicatorData!AB24&gt;Y$51,0,IF(P2_IndicatorData!AB24&lt;Y$50,10,(Y$51-P2_IndicatorData!AB24)/(Y$51-Y$50)*10)),1))</f>
        <v>8.6</v>
      </c>
      <c r="Z22" s="150">
        <f>IF(P2_IndicatorData!AC24="No data","x",ROUND(IF(P2_IndicatorData!AC24&gt;Z$51,0,IF(P2_IndicatorData!AC24&lt;Z$50,10,(Z$51-P2_IndicatorData!AC24)/(Z$51-Z$50)*10)),1))</f>
        <v>7.6</v>
      </c>
      <c r="AA22" s="150">
        <f>IF(P2_IndicatorData!AD24="No data","x",ROUND(IF(P2_IndicatorData!AD24&gt;AA$51,10,IF(P2_IndicatorData!AD24&lt;AA$50,0,10-(AA$51-P2_IndicatorData!AD24)/(AA$51-AA$50)*10)),1))</f>
        <v>7.9</v>
      </c>
      <c r="AB22" s="150">
        <f>IF(P2_IndicatorData!AE24="No data","x",ROUND(IF(P2_IndicatorData!AE24&gt;AB$51,0,IF(P2_IndicatorData!AE24&lt;AB$50,10,(AB$51-P2_IndicatorData!AE24)/(AB$51-AB$50)*10)),1))</f>
        <v>7.2</v>
      </c>
      <c r="AC22" s="150">
        <f>IF(P2_IndicatorData!AH24="No data","x",ROUND(IF(P2_IndicatorData!AH24&gt;AC$51,10,IF(P2_IndicatorData!AH24&lt;AC$50,0,10-(AC$51-P2_IndicatorData!AH24)/(AC$51-AC$50)*10)),1))</f>
        <v>2.2999999999999998</v>
      </c>
      <c r="AD22" s="150">
        <f>IF(P2_IndicatorData!AI24="No data","x",ROUND(IF(P2_IndicatorData!AI24&gt;AD$51,0,IF(P2_IndicatorData!AI24&lt;AD$50,10,(AD$51-P2_IndicatorData!AI24)/(AD$51-AD$50)*10)),1))</f>
        <v>4.9000000000000004</v>
      </c>
      <c r="AE22" s="226">
        <f t="shared" si="16"/>
        <v>6.1</v>
      </c>
      <c r="AF22" s="227">
        <f t="shared" si="0"/>
        <v>7.6</v>
      </c>
      <c r="AG22" s="227">
        <f t="shared" si="1"/>
        <v>7.5</v>
      </c>
      <c r="AH22" s="227">
        <f t="shared" si="2"/>
        <v>3.1</v>
      </c>
      <c r="AI22" s="228">
        <f t="shared" si="3"/>
        <v>6.1</v>
      </c>
      <c r="AJ22" s="227">
        <f t="shared" si="4"/>
        <v>2</v>
      </c>
      <c r="AK22" s="227">
        <f t="shared" si="5"/>
        <v>4.5999999999999996</v>
      </c>
      <c r="AL22" s="227">
        <f t="shared" si="6"/>
        <v>0.4</v>
      </c>
      <c r="AM22" s="228">
        <f t="shared" si="7"/>
        <v>2.2999999999999998</v>
      </c>
      <c r="AN22" s="227">
        <f t="shared" si="8"/>
        <v>6.6</v>
      </c>
      <c r="AO22" s="227">
        <f t="shared" si="9"/>
        <v>6</v>
      </c>
      <c r="AP22" s="226">
        <f t="shared" si="10"/>
        <v>0</v>
      </c>
      <c r="AQ22" s="227">
        <f t="shared" si="11"/>
        <v>3.2</v>
      </c>
      <c r="AR22" s="228">
        <f t="shared" si="12"/>
        <v>5.3</v>
      </c>
      <c r="AS22" s="227">
        <f t="shared" si="13"/>
        <v>7.6</v>
      </c>
      <c r="AT22" s="151">
        <f>IF(P2_IndicatorData!AG24="No data","x",ROUND(IF(P2_IndicatorData!AG24&gt;AT$51,10,IF(P2_IndicatorData!AG24&lt;AT$50,0,10-(AT$51-P2_IndicatorData!AG24)/(AT$51-AT$50)*10)),1))</f>
        <v>4.7</v>
      </c>
      <c r="AU22" s="151">
        <f>IF(P2_IndicatorData!AF24="No data",0.1,ROUND(IF(P2_IndicatorData!AF24&gt;AU$51,10,IF(P2_IndicatorData!AF24&lt;AU$50,0.1,10-(AU$51-P2_IndicatorData!AF24)/(AU$51-AU$50)*10)),1))</f>
        <v>3.8</v>
      </c>
      <c r="AV22" s="228">
        <f t="shared" si="14"/>
        <v>5.4</v>
      </c>
      <c r="AW22" s="228">
        <f t="shared" si="15"/>
        <v>3.6</v>
      </c>
      <c r="AX22" s="229">
        <f t="shared" si="17"/>
        <v>4.5</v>
      </c>
    </row>
    <row r="23" spans="1:50" x14ac:dyDescent="0.3">
      <c r="A23" s="149" t="s">
        <v>93</v>
      </c>
      <c r="B23" s="149" t="s">
        <v>94</v>
      </c>
      <c r="C23" s="150">
        <f>IF(P2_IndicatorData!C25="No data","x",ROUND(IF(P2_IndicatorData!C25&gt;C$51,10,IF(P2_IndicatorData!C25&lt;C$50,0,10-(C$51-P2_IndicatorData!C25)/(C$51-C$50)*10)),1))</f>
        <v>9.1</v>
      </c>
      <c r="D23" s="150">
        <f>IF(P2_IndicatorData!D25="No data","x",ROUND(IF(P2_IndicatorData!D25&gt;D$51,0,IF(P2_IndicatorData!D25&lt;D$50,10,(D$51-P2_IndicatorData!D25)/(D$51-D$50)*10)),1))</f>
        <v>9.9</v>
      </c>
      <c r="E23" s="150">
        <f>IF(P2_IndicatorData!E25="No data","x",ROUND(IF(P2_IndicatorData!E25&gt;E$51,0,IF(P2_IndicatorData!E25&lt;E$50,10,(E$51-P2_IndicatorData!E25)/(E$51-E$50)*10)),1))</f>
        <v>9.4</v>
      </c>
      <c r="F23" s="150">
        <f>IF(P2_IndicatorData!F25="No data","x",ROUND(IF(P2_IndicatorData!F25&gt;F$51,0,IF(P2_IndicatorData!F25&lt;F$50,10,(F$51-P2_IndicatorData!F25)/(F$51-F$50)*10)),1))</f>
        <v>10</v>
      </c>
      <c r="G23" s="150">
        <f>IF(P2_IndicatorData!G25="No data","x",ROUND(IF(P2_IndicatorData!G25&gt;G$51,0,IF(P2_IndicatorData!G25&lt;G$50,10,(G$51-P2_IndicatorData!G25)/(G$51-G$50)*10)),1))</f>
        <v>7.9</v>
      </c>
      <c r="H23" s="150">
        <f>IF(P2_IndicatorData!H25="No data","x",ROUND(IF(P2_IndicatorData!H25&gt;H$51,10,IF(P2_IndicatorData!H25&lt;H$50,0,10-(H$51-P2_IndicatorData!H25)/(H$51-H$50)*10)),1))</f>
        <v>6.4</v>
      </c>
      <c r="I23" s="150">
        <f>IF(P2_IndicatorData!I25="No data","x",ROUND(IF(P2_IndicatorData!I25&gt;I$51,10,IF(P2_IndicatorData!I25&lt;I$50,0,10-(I$51-P2_IndicatorData!I25)/(I$51-I$50)*10)),1))</f>
        <v>7.9</v>
      </c>
      <c r="J23" s="150">
        <f>IF(P2_IndicatorData!J25="No data","x",ROUND(IF(P2_IndicatorData!J25&gt;J$51,10,IF(P2_IndicatorData!J25&lt;J$50,0,10-(J$51-P2_IndicatorData!J25)/(J$51-J$50)*10)),1))</f>
        <v>8.1999999999999993</v>
      </c>
      <c r="K23" s="150">
        <f>IF(P2_IndicatorData!K25="No data","x",ROUND(IF(P2_IndicatorData!K25&gt;K$51,0,IF(P2_IndicatorData!K25&lt;K$50,10,(K$51-P2_IndicatorData!K25)/(K$51-K$50)*10)),1))</f>
        <v>2.1</v>
      </c>
      <c r="L23" s="150">
        <f>IF(P2_IndicatorData!L25="No data","x",ROUND(IF(P2_IndicatorData!L25&gt;L$51,0,IF(P2_IndicatorData!L25&lt;L$50,10,(L$51-P2_IndicatorData!L25)/(L$51-L$50)*10)),1))</f>
        <v>2.7</v>
      </c>
      <c r="M23" s="150">
        <f>IF(P2_IndicatorData!M25="No data","x",ROUND(IF(P2_IndicatorData!M25&gt;M$51,0,IF(P2_IndicatorData!M25&lt;M$50,10,(M$51-P2_IndicatorData!M25)/(M$51-M$50)*10)),1))</f>
        <v>9.1999999999999993</v>
      </c>
      <c r="N23" s="150">
        <f>IF(P2_IndicatorData!O25="No data","x",ROUND(IF(P2_IndicatorData!O25&gt;N$51,10,IF(P2_IndicatorData!O25&lt;N$50,0,10-(N$51-P2_IndicatorData!O25)/(N$51-N$50)*10)),1))</f>
        <v>5.7</v>
      </c>
      <c r="O23" s="150">
        <f>IF(P2_IndicatorData!Q25="No data","x",ROUND(IF(P2_IndicatorData!Q25&gt;O$51,10,IF(P2_IndicatorData!Q25&lt;O$50,0,10-(O$51-P2_IndicatorData!Q25)/(O$51-O$50)*10)),1))</f>
        <v>0</v>
      </c>
      <c r="P23" s="150">
        <f>IF(P2_IndicatorData!S25="No data","x",ROUND(IF(P2_IndicatorData!S25&gt;P$51,10,IF(P2_IndicatorData!S25&lt;P$50,0,10-(P$51-P2_IndicatorData!S25)/(P$51-P$50)*10)),1))</f>
        <v>6.2</v>
      </c>
      <c r="Q23" s="150">
        <f>IF(P2_IndicatorData!T25="No data","x",ROUND(IF(P2_IndicatorData!T25&gt;Q$51,10,IF(P2_IndicatorData!T25&lt;Q$50,0,10-(Q$51-P2_IndicatorData!T25)/(Q$51-Q$50)*10)),1))</f>
        <v>1.8</v>
      </c>
      <c r="R23" s="150">
        <f>IF(P2_IndicatorData!U25="No data","x",ROUND(IF(P2_IndicatorData!U25&gt;R$51,10,IF(P2_IndicatorData!U25&lt;R$50,0,10-(R$51-P2_IndicatorData!U25)/(R$51-R$50)*10)),1))</f>
        <v>2.2000000000000002</v>
      </c>
      <c r="S23" s="150">
        <f>IF(P2_IndicatorData!V25="No data","x",ROUND(IF(P2_IndicatorData!V25&gt;S$51,0,IF(P2_IndicatorData!V25&lt;S$50,10,(S$51-P2_IndicatorData!V25)/(S$51-S$50)*10)),1))</f>
        <v>5.7</v>
      </c>
      <c r="T23" s="150">
        <f>IF(P2_IndicatorData!W25="No data","x",ROUND(IF(P2_IndicatorData!W25&gt;T$51,10,IF(P2_IndicatorData!W25&lt;T$50,0,10-(T$51-P2_IndicatorData!W25)/(T$51-T$50)*10)),1))</f>
        <v>2.4</v>
      </c>
      <c r="U23" s="150">
        <f>IF(P2_IndicatorData!X25="No data","x",ROUND(IF(P2_IndicatorData!X25&gt;U$51,0,IF(P2_IndicatorData!X25&lt;U$50,10,(U$51-P2_IndicatorData!X25)/(U$51-U$50)*10)),1))</f>
        <v>9</v>
      </c>
      <c r="V23" s="150">
        <f>IF(P2_IndicatorData!Y25="No data","x",ROUND(IF(P2_IndicatorData!Y25&gt;V$51,10,IF(P2_IndicatorData!Y25&lt;V$50,0,10-(V$51-P2_IndicatorData!Y25)/(V$51-V$50)*10)),1))</f>
        <v>3.5</v>
      </c>
      <c r="W23" s="150">
        <f>IF(P2_IndicatorData!Z25="No data","x",ROUND(IF(P2_IndicatorData!Z25&gt;W$51,10,IF(P2_IndicatorData!Z25&lt;W$50,0,10-(W$51-P2_IndicatorData!Z25)/(W$51-W$50)*10)),1))</f>
        <v>3.5</v>
      </c>
      <c r="X23" s="150">
        <f>IF(P2_IndicatorData!AA25="No data","x",ROUND(IF(P2_IndicatorData!AA25&gt;X$51,10,IF(P2_IndicatorData!AA25&lt;X$50,0,10-(X$51-P2_IndicatorData!AA25)/(X$51-X$50)*10)),1))</f>
        <v>4</v>
      </c>
      <c r="Y23" s="150">
        <f>IF(P2_IndicatorData!AB25="No data","x",ROUND(IF(P2_IndicatorData!AB25&gt;Y$51,0,IF(P2_IndicatorData!AB25&lt;Y$50,10,(Y$51-P2_IndicatorData!AB25)/(Y$51-Y$50)*10)),1))</f>
        <v>7</v>
      </c>
      <c r="Z23" s="150">
        <f>IF(P2_IndicatorData!AC25="No data","x",ROUND(IF(P2_IndicatorData!AC25&gt;Z$51,0,IF(P2_IndicatorData!AC25&lt;Z$50,10,(Z$51-P2_IndicatorData!AC25)/(Z$51-Z$50)*10)),1))</f>
        <v>7.7</v>
      </c>
      <c r="AA23" s="150">
        <f>IF(P2_IndicatorData!AD25="No data","x",ROUND(IF(P2_IndicatorData!AD25&gt;AA$51,10,IF(P2_IndicatorData!AD25&lt;AA$50,0,10-(AA$51-P2_IndicatorData!AD25)/(AA$51-AA$50)*10)),1))</f>
        <v>4.9000000000000004</v>
      </c>
      <c r="AB23" s="150">
        <f>IF(P2_IndicatorData!AE25="No data","x",ROUND(IF(P2_IndicatorData!AE25&gt;AB$51,0,IF(P2_IndicatorData!AE25&lt;AB$50,10,(AB$51-P2_IndicatorData!AE25)/(AB$51-AB$50)*10)),1))</f>
        <v>7.1</v>
      </c>
      <c r="AC23" s="150">
        <f>IF(P2_IndicatorData!AH25="No data","x",ROUND(IF(P2_IndicatorData!AH25&gt;AC$51,10,IF(P2_IndicatorData!AH25&lt;AC$50,0,10-(AC$51-P2_IndicatorData!AH25)/(AC$51-AC$50)*10)),1))</f>
        <v>3.4</v>
      </c>
      <c r="AD23" s="150">
        <f>IF(P2_IndicatorData!AI25="No data","x",ROUND(IF(P2_IndicatorData!AI25&gt;AD$51,0,IF(P2_IndicatorData!AI25&lt;AD$50,10,(AD$51-P2_IndicatorData!AI25)/(AD$51-AD$50)*10)),1))</f>
        <v>4.8</v>
      </c>
      <c r="AE23" s="226">
        <f t="shared" si="16"/>
        <v>9.3000000000000007</v>
      </c>
      <c r="AF23" s="227">
        <f t="shared" si="0"/>
        <v>9.1999999999999993</v>
      </c>
      <c r="AG23" s="227">
        <f t="shared" si="1"/>
        <v>7.2</v>
      </c>
      <c r="AH23" s="227">
        <f t="shared" si="2"/>
        <v>5.2</v>
      </c>
      <c r="AI23" s="228">
        <f t="shared" si="3"/>
        <v>7.2</v>
      </c>
      <c r="AJ23" s="227">
        <f t="shared" si="4"/>
        <v>2</v>
      </c>
      <c r="AK23" s="227">
        <f t="shared" si="5"/>
        <v>6</v>
      </c>
      <c r="AL23" s="227">
        <f t="shared" si="6"/>
        <v>4</v>
      </c>
      <c r="AM23" s="228">
        <f t="shared" si="7"/>
        <v>4</v>
      </c>
      <c r="AN23" s="227">
        <f t="shared" si="8"/>
        <v>4.0999999999999996</v>
      </c>
      <c r="AO23" s="227">
        <f t="shared" si="9"/>
        <v>6.2</v>
      </c>
      <c r="AP23" s="226">
        <f t="shared" si="10"/>
        <v>3.5</v>
      </c>
      <c r="AQ23" s="227">
        <f t="shared" si="11"/>
        <v>6.3</v>
      </c>
      <c r="AR23" s="228">
        <f t="shared" si="12"/>
        <v>5.5</v>
      </c>
      <c r="AS23" s="227">
        <f t="shared" si="13"/>
        <v>6</v>
      </c>
      <c r="AT23" s="151">
        <f>IF(P2_IndicatorData!AG25="No data","x",ROUND(IF(P2_IndicatorData!AG25&gt;AT$51,10,IF(P2_IndicatorData!AG25&lt;AT$50,0,10-(AT$51-P2_IndicatorData!AG25)/(AT$51-AT$50)*10)),1))</f>
        <v>3.3</v>
      </c>
      <c r="AU23" s="151">
        <f>IF(P2_IndicatorData!AF25="No data",0.1,ROUND(IF(P2_IndicatorData!AF25&gt;AU$51,10,IF(P2_IndicatorData!AF25&lt;AU$50,0.1,10-(AU$51-P2_IndicatorData!AF25)/(AU$51-AU$50)*10)),1))</f>
        <v>2.5</v>
      </c>
      <c r="AV23" s="228">
        <f t="shared" si="14"/>
        <v>3.9</v>
      </c>
      <c r="AW23" s="228">
        <f t="shared" si="15"/>
        <v>4.0999999999999996</v>
      </c>
      <c r="AX23" s="229">
        <f t="shared" si="17"/>
        <v>4.9000000000000004</v>
      </c>
    </row>
    <row r="24" spans="1:50" x14ac:dyDescent="0.3">
      <c r="A24" s="149" t="s">
        <v>95</v>
      </c>
      <c r="B24" s="149" t="s">
        <v>96</v>
      </c>
      <c r="C24" s="150">
        <f>IF(P2_IndicatorData!C26="No data","x",ROUND(IF(P2_IndicatorData!C26&gt;C$51,10,IF(P2_IndicatorData!C26&lt;C$50,0,10-(C$51-P2_IndicatorData!C26)/(C$51-C$50)*10)),1))</f>
        <v>7.5</v>
      </c>
      <c r="D24" s="150">
        <f>IF(P2_IndicatorData!D26="No data","x",ROUND(IF(P2_IndicatorData!D26&gt;D$51,0,IF(P2_IndicatorData!D26&lt;D$50,10,(D$51-P2_IndicatorData!D26)/(D$51-D$50)*10)),1))</f>
        <v>5.0999999999999996</v>
      </c>
      <c r="E24" s="150">
        <f>IF(P2_IndicatorData!E26="No data","x",ROUND(IF(P2_IndicatorData!E26&gt;E$51,0,IF(P2_IndicatorData!E26&lt;E$50,10,(E$51-P2_IndicatorData!E26)/(E$51-E$50)*10)),1))</f>
        <v>3.5</v>
      </c>
      <c r="F24" s="150">
        <f>IF(P2_IndicatorData!F26="No data","x",ROUND(IF(P2_IndicatorData!F26&gt;F$51,0,IF(P2_IndicatorData!F26&lt;F$50,10,(F$51-P2_IndicatorData!F26)/(F$51-F$50)*10)),1))</f>
        <v>4.5999999999999996</v>
      </c>
      <c r="G24" s="150">
        <f>IF(P2_IndicatorData!G26="No data","x",ROUND(IF(P2_IndicatorData!G26&gt;G$51,0,IF(P2_IndicatorData!G26&lt;G$50,10,(G$51-P2_IndicatorData!G26)/(G$51-G$50)*10)),1))</f>
        <v>2.2000000000000002</v>
      </c>
      <c r="H24" s="150">
        <f>IF(P2_IndicatorData!H26="No data","x",ROUND(IF(P2_IndicatorData!H26&gt;H$51,10,IF(P2_IndicatorData!H26&lt;H$50,0,10-(H$51-P2_IndicatorData!H26)/(H$51-H$50)*10)),1))</f>
        <v>6.5</v>
      </c>
      <c r="I24" s="150">
        <f>IF(P2_IndicatorData!I26="No data","x",ROUND(IF(P2_IndicatorData!I26&gt;I$51,10,IF(P2_IndicatorData!I26&lt;I$50,0,10-(I$51-P2_IndicatorData!I26)/(I$51-I$50)*10)),1))</f>
        <v>10</v>
      </c>
      <c r="J24" s="150">
        <f>IF(P2_IndicatorData!J26="No data","x",ROUND(IF(P2_IndicatorData!J26&gt;J$51,10,IF(P2_IndicatorData!J26&lt;J$50,0,10-(J$51-P2_IndicatorData!J26)/(J$51-J$50)*10)),1))</f>
        <v>6.3</v>
      </c>
      <c r="K24" s="150">
        <f>IF(P2_IndicatorData!K26="No data","x",ROUND(IF(P2_IndicatorData!K26&gt;K$51,0,IF(P2_IndicatorData!K26&lt;K$50,10,(K$51-P2_IndicatorData!K26)/(K$51-K$50)*10)),1))</f>
        <v>1.3</v>
      </c>
      <c r="L24" s="150">
        <f>IF(P2_IndicatorData!L26="No data","x",ROUND(IF(P2_IndicatorData!L26&gt;L$51,0,IF(P2_IndicatorData!L26&lt;L$50,10,(L$51-P2_IndicatorData!L26)/(L$51-L$50)*10)),1))</f>
        <v>2.1</v>
      </c>
      <c r="M24" s="150">
        <f>IF(P2_IndicatorData!M26="No data","x",ROUND(IF(P2_IndicatorData!M26&gt;M$51,0,IF(P2_IndicatorData!M26&lt;M$50,10,(M$51-P2_IndicatorData!M26)/(M$51-M$50)*10)),1))</f>
        <v>4.3</v>
      </c>
      <c r="N24" s="150">
        <f>IF(P2_IndicatorData!O26="No data","x",ROUND(IF(P2_IndicatorData!O26&gt;N$51,10,IF(P2_IndicatorData!O26&lt;N$50,0,10-(N$51-P2_IndicatorData!O26)/(N$51-N$50)*10)),1))</f>
        <v>0</v>
      </c>
      <c r="O24" s="150">
        <f>IF(P2_IndicatorData!Q26="No data","x",ROUND(IF(P2_IndicatorData!Q26&gt;O$51,10,IF(P2_IndicatorData!Q26&lt;O$50,0,10-(O$51-P2_IndicatorData!Q26)/(O$51-O$50)*10)),1))</f>
        <v>0</v>
      </c>
      <c r="P24" s="150">
        <f>IF(P2_IndicatorData!S26="No data","x",ROUND(IF(P2_IndicatorData!S26&gt;P$51,10,IF(P2_IndicatorData!S26&lt;P$50,0,10-(P$51-P2_IndicatorData!S26)/(P$51-P$50)*10)),1))</f>
        <v>0.5</v>
      </c>
      <c r="Q24" s="150">
        <f>IF(P2_IndicatorData!T26="No data","x",ROUND(IF(P2_IndicatorData!T26&gt;Q$51,10,IF(P2_IndicatorData!T26&lt;Q$50,0,10-(Q$51-P2_IndicatorData!T26)/(Q$51-Q$50)*10)),1))</f>
        <v>0.3</v>
      </c>
      <c r="R24" s="150">
        <f>IF(P2_IndicatorData!U26="No data","x",ROUND(IF(P2_IndicatorData!U26&gt;R$51,10,IF(P2_IndicatorData!U26&lt;R$50,0,10-(R$51-P2_IndicatorData!U26)/(R$51-R$50)*10)),1))</f>
        <v>0.6</v>
      </c>
      <c r="S24" s="150">
        <f>IF(P2_IndicatorData!V26="No data","x",ROUND(IF(P2_IndicatorData!V26&gt;S$51,0,IF(P2_IndicatorData!V26&lt;S$50,10,(S$51-P2_IndicatorData!V26)/(S$51-S$50)*10)),1))</f>
        <v>5.3</v>
      </c>
      <c r="T24" s="150">
        <f>IF(P2_IndicatorData!W26="No data","x",ROUND(IF(P2_IndicatorData!W26&gt;T$51,10,IF(P2_IndicatorData!W26&lt;T$50,0,10-(T$51-P2_IndicatorData!W26)/(T$51-T$50)*10)),1))</f>
        <v>3.7</v>
      </c>
      <c r="U24" s="150">
        <f>IF(P2_IndicatorData!X26="No data","x",ROUND(IF(P2_IndicatorData!X26&gt;U$51,0,IF(P2_IndicatorData!X26&lt;U$50,10,(U$51-P2_IndicatorData!X26)/(U$51-U$50)*10)),1))</f>
        <v>9.1999999999999993</v>
      </c>
      <c r="V24" s="150">
        <f>IF(P2_IndicatorData!Y26="No data","x",ROUND(IF(P2_IndicatorData!Y26&gt;V$51,10,IF(P2_IndicatorData!Y26&lt;V$50,0,10-(V$51-P2_IndicatorData!Y26)/(V$51-V$50)*10)),1))</f>
        <v>0</v>
      </c>
      <c r="W24" s="150">
        <f>IF(P2_IndicatorData!Z26="No data","x",ROUND(IF(P2_IndicatorData!Z26&gt;W$51,10,IF(P2_IndicatorData!Z26&lt;W$50,0,10-(W$51-P2_IndicatorData!Z26)/(W$51-W$50)*10)),1))</f>
        <v>0</v>
      </c>
      <c r="X24" s="150">
        <f>IF(P2_IndicatorData!AA26="No data","x",ROUND(IF(P2_IndicatorData!AA26&gt;X$51,10,IF(P2_IndicatorData!AA26&lt;X$50,0,10-(X$51-P2_IndicatorData!AA26)/(X$51-X$50)*10)),1))</f>
        <v>0.1</v>
      </c>
      <c r="Y24" s="150">
        <f>IF(P2_IndicatorData!AB26="No data","x",ROUND(IF(P2_IndicatorData!AB26&gt;Y$51,0,IF(P2_IndicatorData!AB26&lt;Y$50,10,(Y$51-P2_IndicatorData!AB26)/(Y$51-Y$50)*10)),1))</f>
        <v>4.8</v>
      </c>
      <c r="Z24" s="150">
        <f>IF(P2_IndicatorData!AC26="No data","x",ROUND(IF(P2_IndicatorData!AC26&gt;Z$51,0,IF(P2_IndicatorData!AC26&lt;Z$50,10,(Z$51-P2_IndicatorData!AC26)/(Z$51-Z$50)*10)),1))</f>
        <v>8.5</v>
      </c>
      <c r="AA24" s="150">
        <f>IF(P2_IndicatorData!AD26="No data","x",ROUND(IF(P2_IndicatorData!AD26&gt;AA$51,10,IF(P2_IndicatorData!AD26&lt;AA$50,0,10-(AA$51-P2_IndicatorData!AD26)/(AA$51-AA$50)*10)),1))</f>
        <v>3.7</v>
      </c>
      <c r="AB24" s="150">
        <f>IF(P2_IndicatorData!AE26="No data","x",ROUND(IF(P2_IndicatorData!AE26&gt;AB$51,0,IF(P2_IndicatorData!AE26&lt;AB$50,10,(AB$51-P2_IndicatorData!AE26)/(AB$51-AB$50)*10)),1))</f>
        <v>6.5</v>
      </c>
      <c r="AC24" s="150">
        <f>IF(P2_IndicatorData!AH26="No data","x",ROUND(IF(P2_IndicatorData!AH26&gt;AC$51,10,IF(P2_IndicatorData!AH26&lt;AC$50,0,10-(AC$51-P2_IndicatorData!AH26)/(AC$51-AC$50)*10)),1))</f>
        <v>2.8</v>
      </c>
      <c r="AD24" s="150">
        <f>IF(P2_IndicatorData!AI26="No data","x",ROUND(IF(P2_IndicatorData!AI26&gt;AD$51,0,IF(P2_IndicatorData!AI26&lt;AD$50,10,(AD$51-P2_IndicatorData!AI26)/(AD$51-AD$50)*10)),1))</f>
        <v>1.7</v>
      </c>
      <c r="AE24" s="226">
        <f t="shared" si="16"/>
        <v>3.9</v>
      </c>
      <c r="AF24" s="227">
        <f t="shared" si="0"/>
        <v>5.7</v>
      </c>
      <c r="AG24" s="227">
        <f t="shared" si="1"/>
        <v>8.3000000000000007</v>
      </c>
      <c r="AH24" s="227">
        <f t="shared" si="2"/>
        <v>3.8</v>
      </c>
      <c r="AI24" s="228">
        <f t="shared" si="3"/>
        <v>5.9</v>
      </c>
      <c r="AJ24" s="227">
        <f t="shared" si="4"/>
        <v>0.5</v>
      </c>
      <c r="AK24" s="227">
        <f t="shared" si="5"/>
        <v>3.2</v>
      </c>
      <c r="AL24" s="227">
        <f t="shared" si="6"/>
        <v>0.2</v>
      </c>
      <c r="AM24" s="228">
        <f t="shared" si="7"/>
        <v>1.3</v>
      </c>
      <c r="AN24" s="227">
        <f t="shared" si="8"/>
        <v>4.5</v>
      </c>
      <c r="AO24" s="227">
        <f t="shared" si="9"/>
        <v>4.5</v>
      </c>
      <c r="AP24" s="226">
        <f t="shared" si="10"/>
        <v>0</v>
      </c>
      <c r="AQ24" s="227">
        <f t="shared" si="11"/>
        <v>4.5999999999999996</v>
      </c>
      <c r="AR24" s="228">
        <f t="shared" si="12"/>
        <v>4.5</v>
      </c>
      <c r="AS24" s="227">
        <f t="shared" si="13"/>
        <v>5.0999999999999996</v>
      </c>
      <c r="AT24" s="151">
        <f>IF(P2_IndicatorData!AG26="No data","x",ROUND(IF(P2_IndicatorData!AG26&gt;AT$51,10,IF(P2_IndicatorData!AG26&lt;AT$50,0,10-(AT$51-P2_IndicatorData!AG26)/(AT$51-AT$50)*10)),1))</f>
        <v>4.2</v>
      </c>
      <c r="AU24" s="151">
        <f>IF(P2_IndicatorData!AF26="No data",0.1,ROUND(IF(P2_IndicatorData!AF26&gt;AU$51,10,IF(P2_IndicatorData!AF26&lt;AU$50,0.1,10-(AU$51-P2_IndicatorData!AF26)/(AU$51-AU$50)*10)),1))</f>
        <v>0.1</v>
      </c>
      <c r="AV24" s="228">
        <f t="shared" si="14"/>
        <v>3.1</v>
      </c>
      <c r="AW24" s="228">
        <f t="shared" si="15"/>
        <v>2.2999999999999998</v>
      </c>
      <c r="AX24" s="229">
        <f t="shared" si="17"/>
        <v>3.4</v>
      </c>
    </row>
    <row r="25" spans="1:50" x14ac:dyDescent="0.3">
      <c r="A25" s="149" t="s">
        <v>97</v>
      </c>
      <c r="B25" s="149" t="s">
        <v>98</v>
      </c>
      <c r="C25" s="150">
        <f>IF(P2_IndicatorData!C27="No data","x",ROUND(IF(P2_IndicatorData!C27&gt;C$51,10,IF(P2_IndicatorData!C27&lt;C$50,0,10-(C$51-P2_IndicatorData!C27)/(C$51-C$50)*10)),1))</f>
        <v>6.9</v>
      </c>
      <c r="D25" s="150">
        <f>IF(P2_IndicatorData!D27="No data","x",ROUND(IF(P2_IndicatorData!D27&gt;D$51,0,IF(P2_IndicatorData!D27&lt;D$50,10,(D$51-P2_IndicatorData!D27)/(D$51-D$50)*10)),1))</f>
        <v>9.6999999999999993</v>
      </c>
      <c r="E25" s="150">
        <f>IF(P2_IndicatorData!E27="No data","x",ROUND(IF(P2_IndicatorData!E27&gt;E$51,0,IF(P2_IndicatorData!E27&lt;E$50,10,(E$51-P2_IndicatorData!E27)/(E$51-E$50)*10)),1))</f>
        <v>6</v>
      </c>
      <c r="F25" s="150">
        <f>IF(P2_IndicatorData!F27="No data","x",ROUND(IF(P2_IndicatorData!F27&gt;F$51,0,IF(P2_IndicatorData!F27&lt;F$50,10,(F$51-P2_IndicatorData!F27)/(F$51-F$50)*10)),1))</f>
        <v>5.0999999999999996</v>
      </c>
      <c r="G25" s="150">
        <f>IF(P2_IndicatorData!G27="No data","x",ROUND(IF(P2_IndicatorData!G27&gt;G$51,0,IF(P2_IndicatorData!G27&lt;G$50,10,(G$51-P2_IndicatorData!G27)/(G$51-G$50)*10)),1))</f>
        <v>3.3</v>
      </c>
      <c r="H25" s="150">
        <f>IF(P2_IndicatorData!H27="No data","x",ROUND(IF(P2_IndicatorData!H27&gt;H$51,10,IF(P2_IndicatorData!H27&lt;H$50,0,10-(H$51-P2_IndicatorData!H27)/(H$51-H$50)*10)),1))</f>
        <v>7.9</v>
      </c>
      <c r="I25" s="150">
        <f>IF(P2_IndicatorData!I27="No data","x",ROUND(IF(P2_IndicatorData!I27&gt;I$51,10,IF(P2_IndicatorData!I27&lt;I$50,0,10-(I$51-P2_IndicatorData!I27)/(I$51-I$50)*10)),1))</f>
        <v>2.5</v>
      </c>
      <c r="J25" s="150">
        <f>IF(P2_IndicatorData!J27="No data","x",ROUND(IF(P2_IndicatorData!J27&gt;J$51,10,IF(P2_IndicatorData!J27&lt;J$50,0,10-(J$51-P2_IndicatorData!J27)/(J$51-J$50)*10)),1))</f>
        <v>6</v>
      </c>
      <c r="K25" s="150">
        <f>IF(P2_IndicatorData!K27="No data","x",ROUND(IF(P2_IndicatorData!K27&gt;K$51,0,IF(P2_IndicatorData!K27&lt;K$50,10,(K$51-P2_IndicatorData!K27)/(K$51-K$50)*10)),1))</f>
        <v>2.2999999999999998</v>
      </c>
      <c r="L25" s="150">
        <f>IF(P2_IndicatorData!L27="No data","x",ROUND(IF(P2_IndicatorData!L27&gt;L$51,0,IF(P2_IndicatorData!L27&lt;L$50,10,(L$51-P2_IndicatorData!L27)/(L$51-L$50)*10)),1))</f>
        <v>0.5</v>
      </c>
      <c r="M25" s="150">
        <f>IF(P2_IndicatorData!M27="No data","x",ROUND(IF(P2_IndicatorData!M27&gt;M$51,0,IF(P2_IndicatorData!M27&lt;M$50,10,(M$51-P2_IndicatorData!M27)/(M$51-M$50)*10)),1))</f>
        <v>2.7</v>
      </c>
      <c r="N25" s="150">
        <f>IF(P2_IndicatorData!O27="No data","x",ROUND(IF(P2_IndicatorData!O27&gt;N$51,10,IF(P2_IndicatorData!O27&lt;N$50,0,10-(N$51-P2_IndicatorData!O27)/(N$51-N$50)*10)),1))</f>
        <v>1.4</v>
      </c>
      <c r="O25" s="150">
        <f>IF(P2_IndicatorData!Q27="No data","x",ROUND(IF(P2_IndicatorData!Q27&gt;O$51,10,IF(P2_IndicatorData!Q27&lt;O$50,0,10-(O$51-P2_IndicatorData!Q27)/(O$51-O$50)*10)),1))</f>
        <v>0</v>
      </c>
      <c r="P25" s="150">
        <f>IF(P2_IndicatorData!S27="No data","x",ROUND(IF(P2_IndicatorData!S27&gt;P$51,10,IF(P2_IndicatorData!S27&lt;P$50,0,10-(P$51-P2_IndicatorData!S27)/(P$51-P$50)*10)),1))</f>
        <v>6.8</v>
      </c>
      <c r="Q25" s="150">
        <f>IF(P2_IndicatorData!T27="No data","x",ROUND(IF(P2_IndicatorData!T27&gt;Q$51,10,IF(P2_IndicatorData!T27&lt;Q$50,0,10-(Q$51-P2_IndicatorData!T27)/(Q$51-Q$50)*10)),1))</f>
        <v>0.2</v>
      </c>
      <c r="R25" s="150">
        <f>IF(P2_IndicatorData!U27="No data","x",ROUND(IF(P2_IndicatorData!U27&gt;R$51,10,IF(P2_IndicatorData!U27&lt;R$50,0,10-(R$51-P2_IndicatorData!U27)/(R$51-R$50)*10)),1))</f>
        <v>0.5</v>
      </c>
      <c r="S25" s="150">
        <f>IF(P2_IndicatorData!V27="No data","x",ROUND(IF(P2_IndicatorData!V27&gt;S$51,0,IF(P2_IndicatorData!V27&lt;S$50,10,(S$51-P2_IndicatorData!V27)/(S$51-S$50)*10)),1))</f>
        <v>9</v>
      </c>
      <c r="T25" s="150">
        <f>IF(P2_IndicatorData!W27="No data","x",ROUND(IF(P2_IndicatorData!W27&gt;T$51,10,IF(P2_IndicatorData!W27&lt;T$50,0,10-(T$51-P2_IndicatorData!W27)/(T$51-T$50)*10)),1))</f>
        <v>10</v>
      </c>
      <c r="U25" s="150">
        <f>IF(P2_IndicatorData!X27="No data","x",ROUND(IF(P2_IndicatorData!X27&gt;U$51,0,IF(P2_IndicatorData!X27&lt;U$50,10,(U$51-P2_IndicatorData!X27)/(U$51-U$50)*10)),1))</f>
        <v>10</v>
      </c>
      <c r="V25" s="150">
        <f>IF(P2_IndicatorData!Y27="No data","x",ROUND(IF(P2_IndicatorData!Y27&gt;V$51,10,IF(P2_IndicatorData!Y27&lt;V$50,0,10-(V$51-P2_IndicatorData!Y27)/(V$51-V$50)*10)),1))</f>
        <v>0</v>
      </c>
      <c r="W25" s="150">
        <f>IF(P2_IndicatorData!Z27="No data","x",ROUND(IF(P2_IndicatorData!Z27&gt;W$51,10,IF(P2_IndicatorData!Z27&lt;W$50,0,10-(W$51-P2_IndicatorData!Z27)/(W$51-W$50)*10)),1))</f>
        <v>0</v>
      </c>
      <c r="X25" s="150">
        <f>IF(P2_IndicatorData!AA27="No data","x",ROUND(IF(P2_IndicatorData!AA27&gt;X$51,10,IF(P2_IndicatorData!AA27&lt;X$50,0,10-(X$51-P2_IndicatorData!AA27)/(X$51-X$50)*10)),1))</f>
        <v>0.4</v>
      </c>
      <c r="Y25" s="150">
        <f>IF(P2_IndicatorData!AB27="No data","x",ROUND(IF(P2_IndicatorData!AB27&gt;Y$51,0,IF(P2_IndicatorData!AB27&lt;Y$50,10,(Y$51-P2_IndicatorData!AB27)/(Y$51-Y$50)*10)),1))</f>
        <v>6.8</v>
      </c>
      <c r="Z25" s="150">
        <f>IF(P2_IndicatorData!AC27="No data","x",ROUND(IF(P2_IndicatorData!AC27&gt;Z$51,0,IF(P2_IndicatorData!AC27&lt;Z$50,10,(Z$51-P2_IndicatorData!AC27)/(Z$51-Z$50)*10)),1))</f>
        <v>10</v>
      </c>
      <c r="AA25" s="150">
        <f>IF(P2_IndicatorData!AD27="No data","x",ROUND(IF(P2_IndicatorData!AD27&gt;AA$51,10,IF(P2_IndicatorData!AD27&lt;AA$50,0,10-(AA$51-P2_IndicatorData!AD27)/(AA$51-AA$50)*10)),1))</f>
        <v>6.2</v>
      </c>
      <c r="AB25" s="150">
        <f>IF(P2_IndicatorData!AE27="No data","x",ROUND(IF(P2_IndicatorData!AE27&gt;AB$51,0,IF(P2_IndicatorData!AE27&lt;AB$50,10,(AB$51-P2_IndicatorData!AE27)/(AB$51-AB$50)*10)),1))</f>
        <v>10</v>
      </c>
      <c r="AC25" s="150">
        <f>IF(P2_IndicatorData!AH27="No data","x",ROUND(IF(P2_IndicatorData!AH27&gt;AC$51,10,IF(P2_IndicatorData!AH27&lt;AC$50,0,10-(AC$51-P2_IndicatorData!AH27)/(AC$51-AC$50)*10)),1))</f>
        <v>2.8</v>
      </c>
      <c r="AD25" s="150">
        <f>IF(P2_IndicatorData!AI27="No data","x",ROUND(IF(P2_IndicatorData!AI27&gt;AD$51,0,IF(P2_IndicatorData!AI27&lt;AD$50,10,(AD$51-P2_IndicatorData!AI27)/(AD$51-AD$50)*10)),1))</f>
        <v>7.4</v>
      </c>
      <c r="AE25" s="226">
        <f t="shared" si="16"/>
        <v>6</v>
      </c>
      <c r="AF25" s="227">
        <f t="shared" si="0"/>
        <v>6.5</v>
      </c>
      <c r="AG25" s="227">
        <f t="shared" si="1"/>
        <v>5.2</v>
      </c>
      <c r="AH25" s="227">
        <f t="shared" si="2"/>
        <v>4.2</v>
      </c>
      <c r="AI25" s="228">
        <f t="shared" si="3"/>
        <v>5.3</v>
      </c>
      <c r="AJ25" s="227">
        <f t="shared" si="4"/>
        <v>0.4</v>
      </c>
      <c r="AK25" s="227">
        <f t="shared" si="5"/>
        <v>1.6</v>
      </c>
      <c r="AL25" s="227">
        <f t="shared" si="6"/>
        <v>2.7</v>
      </c>
      <c r="AM25" s="228">
        <f t="shared" si="7"/>
        <v>1.6</v>
      </c>
      <c r="AN25" s="227">
        <f t="shared" si="8"/>
        <v>9.5</v>
      </c>
      <c r="AO25" s="227">
        <f t="shared" si="9"/>
        <v>5.7</v>
      </c>
      <c r="AP25" s="226">
        <f t="shared" si="10"/>
        <v>0</v>
      </c>
      <c r="AQ25" s="227">
        <f t="shared" si="11"/>
        <v>5</v>
      </c>
      <c r="AR25" s="228">
        <f t="shared" si="12"/>
        <v>6.7</v>
      </c>
      <c r="AS25" s="227">
        <f t="shared" si="13"/>
        <v>8.1</v>
      </c>
      <c r="AT25" s="151">
        <f>IF(P2_IndicatorData!AG27="No data","x",ROUND(IF(P2_IndicatorData!AG27&gt;AT$51,10,IF(P2_IndicatorData!AG27&lt;AT$50,0,10-(AT$51-P2_IndicatorData!AG27)/(AT$51-AT$50)*10)),1))</f>
        <v>6.8</v>
      </c>
      <c r="AU25" s="151">
        <f>IF(P2_IndicatorData!AF27="No data",0.1,ROUND(IF(P2_IndicatorData!AF27&gt;AU$51,10,IF(P2_IndicatorData!AF27&lt;AU$50,0.1,10-(AU$51-P2_IndicatorData!AF27)/(AU$51-AU$50)*10)),1))</f>
        <v>5</v>
      </c>
      <c r="AV25" s="228">
        <f t="shared" si="14"/>
        <v>6.6</v>
      </c>
      <c r="AW25" s="228">
        <f t="shared" si="15"/>
        <v>5.0999999999999996</v>
      </c>
      <c r="AX25" s="229">
        <f t="shared" si="17"/>
        <v>5.0999999999999996</v>
      </c>
    </row>
    <row r="26" spans="1:50" x14ac:dyDescent="0.3">
      <c r="A26" s="149" t="s">
        <v>99</v>
      </c>
      <c r="B26" s="149" t="s">
        <v>100</v>
      </c>
      <c r="C26" s="150">
        <f>IF(P2_IndicatorData!C28="No data","x",ROUND(IF(P2_IndicatorData!C28&gt;C$51,10,IF(P2_IndicatorData!C28&lt;C$50,0,10-(C$51-P2_IndicatorData!C28)/(C$51-C$50)*10)),1))</f>
        <v>3.8</v>
      </c>
      <c r="D26" s="150">
        <f>IF(P2_IndicatorData!D28="No data","x",ROUND(IF(P2_IndicatorData!D28&gt;D$51,0,IF(P2_IndicatorData!D28&lt;D$50,10,(D$51-P2_IndicatorData!D28)/(D$51-D$50)*10)),1))</f>
        <v>10</v>
      </c>
      <c r="E26" s="150">
        <f>IF(P2_IndicatorData!E28="No data","x",ROUND(IF(P2_IndicatorData!E28&gt;E$51,0,IF(P2_IndicatorData!E28&lt;E$50,10,(E$51-P2_IndicatorData!E28)/(E$51-E$50)*10)),1))</f>
        <v>10</v>
      </c>
      <c r="F26" s="150">
        <f>IF(P2_IndicatorData!F28="No data","x",ROUND(IF(P2_IndicatorData!F28&gt;F$51,0,IF(P2_IndicatorData!F28&lt;F$50,10,(F$51-P2_IndicatorData!F28)/(F$51-F$50)*10)),1))</f>
        <v>10</v>
      </c>
      <c r="G26" s="150">
        <f>IF(P2_IndicatorData!G28="No data","x",ROUND(IF(P2_IndicatorData!G28&gt;G$51,0,IF(P2_IndicatorData!G28&lt;G$50,10,(G$51-P2_IndicatorData!G28)/(G$51-G$50)*10)),1))</f>
        <v>10</v>
      </c>
      <c r="H26" s="150">
        <f>IF(P2_IndicatorData!H28="No data","x",ROUND(IF(P2_IndicatorData!H28&gt;H$51,10,IF(P2_IndicatorData!H28&lt;H$50,0,10-(H$51-P2_IndicatorData!H28)/(H$51-H$50)*10)),1))</f>
        <v>8.1999999999999993</v>
      </c>
      <c r="I26" s="150">
        <f>IF(P2_IndicatorData!I28="No data","x",ROUND(IF(P2_IndicatorData!I28&gt;I$51,10,IF(P2_IndicatorData!I28&lt;I$50,0,10-(I$51-P2_IndicatorData!I28)/(I$51-I$50)*10)),1))</f>
        <v>6.8</v>
      </c>
      <c r="J26" s="150">
        <f>IF(P2_IndicatorData!J28="No data","x",ROUND(IF(P2_IndicatorData!J28&gt;J$51,10,IF(P2_IndicatorData!J28&lt;J$50,0,10-(J$51-P2_IndicatorData!J28)/(J$51-J$50)*10)),1))</f>
        <v>3.2</v>
      </c>
      <c r="K26" s="150">
        <f>IF(P2_IndicatorData!K28="No data","x",ROUND(IF(P2_IndicatorData!K28&gt;K$51,0,IF(P2_IndicatorData!K28&lt;K$50,10,(K$51-P2_IndicatorData!K28)/(K$51-K$50)*10)),1))</f>
        <v>10</v>
      </c>
      <c r="L26" s="150">
        <f>IF(P2_IndicatorData!L28="No data","x",ROUND(IF(P2_IndicatorData!L28&gt;L$51,0,IF(P2_IndicatorData!L28&lt;L$50,10,(L$51-P2_IndicatorData!L28)/(L$51-L$50)*10)),1))</f>
        <v>10</v>
      </c>
      <c r="M26" s="150">
        <f>IF(P2_IndicatorData!M28="No data","x",ROUND(IF(P2_IndicatorData!M28&gt;M$51,0,IF(P2_IndicatorData!M28&lt;M$50,10,(M$51-P2_IndicatorData!M28)/(M$51-M$50)*10)),1))</f>
        <v>10</v>
      </c>
      <c r="N26" s="150">
        <f>IF(P2_IndicatorData!O28="No data","x",ROUND(IF(P2_IndicatorData!O28&gt;N$51,10,IF(P2_IndicatorData!O28&lt;N$50,0,10-(N$51-P2_IndicatorData!O28)/(N$51-N$50)*10)),1))</f>
        <v>10</v>
      </c>
      <c r="O26" s="150">
        <f>IF(P2_IndicatorData!Q28="No data","x",ROUND(IF(P2_IndicatorData!Q28&gt;O$51,10,IF(P2_IndicatorData!Q28&lt;O$50,0,10-(O$51-P2_IndicatorData!Q28)/(O$51-O$50)*10)),1))</f>
        <v>10</v>
      </c>
      <c r="P26" s="150">
        <f>IF(P2_IndicatorData!S28="No data","x",ROUND(IF(P2_IndicatorData!S28&gt;P$51,10,IF(P2_IndicatorData!S28&lt;P$50,0,10-(P$51-P2_IndicatorData!S28)/(P$51-P$50)*10)),1))</f>
        <v>0.3</v>
      </c>
      <c r="Q26" s="150">
        <f>IF(P2_IndicatorData!T28="No data","x",ROUND(IF(P2_IndicatorData!T28&gt;Q$51,10,IF(P2_IndicatorData!T28&lt;Q$50,0,10-(Q$51-P2_IndicatorData!T28)/(Q$51-Q$50)*10)),1))</f>
        <v>10</v>
      </c>
      <c r="R26" s="150">
        <f>IF(P2_IndicatorData!U28="No data","x",ROUND(IF(P2_IndicatorData!U28&gt;R$51,10,IF(P2_IndicatorData!U28&lt;R$50,0,10-(R$51-P2_IndicatorData!U28)/(R$51-R$50)*10)),1))</f>
        <v>10</v>
      </c>
      <c r="S26" s="150">
        <f>IF(P2_IndicatorData!V28="No data","x",ROUND(IF(P2_IndicatorData!V28&gt;S$51,0,IF(P2_IndicatorData!V28&lt;S$50,10,(S$51-P2_IndicatorData!V28)/(S$51-S$50)*10)),1))</f>
        <v>7.7</v>
      </c>
      <c r="T26" s="150">
        <f>IF(P2_IndicatorData!W28="No data","x",ROUND(IF(P2_IndicatorData!W28&gt;T$51,10,IF(P2_IndicatorData!W28&lt;T$50,0,10-(T$51-P2_IndicatorData!W28)/(T$51-T$50)*10)),1))</f>
        <v>6.9</v>
      </c>
      <c r="U26" s="150">
        <f>IF(P2_IndicatorData!X28="No data","x",ROUND(IF(P2_IndicatorData!X28&gt;U$51,0,IF(P2_IndicatorData!X28&lt;U$50,10,(U$51-P2_IndicatorData!X28)/(U$51-U$50)*10)),1))</f>
        <v>10</v>
      </c>
      <c r="V26" s="150">
        <f>IF(P2_IndicatorData!Y28="No data","x",ROUND(IF(P2_IndicatorData!Y28&gt;V$51,10,IF(P2_IndicatorData!Y28&lt;V$50,0,10-(V$51-P2_IndicatorData!Y28)/(V$51-V$50)*10)),1))</f>
        <v>10</v>
      </c>
      <c r="W26" s="150">
        <f>IF(P2_IndicatorData!Z28="No data","x",ROUND(IF(P2_IndicatorData!Z28&gt;W$51,10,IF(P2_IndicatorData!Z28&lt;W$50,0,10-(W$51-P2_IndicatorData!Z28)/(W$51-W$50)*10)),1))</f>
        <v>10</v>
      </c>
      <c r="X26" s="150">
        <f>IF(P2_IndicatorData!AA28="No data","x",ROUND(IF(P2_IndicatorData!AA28&gt;X$51,10,IF(P2_IndicatorData!AA28&lt;X$50,0,10-(X$51-P2_IndicatorData!AA28)/(X$51-X$50)*10)),1))</f>
        <v>6.8</v>
      </c>
      <c r="Y26" s="150">
        <f>IF(P2_IndicatorData!AB28="No data","x",ROUND(IF(P2_IndicatorData!AB28&gt;Y$51,0,IF(P2_IndicatorData!AB28&lt;Y$50,10,(Y$51-P2_IndicatorData!AB28)/(Y$51-Y$50)*10)),1))</f>
        <v>8</v>
      </c>
      <c r="Z26" s="150">
        <f>IF(P2_IndicatorData!AC28="No data","x",ROUND(IF(P2_IndicatorData!AC28&gt;Z$51,0,IF(P2_IndicatorData!AC28&lt;Z$50,10,(Z$51-P2_IndicatorData!AC28)/(Z$51-Z$50)*10)),1))</f>
        <v>8.8000000000000007</v>
      </c>
      <c r="AA26" s="150">
        <f>IF(P2_IndicatorData!AD28="No data","x",ROUND(IF(P2_IndicatorData!AD28&gt;AA$51,10,IF(P2_IndicatorData!AD28&lt;AA$50,0,10-(AA$51-P2_IndicatorData!AD28)/(AA$51-AA$50)*10)),1))</f>
        <v>10</v>
      </c>
      <c r="AB26" s="150">
        <f>IF(P2_IndicatorData!AE28="No data","x",ROUND(IF(P2_IndicatorData!AE28&gt;AB$51,0,IF(P2_IndicatorData!AE28&lt;AB$50,10,(AB$51-P2_IndicatorData!AE28)/(AB$51-AB$50)*10)),1))</f>
        <v>10</v>
      </c>
      <c r="AC26" s="150">
        <f>IF(P2_IndicatorData!AH28="No data","x",ROUND(IF(P2_IndicatorData!AH28&gt;AC$51,10,IF(P2_IndicatorData!AH28&lt;AC$50,0,10-(AC$51-P2_IndicatorData!AH28)/(AC$51-AC$50)*10)),1))</f>
        <v>3.5</v>
      </c>
      <c r="AD26" s="150">
        <f>IF(P2_IndicatorData!AI28="No data","x",ROUND(IF(P2_IndicatorData!AI28&gt;AD$51,0,IF(P2_IndicatorData!AI28&lt;AD$50,10,(AD$51-P2_IndicatorData!AI28)/(AD$51-AD$50)*10)),1))</f>
        <v>10</v>
      </c>
      <c r="AE26" s="226">
        <f t="shared" si="16"/>
        <v>10</v>
      </c>
      <c r="AF26" s="227">
        <f t="shared" si="0"/>
        <v>6.9</v>
      </c>
      <c r="AG26" s="227">
        <f t="shared" si="1"/>
        <v>7.5</v>
      </c>
      <c r="AH26" s="227">
        <f t="shared" si="2"/>
        <v>6.6</v>
      </c>
      <c r="AI26" s="228">
        <f t="shared" si="3"/>
        <v>7</v>
      </c>
      <c r="AJ26" s="227">
        <f t="shared" si="4"/>
        <v>10</v>
      </c>
      <c r="AK26" s="227">
        <f t="shared" si="5"/>
        <v>10</v>
      </c>
      <c r="AL26" s="227">
        <f t="shared" si="6"/>
        <v>6.8</v>
      </c>
      <c r="AM26" s="228">
        <f t="shared" si="7"/>
        <v>8.9</v>
      </c>
      <c r="AN26" s="227">
        <f t="shared" si="8"/>
        <v>7.3</v>
      </c>
      <c r="AO26" s="227">
        <f t="shared" si="9"/>
        <v>7.9</v>
      </c>
      <c r="AP26" s="226">
        <f t="shared" si="10"/>
        <v>10</v>
      </c>
      <c r="AQ26" s="227">
        <f t="shared" si="11"/>
        <v>10</v>
      </c>
      <c r="AR26" s="228">
        <f t="shared" si="12"/>
        <v>8.4</v>
      </c>
      <c r="AS26" s="227">
        <f t="shared" si="13"/>
        <v>10</v>
      </c>
      <c r="AT26" s="151">
        <f>IF(P2_IndicatorData!AG28="No data","x",ROUND(IF(P2_IndicatorData!AG28&gt;AT$51,10,IF(P2_IndicatorData!AG28&lt;AT$50,0,10-(AT$51-P2_IndicatorData!AG28)/(AT$51-AT$50)*10)),1))</f>
        <v>10</v>
      </c>
      <c r="AU26" s="151">
        <f>IF(P2_IndicatorData!AF28="No data",0.1,ROUND(IF(P2_IndicatorData!AF28&gt;AU$51,10,IF(P2_IndicatorData!AF28&lt;AU$50,0.1,10-(AU$51-P2_IndicatorData!AF28)/(AU$51-AU$50)*10)),1))</f>
        <v>10</v>
      </c>
      <c r="AV26" s="228">
        <f t="shared" si="14"/>
        <v>10</v>
      </c>
      <c r="AW26" s="228">
        <f t="shared" si="15"/>
        <v>6.8</v>
      </c>
      <c r="AX26" s="229">
        <f t="shared" si="17"/>
        <v>8.1999999999999993</v>
      </c>
    </row>
    <row r="27" spans="1:50" x14ac:dyDescent="0.3">
      <c r="A27" s="149" t="s">
        <v>101</v>
      </c>
      <c r="B27" s="149" t="s">
        <v>102</v>
      </c>
      <c r="C27" s="150">
        <f>IF(P2_IndicatorData!C29="No data","x",ROUND(IF(P2_IndicatorData!C29&gt;C$51,10,IF(P2_IndicatorData!C29&lt;C$50,0,10-(C$51-P2_IndicatorData!C29)/(C$51-C$50)*10)),1))</f>
        <v>2.7</v>
      </c>
      <c r="D27" s="150">
        <f>IF(P2_IndicatorData!D29="No data","x",ROUND(IF(P2_IndicatorData!D29&gt;D$51,0,IF(P2_IndicatorData!D29&lt;D$50,10,(D$51-P2_IndicatorData!D29)/(D$51-D$50)*10)),1))</f>
        <v>10</v>
      </c>
      <c r="E27" s="150">
        <f>IF(P2_IndicatorData!E29="No data","x",ROUND(IF(P2_IndicatorData!E29&gt;E$51,0,IF(P2_IndicatorData!E29&lt;E$50,10,(E$51-P2_IndicatorData!E29)/(E$51-E$50)*10)),1))</f>
        <v>10</v>
      </c>
      <c r="F27" s="150">
        <f>IF(P2_IndicatorData!F29="No data","x",ROUND(IF(P2_IndicatorData!F29&gt;F$51,0,IF(P2_IndicatorData!F29&lt;F$50,10,(F$51-P2_IndicatorData!F29)/(F$51-F$50)*10)),1))</f>
        <v>10</v>
      </c>
      <c r="G27" s="150">
        <f>IF(P2_IndicatorData!G29="No data","x",ROUND(IF(P2_IndicatorData!G29&gt;G$51,0,IF(P2_IndicatorData!G29&lt;G$50,10,(G$51-P2_IndicatorData!G29)/(G$51-G$50)*10)),1))</f>
        <v>6.6</v>
      </c>
      <c r="H27" s="150">
        <f>IF(P2_IndicatorData!H29="No data","x",ROUND(IF(P2_IndicatorData!H29&gt;H$51,10,IF(P2_IndicatorData!H29&lt;H$50,0,10-(H$51-P2_IndicatorData!H29)/(H$51-H$50)*10)),1))</f>
        <v>7.6</v>
      </c>
      <c r="I27" s="150">
        <f>IF(P2_IndicatorData!I29="No data","x",ROUND(IF(P2_IndicatorData!I29&gt;I$51,10,IF(P2_IndicatorData!I29&lt;I$50,0,10-(I$51-P2_IndicatorData!I29)/(I$51-I$50)*10)),1))</f>
        <v>2</v>
      </c>
      <c r="J27" s="150">
        <f>IF(P2_IndicatorData!J29="No data","x",ROUND(IF(P2_IndicatorData!J29&gt;J$51,10,IF(P2_IndicatorData!J29&lt;J$50,0,10-(J$51-P2_IndicatorData!J29)/(J$51-J$50)*10)),1))</f>
        <v>4.2</v>
      </c>
      <c r="K27" s="150">
        <f>IF(P2_IndicatorData!K29="No data","x",ROUND(IF(P2_IndicatorData!K29&gt;K$51,0,IF(P2_IndicatorData!K29&lt;K$50,10,(K$51-P2_IndicatorData!K29)/(K$51-K$50)*10)),1))</f>
        <v>8.9</v>
      </c>
      <c r="L27" s="150">
        <f>IF(P2_IndicatorData!L29="No data","x",ROUND(IF(P2_IndicatorData!L29&gt;L$51,0,IF(P2_IndicatorData!L29&lt;L$50,10,(L$51-P2_IndicatorData!L29)/(L$51-L$50)*10)),1))</f>
        <v>10</v>
      </c>
      <c r="M27" s="150">
        <f>IF(P2_IndicatorData!M29="No data","x",ROUND(IF(P2_IndicatorData!M29&gt;M$51,0,IF(P2_IndicatorData!M29&lt;M$50,10,(M$51-P2_IndicatorData!M29)/(M$51-M$50)*10)),1))</f>
        <v>10</v>
      </c>
      <c r="N27" s="150">
        <f>IF(P2_IndicatorData!O29="No data","x",ROUND(IF(P2_IndicatorData!O29&gt;N$51,10,IF(P2_IndicatorData!O29&lt;N$50,0,10-(N$51-P2_IndicatorData!O29)/(N$51-N$50)*10)),1))</f>
        <v>0</v>
      </c>
      <c r="O27" s="150">
        <f>IF(P2_IndicatorData!Q29="No data","x",ROUND(IF(P2_IndicatorData!Q29&gt;O$51,10,IF(P2_IndicatorData!Q29&lt;O$50,0,10-(O$51-P2_IndicatorData!Q29)/(O$51-O$50)*10)),1))</f>
        <v>2.9</v>
      </c>
      <c r="P27" s="150">
        <f>IF(P2_IndicatorData!S29="No data","x",ROUND(IF(P2_IndicatorData!S29&gt;P$51,10,IF(P2_IndicatorData!S29&lt;P$50,0,10-(P$51-P2_IndicatorData!S29)/(P$51-P$50)*10)),1))</f>
        <v>5.7</v>
      </c>
      <c r="Q27" s="150">
        <f>IF(P2_IndicatorData!T29="No data","x",ROUND(IF(P2_IndicatorData!T29&gt;Q$51,10,IF(P2_IndicatorData!T29&lt;Q$50,0,10-(Q$51-P2_IndicatorData!T29)/(Q$51-Q$50)*10)),1))</f>
        <v>10</v>
      </c>
      <c r="R27" s="150">
        <f>IF(P2_IndicatorData!U29="No data","x",ROUND(IF(P2_IndicatorData!U29&gt;R$51,10,IF(P2_IndicatorData!U29&lt;R$50,0,10-(R$51-P2_IndicatorData!U29)/(R$51-R$50)*10)),1))</f>
        <v>10</v>
      </c>
      <c r="S27" s="150">
        <f>IF(P2_IndicatorData!V29="No data","x",ROUND(IF(P2_IndicatorData!V29&gt;S$51,0,IF(P2_IndicatorData!V29&lt;S$50,10,(S$51-P2_IndicatorData!V29)/(S$51-S$50)*10)),1))</f>
        <v>9.8000000000000007</v>
      </c>
      <c r="T27" s="150">
        <f>IF(P2_IndicatorData!W29="No data","x",ROUND(IF(P2_IndicatorData!W29&gt;T$51,10,IF(P2_IndicatorData!W29&lt;T$50,0,10-(T$51-P2_IndicatorData!W29)/(T$51-T$50)*10)),1))</f>
        <v>4.2</v>
      </c>
      <c r="U27" s="150">
        <f>IF(P2_IndicatorData!X29="No data","x",ROUND(IF(P2_IndicatorData!X29&gt;U$51,0,IF(P2_IndicatorData!X29&lt;U$50,10,(U$51-P2_IndicatorData!X29)/(U$51-U$50)*10)),1))</f>
        <v>8.9</v>
      </c>
      <c r="V27" s="150">
        <f>IF(P2_IndicatorData!Y29="No data","x",ROUND(IF(P2_IndicatorData!Y29&gt;V$51,10,IF(P2_IndicatorData!Y29&lt;V$50,0,10-(V$51-P2_IndicatorData!Y29)/(V$51-V$50)*10)),1))</f>
        <v>4.3</v>
      </c>
      <c r="W27" s="150">
        <f>IF(P2_IndicatorData!Z29="No data","x",ROUND(IF(P2_IndicatorData!Z29&gt;W$51,10,IF(P2_IndicatorData!Z29&lt;W$50,0,10-(W$51-P2_IndicatorData!Z29)/(W$51-W$50)*10)),1))</f>
        <v>4.9000000000000004</v>
      </c>
      <c r="X27" s="150">
        <f>IF(P2_IndicatorData!AA29="No data","x",ROUND(IF(P2_IndicatorData!AA29&gt;X$51,10,IF(P2_IndicatorData!AA29&lt;X$50,0,10-(X$51-P2_IndicatorData!AA29)/(X$51-X$50)*10)),1))</f>
        <v>10</v>
      </c>
      <c r="Y27" s="150">
        <f>IF(P2_IndicatorData!AB29="No data","x",ROUND(IF(P2_IndicatorData!AB29&gt;Y$51,0,IF(P2_IndicatorData!AB29&lt;Y$50,10,(Y$51-P2_IndicatorData!AB29)/(Y$51-Y$50)*10)),1))</f>
        <v>9.6</v>
      </c>
      <c r="Z27" s="150">
        <f>IF(P2_IndicatorData!AC29="No data","x",ROUND(IF(P2_IndicatorData!AC29&gt;Z$51,0,IF(P2_IndicatorData!AC29&lt;Z$50,10,(Z$51-P2_IndicatorData!AC29)/(Z$51-Z$50)*10)),1))</f>
        <v>8.6999999999999993</v>
      </c>
      <c r="AA27" s="150">
        <f>IF(P2_IndicatorData!AD29="No data","x",ROUND(IF(P2_IndicatorData!AD29&gt;AA$51,10,IF(P2_IndicatorData!AD29&lt;AA$50,0,10-(AA$51-P2_IndicatorData!AD29)/(AA$51-AA$50)*10)),1))</f>
        <v>10</v>
      </c>
      <c r="AB27" s="150">
        <f>IF(P2_IndicatorData!AE29="No data","x",ROUND(IF(P2_IndicatorData!AE29&gt;AB$51,0,IF(P2_IndicatorData!AE29&lt;AB$50,10,(AB$51-P2_IndicatorData!AE29)/(AB$51-AB$50)*10)),1))</f>
        <v>9.9</v>
      </c>
      <c r="AC27" s="150">
        <f>IF(P2_IndicatorData!AH29="No data","x",ROUND(IF(P2_IndicatorData!AH29&gt;AC$51,10,IF(P2_IndicatorData!AH29&lt;AC$50,0,10-(AC$51-P2_IndicatorData!AH29)/(AC$51-AC$50)*10)),1))</f>
        <v>7.4</v>
      </c>
      <c r="AD27" s="150">
        <f>IF(P2_IndicatorData!AI29="No data","x",ROUND(IF(P2_IndicatorData!AI29&gt;AD$51,0,IF(P2_IndicatorData!AI29&lt;AD$50,10,(AD$51-P2_IndicatorData!AI29)/(AD$51-AD$50)*10)),1))</f>
        <v>10</v>
      </c>
      <c r="AE27" s="226">
        <f t="shared" si="16"/>
        <v>9.1999999999999993</v>
      </c>
      <c r="AF27" s="227">
        <f t="shared" si="0"/>
        <v>6</v>
      </c>
      <c r="AG27" s="227">
        <f t="shared" si="1"/>
        <v>4.8</v>
      </c>
      <c r="AH27" s="227">
        <f t="shared" si="2"/>
        <v>6.6</v>
      </c>
      <c r="AI27" s="228">
        <f t="shared" si="3"/>
        <v>5.8</v>
      </c>
      <c r="AJ27" s="227">
        <f t="shared" si="4"/>
        <v>10</v>
      </c>
      <c r="AK27" s="227">
        <f t="shared" si="5"/>
        <v>10</v>
      </c>
      <c r="AL27" s="227">
        <f t="shared" si="6"/>
        <v>2.9</v>
      </c>
      <c r="AM27" s="228">
        <f t="shared" si="7"/>
        <v>7.6</v>
      </c>
      <c r="AN27" s="227">
        <f t="shared" si="8"/>
        <v>7</v>
      </c>
      <c r="AO27" s="227">
        <f t="shared" si="9"/>
        <v>9.4</v>
      </c>
      <c r="AP27" s="226">
        <f t="shared" si="10"/>
        <v>4.5999999999999996</v>
      </c>
      <c r="AQ27" s="227">
        <f t="shared" si="11"/>
        <v>6.8</v>
      </c>
      <c r="AR27" s="228">
        <f t="shared" si="12"/>
        <v>7.7</v>
      </c>
      <c r="AS27" s="227">
        <f t="shared" si="13"/>
        <v>10</v>
      </c>
      <c r="AT27" s="151">
        <f>IF(P2_IndicatorData!AG29="No data","x",ROUND(IF(P2_IndicatorData!AG29&gt;AT$51,10,IF(P2_IndicatorData!AG29&lt;AT$50,0,10-(AT$51-P2_IndicatorData!AG29)/(AT$51-AT$50)*10)),1))</f>
        <v>10</v>
      </c>
      <c r="AU27" s="151">
        <f>IF(P2_IndicatorData!AF29="No data",0.1,ROUND(IF(P2_IndicatorData!AF29&gt;AU$51,10,IF(P2_IndicatorData!AF29&lt;AU$50,0.1,10-(AU$51-P2_IndicatorData!AF29)/(AU$51-AU$50)*10)),1))</f>
        <v>10</v>
      </c>
      <c r="AV27" s="228">
        <f t="shared" si="14"/>
        <v>10</v>
      </c>
      <c r="AW27" s="228">
        <f t="shared" si="15"/>
        <v>8.6999999999999993</v>
      </c>
      <c r="AX27" s="229">
        <f t="shared" si="17"/>
        <v>8</v>
      </c>
    </row>
    <row r="28" spans="1:50" x14ac:dyDescent="0.3">
      <c r="A28" s="149" t="s">
        <v>103</v>
      </c>
      <c r="B28" s="149" t="s">
        <v>104</v>
      </c>
      <c r="C28" s="150">
        <f>IF(P2_IndicatorData!C30="No data","x",ROUND(IF(P2_IndicatorData!C30&gt;C$51,10,IF(P2_IndicatorData!C30&lt;C$50,0,10-(C$51-P2_IndicatorData!C30)/(C$51-C$50)*10)),1))</f>
        <v>6.4</v>
      </c>
      <c r="D28" s="150">
        <f>IF(P2_IndicatorData!D30="No data","x",ROUND(IF(P2_IndicatorData!D30&gt;D$51,0,IF(P2_IndicatorData!D30&lt;D$50,10,(D$51-P2_IndicatorData!D30)/(D$51-D$50)*10)),1))</f>
        <v>5.0999999999999996</v>
      </c>
      <c r="E28" s="150">
        <f>IF(P2_IndicatorData!E30="No data","x",ROUND(IF(P2_IndicatorData!E30&gt;E$51,0,IF(P2_IndicatorData!E30&lt;E$50,10,(E$51-P2_IndicatorData!E30)/(E$51-E$50)*10)),1))</f>
        <v>8.4</v>
      </c>
      <c r="F28" s="150">
        <f>IF(P2_IndicatorData!F30="No data","x",ROUND(IF(P2_IndicatorData!F30&gt;F$51,0,IF(P2_IndicatorData!F30&lt;F$50,10,(F$51-P2_IndicatorData!F30)/(F$51-F$50)*10)),1))</f>
        <v>8.3000000000000007</v>
      </c>
      <c r="G28" s="150">
        <f>IF(P2_IndicatorData!G30="No data","x",ROUND(IF(P2_IndicatorData!G30&gt;G$51,0,IF(P2_IndicatorData!G30&lt;G$50,10,(G$51-P2_IndicatorData!G30)/(G$51-G$50)*10)),1))</f>
        <v>7</v>
      </c>
      <c r="H28" s="150">
        <f>IF(P2_IndicatorData!H30="No data","x",ROUND(IF(P2_IndicatorData!H30&gt;H$51,10,IF(P2_IndicatorData!H30&lt;H$50,0,10-(H$51-P2_IndicatorData!H30)/(H$51-H$50)*10)),1))</f>
        <v>10</v>
      </c>
      <c r="I28" s="150">
        <f>IF(P2_IndicatorData!I30="No data","x",ROUND(IF(P2_IndicatorData!I30&gt;I$51,10,IF(P2_IndicatorData!I30&lt;I$50,0,10-(I$51-P2_IndicatorData!I30)/(I$51-I$50)*10)),1))</f>
        <v>3.5</v>
      </c>
      <c r="J28" s="150">
        <f>IF(P2_IndicatorData!J30="No data","x",ROUND(IF(P2_IndicatorData!J30&gt;J$51,10,IF(P2_IndicatorData!J30&lt;J$50,0,10-(J$51-P2_IndicatorData!J30)/(J$51-J$50)*10)),1))</f>
        <v>4.2</v>
      </c>
      <c r="K28" s="150">
        <f>IF(P2_IndicatorData!K30="No data","x",ROUND(IF(P2_IndicatorData!K30&gt;K$51,0,IF(P2_IndicatorData!K30&lt;K$50,10,(K$51-P2_IndicatorData!K30)/(K$51-K$50)*10)),1))</f>
        <v>2.6</v>
      </c>
      <c r="L28" s="150">
        <f>IF(P2_IndicatorData!L30="No data","x",ROUND(IF(P2_IndicatorData!L30&gt;L$51,0,IF(P2_IndicatorData!L30&lt;L$50,10,(L$51-P2_IndicatorData!L30)/(L$51-L$50)*10)),1))</f>
        <v>3.1</v>
      </c>
      <c r="M28" s="150">
        <f>IF(P2_IndicatorData!M30="No data","x",ROUND(IF(P2_IndicatorData!M30&gt;M$51,0,IF(P2_IndicatorData!M30&lt;M$50,10,(M$51-P2_IndicatorData!M30)/(M$51-M$50)*10)),1))</f>
        <v>5.4</v>
      </c>
      <c r="N28" s="150">
        <f>IF(P2_IndicatorData!O30="No data","x",ROUND(IF(P2_IndicatorData!O30&gt;N$51,10,IF(P2_IndicatorData!O30&lt;N$50,0,10-(N$51-P2_IndicatorData!O30)/(N$51-N$50)*10)),1))</f>
        <v>0</v>
      </c>
      <c r="O28" s="150">
        <f>IF(P2_IndicatorData!Q30="No data","x",ROUND(IF(P2_IndicatorData!Q30&gt;O$51,10,IF(P2_IndicatorData!Q30&lt;O$50,0,10-(O$51-P2_IndicatorData!Q30)/(O$51-O$50)*10)),1))</f>
        <v>0</v>
      </c>
      <c r="P28" s="150">
        <f>IF(P2_IndicatorData!S30="No data","x",ROUND(IF(P2_IndicatorData!S30&gt;P$51,10,IF(P2_IndicatorData!S30&lt;P$50,0,10-(P$51-P2_IndicatorData!S30)/(P$51-P$50)*10)),1))</f>
        <v>4.5999999999999996</v>
      </c>
      <c r="Q28" s="150">
        <f>IF(P2_IndicatorData!T30="No data","x",ROUND(IF(P2_IndicatorData!T30&gt;Q$51,10,IF(P2_IndicatorData!T30&lt;Q$50,0,10-(Q$51-P2_IndicatorData!T30)/(Q$51-Q$50)*10)),1))</f>
        <v>0.7</v>
      </c>
      <c r="R28" s="150">
        <f>IF(P2_IndicatorData!U30="No data","x",ROUND(IF(P2_IndicatorData!U30&gt;R$51,10,IF(P2_IndicatorData!U30&lt;R$50,0,10-(R$51-P2_IndicatorData!U30)/(R$51-R$50)*10)),1))</f>
        <v>2</v>
      </c>
      <c r="S28" s="150">
        <f>IF(P2_IndicatorData!V30="No data","x",ROUND(IF(P2_IndicatorData!V30&gt;S$51,0,IF(P2_IndicatorData!V30&lt;S$50,10,(S$51-P2_IndicatorData!V30)/(S$51-S$50)*10)),1))</f>
        <v>4.4000000000000004</v>
      </c>
      <c r="T28" s="150">
        <f>IF(P2_IndicatorData!W30="No data","x",ROUND(IF(P2_IndicatorData!W30&gt;T$51,10,IF(P2_IndicatorData!W30&lt;T$50,0,10-(T$51-P2_IndicatorData!W30)/(T$51-T$50)*10)),1))</f>
        <v>3.6</v>
      </c>
      <c r="U28" s="150">
        <f>IF(P2_IndicatorData!X30="No data","x",ROUND(IF(P2_IndicatorData!X30&gt;U$51,0,IF(P2_IndicatorData!X30&lt;U$50,10,(U$51-P2_IndicatorData!X30)/(U$51-U$50)*10)),1))</f>
        <v>3</v>
      </c>
      <c r="V28" s="150">
        <f>IF(P2_IndicatorData!Y30="No data","x",ROUND(IF(P2_IndicatorData!Y30&gt;V$51,10,IF(P2_IndicatorData!Y30&lt;V$50,0,10-(V$51-P2_IndicatorData!Y30)/(V$51-V$50)*10)),1))</f>
        <v>0</v>
      </c>
      <c r="W28" s="150">
        <f>IF(P2_IndicatorData!Z30="No data","x",ROUND(IF(P2_IndicatorData!Z30&gt;W$51,10,IF(P2_IndicatorData!Z30&lt;W$50,0,10-(W$51-P2_IndicatorData!Z30)/(W$51-W$50)*10)),1))</f>
        <v>0</v>
      </c>
      <c r="X28" s="150">
        <f>IF(P2_IndicatorData!AA30="No data","x",ROUND(IF(P2_IndicatorData!AA30&gt;X$51,10,IF(P2_IndicatorData!AA30&lt;X$50,0,10-(X$51-P2_IndicatorData!AA30)/(X$51-X$50)*10)),1))</f>
        <v>0.2</v>
      </c>
      <c r="Y28" s="150">
        <f>IF(P2_IndicatorData!AB30="No data","x",ROUND(IF(P2_IndicatorData!AB30&gt;Y$51,0,IF(P2_IndicatorData!AB30&lt;Y$50,10,(Y$51-P2_IndicatorData!AB30)/(Y$51-Y$50)*10)),1))</f>
        <v>8</v>
      </c>
      <c r="Z28" s="150">
        <f>IF(P2_IndicatorData!AC30="No data","x",ROUND(IF(P2_IndicatorData!AC30&gt;Z$51,0,IF(P2_IndicatorData!AC30&lt;Z$50,10,(Z$51-P2_IndicatorData!AC30)/(Z$51-Z$50)*10)),1))</f>
        <v>6</v>
      </c>
      <c r="AA28" s="150">
        <f>IF(P2_IndicatorData!AD30="No data","x",ROUND(IF(P2_IndicatorData!AD30&gt;AA$51,10,IF(P2_IndicatorData!AD30&lt;AA$50,0,10-(AA$51-P2_IndicatorData!AD30)/(AA$51-AA$50)*10)),1))</f>
        <v>3.1</v>
      </c>
      <c r="AB28" s="150">
        <f>IF(P2_IndicatorData!AE30="No data","x",ROUND(IF(P2_IndicatorData!AE30&gt;AB$51,0,IF(P2_IndicatorData!AE30&lt;AB$50,10,(AB$51-P2_IndicatorData!AE30)/(AB$51-AB$50)*10)),1))</f>
        <v>7.4</v>
      </c>
      <c r="AC28" s="150">
        <f>IF(P2_IndicatorData!AH30="No data","x",ROUND(IF(P2_IndicatorData!AH30&gt;AC$51,10,IF(P2_IndicatorData!AH30&lt;AC$50,0,10-(AC$51-P2_IndicatorData!AH30)/(AC$51-AC$50)*10)),1))</f>
        <v>5.9</v>
      </c>
      <c r="AD28" s="150">
        <f>IF(P2_IndicatorData!AI30="No data","x",ROUND(IF(P2_IndicatorData!AI30&gt;AD$51,0,IF(P2_IndicatorData!AI30&lt;AD$50,10,(AD$51-P2_IndicatorData!AI30)/(AD$51-AD$50)*10)),1))</f>
        <v>3.6</v>
      </c>
      <c r="AE28" s="226">
        <f t="shared" si="16"/>
        <v>7.2</v>
      </c>
      <c r="AF28" s="227">
        <f t="shared" si="0"/>
        <v>6.8</v>
      </c>
      <c r="AG28" s="227">
        <f t="shared" si="1"/>
        <v>6.8</v>
      </c>
      <c r="AH28" s="227">
        <f t="shared" si="2"/>
        <v>3.4</v>
      </c>
      <c r="AI28" s="228">
        <f t="shared" si="3"/>
        <v>5.7</v>
      </c>
      <c r="AJ28" s="227">
        <f t="shared" si="4"/>
        <v>1.4</v>
      </c>
      <c r="AK28" s="227">
        <f t="shared" si="5"/>
        <v>4.3</v>
      </c>
      <c r="AL28" s="227">
        <f t="shared" si="6"/>
        <v>1.5</v>
      </c>
      <c r="AM28" s="228">
        <f t="shared" si="7"/>
        <v>2.4</v>
      </c>
      <c r="AN28" s="227">
        <f t="shared" si="8"/>
        <v>4</v>
      </c>
      <c r="AO28" s="227">
        <f t="shared" si="9"/>
        <v>4.7</v>
      </c>
      <c r="AP28" s="226">
        <f t="shared" si="10"/>
        <v>0</v>
      </c>
      <c r="AQ28" s="227">
        <f t="shared" si="11"/>
        <v>1.5</v>
      </c>
      <c r="AR28" s="228">
        <f t="shared" si="12"/>
        <v>3.4</v>
      </c>
      <c r="AS28" s="227">
        <f t="shared" si="13"/>
        <v>5.3</v>
      </c>
      <c r="AT28" s="151">
        <f>IF(P2_IndicatorData!AG30="No data","x",ROUND(IF(P2_IndicatorData!AG30&gt;AT$51,10,IF(P2_IndicatorData!AG30&lt;AT$50,0,10-(AT$51-P2_IndicatorData!AG30)/(AT$51-AT$50)*10)),1))</f>
        <v>3.2</v>
      </c>
      <c r="AU28" s="151">
        <f>IF(P2_IndicatorData!AF30="No data",0.1,ROUND(IF(P2_IndicatorData!AF30&gt;AU$51,10,IF(P2_IndicatorData!AF30&lt;AU$50,0.1,10-(AU$51-P2_IndicatorData!AF30)/(AU$51-AU$50)*10)),1))</f>
        <v>5</v>
      </c>
      <c r="AV28" s="228">
        <f t="shared" si="14"/>
        <v>4.5</v>
      </c>
      <c r="AW28" s="228">
        <f t="shared" si="15"/>
        <v>4.8</v>
      </c>
      <c r="AX28" s="229">
        <f t="shared" si="17"/>
        <v>4.2</v>
      </c>
    </row>
    <row r="29" spans="1:50" x14ac:dyDescent="0.3">
      <c r="A29" s="149" t="s">
        <v>105</v>
      </c>
      <c r="B29" s="149" t="s">
        <v>106</v>
      </c>
      <c r="C29" s="150">
        <f>IF(P2_IndicatorData!C31="No data","x",ROUND(IF(P2_IndicatorData!C31&gt;C$51,10,IF(P2_IndicatorData!C31&lt;C$50,0,10-(C$51-P2_IndicatorData!C31)/(C$51-C$50)*10)),1))</f>
        <v>10</v>
      </c>
      <c r="D29" s="150">
        <f>IF(P2_IndicatorData!D31="No data","x",ROUND(IF(P2_IndicatorData!D31&gt;D$51,0,IF(P2_IndicatorData!D31&lt;D$50,10,(D$51-P2_IndicatorData!D31)/(D$51-D$50)*10)),1))</f>
        <v>5.8</v>
      </c>
      <c r="E29" s="150">
        <f>IF(P2_IndicatorData!E31="No data","x",ROUND(IF(P2_IndicatorData!E31&gt;E$51,0,IF(P2_IndicatorData!E31&lt;E$50,10,(E$51-P2_IndicatorData!E31)/(E$51-E$50)*10)),1))</f>
        <v>6</v>
      </c>
      <c r="F29" s="150">
        <f>IF(P2_IndicatorData!F31="No data","x",ROUND(IF(P2_IndicatorData!F31&gt;F$51,0,IF(P2_IndicatorData!F31&lt;F$50,10,(F$51-P2_IndicatorData!F31)/(F$51-F$50)*10)),1))</f>
        <v>8.6999999999999993</v>
      </c>
      <c r="G29" s="150">
        <f>IF(P2_IndicatorData!G31="No data","x",ROUND(IF(P2_IndicatorData!G31&gt;G$51,0,IF(P2_IndicatorData!G31&lt;G$50,10,(G$51-P2_IndicatorData!G31)/(G$51-G$50)*10)),1))</f>
        <v>3</v>
      </c>
      <c r="H29" s="150">
        <f>IF(P2_IndicatorData!H31="No data","x",ROUND(IF(P2_IndicatorData!H31&gt;H$51,10,IF(P2_IndicatorData!H31&lt;H$50,0,10-(H$51-P2_IndicatorData!H31)/(H$51-H$50)*10)),1))</f>
        <v>5.9</v>
      </c>
      <c r="I29" s="150">
        <f>IF(P2_IndicatorData!I31="No data","x",ROUND(IF(P2_IndicatorData!I31&gt;I$51,10,IF(P2_IndicatorData!I31&lt;I$50,0,10-(I$51-P2_IndicatorData!I31)/(I$51-I$50)*10)),1))</f>
        <v>4.5</v>
      </c>
      <c r="J29" s="150">
        <f>IF(P2_IndicatorData!J31="No data","x",ROUND(IF(P2_IndicatorData!J31&gt;J$51,10,IF(P2_IndicatorData!J31&lt;J$50,0,10-(J$51-P2_IndicatorData!J31)/(J$51-J$50)*10)),1))</f>
        <v>5.7</v>
      </c>
      <c r="K29" s="150">
        <f>IF(P2_IndicatorData!K31="No data","x",ROUND(IF(P2_IndicatorData!K31&gt;K$51,0,IF(P2_IndicatorData!K31&lt;K$50,10,(K$51-P2_IndicatorData!K31)/(K$51-K$50)*10)),1))</f>
        <v>2.1</v>
      </c>
      <c r="L29" s="150">
        <f>IF(P2_IndicatorData!L31="No data","x",ROUND(IF(P2_IndicatorData!L31&gt;L$51,0,IF(P2_IndicatorData!L31&lt;L$50,10,(L$51-P2_IndicatorData!L31)/(L$51-L$50)*10)),1))</f>
        <v>1.6</v>
      </c>
      <c r="M29" s="150">
        <f>IF(P2_IndicatorData!M31="No data","x",ROUND(IF(P2_IndicatorData!M31&gt;M$51,0,IF(P2_IndicatorData!M31&lt;M$50,10,(M$51-P2_IndicatorData!M31)/(M$51-M$50)*10)),1))</f>
        <v>5.2</v>
      </c>
      <c r="N29" s="150">
        <f>IF(P2_IndicatorData!O31="No data","x",ROUND(IF(P2_IndicatorData!O31&gt;N$51,10,IF(P2_IndicatorData!O31&lt;N$50,0,10-(N$51-P2_IndicatorData!O31)/(N$51-N$50)*10)),1))</f>
        <v>0</v>
      </c>
      <c r="O29" s="150">
        <f>IF(P2_IndicatorData!Q31="No data","x",ROUND(IF(P2_IndicatorData!Q31&gt;O$51,10,IF(P2_IndicatorData!Q31&lt;O$50,0,10-(O$51-P2_IndicatorData!Q31)/(O$51-O$50)*10)),1))</f>
        <v>7.1</v>
      </c>
      <c r="P29" s="150">
        <f>IF(P2_IndicatorData!S31="No data","x",ROUND(IF(P2_IndicatorData!S31&gt;P$51,10,IF(P2_IndicatorData!S31&lt;P$50,0,10-(P$51-P2_IndicatorData!S31)/(P$51-P$50)*10)),1))</f>
        <v>7.6</v>
      </c>
      <c r="Q29" s="150">
        <f>IF(P2_IndicatorData!T31="No data","x",ROUND(IF(P2_IndicatorData!T31&gt;Q$51,10,IF(P2_IndicatorData!T31&lt;Q$50,0,10-(Q$51-P2_IndicatorData!T31)/(Q$51-Q$50)*10)),1))</f>
        <v>0.7</v>
      </c>
      <c r="R29" s="150">
        <f>IF(P2_IndicatorData!U31="No data","x",ROUND(IF(P2_IndicatorData!U31&gt;R$51,10,IF(P2_IndicatorData!U31&lt;R$50,0,10-(R$51-P2_IndicatorData!U31)/(R$51-R$50)*10)),1))</f>
        <v>1.2</v>
      </c>
      <c r="S29" s="150">
        <f>IF(P2_IndicatorData!V31="No data","x",ROUND(IF(P2_IndicatorData!V31&gt;S$51,0,IF(P2_IndicatorData!V31&lt;S$50,10,(S$51-P2_IndicatorData!V31)/(S$51-S$50)*10)),1))</f>
        <v>7.9</v>
      </c>
      <c r="T29" s="150">
        <f>IF(P2_IndicatorData!W31="No data","x",ROUND(IF(P2_IndicatorData!W31&gt;T$51,10,IF(P2_IndicatorData!W31&lt;T$50,0,10-(T$51-P2_IndicatorData!W31)/(T$51-T$50)*10)),1))</f>
        <v>8.5</v>
      </c>
      <c r="U29" s="150">
        <f>IF(P2_IndicatorData!X31="No data","x",ROUND(IF(P2_IndicatorData!X31&gt;U$51,0,IF(P2_IndicatorData!X31&lt;U$50,10,(U$51-P2_IndicatorData!X31)/(U$51-U$50)*10)),1))</f>
        <v>9.8000000000000007</v>
      </c>
      <c r="V29" s="150">
        <f>IF(P2_IndicatorData!Y31="No data","x",ROUND(IF(P2_IndicatorData!Y31&gt;V$51,10,IF(P2_IndicatorData!Y31&lt;V$50,0,10-(V$51-P2_IndicatorData!Y31)/(V$51-V$50)*10)),1))</f>
        <v>7.4</v>
      </c>
      <c r="W29" s="150">
        <f>IF(P2_IndicatorData!Z31="No data","x",ROUND(IF(P2_IndicatorData!Z31&gt;W$51,10,IF(P2_IndicatorData!Z31&lt;W$50,0,10-(W$51-P2_IndicatorData!Z31)/(W$51-W$50)*10)),1))</f>
        <v>8.1</v>
      </c>
      <c r="X29" s="150">
        <f>IF(P2_IndicatorData!AA31="No data","x",ROUND(IF(P2_IndicatorData!AA31&gt;X$51,10,IF(P2_IndicatorData!AA31&lt;X$50,0,10-(X$51-P2_IndicatorData!AA31)/(X$51-X$50)*10)),1))</f>
        <v>3.3</v>
      </c>
      <c r="Y29" s="150">
        <f>IF(P2_IndicatorData!AB31="No data","x",ROUND(IF(P2_IndicatorData!AB31&gt;Y$51,0,IF(P2_IndicatorData!AB31&lt;Y$50,10,(Y$51-P2_IndicatorData!AB31)/(Y$51-Y$50)*10)),1))</f>
        <v>10</v>
      </c>
      <c r="Z29" s="150">
        <f>IF(P2_IndicatorData!AC31="No data","x",ROUND(IF(P2_IndicatorData!AC31&gt;Z$51,0,IF(P2_IndicatorData!AC31&lt;Z$50,10,(Z$51-P2_IndicatorData!AC31)/(Z$51-Z$50)*10)),1))</f>
        <v>10</v>
      </c>
      <c r="AA29" s="150">
        <f>IF(P2_IndicatorData!AD31="No data","x",ROUND(IF(P2_IndicatorData!AD31&gt;AA$51,10,IF(P2_IndicatorData!AD31&lt;AA$50,0,10-(AA$51-P2_IndicatorData!AD31)/(AA$51-AA$50)*10)),1))</f>
        <v>6.6</v>
      </c>
      <c r="AB29" s="150">
        <f>IF(P2_IndicatorData!AE31="No data","x",ROUND(IF(P2_IndicatorData!AE31&gt;AB$51,0,IF(P2_IndicatorData!AE31&lt;AB$50,10,(AB$51-P2_IndicatorData!AE31)/(AB$51-AB$50)*10)),1))</f>
        <v>9.6</v>
      </c>
      <c r="AC29" s="150">
        <f>IF(P2_IndicatorData!AH31="No data","x",ROUND(IF(P2_IndicatorData!AH31&gt;AC$51,10,IF(P2_IndicatorData!AH31&lt;AC$50,0,10-(AC$51-P2_IndicatorData!AH31)/(AC$51-AC$50)*10)),1))</f>
        <v>5.6</v>
      </c>
      <c r="AD29" s="150">
        <f>IF(P2_IndicatorData!AI31="No data","x",ROUND(IF(P2_IndicatorData!AI31&gt;AD$51,0,IF(P2_IndicatorData!AI31&lt;AD$50,10,(AD$51-P2_IndicatorData!AI31)/(AD$51-AD$50)*10)),1))</f>
        <v>4.9000000000000004</v>
      </c>
      <c r="AE29" s="226">
        <f t="shared" si="16"/>
        <v>5.9</v>
      </c>
      <c r="AF29" s="227">
        <f t="shared" si="0"/>
        <v>8</v>
      </c>
      <c r="AG29" s="227">
        <f t="shared" si="1"/>
        <v>5.2</v>
      </c>
      <c r="AH29" s="227">
        <f t="shared" si="2"/>
        <v>3.9</v>
      </c>
      <c r="AI29" s="228">
        <f t="shared" si="3"/>
        <v>5.7</v>
      </c>
      <c r="AJ29" s="227">
        <f t="shared" si="4"/>
        <v>1</v>
      </c>
      <c r="AK29" s="227">
        <f t="shared" si="5"/>
        <v>3.4</v>
      </c>
      <c r="AL29" s="227">
        <f t="shared" si="6"/>
        <v>4.9000000000000004</v>
      </c>
      <c r="AM29" s="228">
        <f t="shared" si="7"/>
        <v>3.1</v>
      </c>
      <c r="AN29" s="227">
        <f t="shared" si="8"/>
        <v>8.1999999999999993</v>
      </c>
      <c r="AO29" s="227">
        <f t="shared" si="9"/>
        <v>7.8</v>
      </c>
      <c r="AP29" s="226">
        <f t="shared" si="10"/>
        <v>7.8</v>
      </c>
      <c r="AQ29" s="227">
        <f t="shared" si="11"/>
        <v>8.8000000000000007</v>
      </c>
      <c r="AR29" s="228">
        <f t="shared" si="12"/>
        <v>8.3000000000000007</v>
      </c>
      <c r="AS29" s="227">
        <f t="shared" si="13"/>
        <v>8.1</v>
      </c>
      <c r="AT29" s="151">
        <f>IF(P2_IndicatorData!AG31="No data","x",ROUND(IF(P2_IndicatorData!AG31&gt;AT$51,10,IF(P2_IndicatorData!AG31&lt;AT$50,0,10-(AT$51-P2_IndicatorData!AG31)/(AT$51-AT$50)*10)),1))</f>
        <v>6.3</v>
      </c>
      <c r="AU29" s="151">
        <f>IF(P2_IndicatorData!AF31="No data",0.1,ROUND(IF(P2_IndicatorData!AF31&gt;AU$51,10,IF(P2_IndicatorData!AF31&lt;AU$50,0.1,10-(AU$51-P2_IndicatorData!AF31)/(AU$51-AU$50)*10)),1))</f>
        <v>0.1</v>
      </c>
      <c r="AV29" s="228">
        <f t="shared" si="14"/>
        <v>4.8</v>
      </c>
      <c r="AW29" s="228">
        <f t="shared" si="15"/>
        <v>5.3</v>
      </c>
      <c r="AX29" s="229">
        <f t="shared" si="17"/>
        <v>5.4</v>
      </c>
    </row>
    <row r="30" spans="1:50" x14ac:dyDescent="0.3">
      <c r="A30" s="149" t="s">
        <v>107</v>
      </c>
      <c r="B30" s="149" t="s">
        <v>108</v>
      </c>
      <c r="C30" s="150">
        <f>IF(P2_IndicatorData!C32="No data","x",ROUND(IF(P2_IndicatorData!C32&gt;C$51,10,IF(P2_IndicatorData!C32&lt;C$50,0,10-(C$51-P2_IndicatorData!C32)/(C$51-C$50)*10)),1))</f>
        <v>9.1</v>
      </c>
      <c r="D30" s="150">
        <f>IF(P2_IndicatorData!D32="No data","x",ROUND(IF(P2_IndicatorData!D32&gt;D$51,0,IF(P2_IndicatorData!D32&lt;D$50,10,(D$51-P2_IndicatorData!D32)/(D$51-D$50)*10)),1))</f>
        <v>1.7</v>
      </c>
      <c r="E30" s="150">
        <f>IF(P2_IndicatorData!E32="No data","x",ROUND(IF(P2_IndicatorData!E32&gt;E$51,0,IF(P2_IndicatorData!E32&lt;E$50,10,(E$51-P2_IndicatorData!E32)/(E$51-E$50)*10)),1))</f>
        <v>5.6</v>
      </c>
      <c r="F30" s="150">
        <f>IF(P2_IndicatorData!F32="No data","x",ROUND(IF(P2_IndicatorData!F32&gt;F$51,0,IF(P2_IndicatorData!F32&lt;F$50,10,(F$51-P2_IndicatorData!F32)/(F$51-F$50)*10)),1))</f>
        <v>9.1</v>
      </c>
      <c r="G30" s="150">
        <f>IF(P2_IndicatorData!G32="No data","x",ROUND(IF(P2_IndicatorData!G32&gt;G$51,0,IF(P2_IndicatorData!G32&lt;G$50,10,(G$51-P2_IndicatorData!G32)/(G$51-G$50)*10)),1))</f>
        <v>2.2000000000000002</v>
      </c>
      <c r="H30" s="150">
        <f>IF(P2_IndicatorData!H32="No data","x",ROUND(IF(P2_IndicatorData!H32&gt;H$51,10,IF(P2_IndicatorData!H32&lt;H$50,0,10-(H$51-P2_IndicatorData!H32)/(H$51-H$50)*10)),1))</f>
        <v>5.4</v>
      </c>
      <c r="I30" s="150">
        <f>IF(P2_IndicatorData!I32="No data","x",ROUND(IF(P2_IndicatorData!I32&gt;I$51,10,IF(P2_IndicatorData!I32&lt;I$50,0,10-(I$51-P2_IndicatorData!I32)/(I$51-I$50)*10)),1))</f>
        <v>6.1</v>
      </c>
      <c r="J30" s="150">
        <f>IF(P2_IndicatorData!J32="No data","x",ROUND(IF(P2_IndicatorData!J32&gt;J$51,10,IF(P2_IndicatorData!J32&lt;J$50,0,10-(J$51-P2_IndicatorData!J32)/(J$51-J$50)*10)),1))</f>
        <v>10</v>
      </c>
      <c r="K30" s="150">
        <f>IF(P2_IndicatorData!K32="No data","x",ROUND(IF(P2_IndicatorData!K32&gt;K$51,0,IF(P2_IndicatorData!K32&lt;K$50,10,(K$51-P2_IndicatorData!K32)/(K$51-K$50)*10)),1))</f>
        <v>1.3</v>
      </c>
      <c r="L30" s="150">
        <f>IF(P2_IndicatorData!L32="No data","x",ROUND(IF(P2_IndicatorData!L32&gt;L$51,0,IF(P2_IndicatorData!L32&lt;L$50,10,(L$51-P2_IndicatorData!L32)/(L$51-L$50)*10)),1))</f>
        <v>5.4</v>
      </c>
      <c r="M30" s="150">
        <f>IF(P2_IndicatorData!M32="No data","x",ROUND(IF(P2_IndicatorData!M32&gt;M$51,0,IF(P2_IndicatorData!M32&lt;M$50,10,(M$51-P2_IndicatorData!M32)/(M$51-M$50)*10)),1))</f>
        <v>9.6999999999999993</v>
      </c>
      <c r="N30" s="150">
        <f>IF(P2_IndicatorData!O32="No data","x",ROUND(IF(P2_IndicatorData!O32&gt;N$51,10,IF(P2_IndicatorData!O32&lt;N$50,0,10-(N$51-P2_IndicatorData!O32)/(N$51-N$50)*10)),1))</f>
        <v>0</v>
      </c>
      <c r="O30" s="150">
        <f>IF(P2_IndicatorData!Q32="No data","x",ROUND(IF(P2_IndicatorData!Q32&gt;O$51,10,IF(P2_IndicatorData!Q32&lt;O$50,0,10-(O$51-P2_IndicatorData!Q32)/(O$51-O$50)*10)),1))</f>
        <v>0</v>
      </c>
      <c r="P30" s="150">
        <f>IF(P2_IndicatorData!S32="No data","x",ROUND(IF(P2_IndicatorData!S32&gt;P$51,10,IF(P2_IndicatorData!S32&lt;P$50,0,10-(P$51-P2_IndicatorData!S32)/(P$51-P$50)*10)),1))</f>
        <v>4.5999999999999996</v>
      </c>
      <c r="Q30" s="150">
        <f>IF(P2_IndicatorData!T32="No data","x",ROUND(IF(P2_IndicatorData!T32&gt;Q$51,10,IF(P2_IndicatorData!T32&lt;Q$50,0,10-(Q$51-P2_IndicatorData!T32)/(Q$51-Q$50)*10)),1))</f>
        <v>0.6</v>
      </c>
      <c r="R30" s="150">
        <f>IF(P2_IndicatorData!U32="No data","x",ROUND(IF(P2_IndicatorData!U32&gt;R$51,10,IF(P2_IndicatorData!U32&lt;R$50,0,10-(R$51-P2_IndicatorData!U32)/(R$51-R$50)*10)),1))</f>
        <v>1.1000000000000001</v>
      </c>
      <c r="S30" s="150">
        <f>IF(P2_IndicatorData!V32="No data","x",ROUND(IF(P2_IndicatorData!V32&gt;S$51,0,IF(P2_IndicatorData!V32&lt;S$50,10,(S$51-P2_IndicatorData!V32)/(S$51-S$50)*10)),1))</f>
        <v>7.9</v>
      </c>
      <c r="T30" s="150">
        <f>IF(P2_IndicatorData!W32="No data","x",ROUND(IF(P2_IndicatorData!W32&gt;T$51,10,IF(P2_IndicatorData!W32&lt;T$50,0,10-(T$51-P2_IndicatorData!W32)/(T$51-T$50)*10)),1))</f>
        <v>1.6</v>
      </c>
      <c r="U30" s="150">
        <f>IF(P2_IndicatorData!X32="No data","x",ROUND(IF(P2_IndicatorData!X32&gt;U$51,0,IF(P2_IndicatorData!X32&lt;U$50,10,(U$51-P2_IndicatorData!X32)/(U$51-U$50)*10)),1))</f>
        <v>2.8</v>
      </c>
      <c r="V30" s="150">
        <f>IF(P2_IndicatorData!Y32="No data","x",ROUND(IF(P2_IndicatorData!Y32&gt;V$51,10,IF(P2_IndicatorData!Y32&lt;V$50,0,10-(V$51-P2_IndicatorData!Y32)/(V$51-V$50)*10)),1))</f>
        <v>10</v>
      </c>
      <c r="W30" s="150">
        <f>IF(P2_IndicatorData!Z32="No data","x",ROUND(IF(P2_IndicatorData!Z32&gt;W$51,10,IF(P2_IndicatorData!Z32&lt;W$50,0,10-(W$51-P2_IndicatorData!Z32)/(W$51-W$50)*10)),1))</f>
        <v>10</v>
      </c>
      <c r="X30" s="150">
        <f>IF(P2_IndicatorData!AA32="No data","x",ROUND(IF(P2_IndicatorData!AA32&gt;X$51,10,IF(P2_IndicatorData!AA32&lt;X$50,0,10-(X$51-P2_IndicatorData!AA32)/(X$51-X$50)*10)),1))</f>
        <v>0.2</v>
      </c>
      <c r="Y30" s="150">
        <f>IF(P2_IndicatorData!AB32="No data","x",ROUND(IF(P2_IndicatorData!AB32&gt;Y$51,0,IF(P2_IndicatorData!AB32&lt;Y$50,10,(Y$51-P2_IndicatorData!AB32)/(Y$51-Y$50)*10)),1))</f>
        <v>6.7</v>
      </c>
      <c r="Z30" s="150">
        <f>IF(P2_IndicatorData!AC32="No data","x",ROUND(IF(P2_IndicatorData!AC32&gt;Z$51,0,IF(P2_IndicatorData!AC32&lt;Z$50,10,(Z$51-P2_IndicatorData!AC32)/(Z$51-Z$50)*10)),1))</f>
        <v>8.1</v>
      </c>
      <c r="AA30" s="150">
        <f>IF(P2_IndicatorData!AD32="No data","x",ROUND(IF(P2_IndicatorData!AD32&gt;AA$51,10,IF(P2_IndicatorData!AD32&lt;AA$50,0,10-(AA$51-P2_IndicatorData!AD32)/(AA$51-AA$50)*10)),1))</f>
        <v>5.7</v>
      </c>
      <c r="AB30" s="150">
        <f>IF(P2_IndicatorData!AE32="No data","x",ROUND(IF(P2_IndicatorData!AE32&gt;AB$51,0,IF(P2_IndicatorData!AE32&lt;AB$50,10,(AB$51-P2_IndicatorData!AE32)/(AB$51-AB$50)*10)),1))</f>
        <v>1.7</v>
      </c>
      <c r="AC30" s="150">
        <f>IF(P2_IndicatorData!AH32="No data","x",ROUND(IF(P2_IndicatorData!AH32&gt;AC$51,10,IF(P2_IndicatorData!AH32&lt;AC$50,0,10-(AC$51-P2_IndicatorData!AH32)/(AC$51-AC$50)*10)),1))</f>
        <v>2.4</v>
      </c>
      <c r="AD30" s="150">
        <f>IF(P2_IndicatorData!AI32="No data","x",ROUND(IF(P2_IndicatorData!AI32&gt;AD$51,0,IF(P2_IndicatorData!AI32&lt;AD$50,10,(AD$51-P2_IndicatorData!AI32)/(AD$51-AD$50)*10)),1))</f>
        <v>2.4</v>
      </c>
      <c r="AE30" s="226">
        <f t="shared" si="16"/>
        <v>4.7</v>
      </c>
      <c r="AF30" s="227">
        <f t="shared" si="0"/>
        <v>6.9</v>
      </c>
      <c r="AG30" s="227">
        <f t="shared" si="1"/>
        <v>5.8</v>
      </c>
      <c r="AH30" s="227">
        <f t="shared" si="2"/>
        <v>5.7</v>
      </c>
      <c r="AI30" s="228">
        <f t="shared" si="3"/>
        <v>6.1</v>
      </c>
      <c r="AJ30" s="227">
        <f t="shared" si="4"/>
        <v>0.9</v>
      </c>
      <c r="AK30" s="227">
        <f t="shared" si="5"/>
        <v>7.6</v>
      </c>
      <c r="AL30" s="227">
        <f t="shared" si="6"/>
        <v>1.5</v>
      </c>
      <c r="AM30" s="228">
        <f t="shared" si="7"/>
        <v>3.3</v>
      </c>
      <c r="AN30" s="227">
        <f t="shared" si="8"/>
        <v>4.8</v>
      </c>
      <c r="AO30" s="227">
        <f t="shared" si="9"/>
        <v>5</v>
      </c>
      <c r="AP30" s="226">
        <f t="shared" si="10"/>
        <v>10</v>
      </c>
      <c r="AQ30" s="227">
        <f t="shared" si="11"/>
        <v>6.4</v>
      </c>
      <c r="AR30" s="228">
        <f t="shared" si="12"/>
        <v>5.4</v>
      </c>
      <c r="AS30" s="227">
        <f t="shared" si="13"/>
        <v>3.7</v>
      </c>
      <c r="AT30" s="151">
        <f>IF(P2_IndicatorData!AG32="No data","x",ROUND(IF(P2_IndicatorData!AG32&gt;AT$51,10,IF(P2_IndicatorData!AG32&lt;AT$50,0,10-(AT$51-P2_IndicatorData!AG32)/(AT$51-AT$50)*10)),1))</f>
        <v>3.2</v>
      </c>
      <c r="AU30" s="151">
        <f>IF(P2_IndicatorData!AF32="No data",0.1,ROUND(IF(P2_IndicatorData!AF32&gt;AU$51,10,IF(P2_IndicatorData!AF32&lt;AU$50,0.1,10-(AU$51-P2_IndicatorData!AF32)/(AU$51-AU$50)*10)),1))</f>
        <v>0.1</v>
      </c>
      <c r="AV30" s="228">
        <f t="shared" si="14"/>
        <v>2.2999999999999998</v>
      </c>
      <c r="AW30" s="228">
        <f t="shared" si="15"/>
        <v>2.4</v>
      </c>
      <c r="AX30" s="229">
        <f t="shared" si="17"/>
        <v>3.9</v>
      </c>
    </row>
    <row r="31" spans="1:50" x14ac:dyDescent="0.3">
      <c r="A31" s="149" t="s">
        <v>109</v>
      </c>
      <c r="B31" s="149" t="s">
        <v>110</v>
      </c>
      <c r="C31" s="150">
        <f>IF(P2_IndicatorData!C33="No data","x",ROUND(IF(P2_IndicatorData!C33&gt;C$51,10,IF(P2_IndicatorData!C33&lt;C$50,0,10-(C$51-P2_IndicatorData!C33)/(C$51-C$50)*10)),1))</f>
        <v>8.5</v>
      </c>
      <c r="D31" s="150">
        <f>IF(P2_IndicatorData!D33="No data","x",ROUND(IF(P2_IndicatorData!D33&gt;D$51,0,IF(P2_IndicatorData!D33&lt;D$50,10,(D$51-P2_IndicatorData!D33)/(D$51-D$50)*10)),1))</f>
        <v>2.2000000000000002</v>
      </c>
      <c r="E31" s="150">
        <f>IF(P2_IndicatorData!E33="No data","x",ROUND(IF(P2_IndicatorData!E33&gt;E$51,0,IF(P2_IndicatorData!E33&lt;E$50,10,(E$51-P2_IndicatorData!E33)/(E$51-E$50)*10)),1))</f>
        <v>10</v>
      </c>
      <c r="F31" s="150">
        <f>IF(P2_IndicatorData!F33="No data","x",ROUND(IF(P2_IndicatorData!F33&gt;F$51,0,IF(P2_IndicatorData!F33&lt;F$50,10,(F$51-P2_IndicatorData!F33)/(F$51-F$50)*10)),1))</f>
        <v>5.0999999999999996</v>
      </c>
      <c r="G31" s="150">
        <f>IF(P2_IndicatorData!G33="No data","x",ROUND(IF(P2_IndicatorData!G33&gt;G$51,0,IF(P2_IndicatorData!G33&lt;G$50,10,(G$51-P2_IndicatorData!G33)/(G$51-G$50)*10)),1))</f>
        <v>1.7</v>
      </c>
      <c r="H31" s="150">
        <f>IF(P2_IndicatorData!H33="No data","x",ROUND(IF(P2_IndicatorData!H33&gt;H$51,10,IF(P2_IndicatorData!H33&lt;H$50,0,10-(H$51-P2_IndicatorData!H33)/(H$51-H$50)*10)),1))</f>
        <v>4</v>
      </c>
      <c r="I31" s="150">
        <f>IF(P2_IndicatorData!I33="No data","x",ROUND(IF(P2_IndicatorData!I33&gt;I$51,10,IF(P2_IndicatorData!I33&lt;I$50,0,10-(I$51-P2_IndicatorData!I33)/(I$51-I$50)*10)),1))</f>
        <v>5.3</v>
      </c>
      <c r="J31" s="150">
        <f>IF(P2_IndicatorData!J33="No data","x",ROUND(IF(P2_IndicatorData!J33&gt;J$51,10,IF(P2_IndicatorData!J33&lt;J$50,0,10-(J$51-P2_IndicatorData!J33)/(J$51-J$50)*10)),1))</f>
        <v>4.5</v>
      </c>
      <c r="K31" s="150">
        <f>IF(P2_IndicatorData!K33="No data","x",ROUND(IF(P2_IndicatorData!K33&gt;K$51,0,IF(P2_IndicatorData!K33&lt;K$50,10,(K$51-P2_IndicatorData!K33)/(K$51-K$50)*10)),1))</f>
        <v>1.1000000000000001</v>
      </c>
      <c r="L31" s="150">
        <f>IF(P2_IndicatorData!L33="No data","x",ROUND(IF(P2_IndicatorData!L33&gt;L$51,0,IF(P2_IndicatorData!L33&lt;L$50,10,(L$51-P2_IndicatorData!L33)/(L$51-L$50)*10)),1))</f>
        <v>0.9</v>
      </c>
      <c r="M31" s="150">
        <f>IF(P2_IndicatorData!M33="No data","x",ROUND(IF(P2_IndicatorData!M33&gt;M$51,0,IF(P2_IndicatorData!M33&lt;M$50,10,(M$51-P2_IndicatorData!M33)/(M$51-M$50)*10)),1))</f>
        <v>0</v>
      </c>
      <c r="N31" s="150">
        <f>IF(P2_IndicatorData!O33="No data","x",ROUND(IF(P2_IndicatorData!O33&gt;N$51,10,IF(P2_IndicatorData!O33&lt;N$50,0,10-(N$51-P2_IndicatorData!O33)/(N$51-N$50)*10)),1))</f>
        <v>0</v>
      </c>
      <c r="O31" s="150">
        <f>IF(P2_IndicatorData!Q33="No data","x",ROUND(IF(P2_IndicatorData!Q33&gt;O$51,10,IF(P2_IndicatorData!Q33&lt;O$50,0,10-(O$51-P2_IndicatorData!Q33)/(O$51-O$50)*10)),1))</f>
        <v>0</v>
      </c>
      <c r="P31" s="150">
        <f>IF(P2_IndicatorData!S33="No data","x",ROUND(IF(P2_IndicatorData!S33&gt;P$51,10,IF(P2_IndicatorData!S33&lt;P$50,0,10-(P$51-P2_IndicatorData!S33)/(P$51-P$50)*10)),1))</f>
        <v>0.5</v>
      </c>
      <c r="Q31" s="150">
        <f>IF(P2_IndicatorData!T33="No data","x",ROUND(IF(P2_IndicatorData!T33&gt;Q$51,10,IF(P2_IndicatorData!T33&lt;Q$50,0,10-(Q$51-P2_IndicatorData!T33)/(Q$51-Q$50)*10)),1))</f>
        <v>0.2</v>
      </c>
      <c r="R31" s="150">
        <f>IF(P2_IndicatorData!U33="No data","x",ROUND(IF(P2_IndicatorData!U33&gt;R$51,10,IF(P2_IndicatorData!U33&lt;R$50,0,10-(R$51-P2_IndicatorData!U33)/(R$51-R$50)*10)),1))</f>
        <v>0.7</v>
      </c>
      <c r="S31" s="150">
        <f>IF(P2_IndicatorData!V33="No data","x",ROUND(IF(P2_IndicatorData!V33&gt;S$51,0,IF(P2_IndicatorData!V33&lt;S$50,10,(S$51-P2_IndicatorData!V33)/(S$51-S$50)*10)),1))</f>
        <v>3.2</v>
      </c>
      <c r="T31" s="150">
        <f>IF(P2_IndicatorData!W33="No data","x",ROUND(IF(P2_IndicatorData!W33&gt;T$51,10,IF(P2_IndicatorData!W33&lt;T$50,0,10-(T$51-P2_IndicatorData!W33)/(T$51-T$50)*10)),1))</f>
        <v>1.7</v>
      </c>
      <c r="U31" s="150">
        <f>IF(P2_IndicatorData!X33="No data","x",ROUND(IF(P2_IndicatorData!X33&gt;U$51,0,IF(P2_IndicatorData!X33&lt;U$50,10,(U$51-P2_IndicatorData!X33)/(U$51-U$50)*10)),1))</f>
        <v>5.7</v>
      </c>
      <c r="V31" s="150">
        <f>IF(P2_IndicatorData!Y33="No data","x",ROUND(IF(P2_IndicatorData!Y33&gt;V$51,10,IF(P2_IndicatorData!Y33&lt;V$50,0,10-(V$51-P2_IndicatorData!Y33)/(V$51-V$50)*10)),1))</f>
        <v>0</v>
      </c>
      <c r="W31" s="150">
        <f>IF(P2_IndicatorData!Z33="No data","x",ROUND(IF(P2_IndicatorData!Z33&gt;W$51,10,IF(P2_IndicatorData!Z33&lt;W$50,0,10-(W$51-P2_IndicatorData!Z33)/(W$51-W$50)*10)),1))</f>
        <v>0</v>
      </c>
      <c r="X31" s="150">
        <f>IF(P2_IndicatorData!AA33="No data","x",ROUND(IF(P2_IndicatorData!AA33&gt;X$51,10,IF(P2_IndicatorData!AA33&lt;X$50,0,10-(X$51-P2_IndicatorData!AA33)/(X$51-X$50)*10)),1))</f>
        <v>0</v>
      </c>
      <c r="Y31" s="150">
        <f>IF(P2_IndicatorData!AB33="No data","x",ROUND(IF(P2_IndicatorData!AB33&gt;Y$51,0,IF(P2_IndicatorData!AB33&lt;Y$50,10,(Y$51-P2_IndicatorData!AB33)/(Y$51-Y$50)*10)),1))</f>
        <v>6.3</v>
      </c>
      <c r="Z31" s="150">
        <f>IF(P2_IndicatorData!AC33="No data","x",ROUND(IF(P2_IndicatorData!AC33&gt;Z$51,0,IF(P2_IndicatorData!AC33&lt;Z$50,10,(Z$51-P2_IndicatorData!AC33)/(Z$51-Z$50)*10)),1))</f>
        <v>9.5</v>
      </c>
      <c r="AA31" s="150">
        <f>IF(P2_IndicatorData!AD33="No data","x",ROUND(IF(P2_IndicatorData!AD33&gt;AA$51,10,IF(P2_IndicatorData!AD33&lt;AA$50,0,10-(AA$51-P2_IndicatorData!AD33)/(AA$51-AA$50)*10)),1))</f>
        <v>4.2</v>
      </c>
      <c r="AB31" s="150">
        <f>IF(P2_IndicatorData!AE33="No data","x",ROUND(IF(P2_IndicatorData!AE33&gt;AB$51,0,IF(P2_IndicatorData!AE33&lt;AB$50,10,(AB$51-P2_IndicatorData!AE33)/(AB$51-AB$50)*10)),1))</f>
        <v>4.9000000000000004</v>
      </c>
      <c r="AC31" s="150">
        <f>IF(P2_IndicatorData!AH33="No data","x",ROUND(IF(P2_IndicatorData!AH33&gt;AC$51,10,IF(P2_IndicatorData!AH33&lt;AC$50,0,10-(AC$51-P2_IndicatorData!AH33)/(AC$51-AC$50)*10)),1))</f>
        <v>1.9</v>
      </c>
      <c r="AD31" s="150">
        <f>IF(P2_IndicatorData!AI33="No data","x",ROUND(IF(P2_IndicatorData!AI33&gt;AD$51,0,IF(P2_IndicatorData!AI33&lt;AD$50,10,(AD$51-P2_IndicatorData!AI33)/(AD$51-AD$50)*10)),1))</f>
        <v>3.2</v>
      </c>
      <c r="AE31" s="226">
        <f t="shared" si="16"/>
        <v>4.8</v>
      </c>
      <c r="AF31" s="227">
        <f t="shared" si="0"/>
        <v>6.7</v>
      </c>
      <c r="AG31" s="227">
        <f t="shared" si="1"/>
        <v>4.7</v>
      </c>
      <c r="AH31" s="227">
        <f t="shared" si="2"/>
        <v>2.8</v>
      </c>
      <c r="AI31" s="228">
        <f t="shared" si="3"/>
        <v>4.7</v>
      </c>
      <c r="AJ31" s="227">
        <f t="shared" si="4"/>
        <v>0.5</v>
      </c>
      <c r="AK31" s="227">
        <f t="shared" si="5"/>
        <v>0.5</v>
      </c>
      <c r="AL31" s="227">
        <f t="shared" si="6"/>
        <v>0.2</v>
      </c>
      <c r="AM31" s="228">
        <f t="shared" si="7"/>
        <v>0.4</v>
      </c>
      <c r="AN31" s="227">
        <f t="shared" si="8"/>
        <v>2.5</v>
      </c>
      <c r="AO31" s="227">
        <f t="shared" si="9"/>
        <v>5.3</v>
      </c>
      <c r="AP31" s="226">
        <f t="shared" si="10"/>
        <v>0</v>
      </c>
      <c r="AQ31" s="227">
        <f t="shared" si="11"/>
        <v>2.9</v>
      </c>
      <c r="AR31" s="228">
        <f t="shared" si="12"/>
        <v>3.6</v>
      </c>
      <c r="AS31" s="227">
        <f t="shared" si="13"/>
        <v>4.5999999999999996</v>
      </c>
      <c r="AT31" s="151">
        <f>IF(P2_IndicatorData!AG33="No data","x",ROUND(IF(P2_IndicatorData!AG33&gt;AT$51,10,IF(P2_IndicatorData!AG33&lt;AT$50,0,10-(AT$51-P2_IndicatorData!AG33)/(AT$51-AT$50)*10)),1))</f>
        <v>3</v>
      </c>
      <c r="AU31" s="151">
        <f>IF(P2_IndicatorData!AF33="No data",0.1,ROUND(IF(P2_IndicatorData!AF33&gt;AU$51,10,IF(P2_IndicatorData!AF33&lt;AU$50,0.1,10-(AU$51-P2_IndicatorData!AF33)/(AU$51-AU$50)*10)),1))</f>
        <v>0.1</v>
      </c>
      <c r="AV31" s="228">
        <f t="shared" si="14"/>
        <v>2.6</v>
      </c>
      <c r="AW31" s="228">
        <f t="shared" si="15"/>
        <v>2.6</v>
      </c>
      <c r="AX31" s="229">
        <f t="shared" si="17"/>
        <v>2.8</v>
      </c>
    </row>
    <row r="32" spans="1:50" x14ac:dyDescent="0.3">
      <c r="A32" s="149" t="s">
        <v>111</v>
      </c>
      <c r="B32" s="149" t="s">
        <v>112</v>
      </c>
      <c r="C32" s="150">
        <f>IF(P2_IndicatorData!C34="No data","x",ROUND(IF(P2_IndicatorData!C34&gt;C$51,10,IF(P2_IndicatorData!C34&lt;C$50,0,10-(C$51-P2_IndicatorData!C34)/(C$51-C$50)*10)),1))</f>
        <v>8</v>
      </c>
      <c r="D32" s="150">
        <f>IF(P2_IndicatorData!D34="No data","x",ROUND(IF(P2_IndicatorData!D34&gt;D$51,0,IF(P2_IndicatorData!D34&lt;D$50,10,(D$51-P2_IndicatorData!D34)/(D$51-D$50)*10)),1))</f>
        <v>8.1999999999999993</v>
      </c>
      <c r="E32" s="150">
        <f>IF(P2_IndicatorData!E34="No data","x",ROUND(IF(P2_IndicatorData!E34&gt;E$51,0,IF(P2_IndicatorData!E34&lt;E$50,10,(E$51-P2_IndicatorData!E34)/(E$51-E$50)*10)),1))</f>
        <v>10</v>
      </c>
      <c r="F32" s="150">
        <f>IF(P2_IndicatorData!F34="No data","x",ROUND(IF(P2_IndicatorData!F34&gt;F$51,0,IF(P2_IndicatorData!F34&lt;F$50,10,(F$51-P2_IndicatorData!F34)/(F$51-F$50)*10)),1))</f>
        <v>7.3</v>
      </c>
      <c r="G32" s="150">
        <f>IF(P2_IndicatorData!G34="No data","x",ROUND(IF(P2_IndicatorData!G34&gt;G$51,0,IF(P2_IndicatorData!G34&lt;G$50,10,(G$51-P2_IndicatorData!G34)/(G$51-G$50)*10)),1))</f>
        <v>6.6</v>
      </c>
      <c r="H32" s="150">
        <f>IF(P2_IndicatorData!H34="No data","x",ROUND(IF(P2_IndicatorData!H34&gt;H$51,10,IF(P2_IndicatorData!H34&lt;H$50,0,10-(H$51-P2_IndicatorData!H34)/(H$51-H$50)*10)),1))</f>
        <v>4.4000000000000004</v>
      </c>
      <c r="I32" s="150">
        <f>IF(P2_IndicatorData!I34="No data","x",ROUND(IF(P2_IndicatorData!I34&gt;I$51,10,IF(P2_IndicatorData!I34&lt;I$50,0,10-(I$51-P2_IndicatorData!I34)/(I$51-I$50)*10)),1))</f>
        <v>4.8</v>
      </c>
      <c r="J32" s="150">
        <f>IF(P2_IndicatorData!J34="No data","x",ROUND(IF(P2_IndicatorData!J34&gt;J$51,10,IF(P2_IndicatorData!J34&lt;J$50,0,10-(J$51-P2_IndicatorData!J34)/(J$51-J$50)*10)),1))</f>
        <v>7.9</v>
      </c>
      <c r="K32" s="150">
        <f>IF(P2_IndicatorData!K34="No data","x",ROUND(IF(P2_IndicatorData!K34&gt;K$51,0,IF(P2_IndicatorData!K34&lt;K$50,10,(K$51-P2_IndicatorData!K34)/(K$51-K$50)*10)),1))</f>
        <v>0.2</v>
      </c>
      <c r="L32" s="150">
        <f>IF(P2_IndicatorData!L34="No data","x",ROUND(IF(P2_IndicatorData!L34&gt;L$51,0,IF(P2_IndicatorData!L34&lt;L$50,10,(L$51-P2_IndicatorData!L34)/(L$51-L$50)*10)),1))</f>
        <v>6.4</v>
      </c>
      <c r="M32" s="150">
        <f>IF(P2_IndicatorData!M34="No data","x",ROUND(IF(P2_IndicatorData!M34&gt;M$51,0,IF(P2_IndicatorData!M34&lt;M$50,10,(M$51-P2_IndicatorData!M34)/(M$51-M$50)*10)),1))</f>
        <v>10</v>
      </c>
      <c r="N32" s="150">
        <f>IF(P2_IndicatorData!O34="No data","x",ROUND(IF(P2_IndicatorData!O34&gt;N$51,10,IF(P2_IndicatorData!O34&lt;N$50,0,10-(N$51-P2_IndicatorData!O34)/(N$51-N$50)*10)),1))</f>
        <v>0</v>
      </c>
      <c r="O32" s="150">
        <f>IF(P2_IndicatorData!Q34="No data","x",ROUND(IF(P2_IndicatorData!Q34&gt;O$51,10,IF(P2_IndicatorData!Q34&lt;O$50,0,10-(O$51-P2_IndicatorData!Q34)/(O$51-O$50)*10)),1))</f>
        <v>7.1</v>
      </c>
      <c r="P32" s="150">
        <f>IF(P2_IndicatorData!S34="No data","x",ROUND(IF(P2_IndicatorData!S34&gt;P$51,10,IF(P2_IndicatorData!S34&lt;P$50,0,10-(P$51-P2_IndicatorData!S34)/(P$51-P$50)*10)),1))</f>
        <v>4.0999999999999996</v>
      </c>
      <c r="Q32" s="150">
        <f>IF(P2_IndicatorData!T34="No data","x",ROUND(IF(P2_IndicatorData!T34&gt;Q$51,10,IF(P2_IndicatorData!T34&lt;Q$50,0,10-(Q$51-P2_IndicatorData!T34)/(Q$51-Q$50)*10)),1))</f>
        <v>0.4</v>
      </c>
      <c r="R32" s="150">
        <f>IF(P2_IndicatorData!U34="No data","x",ROUND(IF(P2_IndicatorData!U34&gt;R$51,10,IF(P2_IndicatorData!U34&lt;R$50,0,10-(R$51-P2_IndicatorData!U34)/(R$51-R$50)*10)),1))</f>
        <v>0.8</v>
      </c>
      <c r="S32" s="150">
        <f>IF(P2_IndicatorData!V34="No data","x",ROUND(IF(P2_IndicatorData!V34&gt;S$51,0,IF(P2_IndicatorData!V34&lt;S$50,10,(S$51-P2_IndicatorData!V34)/(S$51-S$50)*10)),1))</f>
        <v>0.2</v>
      </c>
      <c r="T32" s="150">
        <f>IF(P2_IndicatorData!W34="No data","x",ROUND(IF(P2_IndicatorData!W34&gt;T$51,10,IF(P2_IndicatorData!W34&lt;T$50,0,10-(T$51-P2_IndicatorData!W34)/(T$51-T$50)*10)),1))</f>
        <v>0.3</v>
      </c>
      <c r="U32" s="150">
        <f>IF(P2_IndicatorData!X34="No data","x",ROUND(IF(P2_IndicatorData!X34&gt;U$51,0,IF(P2_IndicatorData!X34&lt;U$50,10,(U$51-P2_IndicatorData!X34)/(U$51-U$50)*10)),1))</f>
        <v>1.1000000000000001</v>
      </c>
      <c r="V32" s="150">
        <f>IF(P2_IndicatorData!Y34="No data","x",ROUND(IF(P2_IndicatorData!Y34&gt;V$51,10,IF(P2_IndicatorData!Y34&lt;V$50,0,10-(V$51-P2_IndicatorData!Y34)/(V$51-V$50)*10)),1))</f>
        <v>10</v>
      </c>
      <c r="W32" s="150">
        <f>IF(P2_IndicatorData!Z34="No data","x",ROUND(IF(P2_IndicatorData!Z34&gt;W$51,10,IF(P2_IndicatorData!Z34&lt;W$50,0,10-(W$51-P2_IndicatorData!Z34)/(W$51-W$50)*10)),1))</f>
        <v>6.5</v>
      </c>
      <c r="X32" s="150">
        <f>IF(P2_IndicatorData!AA34="No data","x",ROUND(IF(P2_IndicatorData!AA34&gt;X$51,10,IF(P2_IndicatorData!AA34&lt;X$50,0,10-(X$51-P2_IndicatorData!AA34)/(X$51-X$50)*10)),1))</f>
        <v>0</v>
      </c>
      <c r="Y32" s="150">
        <f>IF(P2_IndicatorData!AB34="No data","x",ROUND(IF(P2_IndicatorData!AB34&gt;Y$51,0,IF(P2_IndicatorData!AB34&lt;Y$50,10,(Y$51-P2_IndicatorData!AB34)/(Y$51-Y$50)*10)),1))</f>
        <v>6.4</v>
      </c>
      <c r="Z32" s="150">
        <f>IF(P2_IndicatorData!AC34="No data","x",ROUND(IF(P2_IndicatorData!AC34&gt;Z$51,0,IF(P2_IndicatorData!AC34&lt;Z$50,10,(Z$51-P2_IndicatorData!AC34)/(Z$51-Z$50)*10)),1))</f>
        <v>4.8</v>
      </c>
      <c r="AA32" s="150">
        <f>IF(P2_IndicatorData!AD34="No data","x",ROUND(IF(P2_IndicatorData!AD34&gt;AA$51,10,IF(P2_IndicatorData!AD34&lt;AA$50,0,10-(AA$51-P2_IndicatorData!AD34)/(AA$51-AA$50)*10)),1))</f>
        <v>3.4</v>
      </c>
      <c r="AB32" s="150">
        <f>IF(P2_IndicatorData!AE34="No data","x",ROUND(IF(P2_IndicatorData!AE34&gt;AB$51,0,IF(P2_IndicatorData!AE34&lt;AB$50,10,(AB$51-P2_IndicatorData!AE34)/(AB$51-AB$50)*10)),1))</f>
        <v>0.4</v>
      </c>
      <c r="AC32" s="150">
        <f>IF(P2_IndicatorData!AH34="No data","x",ROUND(IF(P2_IndicatorData!AH34&gt;AC$51,10,IF(P2_IndicatorData!AH34&lt;AC$50,0,10-(AC$51-P2_IndicatorData!AH34)/(AC$51-AC$50)*10)),1))</f>
        <v>2.1</v>
      </c>
      <c r="AD32" s="150">
        <f>IF(P2_IndicatorData!AI34="No data","x",ROUND(IF(P2_IndicatorData!AI34&gt;AD$51,0,IF(P2_IndicatorData!AI34&lt;AD$50,10,(AD$51-P2_IndicatorData!AI34)/(AD$51-AD$50)*10)),1))</f>
        <v>6.6</v>
      </c>
      <c r="AE32" s="226">
        <f t="shared" si="16"/>
        <v>8</v>
      </c>
      <c r="AF32" s="227">
        <f t="shared" si="0"/>
        <v>8</v>
      </c>
      <c r="AG32" s="227">
        <f t="shared" si="1"/>
        <v>4.5999999999999996</v>
      </c>
      <c r="AH32" s="227">
        <f t="shared" si="2"/>
        <v>4.0999999999999996</v>
      </c>
      <c r="AI32" s="228">
        <f t="shared" si="3"/>
        <v>5.6</v>
      </c>
      <c r="AJ32" s="227">
        <f t="shared" si="4"/>
        <v>0.6</v>
      </c>
      <c r="AK32" s="227">
        <f t="shared" si="5"/>
        <v>8.1999999999999993</v>
      </c>
      <c r="AL32" s="227">
        <f t="shared" si="6"/>
        <v>3.7</v>
      </c>
      <c r="AM32" s="228">
        <f t="shared" si="7"/>
        <v>4.2</v>
      </c>
      <c r="AN32" s="227">
        <f t="shared" si="8"/>
        <v>0.3</v>
      </c>
      <c r="AO32" s="227">
        <f t="shared" si="9"/>
        <v>3.7</v>
      </c>
      <c r="AP32" s="226">
        <f t="shared" si="10"/>
        <v>8.3000000000000007</v>
      </c>
      <c r="AQ32" s="227">
        <f t="shared" si="11"/>
        <v>4.7</v>
      </c>
      <c r="AR32" s="228">
        <f t="shared" si="12"/>
        <v>2.9</v>
      </c>
      <c r="AS32" s="227">
        <f t="shared" si="13"/>
        <v>1.9</v>
      </c>
      <c r="AT32" s="151">
        <f>IF(P2_IndicatorData!AG34="No data","x",ROUND(IF(P2_IndicatorData!AG34&gt;AT$51,10,IF(P2_IndicatorData!AG34&lt;AT$50,0,10-(AT$51-P2_IndicatorData!AG34)/(AT$51-AT$50)*10)),1))</f>
        <v>1.8</v>
      </c>
      <c r="AU32" s="151">
        <f>IF(P2_IndicatorData!AF34="No data",0.1,ROUND(IF(P2_IndicatorData!AF34&gt;AU$51,10,IF(P2_IndicatorData!AF34&lt;AU$50,0.1,10-(AU$51-P2_IndicatorData!AF34)/(AU$51-AU$50)*10)),1))</f>
        <v>0.1</v>
      </c>
      <c r="AV32" s="228">
        <f t="shared" si="14"/>
        <v>1.3</v>
      </c>
      <c r="AW32" s="228">
        <f t="shared" si="15"/>
        <v>4.4000000000000004</v>
      </c>
      <c r="AX32" s="229">
        <f t="shared" si="17"/>
        <v>3.7</v>
      </c>
    </row>
    <row r="33" spans="1:50" x14ac:dyDescent="0.3">
      <c r="A33" s="149" t="s">
        <v>113</v>
      </c>
      <c r="B33" s="149" t="s">
        <v>114</v>
      </c>
      <c r="C33" s="150">
        <f>IF(P2_IndicatorData!C35="No data","x",ROUND(IF(P2_IndicatorData!C35&gt;C$51,10,IF(P2_IndicatorData!C35&lt;C$50,0,10-(C$51-P2_IndicatorData!C35)/(C$51-C$50)*10)),1))</f>
        <v>9.3000000000000007</v>
      </c>
      <c r="D33" s="150">
        <f>IF(P2_IndicatorData!D35="No data","x",ROUND(IF(P2_IndicatorData!D35&gt;D$51,0,IF(P2_IndicatorData!D35&lt;D$50,10,(D$51-P2_IndicatorData!D35)/(D$51-D$50)*10)),1))</f>
        <v>0.6</v>
      </c>
      <c r="E33" s="150">
        <f>IF(P2_IndicatorData!E35="No data","x",ROUND(IF(P2_IndicatorData!E35&gt;E$51,0,IF(P2_IndicatorData!E35&lt;E$50,10,(E$51-P2_IndicatorData!E35)/(E$51-E$50)*10)),1))</f>
        <v>3.6</v>
      </c>
      <c r="F33" s="150">
        <f>IF(P2_IndicatorData!F35="No data","x",ROUND(IF(P2_IndicatorData!F35&gt;F$51,0,IF(P2_IndicatorData!F35&lt;F$50,10,(F$51-P2_IndicatorData!F35)/(F$51-F$50)*10)),1))</f>
        <v>6.6</v>
      </c>
      <c r="G33" s="150">
        <f>IF(P2_IndicatorData!G35="No data","x",ROUND(IF(P2_IndicatorData!G35&gt;G$51,0,IF(P2_IndicatorData!G35&lt;G$50,10,(G$51-P2_IndicatorData!G35)/(G$51-G$50)*10)),1))</f>
        <v>2.2000000000000002</v>
      </c>
      <c r="H33" s="150">
        <f>IF(P2_IndicatorData!H35="No data","x",ROUND(IF(P2_IndicatorData!H35&gt;H$51,10,IF(P2_IndicatorData!H35&lt;H$50,0,10-(H$51-P2_IndicatorData!H35)/(H$51-H$50)*10)),1))</f>
        <v>7.4</v>
      </c>
      <c r="I33" s="150">
        <f>IF(P2_IndicatorData!I35="No data","x",ROUND(IF(P2_IndicatorData!I35&gt;I$51,10,IF(P2_IndicatorData!I35&lt;I$50,0,10-(I$51-P2_IndicatorData!I35)/(I$51-I$50)*10)),1))</f>
        <v>3.9</v>
      </c>
      <c r="J33" s="150">
        <f>IF(P2_IndicatorData!J35="No data","x",ROUND(IF(P2_IndicatorData!J35&gt;J$51,10,IF(P2_IndicatorData!J35&lt;J$50,0,10-(J$51-P2_IndicatorData!J35)/(J$51-J$50)*10)),1))</f>
        <v>5.6</v>
      </c>
      <c r="K33" s="150">
        <f>IF(P2_IndicatorData!K35="No data","x",ROUND(IF(P2_IndicatorData!K35&gt;K$51,0,IF(P2_IndicatorData!K35&lt;K$50,10,(K$51-P2_IndicatorData!K35)/(K$51-K$50)*10)),1))</f>
        <v>1.9</v>
      </c>
      <c r="L33" s="150">
        <f>IF(P2_IndicatorData!L35="No data","x",ROUND(IF(P2_IndicatorData!L35&gt;L$51,0,IF(P2_IndicatorData!L35&lt;L$50,10,(L$51-P2_IndicatorData!L35)/(L$51-L$50)*10)),1))</f>
        <v>2.4</v>
      </c>
      <c r="M33" s="150">
        <f>IF(P2_IndicatorData!M35="No data","x",ROUND(IF(P2_IndicatorData!M35&gt;M$51,0,IF(P2_IndicatorData!M35&lt;M$50,10,(M$51-P2_IndicatorData!M35)/(M$51-M$50)*10)),1))</f>
        <v>5.8</v>
      </c>
      <c r="N33" s="150">
        <f>IF(P2_IndicatorData!O35="No data","x",ROUND(IF(P2_IndicatorData!O35&gt;N$51,10,IF(P2_IndicatorData!O35&lt;N$50,0,10-(N$51-P2_IndicatorData!O35)/(N$51-N$50)*10)),1))</f>
        <v>0</v>
      </c>
      <c r="O33" s="150">
        <f>IF(P2_IndicatorData!Q35="No data","x",ROUND(IF(P2_IndicatorData!Q35&gt;O$51,10,IF(P2_IndicatorData!Q35&lt;O$50,0,10-(O$51-P2_IndicatorData!Q35)/(O$51-O$50)*10)),1))</f>
        <v>0</v>
      </c>
      <c r="P33" s="150">
        <f>IF(P2_IndicatorData!S35="No data","x",ROUND(IF(P2_IndicatorData!S35&gt;P$51,10,IF(P2_IndicatorData!S35&lt;P$50,0,10-(P$51-P2_IndicatorData!S35)/(P$51-P$50)*10)),1))</f>
        <v>1.6</v>
      </c>
      <c r="Q33" s="150">
        <f>IF(P2_IndicatorData!T35="No data","x",ROUND(IF(P2_IndicatorData!T35&gt;Q$51,10,IF(P2_IndicatorData!T35&lt;Q$50,0,10-(Q$51-P2_IndicatorData!T35)/(Q$51-Q$50)*10)),1))</f>
        <v>0.3</v>
      </c>
      <c r="R33" s="150">
        <f>IF(P2_IndicatorData!U35="No data","x",ROUND(IF(P2_IndicatorData!U35&gt;R$51,10,IF(P2_IndicatorData!U35&lt;R$50,0,10-(R$51-P2_IndicatorData!U35)/(R$51-R$50)*10)),1))</f>
        <v>0.7</v>
      </c>
      <c r="S33" s="150">
        <f>IF(P2_IndicatorData!V35="No data","x",ROUND(IF(P2_IndicatorData!V35&gt;S$51,0,IF(P2_IndicatorData!V35&lt;S$50,10,(S$51-P2_IndicatorData!V35)/(S$51-S$50)*10)),1))</f>
        <v>4.5999999999999996</v>
      </c>
      <c r="T33" s="150">
        <f>IF(P2_IndicatorData!W35="No data","x",ROUND(IF(P2_IndicatorData!W35&gt;T$51,10,IF(P2_IndicatorData!W35&lt;T$50,0,10-(T$51-P2_IndicatorData!W35)/(T$51-T$50)*10)),1))</f>
        <v>1.4</v>
      </c>
      <c r="U33" s="150">
        <f>IF(P2_IndicatorData!X35="No data","x",ROUND(IF(P2_IndicatorData!X35&gt;U$51,0,IF(P2_IndicatorData!X35&lt;U$50,10,(U$51-P2_IndicatorData!X35)/(U$51-U$50)*10)),1))</f>
        <v>7.7</v>
      </c>
      <c r="V33" s="150">
        <f>IF(P2_IndicatorData!Y35="No data","x",ROUND(IF(P2_IndicatorData!Y35&gt;V$51,10,IF(P2_IndicatorData!Y35&lt;V$50,0,10-(V$51-P2_IndicatorData!Y35)/(V$51-V$50)*10)),1))</f>
        <v>0</v>
      </c>
      <c r="W33" s="150">
        <f>IF(P2_IndicatorData!Z35="No data","x",ROUND(IF(P2_IndicatorData!Z35&gt;W$51,10,IF(P2_IndicatorData!Z35&lt;W$50,0,10-(W$51-P2_IndicatorData!Z35)/(W$51-W$50)*10)),1))</f>
        <v>0</v>
      </c>
      <c r="X33" s="150">
        <f>IF(P2_IndicatorData!AA35="No data","x",ROUND(IF(P2_IndicatorData!AA35&gt;X$51,10,IF(P2_IndicatorData!AA35&lt;X$50,0,10-(X$51-P2_IndicatorData!AA35)/(X$51-X$50)*10)),1))</f>
        <v>0</v>
      </c>
      <c r="Y33" s="150">
        <f>IF(P2_IndicatorData!AB35="No data","x",ROUND(IF(P2_IndicatorData!AB35&gt;Y$51,0,IF(P2_IndicatorData!AB35&lt;Y$50,10,(Y$51-P2_IndicatorData!AB35)/(Y$51-Y$50)*10)),1))</f>
        <v>7.1</v>
      </c>
      <c r="Z33" s="150">
        <f>IF(P2_IndicatorData!AC35="No data","x",ROUND(IF(P2_IndicatorData!AC35&gt;Z$51,0,IF(P2_IndicatorData!AC35&lt;Z$50,10,(Z$51-P2_IndicatorData!AC35)/(Z$51-Z$50)*10)),1))</f>
        <v>8.1</v>
      </c>
      <c r="AA33" s="150">
        <f>IF(P2_IndicatorData!AD35="No data","x",ROUND(IF(P2_IndicatorData!AD35&gt;AA$51,10,IF(P2_IndicatorData!AD35&lt;AA$50,0,10-(AA$51-P2_IndicatorData!AD35)/(AA$51-AA$50)*10)),1))</f>
        <v>5.2</v>
      </c>
      <c r="AB33" s="150">
        <f>IF(P2_IndicatorData!AE35="No data","x",ROUND(IF(P2_IndicatorData!AE35&gt;AB$51,0,IF(P2_IndicatorData!AE35&lt;AB$50,10,(AB$51-P2_IndicatorData!AE35)/(AB$51-AB$50)*10)),1))</f>
        <v>4.5</v>
      </c>
      <c r="AC33" s="150">
        <f>IF(P2_IndicatorData!AH35="No data","x",ROUND(IF(P2_IndicatorData!AH35&gt;AC$51,10,IF(P2_IndicatorData!AH35&lt;AC$50,0,10-(AC$51-P2_IndicatorData!AH35)/(AC$51-AC$50)*10)),1))</f>
        <v>4.0999999999999996</v>
      </c>
      <c r="AD33" s="150">
        <f>IF(P2_IndicatorData!AI35="No data","x",ROUND(IF(P2_IndicatorData!AI35&gt;AD$51,0,IF(P2_IndicatorData!AI35&lt;AD$50,10,(AD$51-P2_IndicatorData!AI35)/(AD$51-AD$50)*10)),1))</f>
        <v>10</v>
      </c>
      <c r="AE33" s="226">
        <f t="shared" si="16"/>
        <v>3.3</v>
      </c>
      <c r="AF33" s="227">
        <f t="shared" si="0"/>
        <v>6.3</v>
      </c>
      <c r="AG33" s="227">
        <f t="shared" si="1"/>
        <v>5.7</v>
      </c>
      <c r="AH33" s="227">
        <f t="shared" si="2"/>
        <v>3.8</v>
      </c>
      <c r="AI33" s="228">
        <f t="shared" si="3"/>
        <v>5.3</v>
      </c>
      <c r="AJ33" s="227">
        <f t="shared" si="4"/>
        <v>0.5</v>
      </c>
      <c r="AK33" s="227">
        <f t="shared" si="5"/>
        <v>4.0999999999999996</v>
      </c>
      <c r="AL33" s="227">
        <f t="shared" si="6"/>
        <v>0.5</v>
      </c>
      <c r="AM33" s="228">
        <f t="shared" si="7"/>
        <v>1.7</v>
      </c>
      <c r="AN33" s="227">
        <f t="shared" si="8"/>
        <v>3</v>
      </c>
      <c r="AO33" s="227">
        <f t="shared" si="9"/>
        <v>5.0999999999999996</v>
      </c>
      <c r="AP33" s="226">
        <f t="shared" si="10"/>
        <v>0</v>
      </c>
      <c r="AQ33" s="227">
        <f t="shared" si="11"/>
        <v>3.9</v>
      </c>
      <c r="AR33" s="228">
        <f t="shared" si="12"/>
        <v>4</v>
      </c>
      <c r="AS33" s="227">
        <f t="shared" si="13"/>
        <v>4.9000000000000004</v>
      </c>
      <c r="AT33" s="151">
        <f>IF(P2_IndicatorData!AG35="No data","x",ROUND(IF(P2_IndicatorData!AG35&gt;AT$51,10,IF(P2_IndicatorData!AG35&lt;AT$50,0,10-(AT$51-P2_IndicatorData!AG35)/(AT$51-AT$50)*10)),1))</f>
        <v>3.3</v>
      </c>
      <c r="AU33" s="151">
        <f>IF(P2_IndicatorData!AF35="No data",0.1,ROUND(IF(P2_IndicatorData!AF35&gt;AU$51,10,IF(P2_IndicatorData!AF35&lt;AU$50,0.1,10-(AU$51-P2_IndicatorData!AF35)/(AU$51-AU$50)*10)),1))</f>
        <v>0.1</v>
      </c>
      <c r="AV33" s="228">
        <f t="shared" si="14"/>
        <v>2.8</v>
      </c>
      <c r="AW33" s="228">
        <f t="shared" si="15"/>
        <v>7.1</v>
      </c>
      <c r="AX33" s="229">
        <f t="shared" si="17"/>
        <v>4.2</v>
      </c>
    </row>
    <row r="34" spans="1:50" x14ac:dyDescent="0.3">
      <c r="A34" s="149" t="s">
        <v>115</v>
      </c>
      <c r="B34" s="149" t="s">
        <v>116</v>
      </c>
      <c r="C34" s="150">
        <f>IF(P2_IndicatorData!C36="No data","x",ROUND(IF(P2_IndicatorData!C36&gt;C$51,10,IF(P2_IndicatorData!C36&lt;C$50,0,10-(C$51-P2_IndicatorData!C36)/(C$51-C$50)*10)),1))</f>
        <v>7.1</v>
      </c>
      <c r="D34" s="150">
        <f>IF(P2_IndicatorData!D36="No data","x",ROUND(IF(P2_IndicatorData!D36&gt;D$51,0,IF(P2_IndicatorData!D36&lt;D$50,10,(D$51-P2_IndicatorData!D36)/(D$51-D$50)*10)),1))</f>
        <v>2.8</v>
      </c>
      <c r="E34" s="150">
        <f>IF(P2_IndicatorData!E36="No data","x",ROUND(IF(P2_IndicatorData!E36&gt;E$51,0,IF(P2_IndicatorData!E36&lt;E$50,10,(E$51-P2_IndicatorData!E36)/(E$51-E$50)*10)),1))</f>
        <v>4.8</v>
      </c>
      <c r="F34" s="150">
        <f>IF(P2_IndicatorData!F36="No data","x",ROUND(IF(P2_IndicatorData!F36&gt;F$51,0,IF(P2_IndicatorData!F36&lt;F$50,10,(F$51-P2_IndicatorData!F36)/(F$51-F$50)*10)),1))</f>
        <v>8</v>
      </c>
      <c r="G34" s="150">
        <f>IF(P2_IndicatorData!G36="No data","x",ROUND(IF(P2_IndicatorData!G36&gt;G$51,0,IF(P2_IndicatorData!G36&lt;G$50,10,(G$51-P2_IndicatorData!G36)/(G$51-G$50)*10)),1))</f>
        <v>2.9</v>
      </c>
      <c r="H34" s="150">
        <f>IF(P2_IndicatorData!H36="No data","x",ROUND(IF(P2_IndicatorData!H36&gt;H$51,10,IF(P2_IndicatorData!H36&lt;H$50,0,10-(H$51-P2_IndicatorData!H36)/(H$51-H$50)*10)),1))</f>
        <v>6</v>
      </c>
      <c r="I34" s="150">
        <f>IF(P2_IndicatorData!I36="No data","x",ROUND(IF(P2_IndicatorData!I36&gt;I$51,10,IF(P2_IndicatorData!I36&lt;I$50,0,10-(I$51-P2_IndicatorData!I36)/(I$51-I$50)*10)),1))</f>
        <v>10</v>
      </c>
      <c r="J34" s="150">
        <f>IF(P2_IndicatorData!J36="No data","x",ROUND(IF(P2_IndicatorData!J36&gt;J$51,10,IF(P2_IndicatorData!J36&lt;J$50,0,10-(J$51-P2_IndicatorData!J36)/(J$51-J$50)*10)),1))</f>
        <v>2.8</v>
      </c>
      <c r="K34" s="150">
        <f>IF(P2_IndicatorData!K36="No data","x",ROUND(IF(P2_IndicatorData!K36&gt;K$51,0,IF(P2_IndicatorData!K36&lt;K$50,10,(K$51-P2_IndicatorData!K36)/(K$51-K$50)*10)),1))</f>
        <v>3.7</v>
      </c>
      <c r="L34" s="150">
        <f>IF(P2_IndicatorData!L36="No data","x",ROUND(IF(P2_IndicatorData!L36&gt;L$51,0,IF(P2_IndicatorData!L36&lt;L$50,10,(L$51-P2_IndicatorData!L36)/(L$51-L$50)*10)),1))</f>
        <v>0.8</v>
      </c>
      <c r="M34" s="150">
        <f>IF(P2_IndicatorData!M36="No data","x",ROUND(IF(P2_IndicatorData!M36&gt;M$51,0,IF(P2_IndicatorData!M36&lt;M$50,10,(M$51-P2_IndicatorData!M36)/(M$51-M$50)*10)),1))</f>
        <v>5.8</v>
      </c>
      <c r="N34" s="150">
        <f>IF(P2_IndicatorData!O36="No data","x",ROUND(IF(P2_IndicatorData!O36&gt;N$51,10,IF(P2_IndicatorData!O36&lt;N$50,0,10-(N$51-P2_IndicatorData!O36)/(N$51-N$50)*10)),1))</f>
        <v>0</v>
      </c>
      <c r="O34" s="150">
        <f>IF(P2_IndicatorData!Q36="No data","x",ROUND(IF(P2_IndicatorData!Q36&gt;O$51,10,IF(P2_IndicatorData!Q36&lt;O$50,0,10-(O$51-P2_IndicatorData!Q36)/(O$51-O$50)*10)),1))</f>
        <v>0</v>
      </c>
      <c r="P34" s="150">
        <f>IF(P2_IndicatorData!S36="No data","x",ROUND(IF(P2_IndicatorData!S36&gt;P$51,10,IF(P2_IndicatorData!S36&lt;P$50,0,10-(P$51-P2_IndicatorData!S36)/(P$51-P$50)*10)),1))</f>
        <v>3</v>
      </c>
      <c r="Q34" s="150">
        <f>IF(P2_IndicatorData!T36="No data","x",ROUND(IF(P2_IndicatorData!T36&gt;Q$51,10,IF(P2_IndicatorData!T36&lt;Q$50,0,10-(Q$51-P2_IndicatorData!T36)/(Q$51-Q$50)*10)),1))</f>
        <v>0.3</v>
      </c>
      <c r="R34" s="150">
        <f>IF(P2_IndicatorData!U36="No data","x",ROUND(IF(P2_IndicatorData!U36&gt;R$51,10,IF(P2_IndicatorData!U36&lt;R$50,0,10-(R$51-P2_IndicatorData!U36)/(R$51-R$50)*10)),1))</f>
        <v>0.6</v>
      </c>
      <c r="S34" s="150">
        <f>IF(P2_IndicatorData!V36="No data","x",ROUND(IF(P2_IndicatorData!V36&gt;S$51,0,IF(P2_IndicatorData!V36&lt;S$50,10,(S$51-P2_IndicatorData!V36)/(S$51-S$50)*10)),1))</f>
        <v>9</v>
      </c>
      <c r="T34" s="150">
        <f>IF(P2_IndicatorData!W36="No data","x",ROUND(IF(P2_IndicatorData!W36&gt;T$51,10,IF(P2_IndicatorData!W36&lt;T$50,0,10-(T$51-P2_IndicatorData!W36)/(T$51-T$50)*10)),1))</f>
        <v>0.1</v>
      </c>
      <c r="U34" s="150">
        <f>IF(P2_IndicatorData!X36="No data","x",ROUND(IF(P2_IndicatorData!X36&gt;U$51,0,IF(P2_IndicatorData!X36&lt;U$50,10,(U$51-P2_IndicatorData!X36)/(U$51-U$50)*10)),1))</f>
        <v>6.6</v>
      </c>
      <c r="V34" s="150">
        <f>IF(P2_IndicatorData!Y36="No data","x",ROUND(IF(P2_IndicatorData!Y36&gt;V$51,10,IF(P2_IndicatorData!Y36&lt;V$50,0,10-(V$51-P2_IndicatorData!Y36)/(V$51-V$50)*10)),1))</f>
        <v>0</v>
      </c>
      <c r="W34" s="150">
        <f>IF(P2_IndicatorData!Z36="No data","x",ROUND(IF(P2_IndicatorData!Z36&gt;W$51,10,IF(P2_IndicatorData!Z36&lt;W$50,0,10-(W$51-P2_IndicatorData!Z36)/(W$51-W$50)*10)),1))</f>
        <v>0</v>
      </c>
      <c r="X34" s="150">
        <f>IF(P2_IndicatorData!AA36="No data","x",ROUND(IF(P2_IndicatorData!AA36&gt;X$51,10,IF(P2_IndicatorData!AA36&lt;X$50,0,10-(X$51-P2_IndicatorData!AA36)/(X$51-X$50)*10)),1))</f>
        <v>0.5</v>
      </c>
      <c r="Y34" s="150">
        <f>IF(P2_IndicatorData!AB36="No data","x",ROUND(IF(P2_IndicatorData!AB36&gt;Y$51,0,IF(P2_IndicatorData!AB36&lt;Y$50,10,(Y$51-P2_IndicatorData!AB36)/(Y$51-Y$50)*10)),1))</f>
        <v>7.9</v>
      </c>
      <c r="Z34" s="150">
        <f>IF(P2_IndicatorData!AC36="No data","x",ROUND(IF(P2_IndicatorData!AC36&gt;Z$51,0,IF(P2_IndicatorData!AC36&lt;Z$50,10,(Z$51-P2_IndicatorData!AC36)/(Z$51-Z$50)*10)),1))</f>
        <v>9.1999999999999993</v>
      </c>
      <c r="AA34" s="150">
        <f>IF(P2_IndicatorData!AD36="No data","x",ROUND(IF(P2_IndicatorData!AD36&gt;AA$51,10,IF(P2_IndicatorData!AD36&lt;AA$50,0,10-(AA$51-P2_IndicatorData!AD36)/(AA$51-AA$50)*10)),1))</f>
        <v>5.8</v>
      </c>
      <c r="AB34" s="150">
        <f>IF(P2_IndicatorData!AE36="No data","x",ROUND(IF(P2_IndicatorData!AE36&gt;AB$51,0,IF(P2_IndicatorData!AE36&lt;AB$50,10,(AB$51-P2_IndicatorData!AE36)/(AB$51-AB$50)*10)),1))</f>
        <v>8.6999999999999993</v>
      </c>
      <c r="AC34" s="150">
        <f>IF(P2_IndicatorData!AH36="No data","x",ROUND(IF(P2_IndicatorData!AH36&gt;AC$51,10,IF(P2_IndicatorData!AH36&lt;AC$50,0,10-(AC$51-P2_IndicatorData!AH36)/(AC$51-AC$50)*10)),1))</f>
        <v>2.6</v>
      </c>
      <c r="AD34" s="150">
        <f>IF(P2_IndicatorData!AI36="No data","x",ROUND(IF(P2_IndicatorData!AI36&gt;AD$51,0,IF(P2_IndicatorData!AI36&lt;AD$50,10,(AD$51-P2_IndicatorData!AI36)/(AD$51-AD$50)*10)),1))</f>
        <v>7.8</v>
      </c>
      <c r="AE34" s="226">
        <f t="shared" si="16"/>
        <v>4.5999999999999996</v>
      </c>
      <c r="AF34" s="227">
        <f t="shared" si="0"/>
        <v>5.9</v>
      </c>
      <c r="AG34" s="227">
        <f t="shared" si="1"/>
        <v>8</v>
      </c>
      <c r="AH34" s="227">
        <f t="shared" si="2"/>
        <v>3.3</v>
      </c>
      <c r="AI34" s="228">
        <f t="shared" si="3"/>
        <v>5.7</v>
      </c>
      <c r="AJ34" s="227">
        <f t="shared" si="4"/>
        <v>0.5</v>
      </c>
      <c r="AK34" s="227">
        <f t="shared" si="5"/>
        <v>3.3</v>
      </c>
      <c r="AL34" s="227">
        <f t="shared" si="6"/>
        <v>1</v>
      </c>
      <c r="AM34" s="228">
        <f t="shared" si="7"/>
        <v>1.6</v>
      </c>
      <c r="AN34" s="227">
        <f t="shared" si="8"/>
        <v>4.5999999999999996</v>
      </c>
      <c r="AO34" s="227">
        <f t="shared" si="9"/>
        <v>5.9</v>
      </c>
      <c r="AP34" s="226">
        <f t="shared" si="10"/>
        <v>0</v>
      </c>
      <c r="AQ34" s="227">
        <f t="shared" si="11"/>
        <v>3.3</v>
      </c>
      <c r="AR34" s="228">
        <f t="shared" si="12"/>
        <v>4.5999999999999996</v>
      </c>
      <c r="AS34" s="227">
        <f t="shared" si="13"/>
        <v>7.3</v>
      </c>
      <c r="AT34" s="151">
        <f>IF(P2_IndicatorData!AG36="No data","x",ROUND(IF(P2_IndicatorData!AG36&gt;AT$51,10,IF(P2_IndicatorData!AG36&lt;AT$50,0,10-(AT$51-P2_IndicatorData!AG36)/(AT$51-AT$50)*10)),1))</f>
        <v>5</v>
      </c>
      <c r="AU34" s="151">
        <f>IF(P2_IndicatorData!AF36="No data",0.1,ROUND(IF(P2_IndicatorData!AF36&gt;AU$51,10,IF(P2_IndicatorData!AF36&lt;AU$50,0.1,10-(AU$51-P2_IndicatorData!AF36)/(AU$51-AU$50)*10)),1))</f>
        <v>0.1</v>
      </c>
      <c r="AV34" s="228">
        <f t="shared" si="14"/>
        <v>4.0999999999999996</v>
      </c>
      <c r="AW34" s="228">
        <f t="shared" si="15"/>
        <v>5.2</v>
      </c>
      <c r="AX34" s="229">
        <f t="shared" si="17"/>
        <v>4.2</v>
      </c>
    </row>
    <row r="35" spans="1:50" x14ac:dyDescent="0.3">
      <c r="A35" s="149" t="s">
        <v>117</v>
      </c>
      <c r="B35" s="149" t="s">
        <v>118</v>
      </c>
      <c r="C35" s="150">
        <f>IF(P2_IndicatorData!C37="No data","x",ROUND(IF(P2_IndicatorData!C37&gt;C$51,10,IF(P2_IndicatorData!C37&lt;C$50,0,10-(C$51-P2_IndicatorData!C37)/(C$51-C$50)*10)),1))</f>
        <v>4.7</v>
      </c>
      <c r="D35" s="150">
        <f>IF(P2_IndicatorData!D37="No data","x",ROUND(IF(P2_IndicatorData!D37&gt;D$51,0,IF(P2_IndicatorData!D37&lt;D$50,10,(D$51-P2_IndicatorData!D37)/(D$51-D$50)*10)),1))</f>
        <v>6.1</v>
      </c>
      <c r="E35" s="150">
        <f>IF(P2_IndicatorData!E37="No data","x",ROUND(IF(P2_IndicatorData!E37&gt;E$51,0,IF(P2_IndicatorData!E37&lt;E$50,10,(E$51-P2_IndicatorData!E37)/(E$51-E$50)*10)),1))</f>
        <v>9.6</v>
      </c>
      <c r="F35" s="150">
        <f>IF(P2_IndicatorData!F37="No data","x",ROUND(IF(P2_IndicatorData!F37&gt;F$51,0,IF(P2_IndicatorData!F37&lt;F$50,10,(F$51-P2_IndicatorData!F37)/(F$51-F$50)*10)),1))</f>
        <v>10</v>
      </c>
      <c r="G35" s="150">
        <f>IF(P2_IndicatorData!G37="No data","x",ROUND(IF(P2_IndicatorData!G37&gt;G$51,0,IF(P2_IndicatorData!G37&lt;G$50,10,(G$51-P2_IndicatorData!G37)/(G$51-G$50)*10)),1))</f>
        <v>3</v>
      </c>
      <c r="H35" s="150">
        <f>IF(P2_IndicatorData!H37="No data","x",ROUND(IF(P2_IndicatorData!H37&gt;H$51,10,IF(P2_IndicatorData!H37&lt;H$50,0,10-(H$51-P2_IndicatorData!H37)/(H$51-H$50)*10)),1))</f>
        <v>8.6</v>
      </c>
      <c r="I35" s="150">
        <f>IF(P2_IndicatorData!I37="No data","x",ROUND(IF(P2_IndicatorData!I37&gt;I$51,10,IF(P2_IndicatorData!I37&lt;I$50,0,10-(I$51-P2_IndicatorData!I37)/(I$51-I$50)*10)),1))</f>
        <v>10</v>
      </c>
      <c r="J35" s="150">
        <f>IF(P2_IndicatorData!J37="No data","x",ROUND(IF(P2_IndicatorData!J37&gt;J$51,10,IF(P2_IndicatorData!J37&lt;J$50,0,10-(J$51-P2_IndicatorData!J37)/(J$51-J$50)*10)),1))</f>
        <v>3.5</v>
      </c>
      <c r="K35" s="150">
        <f>IF(P2_IndicatorData!K37="No data","x",ROUND(IF(P2_IndicatorData!K37&gt;K$51,0,IF(P2_IndicatorData!K37&lt;K$50,10,(K$51-P2_IndicatorData!K37)/(K$51-K$50)*10)),1))</f>
        <v>8.5</v>
      </c>
      <c r="L35" s="150">
        <f>IF(P2_IndicatorData!L37="No data","x",ROUND(IF(P2_IndicatorData!L37&gt;L$51,0,IF(P2_IndicatorData!L37&lt;L$50,10,(L$51-P2_IndicatorData!L37)/(L$51-L$50)*10)),1))</f>
        <v>4.8</v>
      </c>
      <c r="M35" s="150">
        <f>IF(P2_IndicatorData!M37="No data","x",ROUND(IF(P2_IndicatorData!M37&gt;M$51,0,IF(P2_IndicatorData!M37&lt;M$50,10,(M$51-P2_IndicatorData!M37)/(M$51-M$50)*10)),1))</f>
        <v>9.5</v>
      </c>
      <c r="N35" s="150">
        <f>IF(P2_IndicatorData!O37="No data","x",ROUND(IF(P2_IndicatorData!O37&gt;N$51,10,IF(P2_IndicatorData!O37&lt;N$50,0,10-(N$51-P2_IndicatorData!O37)/(N$51-N$50)*10)),1))</f>
        <v>0</v>
      </c>
      <c r="O35" s="150">
        <f>IF(P2_IndicatorData!Q37="No data","x",ROUND(IF(P2_IndicatorData!Q37&gt;O$51,10,IF(P2_IndicatorData!Q37&lt;O$50,0,10-(O$51-P2_IndicatorData!Q37)/(O$51-O$50)*10)),1))</f>
        <v>0</v>
      </c>
      <c r="P35" s="150">
        <f>IF(P2_IndicatorData!S37="No data","x",ROUND(IF(P2_IndicatorData!S37&gt;P$51,10,IF(P2_IndicatorData!S37&lt;P$50,0,10-(P$51-P2_IndicatorData!S37)/(P$51-P$50)*10)),1))</f>
        <v>10</v>
      </c>
      <c r="Q35" s="150">
        <f>IF(P2_IndicatorData!T37="No data","x",ROUND(IF(P2_IndicatorData!T37&gt;Q$51,10,IF(P2_IndicatorData!T37&lt;Q$50,0,10-(Q$51-P2_IndicatorData!T37)/(Q$51-Q$50)*10)),1))</f>
        <v>2.4</v>
      </c>
      <c r="R35" s="150">
        <f>IF(P2_IndicatorData!U37="No data","x",ROUND(IF(P2_IndicatorData!U37&gt;R$51,10,IF(P2_IndicatorData!U37&lt;R$50,0,10-(R$51-P2_IndicatorData!U37)/(R$51-R$50)*10)),1))</f>
        <v>2.4</v>
      </c>
      <c r="S35" s="150">
        <f>IF(P2_IndicatorData!V37="No data","x",ROUND(IF(P2_IndicatorData!V37&gt;S$51,0,IF(P2_IndicatorData!V37&lt;S$50,10,(S$51-P2_IndicatorData!V37)/(S$51-S$50)*10)),1))</f>
        <v>8.6</v>
      </c>
      <c r="T35" s="150">
        <f>IF(P2_IndicatorData!W37="No data","x",ROUND(IF(P2_IndicatorData!W37&gt;T$51,10,IF(P2_IndicatorData!W37&lt;T$50,0,10-(T$51-P2_IndicatorData!W37)/(T$51-T$50)*10)),1))</f>
        <v>10</v>
      </c>
      <c r="U35" s="150">
        <f>IF(P2_IndicatorData!X37="No data","x",ROUND(IF(P2_IndicatorData!X37&gt;U$51,0,IF(P2_IndicatorData!X37&lt;U$50,10,(U$51-P2_IndicatorData!X37)/(U$51-U$50)*10)),1))</f>
        <v>10</v>
      </c>
      <c r="V35" s="150">
        <f>IF(P2_IndicatorData!Y37="No data","x",ROUND(IF(P2_IndicatorData!Y37&gt;V$51,10,IF(P2_IndicatorData!Y37&lt;V$50,0,10-(V$51-P2_IndicatorData!Y37)/(V$51-V$50)*10)),1))</f>
        <v>3.9</v>
      </c>
      <c r="W35" s="150">
        <f>IF(P2_IndicatorData!Z37="No data","x",ROUND(IF(P2_IndicatorData!Z37&gt;W$51,10,IF(P2_IndicatorData!Z37&lt;W$50,0,10-(W$51-P2_IndicatorData!Z37)/(W$51-W$50)*10)),1))</f>
        <v>4.0999999999999996</v>
      </c>
      <c r="X35" s="150">
        <f>IF(P2_IndicatorData!AA37="No data","x",ROUND(IF(P2_IndicatorData!AA37&gt;X$51,10,IF(P2_IndicatorData!AA37&lt;X$50,0,10-(X$51-P2_IndicatorData!AA37)/(X$51-X$50)*10)),1))</f>
        <v>6.2</v>
      </c>
      <c r="Y35" s="150">
        <f>IF(P2_IndicatorData!AB37="No data","x",ROUND(IF(P2_IndicatorData!AB37&gt;Y$51,0,IF(P2_IndicatorData!AB37&lt;Y$50,10,(Y$51-P2_IndicatorData!AB37)/(Y$51-Y$50)*10)),1))</f>
        <v>8.6</v>
      </c>
      <c r="Z35" s="150">
        <f>IF(P2_IndicatorData!AC37="No data","x",ROUND(IF(P2_IndicatorData!AC37&gt;Z$51,0,IF(P2_IndicatorData!AC37&lt;Z$50,10,(Z$51-P2_IndicatorData!AC37)/(Z$51-Z$50)*10)),1))</f>
        <v>9.6</v>
      </c>
      <c r="AA35" s="150">
        <f>IF(P2_IndicatorData!AD37="No data","x",ROUND(IF(P2_IndicatorData!AD37&gt;AA$51,10,IF(P2_IndicatorData!AD37&lt;AA$50,0,10-(AA$51-P2_IndicatorData!AD37)/(AA$51-AA$50)*10)),1))</f>
        <v>3.8</v>
      </c>
      <c r="AB35" s="150">
        <f>IF(P2_IndicatorData!AE37="No data","x",ROUND(IF(P2_IndicatorData!AE37&gt;AB$51,0,IF(P2_IndicatorData!AE37&lt;AB$50,10,(AB$51-P2_IndicatorData!AE37)/(AB$51-AB$50)*10)),1))</f>
        <v>10</v>
      </c>
      <c r="AC35" s="150">
        <f>IF(P2_IndicatorData!AH37="No data","x",ROUND(IF(P2_IndicatorData!AH37&gt;AC$51,10,IF(P2_IndicatorData!AH37&lt;AC$50,0,10-(AC$51-P2_IndicatorData!AH37)/(AC$51-AC$50)*10)),1))</f>
        <v>7</v>
      </c>
      <c r="AD35" s="150">
        <f>IF(P2_IndicatorData!AI37="No data","x",ROUND(IF(P2_IndicatorData!AI37&gt;AD$51,0,IF(P2_IndicatorData!AI37&lt;AD$50,10,(AD$51-P2_IndicatorData!AI37)/(AD$51-AD$50)*10)),1))</f>
        <v>6.5</v>
      </c>
      <c r="AE35" s="226">
        <f t="shared" si="16"/>
        <v>7.2</v>
      </c>
      <c r="AF35" s="227">
        <f t="shared" si="0"/>
        <v>6</v>
      </c>
      <c r="AG35" s="227">
        <f t="shared" si="1"/>
        <v>9.3000000000000007</v>
      </c>
      <c r="AH35" s="227">
        <f t="shared" si="2"/>
        <v>6</v>
      </c>
      <c r="AI35" s="228">
        <f t="shared" si="3"/>
        <v>7.1</v>
      </c>
      <c r="AJ35" s="227">
        <f t="shared" si="4"/>
        <v>2.4</v>
      </c>
      <c r="AK35" s="227">
        <f t="shared" si="5"/>
        <v>7.2</v>
      </c>
      <c r="AL35" s="227">
        <f t="shared" si="6"/>
        <v>3.3</v>
      </c>
      <c r="AM35" s="228">
        <f t="shared" si="7"/>
        <v>4.3</v>
      </c>
      <c r="AN35" s="227">
        <f t="shared" si="8"/>
        <v>9.3000000000000007</v>
      </c>
      <c r="AO35" s="227">
        <f t="shared" si="9"/>
        <v>8.1</v>
      </c>
      <c r="AP35" s="226">
        <f t="shared" si="10"/>
        <v>4</v>
      </c>
      <c r="AQ35" s="227">
        <f t="shared" si="11"/>
        <v>7</v>
      </c>
      <c r="AR35" s="228">
        <f t="shared" si="12"/>
        <v>8.1</v>
      </c>
      <c r="AS35" s="227">
        <f t="shared" si="13"/>
        <v>6.9</v>
      </c>
      <c r="AT35" s="151">
        <f>IF(P2_IndicatorData!AG37="No data","x",ROUND(IF(P2_IndicatorData!AG37&gt;AT$51,10,IF(P2_IndicatorData!AG37&lt;AT$50,0,10-(AT$51-P2_IndicatorData!AG37)/(AT$51-AT$50)*10)),1))</f>
        <v>5.5</v>
      </c>
      <c r="AU35" s="151">
        <f>IF(P2_IndicatorData!AF37="No data",0.1,ROUND(IF(P2_IndicatorData!AF37&gt;AU$51,10,IF(P2_IndicatorData!AF37&lt;AU$50,0.1,10-(AU$51-P2_IndicatorData!AF37)/(AU$51-AU$50)*10)),1))</f>
        <v>2.5</v>
      </c>
      <c r="AV35" s="228">
        <f t="shared" si="14"/>
        <v>5</v>
      </c>
      <c r="AW35" s="228">
        <f t="shared" si="15"/>
        <v>6.8</v>
      </c>
      <c r="AX35" s="229">
        <f t="shared" si="17"/>
        <v>6.3</v>
      </c>
    </row>
    <row r="36" spans="1:50" x14ac:dyDescent="0.3">
      <c r="A36" s="149" t="s">
        <v>119</v>
      </c>
      <c r="B36" s="149" t="s">
        <v>120</v>
      </c>
      <c r="C36" s="150">
        <f>IF(P2_IndicatorData!C38="No data","x",ROUND(IF(P2_IndicatorData!C38&gt;C$51,10,IF(P2_IndicatorData!C38&lt;C$50,0,10-(C$51-P2_IndicatorData!C38)/(C$51-C$50)*10)),1))</f>
        <v>7.6</v>
      </c>
      <c r="D36" s="150">
        <f>IF(P2_IndicatorData!D38="No data","x",ROUND(IF(P2_IndicatorData!D38&gt;D$51,0,IF(P2_IndicatorData!D38&lt;D$50,10,(D$51-P2_IndicatorData!D38)/(D$51-D$50)*10)),1))</f>
        <v>3</v>
      </c>
      <c r="E36" s="150">
        <f>IF(P2_IndicatorData!E38="No data","x",ROUND(IF(P2_IndicatorData!E38&gt;E$51,0,IF(P2_IndicatorData!E38&lt;E$50,10,(E$51-P2_IndicatorData!E38)/(E$51-E$50)*10)),1))</f>
        <v>4.5</v>
      </c>
      <c r="F36" s="150">
        <f>IF(P2_IndicatorData!F38="No data","x",ROUND(IF(P2_IndicatorData!F38&gt;F$51,0,IF(P2_IndicatorData!F38&lt;F$50,10,(F$51-P2_IndicatorData!F38)/(F$51-F$50)*10)),1))</f>
        <v>7.7</v>
      </c>
      <c r="G36" s="150">
        <f>IF(P2_IndicatorData!G38="No data","x",ROUND(IF(P2_IndicatorData!G38&gt;G$51,0,IF(P2_IndicatorData!G38&lt;G$50,10,(G$51-P2_IndicatorData!G38)/(G$51-G$50)*10)),1))</f>
        <v>3</v>
      </c>
      <c r="H36" s="150">
        <f>IF(P2_IndicatorData!H38="No data","x",ROUND(IF(P2_IndicatorData!H38&gt;H$51,10,IF(P2_IndicatorData!H38&lt;H$50,0,10-(H$51-P2_IndicatorData!H38)/(H$51-H$50)*10)),1))</f>
        <v>5.4</v>
      </c>
      <c r="I36" s="150">
        <f>IF(P2_IndicatorData!I38="No data","x",ROUND(IF(P2_IndicatorData!I38&gt;I$51,10,IF(P2_IndicatorData!I38&lt;I$50,0,10-(I$51-P2_IndicatorData!I38)/(I$51-I$50)*10)),1))</f>
        <v>9.1</v>
      </c>
      <c r="J36" s="150">
        <f>IF(P2_IndicatorData!J38="No data","x",ROUND(IF(P2_IndicatorData!J38&gt;J$51,10,IF(P2_IndicatorData!J38&lt;J$50,0,10-(J$51-P2_IndicatorData!J38)/(J$51-J$50)*10)),1))</f>
        <v>2.2999999999999998</v>
      </c>
      <c r="K36" s="150">
        <f>IF(P2_IndicatorData!K38="No data","x",ROUND(IF(P2_IndicatorData!K38&gt;K$51,0,IF(P2_IndicatorData!K38&lt;K$50,10,(K$51-P2_IndicatorData!K38)/(K$51-K$50)*10)),1))</f>
        <v>2.1</v>
      </c>
      <c r="L36" s="150">
        <f>IF(P2_IndicatorData!L38="No data","x",ROUND(IF(P2_IndicatorData!L38&gt;L$51,0,IF(P2_IndicatorData!L38&lt;L$50,10,(L$51-P2_IndicatorData!L38)/(L$51-L$50)*10)),1))</f>
        <v>1.3</v>
      </c>
      <c r="M36" s="150">
        <f>IF(P2_IndicatorData!M38="No data","x",ROUND(IF(P2_IndicatorData!M38&gt;M$51,0,IF(P2_IndicatorData!M38&lt;M$50,10,(M$51-P2_IndicatorData!M38)/(M$51-M$50)*10)),1))</f>
        <v>3.1</v>
      </c>
      <c r="N36" s="150">
        <f>IF(P2_IndicatorData!O38="No data","x",ROUND(IF(P2_IndicatorData!O38&gt;N$51,10,IF(P2_IndicatorData!O38&lt;N$50,0,10-(N$51-P2_IndicatorData!O38)/(N$51-N$50)*10)),1))</f>
        <v>0</v>
      </c>
      <c r="O36" s="150">
        <f>IF(P2_IndicatorData!Q38="No data","x",ROUND(IF(P2_IndicatorData!Q38&gt;O$51,10,IF(P2_IndicatorData!Q38&lt;O$50,0,10-(O$51-P2_IndicatorData!Q38)/(O$51-O$50)*10)),1))</f>
        <v>1.4</v>
      </c>
      <c r="P36" s="150">
        <f>IF(P2_IndicatorData!S38="No data","x",ROUND(IF(P2_IndicatorData!S38&gt;P$51,10,IF(P2_IndicatorData!S38&lt;P$50,0,10-(P$51-P2_IndicatorData!S38)/(P$51-P$50)*10)),1))</f>
        <v>0.5</v>
      </c>
      <c r="Q36" s="150">
        <f>IF(P2_IndicatorData!T38="No data","x",ROUND(IF(P2_IndicatorData!T38&gt;Q$51,10,IF(P2_IndicatorData!T38&lt;Q$50,0,10-(Q$51-P2_IndicatorData!T38)/(Q$51-Q$50)*10)),1))</f>
        <v>0.4</v>
      </c>
      <c r="R36" s="150">
        <f>IF(P2_IndicatorData!U38="No data","x",ROUND(IF(P2_IndicatorData!U38&gt;R$51,10,IF(P2_IndicatorData!U38&lt;R$50,0,10-(R$51-P2_IndicatorData!U38)/(R$51-R$50)*10)),1))</f>
        <v>0.8</v>
      </c>
      <c r="S36" s="150">
        <f>IF(P2_IndicatorData!V38="No data","x",ROUND(IF(P2_IndicatorData!V38&gt;S$51,0,IF(P2_IndicatorData!V38&lt;S$50,10,(S$51-P2_IndicatorData!V38)/(S$51-S$50)*10)),1))</f>
        <v>7.4</v>
      </c>
      <c r="T36" s="150">
        <f>IF(P2_IndicatorData!W38="No data","x",ROUND(IF(P2_IndicatorData!W38&gt;T$51,10,IF(P2_IndicatorData!W38&lt;T$50,0,10-(T$51-P2_IndicatorData!W38)/(T$51-T$50)*10)),1))</f>
        <v>5.6</v>
      </c>
      <c r="U36" s="150">
        <f>IF(P2_IndicatorData!X38="No data","x",ROUND(IF(P2_IndicatorData!X38&gt;U$51,0,IF(P2_IndicatorData!X38&lt;U$50,10,(U$51-P2_IndicatorData!X38)/(U$51-U$50)*10)),1))</f>
        <v>10</v>
      </c>
      <c r="V36" s="150">
        <f>IF(P2_IndicatorData!Y38="No data","x",ROUND(IF(P2_IndicatorData!Y38&gt;V$51,10,IF(P2_IndicatorData!Y38&lt;V$50,0,10-(V$51-P2_IndicatorData!Y38)/(V$51-V$50)*10)),1))</f>
        <v>0</v>
      </c>
      <c r="W36" s="150">
        <f>IF(P2_IndicatorData!Z38="No data","x",ROUND(IF(P2_IndicatorData!Z38&gt;W$51,10,IF(P2_IndicatorData!Z38&lt;W$50,0,10-(W$51-P2_IndicatorData!Z38)/(W$51-W$50)*10)),1))</f>
        <v>0</v>
      </c>
      <c r="X36" s="150">
        <f>IF(P2_IndicatorData!AA38="No data","x",ROUND(IF(P2_IndicatorData!AA38&gt;X$51,10,IF(P2_IndicatorData!AA38&lt;X$50,0,10-(X$51-P2_IndicatorData!AA38)/(X$51-X$50)*10)),1))</f>
        <v>0</v>
      </c>
      <c r="Y36" s="150">
        <f>IF(P2_IndicatorData!AB38="No data","x",ROUND(IF(P2_IndicatorData!AB38&gt;Y$51,0,IF(P2_IndicatorData!AB38&lt;Y$50,10,(Y$51-P2_IndicatorData!AB38)/(Y$51-Y$50)*10)),1))</f>
        <v>9</v>
      </c>
      <c r="Z36" s="150">
        <f>IF(P2_IndicatorData!AC38="No data","x",ROUND(IF(P2_IndicatorData!AC38&gt;Z$51,0,IF(P2_IndicatorData!AC38&lt;Z$50,10,(Z$51-P2_IndicatorData!AC38)/(Z$51-Z$50)*10)),1))</f>
        <v>10</v>
      </c>
      <c r="AA36" s="150">
        <f>IF(P2_IndicatorData!AD38="No data","x",ROUND(IF(P2_IndicatorData!AD38&gt;AA$51,10,IF(P2_IndicatorData!AD38&lt;AA$50,0,10-(AA$51-P2_IndicatorData!AD38)/(AA$51-AA$50)*10)),1))</f>
        <v>5.2</v>
      </c>
      <c r="AB36" s="150">
        <f>IF(P2_IndicatorData!AE38="No data","x",ROUND(IF(P2_IndicatorData!AE38&gt;AB$51,0,IF(P2_IndicatorData!AE38&lt;AB$50,10,(AB$51-P2_IndicatorData!AE38)/(AB$51-AB$50)*10)),1))</f>
        <v>7.1</v>
      </c>
      <c r="AC36" s="150">
        <f>IF(P2_IndicatorData!AH38="No data","x",ROUND(IF(P2_IndicatorData!AH38&gt;AC$51,10,IF(P2_IndicatorData!AH38&lt;AC$50,0,10-(AC$51-P2_IndicatorData!AH38)/(AC$51-AC$50)*10)),1))</f>
        <v>3.9</v>
      </c>
      <c r="AD36" s="150">
        <f>IF(P2_IndicatorData!AI38="No data","x",ROUND(IF(P2_IndicatorData!AI38&gt;AD$51,0,IF(P2_IndicatorData!AI38&lt;AD$50,10,(AD$51-P2_IndicatorData!AI38)/(AD$51-AD$50)*10)),1))</f>
        <v>8.1</v>
      </c>
      <c r="AE36" s="226">
        <f t="shared" si="16"/>
        <v>4.5999999999999996</v>
      </c>
      <c r="AF36" s="227">
        <f t="shared" si="0"/>
        <v>6.1</v>
      </c>
      <c r="AG36" s="227">
        <f t="shared" si="1"/>
        <v>7.3</v>
      </c>
      <c r="AH36" s="227">
        <f t="shared" si="2"/>
        <v>2.2000000000000002</v>
      </c>
      <c r="AI36" s="228">
        <f t="shared" si="3"/>
        <v>5.2</v>
      </c>
      <c r="AJ36" s="227">
        <f t="shared" si="4"/>
        <v>0.6</v>
      </c>
      <c r="AK36" s="227">
        <f t="shared" si="5"/>
        <v>2.2000000000000002</v>
      </c>
      <c r="AL36" s="227">
        <f t="shared" si="6"/>
        <v>0.6</v>
      </c>
      <c r="AM36" s="228">
        <f t="shared" si="7"/>
        <v>1.1000000000000001</v>
      </c>
      <c r="AN36" s="227">
        <f t="shared" si="8"/>
        <v>6.5</v>
      </c>
      <c r="AO36" s="227">
        <f t="shared" si="9"/>
        <v>6.3</v>
      </c>
      <c r="AP36" s="226">
        <f t="shared" si="10"/>
        <v>0</v>
      </c>
      <c r="AQ36" s="227">
        <f t="shared" si="11"/>
        <v>5</v>
      </c>
      <c r="AR36" s="228">
        <f t="shared" si="12"/>
        <v>5.9</v>
      </c>
      <c r="AS36" s="227">
        <f t="shared" si="13"/>
        <v>6.2</v>
      </c>
      <c r="AT36" s="151">
        <f>IF(P2_IndicatorData!AG38="No data","x",ROUND(IF(P2_IndicatorData!AG38&gt;AT$51,10,IF(P2_IndicatorData!AG38&lt;AT$50,0,10-(AT$51-P2_IndicatorData!AG38)/(AT$51-AT$50)*10)),1))</f>
        <v>5.7</v>
      </c>
      <c r="AU36" s="151">
        <f>IF(P2_IndicatorData!AF38="No data",0.1,ROUND(IF(P2_IndicatorData!AF38&gt;AU$51,10,IF(P2_IndicatorData!AF38&lt;AU$50,0.1,10-(AU$51-P2_IndicatorData!AF38)/(AU$51-AU$50)*10)),1))</f>
        <v>0.1</v>
      </c>
      <c r="AV36" s="228">
        <f t="shared" si="14"/>
        <v>4</v>
      </c>
      <c r="AW36" s="228">
        <f t="shared" si="15"/>
        <v>6</v>
      </c>
      <c r="AX36" s="229">
        <f t="shared" si="17"/>
        <v>4.4000000000000004</v>
      </c>
    </row>
    <row r="37" spans="1:50" x14ac:dyDescent="0.3">
      <c r="A37" s="149" t="s">
        <v>121</v>
      </c>
      <c r="B37" s="149" t="s">
        <v>122</v>
      </c>
      <c r="C37" s="150">
        <f>IF(P2_IndicatorData!C39="No data","x",ROUND(IF(P2_IndicatorData!C39&gt;C$51,10,IF(P2_IndicatorData!C39&lt;C$50,0,10-(C$51-P2_IndicatorData!C39)/(C$51-C$50)*10)),1))</f>
        <v>8.1999999999999993</v>
      </c>
      <c r="D37" s="150">
        <f>IF(P2_IndicatorData!D39="No data","x",ROUND(IF(P2_IndicatorData!D39&gt;D$51,0,IF(P2_IndicatorData!D39&lt;D$50,10,(D$51-P2_IndicatorData!D39)/(D$51-D$50)*10)),1))</f>
        <v>1.3</v>
      </c>
      <c r="E37" s="150">
        <f>IF(P2_IndicatorData!E39="No data","x",ROUND(IF(P2_IndicatorData!E39&gt;E$51,0,IF(P2_IndicatorData!E39&lt;E$50,10,(E$51-P2_IndicatorData!E39)/(E$51-E$50)*10)),1))</f>
        <v>6.8</v>
      </c>
      <c r="F37" s="150">
        <f>IF(P2_IndicatorData!F39="No data","x",ROUND(IF(P2_IndicatorData!F39&gt;F$51,0,IF(P2_IndicatorData!F39&lt;F$50,10,(F$51-P2_IndicatorData!F39)/(F$51-F$50)*10)),1))</f>
        <v>5.5</v>
      </c>
      <c r="G37" s="150">
        <f>IF(P2_IndicatorData!G39="No data","x",ROUND(IF(P2_IndicatorData!G39&gt;G$51,0,IF(P2_IndicatorData!G39&lt;G$50,10,(G$51-P2_IndicatorData!G39)/(G$51-G$50)*10)),1))</f>
        <v>1.8</v>
      </c>
      <c r="H37" s="150">
        <f>IF(P2_IndicatorData!H39="No data","x",ROUND(IF(P2_IndicatorData!H39&gt;H$51,10,IF(P2_IndicatorData!H39&lt;H$50,0,10-(H$51-P2_IndicatorData!H39)/(H$51-H$50)*10)),1))</f>
        <v>7.1</v>
      </c>
      <c r="I37" s="150">
        <f>IF(P2_IndicatorData!I39="No data","x",ROUND(IF(P2_IndicatorData!I39&gt;I$51,10,IF(P2_IndicatorData!I39&lt;I$50,0,10-(I$51-P2_IndicatorData!I39)/(I$51-I$50)*10)),1))</f>
        <v>5.4</v>
      </c>
      <c r="J37" s="150">
        <f>IF(P2_IndicatorData!J39="No data","x",ROUND(IF(P2_IndicatorData!J39&gt;J$51,10,IF(P2_IndicatorData!J39&lt;J$50,0,10-(J$51-P2_IndicatorData!J39)/(J$51-J$50)*10)),1))</f>
        <v>1.7</v>
      </c>
      <c r="K37" s="150">
        <f>IF(P2_IndicatorData!K39="No data","x",ROUND(IF(P2_IndicatorData!K39&gt;K$51,0,IF(P2_IndicatorData!K39&lt;K$50,10,(K$51-P2_IndicatorData!K39)/(K$51-K$50)*10)),1))</f>
        <v>0.6</v>
      </c>
      <c r="L37" s="150">
        <f>IF(P2_IndicatorData!L39="No data","x",ROUND(IF(P2_IndicatorData!L39&gt;L$51,0,IF(P2_IndicatorData!L39&lt;L$50,10,(L$51-P2_IndicatorData!L39)/(L$51-L$50)*10)),1))</f>
        <v>2</v>
      </c>
      <c r="M37" s="150">
        <f>IF(P2_IndicatorData!M39="No data","x",ROUND(IF(P2_IndicatorData!M39&gt;M$51,0,IF(P2_IndicatorData!M39&lt;M$50,10,(M$51-P2_IndicatorData!M39)/(M$51-M$50)*10)),1))</f>
        <v>3.6</v>
      </c>
      <c r="N37" s="150">
        <f>IF(P2_IndicatorData!O39="No data","x",ROUND(IF(P2_IndicatorData!O39&gt;N$51,10,IF(P2_IndicatorData!O39&lt;N$50,0,10-(N$51-P2_IndicatorData!O39)/(N$51-N$50)*10)),1))</f>
        <v>2.9</v>
      </c>
      <c r="O37" s="150">
        <f>IF(P2_IndicatorData!Q39="No data","x",ROUND(IF(P2_IndicatorData!Q39&gt;O$51,10,IF(P2_IndicatorData!Q39&lt;O$50,0,10-(O$51-P2_IndicatorData!Q39)/(O$51-O$50)*10)),1))</f>
        <v>0</v>
      </c>
      <c r="P37" s="150">
        <f>IF(P2_IndicatorData!S39="No data","x",ROUND(IF(P2_IndicatorData!S39&gt;P$51,10,IF(P2_IndicatorData!S39&lt;P$50,0,10-(P$51-P2_IndicatorData!S39)/(P$51-P$50)*10)),1))</f>
        <v>4.9000000000000004</v>
      </c>
      <c r="Q37" s="150">
        <f>IF(P2_IndicatorData!T39="No data","x",ROUND(IF(P2_IndicatorData!T39&gt;Q$51,10,IF(P2_IndicatorData!T39&lt;Q$50,0,10-(Q$51-P2_IndicatorData!T39)/(Q$51-Q$50)*10)),1))</f>
        <v>0.2</v>
      </c>
      <c r="R37" s="150">
        <f>IF(P2_IndicatorData!U39="No data","x",ROUND(IF(P2_IndicatorData!U39&gt;R$51,10,IF(P2_IndicatorData!U39&lt;R$50,0,10-(R$51-P2_IndicatorData!U39)/(R$51-R$50)*10)),1))</f>
        <v>0.6</v>
      </c>
      <c r="S37" s="150">
        <f>IF(P2_IndicatorData!V39="No data","x",ROUND(IF(P2_IndicatorData!V39&gt;S$51,0,IF(P2_IndicatorData!V39&lt;S$50,10,(S$51-P2_IndicatorData!V39)/(S$51-S$50)*10)),1))</f>
        <v>1.8</v>
      </c>
      <c r="T37" s="150">
        <f>IF(P2_IndicatorData!W39="No data","x",ROUND(IF(P2_IndicatorData!W39&gt;T$51,10,IF(P2_IndicatorData!W39&lt;T$50,0,10-(T$51-P2_IndicatorData!W39)/(T$51-T$50)*10)),1))</f>
        <v>1.6</v>
      </c>
      <c r="U37" s="150">
        <f>IF(P2_IndicatorData!X39="No data","x",ROUND(IF(P2_IndicatorData!X39&gt;U$51,0,IF(P2_IndicatorData!X39&lt;U$50,10,(U$51-P2_IndicatorData!X39)/(U$51-U$50)*10)),1))</f>
        <v>6.8</v>
      </c>
      <c r="V37" s="150">
        <f>IF(P2_IndicatorData!Y39="No data","x",ROUND(IF(P2_IndicatorData!Y39&gt;V$51,10,IF(P2_IndicatorData!Y39&lt;V$50,0,10-(V$51-P2_IndicatorData!Y39)/(V$51-V$50)*10)),1))</f>
        <v>0</v>
      </c>
      <c r="W37" s="150">
        <f>IF(P2_IndicatorData!Z39="No data","x",ROUND(IF(P2_IndicatorData!Z39&gt;W$51,10,IF(P2_IndicatorData!Z39&lt;W$50,0,10-(W$51-P2_IndicatorData!Z39)/(W$51-W$50)*10)),1))</f>
        <v>0</v>
      </c>
      <c r="X37" s="150">
        <f>IF(P2_IndicatorData!AA39="No data","x",ROUND(IF(P2_IndicatorData!AA39&gt;X$51,10,IF(P2_IndicatorData!AA39&lt;X$50,0,10-(X$51-P2_IndicatorData!AA39)/(X$51-X$50)*10)),1))</f>
        <v>0</v>
      </c>
      <c r="Y37" s="150">
        <f>IF(P2_IndicatorData!AB39="No data","x",ROUND(IF(P2_IndicatorData!AB39&gt;Y$51,0,IF(P2_IndicatorData!AB39&lt;Y$50,10,(Y$51-P2_IndicatorData!AB39)/(Y$51-Y$50)*10)),1))</f>
        <v>8.3000000000000007</v>
      </c>
      <c r="Z37" s="150">
        <f>IF(P2_IndicatorData!AC39="No data","x",ROUND(IF(P2_IndicatorData!AC39&gt;Z$51,0,IF(P2_IndicatorData!AC39&lt;Z$50,10,(Z$51-P2_IndicatorData!AC39)/(Z$51-Z$50)*10)),1))</f>
        <v>9.1</v>
      </c>
      <c r="AA37" s="150">
        <f>IF(P2_IndicatorData!AD39="No data","x",ROUND(IF(P2_IndicatorData!AD39&gt;AA$51,10,IF(P2_IndicatorData!AD39&lt;AA$50,0,10-(AA$51-P2_IndicatorData!AD39)/(AA$51-AA$50)*10)),1))</f>
        <v>6.1</v>
      </c>
      <c r="AB37" s="150">
        <f>IF(P2_IndicatorData!AE39="No data","x",ROUND(IF(P2_IndicatorData!AE39&gt;AB$51,0,IF(P2_IndicatorData!AE39&lt;AB$50,10,(AB$51-P2_IndicatorData!AE39)/(AB$51-AB$50)*10)),1))</f>
        <v>7.3</v>
      </c>
      <c r="AC37" s="150">
        <f>IF(P2_IndicatorData!AH39="No data","x",ROUND(IF(P2_IndicatorData!AH39&gt;AC$51,10,IF(P2_IndicatorData!AH39&lt;AC$50,0,10-(AC$51-P2_IndicatorData!AH39)/(AC$51-AC$50)*10)),1))</f>
        <v>1.3</v>
      </c>
      <c r="AD37" s="150">
        <f>IF(P2_IndicatorData!AI39="No data","x",ROUND(IF(P2_IndicatorData!AI39&gt;AD$51,0,IF(P2_IndicatorData!AI39&lt;AD$50,10,(AD$51-P2_IndicatorData!AI39)/(AD$51-AD$50)*10)),1))</f>
        <v>2.4</v>
      </c>
      <c r="AE37" s="226">
        <f t="shared" si="16"/>
        <v>3.9</v>
      </c>
      <c r="AF37" s="227">
        <f t="shared" si="0"/>
        <v>6.1</v>
      </c>
      <c r="AG37" s="227">
        <f t="shared" si="1"/>
        <v>6.3</v>
      </c>
      <c r="AH37" s="227">
        <f t="shared" si="2"/>
        <v>1.2</v>
      </c>
      <c r="AI37" s="228">
        <f t="shared" si="3"/>
        <v>4.5</v>
      </c>
      <c r="AJ37" s="227">
        <f t="shared" si="4"/>
        <v>0.4</v>
      </c>
      <c r="AK37" s="227">
        <f t="shared" si="5"/>
        <v>2.8</v>
      </c>
      <c r="AL37" s="227">
        <f t="shared" si="6"/>
        <v>2.6</v>
      </c>
      <c r="AM37" s="228">
        <f t="shared" si="7"/>
        <v>1.9</v>
      </c>
      <c r="AN37" s="227">
        <f t="shared" si="8"/>
        <v>1.7</v>
      </c>
      <c r="AO37" s="227">
        <f t="shared" si="9"/>
        <v>5.8</v>
      </c>
      <c r="AP37" s="226">
        <f t="shared" si="10"/>
        <v>0</v>
      </c>
      <c r="AQ37" s="227">
        <f t="shared" si="11"/>
        <v>3.4</v>
      </c>
      <c r="AR37" s="228">
        <f t="shared" si="12"/>
        <v>3.6</v>
      </c>
      <c r="AS37" s="227">
        <f t="shared" si="13"/>
        <v>6.7</v>
      </c>
      <c r="AT37" s="151">
        <f>IF(P2_IndicatorData!AG39="No data","x",ROUND(IF(P2_IndicatorData!AG39&gt;AT$51,10,IF(P2_IndicatorData!AG39&lt;AT$50,0,10-(AT$51-P2_IndicatorData!AG39)/(AT$51-AT$50)*10)),1))</f>
        <v>3.8</v>
      </c>
      <c r="AU37" s="151">
        <f>IF(P2_IndicatorData!AF39="No data",0.1,ROUND(IF(P2_IndicatorData!AF39&gt;AU$51,10,IF(P2_IndicatorData!AF39&lt;AU$50,0.1,10-(AU$51-P2_IndicatorData!AF39)/(AU$51-AU$50)*10)),1))</f>
        <v>0.1</v>
      </c>
      <c r="AV37" s="228">
        <f t="shared" si="14"/>
        <v>3.5</v>
      </c>
      <c r="AW37" s="228">
        <f t="shared" si="15"/>
        <v>1.9</v>
      </c>
      <c r="AX37" s="229">
        <f t="shared" si="17"/>
        <v>3.1</v>
      </c>
    </row>
    <row r="38" spans="1:50" x14ac:dyDescent="0.3">
      <c r="A38" s="149" t="s">
        <v>123</v>
      </c>
      <c r="B38" s="149" t="s">
        <v>124</v>
      </c>
      <c r="C38" s="150">
        <f>IF(P2_IndicatorData!C40="No data","x",ROUND(IF(P2_IndicatorData!C40&gt;C$51,10,IF(P2_IndicatorData!C40&lt;C$50,0,10-(C$51-P2_IndicatorData!C40)/(C$51-C$50)*10)),1))</f>
        <v>9.5</v>
      </c>
      <c r="D38" s="150">
        <f>IF(P2_IndicatorData!D40="No data","x",ROUND(IF(P2_IndicatorData!D40&gt;D$51,0,IF(P2_IndicatorData!D40&lt;D$50,10,(D$51-P2_IndicatorData!D40)/(D$51-D$50)*10)),1))</f>
        <v>9.4</v>
      </c>
      <c r="E38" s="150">
        <f>IF(P2_IndicatorData!E40="No data","x",ROUND(IF(P2_IndicatorData!E40&gt;E$51,0,IF(P2_IndicatorData!E40&lt;E$50,10,(E$51-P2_IndicatorData!E40)/(E$51-E$50)*10)),1))</f>
        <v>7.2</v>
      </c>
      <c r="F38" s="150">
        <f>IF(P2_IndicatorData!F40="No data","x",ROUND(IF(P2_IndicatorData!F40&gt;F$51,0,IF(P2_IndicatorData!F40&lt;F$50,10,(F$51-P2_IndicatorData!F40)/(F$51-F$50)*10)),1))</f>
        <v>4.7</v>
      </c>
      <c r="G38" s="150">
        <f>IF(P2_IndicatorData!G40="No data","x",ROUND(IF(P2_IndicatorData!G40&gt;G$51,0,IF(P2_IndicatorData!G40&lt;G$50,10,(G$51-P2_IndicatorData!G40)/(G$51-G$50)*10)),1))</f>
        <v>7.8</v>
      </c>
      <c r="H38" s="150">
        <f>IF(P2_IndicatorData!H40="No data","x",ROUND(IF(P2_IndicatorData!H40&gt;H$51,10,IF(P2_IndicatorData!H40&lt;H$50,0,10-(H$51-P2_IndicatorData!H40)/(H$51-H$50)*10)),1))</f>
        <v>5</v>
      </c>
      <c r="I38" s="150">
        <f>IF(P2_IndicatorData!I40="No data","x",ROUND(IF(P2_IndicatorData!I40&gt;I$51,10,IF(P2_IndicatorData!I40&lt;I$50,0,10-(I$51-P2_IndicatorData!I40)/(I$51-I$50)*10)),1))</f>
        <v>10</v>
      </c>
      <c r="J38" s="150">
        <f>IF(P2_IndicatorData!J40="No data","x",ROUND(IF(P2_IndicatorData!J40&gt;J$51,10,IF(P2_IndicatorData!J40&lt;J$50,0,10-(J$51-P2_IndicatorData!J40)/(J$51-J$50)*10)),1))</f>
        <v>7.2</v>
      </c>
      <c r="K38" s="150">
        <f>IF(P2_IndicatorData!K40="No data","x",ROUND(IF(P2_IndicatorData!K40&gt;K$51,0,IF(P2_IndicatorData!K40&lt;K$50,10,(K$51-P2_IndicatorData!K40)/(K$51-K$50)*10)),1))</f>
        <v>0.3</v>
      </c>
      <c r="L38" s="150">
        <f>IF(P2_IndicatorData!L40="No data","x",ROUND(IF(P2_IndicatorData!L40&gt;L$51,0,IF(P2_IndicatorData!L40&lt;L$50,10,(L$51-P2_IndicatorData!L40)/(L$51-L$50)*10)),1))</f>
        <v>2</v>
      </c>
      <c r="M38" s="150">
        <f>IF(P2_IndicatorData!M40="No data","x",ROUND(IF(P2_IndicatorData!M40&gt;M$51,0,IF(P2_IndicatorData!M40&lt;M$50,10,(M$51-P2_IndicatorData!M40)/(M$51-M$50)*10)),1))</f>
        <v>1.2</v>
      </c>
      <c r="N38" s="150">
        <f>IF(P2_IndicatorData!O40="No data","x",ROUND(IF(P2_IndicatorData!O40&gt;N$51,10,IF(P2_IndicatorData!O40&lt;N$50,0,10-(N$51-P2_IndicatorData!O40)/(N$51-N$50)*10)),1))</f>
        <v>1.4</v>
      </c>
      <c r="O38" s="150">
        <f>IF(P2_IndicatorData!Q40="No data","x",ROUND(IF(P2_IndicatorData!Q40&gt;O$51,10,IF(P2_IndicatorData!Q40&lt;O$50,0,10-(O$51-P2_IndicatorData!Q40)/(O$51-O$50)*10)),1))</f>
        <v>0</v>
      </c>
      <c r="P38" s="150">
        <f>IF(P2_IndicatorData!S40="No data","x",ROUND(IF(P2_IndicatorData!S40&gt;P$51,10,IF(P2_IndicatorData!S40&lt;P$50,0,10-(P$51-P2_IndicatorData!S40)/(P$51-P$50)*10)),1))</f>
        <v>10</v>
      </c>
      <c r="Q38" s="150">
        <f>IF(P2_IndicatorData!T40="No data","x",ROUND(IF(P2_IndicatorData!T40&gt;Q$51,10,IF(P2_IndicatorData!T40&lt;Q$50,0,10-(Q$51-P2_IndicatorData!T40)/(Q$51-Q$50)*10)),1))</f>
        <v>0.2</v>
      </c>
      <c r="R38" s="150">
        <f>IF(P2_IndicatorData!U40="No data","x",ROUND(IF(P2_IndicatorData!U40&gt;R$51,10,IF(P2_IndicatorData!U40&lt;R$50,0,10-(R$51-P2_IndicatorData!U40)/(R$51-R$50)*10)),1))</f>
        <v>0.3</v>
      </c>
      <c r="S38" s="150">
        <f>IF(P2_IndicatorData!V40="No data","x",ROUND(IF(P2_IndicatorData!V40&gt;S$51,0,IF(P2_IndicatorData!V40&lt;S$50,10,(S$51-P2_IndicatorData!V40)/(S$51-S$50)*10)),1))</f>
        <v>1.6</v>
      </c>
      <c r="T38" s="150">
        <f>IF(P2_IndicatorData!W40="No data","x",ROUND(IF(P2_IndicatorData!W40&gt;T$51,10,IF(P2_IndicatorData!W40&lt;T$50,0,10-(T$51-P2_IndicatorData!W40)/(T$51-T$50)*10)),1))</f>
        <v>0.3</v>
      </c>
      <c r="U38" s="150">
        <f>IF(P2_IndicatorData!X40="No data","x",ROUND(IF(P2_IndicatorData!X40&gt;U$51,0,IF(P2_IndicatorData!X40&lt;U$50,10,(U$51-P2_IndicatorData!X40)/(U$51-U$50)*10)),1))</f>
        <v>1.9</v>
      </c>
      <c r="V38" s="150">
        <f>IF(P2_IndicatorData!Y40="No data","x",ROUND(IF(P2_IndicatorData!Y40&gt;V$51,10,IF(P2_IndicatorData!Y40&lt;V$50,0,10-(V$51-P2_IndicatorData!Y40)/(V$51-V$50)*10)),1))</f>
        <v>0</v>
      </c>
      <c r="W38" s="150">
        <f>IF(P2_IndicatorData!Z40="No data","x",ROUND(IF(P2_IndicatorData!Z40&gt;W$51,10,IF(P2_IndicatorData!Z40&lt;W$50,0,10-(W$51-P2_IndicatorData!Z40)/(W$51-W$50)*10)),1))</f>
        <v>0</v>
      </c>
      <c r="X38" s="150">
        <f>IF(P2_IndicatorData!AA40="No data","x",ROUND(IF(P2_IndicatorData!AA40&gt;X$51,10,IF(P2_IndicatorData!AA40&lt;X$50,0,10-(X$51-P2_IndicatorData!AA40)/(X$51-X$50)*10)),1))</f>
        <v>0.1</v>
      </c>
      <c r="Y38" s="150">
        <f>IF(P2_IndicatorData!AB40="No data","x",ROUND(IF(P2_IndicatorData!AB40&gt;Y$51,0,IF(P2_IndicatorData!AB40&lt;Y$50,10,(Y$51-P2_IndicatorData!AB40)/(Y$51-Y$50)*10)),1))</f>
        <v>6.2</v>
      </c>
      <c r="Z38" s="150">
        <f>IF(P2_IndicatorData!AC40="No data","x",ROUND(IF(P2_IndicatorData!AC40&gt;Z$51,0,IF(P2_IndicatorData!AC40&lt;Z$50,10,(Z$51-P2_IndicatorData!AC40)/(Z$51-Z$50)*10)),1))</f>
        <v>8</v>
      </c>
      <c r="AA38" s="150">
        <f>IF(P2_IndicatorData!AD40="No data","x",ROUND(IF(P2_IndicatorData!AD40&gt;AA$51,10,IF(P2_IndicatorData!AD40&lt;AA$50,0,10-(AA$51-P2_IndicatorData!AD40)/(AA$51-AA$50)*10)),1))</f>
        <v>3.4</v>
      </c>
      <c r="AB38" s="150">
        <f>IF(P2_IndicatorData!AE40="No data","x",ROUND(IF(P2_IndicatorData!AE40&gt;AB$51,0,IF(P2_IndicatorData!AE40&lt;AB$50,10,(AB$51-P2_IndicatorData!AE40)/(AB$51-AB$50)*10)),1))</f>
        <v>3.5</v>
      </c>
      <c r="AC38" s="150">
        <f>IF(P2_IndicatorData!AH40="No data","x",ROUND(IF(P2_IndicatorData!AH40&gt;AC$51,10,IF(P2_IndicatorData!AH40&lt;AC$50,0,10-(AC$51-P2_IndicatorData!AH40)/(AC$51-AC$50)*10)),1))</f>
        <v>1.1000000000000001</v>
      </c>
      <c r="AD38" s="150">
        <f>IF(P2_IndicatorData!AI40="No data","x",ROUND(IF(P2_IndicatorData!AI40&gt;AD$51,0,IF(P2_IndicatorData!AI40&lt;AD$50,10,(AD$51-P2_IndicatorData!AI40)/(AD$51-AD$50)*10)),1))</f>
        <v>0.9</v>
      </c>
      <c r="AE38" s="226">
        <f t="shared" si="16"/>
        <v>7.3</v>
      </c>
      <c r="AF38" s="227">
        <f t="shared" si="0"/>
        <v>8.4</v>
      </c>
      <c r="AG38" s="227">
        <f t="shared" si="1"/>
        <v>7.5</v>
      </c>
      <c r="AH38" s="227">
        <f t="shared" si="2"/>
        <v>3.8</v>
      </c>
      <c r="AI38" s="228">
        <f t="shared" si="3"/>
        <v>6.6</v>
      </c>
      <c r="AJ38" s="227">
        <f t="shared" si="4"/>
        <v>0.3</v>
      </c>
      <c r="AK38" s="227">
        <f t="shared" si="5"/>
        <v>1.6</v>
      </c>
      <c r="AL38" s="227">
        <f t="shared" si="6"/>
        <v>3.8</v>
      </c>
      <c r="AM38" s="228">
        <f t="shared" si="7"/>
        <v>1.9</v>
      </c>
      <c r="AN38" s="227">
        <f t="shared" si="8"/>
        <v>1</v>
      </c>
      <c r="AO38" s="227">
        <f t="shared" si="9"/>
        <v>4.8</v>
      </c>
      <c r="AP38" s="226">
        <f t="shared" si="10"/>
        <v>0</v>
      </c>
      <c r="AQ38" s="227">
        <f t="shared" si="11"/>
        <v>1</v>
      </c>
      <c r="AR38" s="228">
        <f t="shared" si="12"/>
        <v>2.2999999999999998</v>
      </c>
      <c r="AS38" s="227">
        <f t="shared" si="13"/>
        <v>3.5</v>
      </c>
      <c r="AT38" s="151">
        <f>IF(P2_IndicatorData!AG40="No data","x",ROUND(IF(P2_IndicatorData!AG40&gt;AT$51,10,IF(P2_IndicatorData!AG40&lt;AT$50,0,10-(AT$51-P2_IndicatorData!AG40)/(AT$51-AT$50)*10)),1))</f>
        <v>2.2999999999999998</v>
      </c>
      <c r="AU38" s="151">
        <f>IF(P2_IndicatorData!AF40="No data",0.1,ROUND(IF(P2_IndicatorData!AF40&gt;AU$51,10,IF(P2_IndicatorData!AF40&lt;AU$50,0.1,10-(AU$51-P2_IndicatorData!AF40)/(AU$51-AU$50)*10)),1))</f>
        <v>3.8</v>
      </c>
      <c r="AV38" s="228">
        <f t="shared" si="14"/>
        <v>3.2</v>
      </c>
      <c r="AW38" s="228">
        <f t="shared" si="15"/>
        <v>1</v>
      </c>
      <c r="AX38" s="229">
        <f t="shared" si="17"/>
        <v>3</v>
      </c>
    </row>
    <row r="39" spans="1:50" x14ac:dyDescent="0.3">
      <c r="A39" s="149" t="s">
        <v>125</v>
      </c>
      <c r="B39" s="149" t="s">
        <v>126</v>
      </c>
      <c r="C39" s="150">
        <f>IF(P2_IndicatorData!C41="No data","x",ROUND(IF(P2_IndicatorData!C41&gt;C$51,10,IF(P2_IndicatorData!C41&lt;C$50,0,10-(C$51-P2_IndicatorData!C41)/(C$51-C$50)*10)),1))</f>
        <v>6.9</v>
      </c>
      <c r="D39" s="150">
        <f>IF(P2_IndicatorData!D41="No data","x",ROUND(IF(P2_IndicatorData!D41&gt;D$51,0,IF(P2_IndicatorData!D41&lt;D$50,10,(D$51-P2_IndicatorData!D41)/(D$51-D$50)*10)),1))</f>
        <v>8.5</v>
      </c>
      <c r="E39" s="150">
        <f>IF(P2_IndicatorData!E41="No data","x",ROUND(IF(P2_IndicatorData!E41&gt;E$51,0,IF(P2_IndicatorData!E41&lt;E$50,10,(E$51-P2_IndicatorData!E41)/(E$51-E$50)*10)),1))</f>
        <v>10</v>
      </c>
      <c r="F39" s="150">
        <f>IF(P2_IndicatorData!F41="No data","x",ROUND(IF(P2_IndicatorData!F41&gt;F$51,0,IF(P2_IndicatorData!F41&lt;F$50,10,(F$51-P2_IndicatorData!F41)/(F$51-F$50)*10)),1))</f>
        <v>10</v>
      </c>
      <c r="G39" s="150">
        <f>IF(P2_IndicatorData!G41="No data","x",ROUND(IF(P2_IndicatorData!G41&gt;G$51,0,IF(P2_IndicatorData!G41&lt;G$50,10,(G$51-P2_IndicatorData!G41)/(G$51-G$50)*10)),1))</f>
        <v>6.5</v>
      </c>
      <c r="H39" s="150">
        <f>IF(P2_IndicatorData!H41="No data","x",ROUND(IF(P2_IndicatorData!H41&gt;H$51,10,IF(P2_IndicatorData!H41&lt;H$50,0,10-(H$51-P2_IndicatorData!H41)/(H$51-H$50)*10)),1))</f>
        <v>10</v>
      </c>
      <c r="I39" s="150">
        <f>IF(P2_IndicatorData!I41="No data","x",ROUND(IF(P2_IndicatorData!I41&gt;I$51,10,IF(P2_IndicatorData!I41&lt;I$50,0,10-(I$51-P2_IndicatorData!I41)/(I$51-I$50)*10)),1))</f>
        <v>9.3000000000000007</v>
      </c>
      <c r="J39" s="150">
        <f>IF(P2_IndicatorData!J41="No data","x",ROUND(IF(P2_IndicatorData!J41&gt;J$51,10,IF(P2_IndicatorData!J41&lt;J$50,0,10-(J$51-P2_IndicatorData!J41)/(J$51-J$50)*10)),1))</f>
        <v>10</v>
      </c>
      <c r="K39" s="150">
        <f>IF(P2_IndicatorData!K41="No data","x",ROUND(IF(P2_IndicatorData!K41&gt;K$51,0,IF(P2_IndicatorData!K41&lt;K$50,10,(K$51-P2_IndicatorData!K41)/(K$51-K$50)*10)),1))</f>
        <v>10</v>
      </c>
      <c r="L39" s="150">
        <f>IF(P2_IndicatorData!L41="No data","x",ROUND(IF(P2_IndicatorData!L41&gt;L$51,0,IF(P2_IndicatorData!L41&lt;L$50,10,(L$51-P2_IndicatorData!L41)/(L$51-L$50)*10)),1))</f>
        <v>9.3000000000000007</v>
      </c>
      <c r="M39" s="150">
        <f>IF(P2_IndicatorData!M41="No data","x",ROUND(IF(P2_IndicatorData!M41&gt;M$51,0,IF(P2_IndicatorData!M41&lt;M$50,10,(M$51-P2_IndicatorData!M41)/(M$51-M$50)*10)),1))</f>
        <v>10</v>
      </c>
      <c r="N39" s="150">
        <f>IF(P2_IndicatorData!O41="No data","x",ROUND(IF(P2_IndicatorData!O41&gt;N$51,10,IF(P2_IndicatorData!O41&lt;N$50,0,10-(N$51-P2_IndicatorData!O41)/(N$51-N$50)*10)),1))</f>
        <v>10</v>
      </c>
      <c r="O39" s="150">
        <f>IF(P2_IndicatorData!Q41="No data","x",ROUND(IF(P2_IndicatorData!Q41&gt;O$51,10,IF(P2_IndicatorData!Q41&lt;O$50,0,10-(O$51-P2_IndicatorData!Q41)/(O$51-O$50)*10)),1))</f>
        <v>0</v>
      </c>
      <c r="P39" s="150">
        <f>IF(P2_IndicatorData!S41="No data","x",ROUND(IF(P2_IndicatorData!S41&gt;P$51,10,IF(P2_IndicatorData!S41&lt;P$50,0,10-(P$51-P2_IndicatorData!S41)/(P$51-P$50)*10)),1))</f>
        <v>3.5</v>
      </c>
      <c r="Q39" s="150">
        <f>IF(P2_IndicatorData!T41="No data","x",ROUND(IF(P2_IndicatorData!T41&gt;Q$51,10,IF(P2_IndicatorData!T41&lt;Q$50,0,10-(Q$51-P2_IndicatorData!T41)/(Q$51-Q$50)*10)),1))</f>
        <v>10</v>
      </c>
      <c r="R39" s="150">
        <f>IF(P2_IndicatorData!U41="No data","x",ROUND(IF(P2_IndicatorData!U41&gt;R$51,10,IF(P2_IndicatorData!U41&lt;R$50,0,10-(R$51-P2_IndicatorData!U41)/(R$51-R$50)*10)),1))</f>
        <v>8.8000000000000007</v>
      </c>
      <c r="S39" s="150">
        <f>IF(P2_IndicatorData!V41="No data","x",ROUND(IF(P2_IndicatorData!V41&gt;S$51,0,IF(P2_IndicatorData!V41&lt;S$50,10,(S$51-P2_IndicatorData!V41)/(S$51-S$50)*10)),1))</f>
        <v>10</v>
      </c>
      <c r="T39" s="150">
        <f>IF(P2_IndicatorData!W41="No data","x",ROUND(IF(P2_IndicatorData!W41&gt;T$51,10,IF(P2_IndicatorData!W41&lt;T$50,0,10-(T$51-P2_IndicatorData!W41)/(T$51-T$50)*10)),1))</f>
        <v>10</v>
      </c>
      <c r="U39" s="150">
        <f>IF(P2_IndicatorData!X41="No data","x",ROUND(IF(P2_IndicatorData!X41&gt;U$51,0,IF(P2_IndicatorData!X41&lt;U$50,10,(U$51-P2_IndicatorData!X41)/(U$51-U$50)*10)),1))</f>
        <v>7.8</v>
      </c>
      <c r="V39" s="150">
        <f>IF(P2_IndicatorData!Y41="No data","x",ROUND(IF(P2_IndicatorData!Y41&gt;V$51,10,IF(P2_IndicatorData!Y41&lt;V$50,0,10-(V$51-P2_IndicatorData!Y41)/(V$51-V$50)*10)),1))</f>
        <v>7.2</v>
      </c>
      <c r="W39" s="150">
        <f>IF(P2_IndicatorData!Z41="No data","x",ROUND(IF(P2_IndicatorData!Z41&gt;W$51,10,IF(P2_IndicatorData!Z41&lt;W$50,0,10-(W$51-P2_IndicatorData!Z41)/(W$51-W$50)*10)),1))</f>
        <v>4</v>
      </c>
      <c r="X39" s="150">
        <f>IF(P2_IndicatorData!AA41="No data","x",ROUND(IF(P2_IndicatorData!AA41&gt;X$51,10,IF(P2_IndicatorData!AA41&lt;X$50,0,10-(X$51-P2_IndicatorData!AA41)/(X$51-X$50)*10)),1))</f>
        <v>10</v>
      </c>
      <c r="Y39" s="150">
        <f>IF(P2_IndicatorData!AB41="No data","x",ROUND(IF(P2_IndicatorData!AB41&gt;Y$51,0,IF(P2_IndicatorData!AB41&lt;Y$50,10,(Y$51-P2_IndicatorData!AB41)/(Y$51-Y$50)*10)),1))</f>
        <v>10</v>
      </c>
      <c r="Z39" s="150">
        <f>IF(P2_IndicatorData!AC41="No data","x",ROUND(IF(P2_IndicatorData!AC41&gt;Z$51,0,IF(P2_IndicatorData!AC41&lt;Z$50,10,(Z$51-P2_IndicatorData!AC41)/(Z$51-Z$50)*10)),1))</f>
        <v>9.6999999999999993</v>
      </c>
      <c r="AA39" s="150">
        <f>IF(P2_IndicatorData!AD41="No data","x",ROUND(IF(P2_IndicatorData!AD41&gt;AA$51,10,IF(P2_IndicatorData!AD41&lt;AA$50,0,10-(AA$51-P2_IndicatorData!AD41)/(AA$51-AA$50)*10)),1))</f>
        <v>10</v>
      </c>
      <c r="AB39" s="150">
        <f>IF(P2_IndicatorData!AE41="No data","x",ROUND(IF(P2_IndicatorData!AE41&gt;AB$51,0,IF(P2_IndicatorData!AE41&lt;AB$50,10,(AB$51-P2_IndicatorData!AE41)/(AB$51-AB$50)*10)),1))</f>
        <v>10</v>
      </c>
      <c r="AC39" s="150">
        <f>IF(P2_IndicatorData!AH41="No data","x",ROUND(IF(P2_IndicatorData!AH41&gt;AC$51,10,IF(P2_IndicatorData!AH41&lt;AC$50,0,10-(AC$51-P2_IndicatorData!AH41)/(AC$51-AC$50)*10)),1))</f>
        <v>10</v>
      </c>
      <c r="AD39" s="150">
        <f>IF(P2_IndicatorData!AI41="No data","x",ROUND(IF(P2_IndicatorData!AI41&gt;AD$51,0,IF(P2_IndicatorData!AI41&lt;AD$50,10,(AD$51-P2_IndicatorData!AI41)/(AD$51-AD$50)*10)),1))</f>
        <v>5.9</v>
      </c>
      <c r="AE39" s="226">
        <f t="shared" si="16"/>
        <v>8.8000000000000007</v>
      </c>
      <c r="AF39" s="227">
        <f t="shared" si="0"/>
        <v>7.9</v>
      </c>
      <c r="AG39" s="227">
        <f t="shared" si="1"/>
        <v>9.6999999999999993</v>
      </c>
      <c r="AH39" s="227">
        <f t="shared" si="2"/>
        <v>10</v>
      </c>
      <c r="AI39" s="228">
        <f t="shared" si="3"/>
        <v>9.1999999999999993</v>
      </c>
      <c r="AJ39" s="227">
        <f t="shared" si="4"/>
        <v>9.4</v>
      </c>
      <c r="AK39" s="227">
        <f t="shared" si="5"/>
        <v>9.6999999999999993</v>
      </c>
      <c r="AL39" s="227">
        <f t="shared" si="6"/>
        <v>4.5</v>
      </c>
      <c r="AM39" s="228">
        <f t="shared" si="7"/>
        <v>7.9</v>
      </c>
      <c r="AN39" s="227">
        <f t="shared" si="8"/>
        <v>10</v>
      </c>
      <c r="AO39" s="227">
        <f t="shared" si="9"/>
        <v>9.9</v>
      </c>
      <c r="AP39" s="226">
        <f t="shared" si="10"/>
        <v>5.6</v>
      </c>
      <c r="AQ39" s="227">
        <f t="shared" si="11"/>
        <v>6.7</v>
      </c>
      <c r="AR39" s="228">
        <f t="shared" si="12"/>
        <v>8.9</v>
      </c>
      <c r="AS39" s="227">
        <f t="shared" si="13"/>
        <v>10</v>
      </c>
      <c r="AT39" s="151">
        <f>IF(P2_IndicatorData!AG41="No data","x",ROUND(IF(P2_IndicatorData!AG41&gt;AT$51,10,IF(P2_IndicatorData!AG41&lt;AT$50,0,10-(AT$51-P2_IndicatorData!AG41)/(AT$51-AT$50)*10)),1))</f>
        <v>9.3000000000000007</v>
      </c>
      <c r="AU39" s="151">
        <f>IF(P2_IndicatorData!AF41="No data",0.1,ROUND(IF(P2_IndicatorData!AF41&gt;AU$51,10,IF(P2_IndicatorData!AF41&lt;AU$50,0.1,10-(AU$51-P2_IndicatorData!AF41)/(AU$51-AU$50)*10)),1))</f>
        <v>8.8000000000000007</v>
      </c>
      <c r="AV39" s="228">
        <f t="shared" si="14"/>
        <v>9.4</v>
      </c>
      <c r="AW39" s="228">
        <f t="shared" si="15"/>
        <v>8</v>
      </c>
      <c r="AX39" s="229">
        <f t="shared" si="17"/>
        <v>8.6999999999999993</v>
      </c>
    </row>
    <row r="40" spans="1:50" x14ac:dyDescent="0.3">
      <c r="A40" s="149" t="s">
        <v>127</v>
      </c>
      <c r="B40" s="149" t="s">
        <v>128</v>
      </c>
      <c r="C40" s="150">
        <f>IF(P2_IndicatorData!C42="No data","x",ROUND(IF(P2_IndicatorData!C42&gt;C$51,10,IF(P2_IndicatorData!C42&lt;C$50,0,10-(C$51-P2_IndicatorData!C42)/(C$51-C$50)*10)),1))</f>
        <v>10</v>
      </c>
      <c r="D40" s="150">
        <f>IF(P2_IndicatorData!D42="No data","x",ROUND(IF(P2_IndicatorData!D42&gt;D$51,0,IF(P2_IndicatorData!D42&lt;D$50,10,(D$51-P2_IndicatorData!D42)/(D$51-D$50)*10)),1))</f>
        <v>4.0999999999999996</v>
      </c>
      <c r="E40" s="150">
        <f>IF(P2_IndicatorData!E42="No data","x",ROUND(IF(P2_IndicatorData!E42&gt;E$51,0,IF(P2_IndicatorData!E42&lt;E$50,10,(E$51-P2_IndicatorData!E42)/(E$51-E$50)*10)),1))</f>
        <v>6.2</v>
      </c>
      <c r="F40" s="150">
        <f>IF(P2_IndicatorData!F42="No data","x",ROUND(IF(P2_IndicatorData!F42&gt;F$51,0,IF(P2_IndicatorData!F42&lt;F$50,10,(F$51-P2_IndicatorData!F42)/(F$51-F$50)*10)),1))</f>
        <v>9.5</v>
      </c>
      <c r="G40" s="150">
        <f>IF(P2_IndicatorData!G42="No data","x",ROUND(IF(P2_IndicatorData!G42&gt;G$51,0,IF(P2_IndicatorData!G42&lt;G$50,10,(G$51-P2_IndicatorData!G42)/(G$51-G$50)*10)),1))</f>
        <v>4.3</v>
      </c>
      <c r="H40" s="150">
        <f>IF(P2_IndicatorData!H42="No data","x",ROUND(IF(P2_IndicatorData!H42&gt;H$51,10,IF(P2_IndicatorData!H42&lt;H$50,0,10-(H$51-P2_IndicatorData!H42)/(H$51-H$50)*10)),1))</f>
        <v>7.7</v>
      </c>
      <c r="I40" s="150">
        <f>IF(P2_IndicatorData!I42="No data","x",ROUND(IF(P2_IndicatorData!I42&gt;I$51,10,IF(P2_IndicatorData!I42&lt;I$50,0,10-(I$51-P2_IndicatorData!I42)/(I$51-I$50)*10)),1))</f>
        <v>3.8</v>
      </c>
      <c r="J40" s="150">
        <f>IF(P2_IndicatorData!J42="No data","x",ROUND(IF(P2_IndicatorData!J42&gt;J$51,10,IF(P2_IndicatorData!J42&lt;J$50,0,10-(J$51-P2_IndicatorData!J42)/(J$51-J$50)*10)),1))</f>
        <v>10</v>
      </c>
      <c r="K40" s="150">
        <f>IF(P2_IndicatorData!K42="No data","x",ROUND(IF(P2_IndicatorData!K42&gt;K$51,0,IF(P2_IndicatorData!K42&lt;K$50,10,(K$51-P2_IndicatorData!K42)/(K$51-K$50)*10)),1))</f>
        <v>1.5</v>
      </c>
      <c r="L40" s="150">
        <f>IF(P2_IndicatorData!L42="No data","x",ROUND(IF(P2_IndicatorData!L42&gt;L$51,0,IF(P2_IndicatorData!L42&lt;L$50,10,(L$51-P2_IndicatorData!L42)/(L$51-L$50)*10)),1))</f>
        <v>3</v>
      </c>
      <c r="M40" s="150">
        <f>IF(P2_IndicatorData!M42="No data","x",ROUND(IF(P2_IndicatorData!M42&gt;M$51,0,IF(P2_IndicatorData!M42&lt;M$50,10,(M$51-P2_IndicatorData!M42)/(M$51-M$50)*10)),1))</f>
        <v>4.0999999999999996</v>
      </c>
      <c r="N40" s="150">
        <f>IF(P2_IndicatorData!O42="No data","x",ROUND(IF(P2_IndicatorData!O42&gt;N$51,10,IF(P2_IndicatorData!O42&lt;N$50,0,10-(N$51-P2_IndicatorData!O42)/(N$51-N$50)*10)),1))</f>
        <v>0</v>
      </c>
      <c r="O40" s="150">
        <f>IF(P2_IndicatorData!Q42="No data","x",ROUND(IF(P2_IndicatorData!Q42&gt;O$51,10,IF(P2_IndicatorData!Q42&lt;O$50,0,10-(O$51-P2_IndicatorData!Q42)/(O$51-O$50)*10)),1))</f>
        <v>0</v>
      </c>
      <c r="P40" s="150">
        <f>IF(P2_IndicatorData!S42="No data","x",ROUND(IF(P2_IndicatorData!S42&gt;P$51,10,IF(P2_IndicatorData!S42&lt;P$50,0,10-(P$51-P2_IndicatorData!S42)/(P$51-P$50)*10)),1))</f>
        <v>1.6</v>
      </c>
      <c r="Q40" s="150">
        <f>IF(P2_IndicatorData!T42="No data","x",ROUND(IF(P2_IndicatorData!T42&gt;Q$51,10,IF(P2_IndicatorData!T42&lt;Q$50,0,10-(Q$51-P2_IndicatorData!T42)/(Q$51-Q$50)*10)),1))</f>
        <v>0.3</v>
      </c>
      <c r="R40" s="150">
        <f>IF(P2_IndicatorData!U42="No data","x",ROUND(IF(P2_IndicatorData!U42&gt;R$51,10,IF(P2_IndicatorData!U42&lt;R$50,0,10-(R$51-P2_IndicatorData!U42)/(R$51-R$50)*10)),1))</f>
        <v>0.8</v>
      </c>
      <c r="S40" s="150">
        <f>IF(P2_IndicatorData!V42="No data","x",ROUND(IF(P2_IndicatorData!V42&gt;S$51,0,IF(P2_IndicatorData!V42&lt;S$50,10,(S$51-P2_IndicatorData!V42)/(S$51-S$50)*10)),1))</f>
        <v>8.6</v>
      </c>
      <c r="T40" s="150">
        <f>IF(P2_IndicatorData!W42="No data","x",ROUND(IF(P2_IndicatorData!W42&gt;T$51,10,IF(P2_IndicatorData!W42&lt;T$50,0,10-(T$51-P2_IndicatorData!W42)/(T$51-T$50)*10)),1))</f>
        <v>3.7</v>
      </c>
      <c r="U40" s="150">
        <f>IF(P2_IndicatorData!X42="No data","x",ROUND(IF(P2_IndicatorData!X42&gt;U$51,0,IF(P2_IndicatorData!X42&lt;U$50,10,(U$51-P2_IndicatorData!X42)/(U$51-U$50)*10)),1))</f>
        <v>8.6</v>
      </c>
      <c r="V40" s="150">
        <f>IF(P2_IndicatorData!Y42="No data","x",ROUND(IF(P2_IndicatorData!Y42&gt;V$51,10,IF(P2_IndicatorData!Y42&lt;V$50,0,10-(V$51-P2_IndicatorData!Y42)/(V$51-V$50)*10)),1))</f>
        <v>6.8</v>
      </c>
      <c r="W40" s="150">
        <f>IF(P2_IndicatorData!Z42="No data","x",ROUND(IF(P2_IndicatorData!Z42&gt;W$51,10,IF(P2_IndicatorData!Z42&lt;W$50,0,10-(W$51-P2_IndicatorData!Z42)/(W$51-W$50)*10)),1))</f>
        <v>6.5</v>
      </c>
      <c r="X40" s="150">
        <f>IF(P2_IndicatorData!AA42="No data","x",ROUND(IF(P2_IndicatorData!AA42&gt;X$51,10,IF(P2_IndicatorData!AA42&lt;X$50,0,10-(X$51-P2_IndicatorData!AA42)/(X$51-X$50)*10)),1))</f>
        <v>1.6</v>
      </c>
      <c r="Y40" s="150">
        <f>IF(P2_IndicatorData!AB42="No data","x",ROUND(IF(P2_IndicatorData!AB42&gt;Y$51,0,IF(P2_IndicatorData!AB42&lt;Y$50,10,(Y$51-P2_IndicatorData!AB42)/(Y$51-Y$50)*10)),1))</f>
        <v>8.1</v>
      </c>
      <c r="Z40" s="150">
        <f>IF(P2_IndicatorData!AC42="No data","x",ROUND(IF(P2_IndicatorData!AC42&gt;Z$51,0,IF(P2_IndicatorData!AC42&lt;Z$50,10,(Z$51-P2_IndicatorData!AC42)/(Z$51-Z$50)*10)),1))</f>
        <v>7.6</v>
      </c>
      <c r="AA40" s="150">
        <f>IF(P2_IndicatorData!AD42="No data","x",ROUND(IF(P2_IndicatorData!AD42&gt;AA$51,10,IF(P2_IndicatorData!AD42&lt;AA$50,0,10-(AA$51-P2_IndicatorData!AD42)/(AA$51-AA$50)*10)),1))</f>
        <v>5.7</v>
      </c>
      <c r="AB40" s="150">
        <f>IF(P2_IndicatorData!AE42="No data","x",ROUND(IF(P2_IndicatorData!AE42&gt;AB$51,0,IF(P2_IndicatorData!AE42&lt;AB$50,10,(AB$51-P2_IndicatorData!AE42)/(AB$51-AB$50)*10)),1))</f>
        <v>10</v>
      </c>
      <c r="AC40" s="150">
        <f>IF(P2_IndicatorData!AH42="No data","x",ROUND(IF(P2_IndicatorData!AH42&gt;AC$51,10,IF(P2_IndicatorData!AH42&lt;AC$50,0,10-(AC$51-P2_IndicatorData!AH42)/(AC$51-AC$50)*10)),1))</f>
        <v>5.2</v>
      </c>
      <c r="AD40" s="150">
        <f>IF(P2_IndicatorData!AI42="No data","x",ROUND(IF(P2_IndicatorData!AI42&gt;AD$51,0,IF(P2_IndicatorData!AI42&lt;AD$50,10,(AD$51-P2_IndicatorData!AI42)/(AD$51-AD$50)*10)),1))</f>
        <v>7.8</v>
      </c>
      <c r="AE40" s="226">
        <f t="shared" si="16"/>
        <v>6</v>
      </c>
      <c r="AF40" s="227">
        <f t="shared" si="0"/>
        <v>8</v>
      </c>
      <c r="AG40" s="227">
        <f t="shared" si="1"/>
        <v>5.8</v>
      </c>
      <c r="AH40" s="227">
        <f t="shared" si="2"/>
        <v>5.8</v>
      </c>
      <c r="AI40" s="228">
        <f t="shared" si="3"/>
        <v>6.5</v>
      </c>
      <c r="AJ40" s="227">
        <f t="shared" si="4"/>
        <v>0.6</v>
      </c>
      <c r="AK40" s="227">
        <f t="shared" si="5"/>
        <v>3.6</v>
      </c>
      <c r="AL40" s="227">
        <f t="shared" si="6"/>
        <v>0.5</v>
      </c>
      <c r="AM40" s="228">
        <f t="shared" si="7"/>
        <v>1.6</v>
      </c>
      <c r="AN40" s="227">
        <f t="shared" si="8"/>
        <v>6.2</v>
      </c>
      <c r="AO40" s="227">
        <f t="shared" si="9"/>
        <v>5.8</v>
      </c>
      <c r="AP40" s="226">
        <f t="shared" si="10"/>
        <v>6.7</v>
      </c>
      <c r="AQ40" s="227">
        <f t="shared" si="11"/>
        <v>7.7</v>
      </c>
      <c r="AR40" s="228">
        <f t="shared" si="12"/>
        <v>6.6</v>
      </c>
      <c r="AS40" s="227">
        <f t="shared" si="13"/>
        <v>7.9</v>
      </c>
      <c r="AT40" s="151">
        <f>IF(P2_IndicatorData!AG42="No data","x",ROUND(IF(P2_IndicatorData!AG42&gt;AT$51,10,IF(P2_IndicatorData!AG42&lt;AT$50,0,10-(AT$51-P2_IndicatorData!AG42)/(AT$51-AT$50)*10)),1))</f>
        <v>4.2</v>
      </c>
      <c r="AU40" s="151">
        <f>IF(P2_IndicatorData!AF42="No data",0.1,ROUND(IF(P2_IndicatorData!AF42&gt;AU$51,10,IF(P2_IndicatorData!AF42&lt;AU$50,0.1,10-(AU$51-P2_IndicatorData!AF42)/(AU$51-AU$50)*10)),1))</f>
        <v>0.1</v>
      </c>
      <c r="AV40" s="228">
        <f t="shared" si="14"/>
        <v>4.0999999999999996</v>
      </c>
      <c r="AW40" s="228">
        <f t="shared" si="15"/>
        <v>6.5</v>
      </c>
      <c r="AX40" s="229">
        <f t="shared" si="17"/>
        <v>5.0999999999999996</v>
      </c>
    </row>
    <row r="41" spans="1:50" x14ac:dyDescent="0.3">
      <c r="A41" s="149" t="s">
        <v>129</v>
      </c>
      <c r="B41" s="149" t="s">
        <v>130</v>
      </c>
      <c r="C41" s="150">
        <f>IF(P2_IndicatorData!C43="No data","x",ROUND(IF(P2_IndicatorData!C43&gt;C$51,10,IF(P2_IndicatorData!C43&lt;C$50,0,10-(C$51-P2_IndicatorData!C43)/(C$51-C$50)*10)),1))</f>
        <v>5.3</v>
      </c>
      <c r="D41" s="150">
        <f>IF(P2_IndicatorData!D43="No data","x",ROUND(IF(P2_IndicatorData!D43&gt;D$51,0,IF(P2_IndicatorData!D43&lt;D$50,10,(D$51-P2_IndicatorData!D43)/(D$51-D$50)*10)),1))</f>
        <v>9.5</v>
      </c>
      <c r="E41" s="150">
        <f>IF(P2_IndicatorData!E43="No data","x",ROUND(IF(P2_IndicatorData!E43&gt;E$51,0,IF(P2_IndicatorData!E43&lt;E$50,10,(E$51-P2_IndicatorData!E43)/(E$51-E$50)*10)),1))</f>
        <v>7.5</v>
      </c>
      <c r="F41" s="150">
        <f>IF(P2_IndicatorData!F43="No data","x",ROUND(IF(P2_IndicatorData!F43&gt;F$51,0,IF(P2_IndicatorData!F43&lt;F$50,10,(F$51-P2_IndicatorData!F43)/(F$51-F$50)*10)),1))</f>
        <v>4.5999999999999996</v>
      </c>
      <c r="G41" s="150">
        <f>IF(P2_IndicatorData!G43="No data","x",ROUND(IF(P2_IndicatorData!G43&gt;G$51,0,IF(P2_IndicatorData!G43&lt;G$50,10,(G$51-P2_IndicatorData!G43)/(G$51-G$50)*10)),1))</f>
        <v>7.1</v>
      </c>
      <c r="H41" s="150">
        <f>IF(P2_IndicatorData!H43="No data","x",ROUND(IF(P2_IndicatorData!H43&gt;H$51,10,IF(P2_IndicatorData!H43&lt;H$50,0,10-(H$51-P2_IndicatorData!H43)/(H$51-H$50)*10)),1))</f>
        <v>7.7</v>
      </c>
      <c r="I41" s="150">
        <f>IF(P2_IndicatorData!I43="No data","x",ROUND(IF(P2_IndicatorData!I43&gt;I$51,10,IF(P2_IndicatorData!I43&lt;I$50,0,10-(I$51-P2_IndicatorData!I43)/(I$51-I$50)*10)),1))</f>
        <v>9</v>
      </c>
      <c r="J41" s="150">
        <f>IF(P2_IndicatorData!J43="No data","x",ROUND(IF(P2_IndicatorData!J43&gt;J$51,10,IF(P2_IndicatorData!J43&lt;J$50,0,10-(J$51-P2_IndicatorData!J43)/(J$51-J$50)*10)),1))</f>
        <v>5.2</v>
      </c>
      <c r="K41" s="150">
        <f>IF(P2_IndicatorData!K43="No data","x",ROUND(IF(P2_IndicatorData!K43&gt;K$51,0,IF(P2_IndicatorData!K43&lt;K$50,10,(K$51-P2_IndicatorData!K43)/(K$51-K$50)*10)),1))</f>
        <v>1.2</v>
      </c>
      <c r="L41" s="150">
        <f>IF(P2_IndicatorData!L43="No data","x",ROUND(IF(P2_IndicatorData!L43&gt;L$51,0,IF(P2_IndicatorData!L43&lt;L$50,10,(L$51-P2_IndicatorData!L43)/(L$51-L$50)*10)),1))</f>
        <v>1.9</v>
      </c>
      <c r="M41" s="150">
        <f>IF(P2_IndicatorData!M43="No data","x",ROUND(IF(P2_IndicatorData!M43&gt;M$51,0,IF(P2_IndicatorData!M43&lt;M$50,10,(M$51-P2_IndicatorData!M43)/(M$51-M$50)*10)),1))</f>
        <v>4.5999999999999996</v>
      </c>
      <c r="N41" s="150">
        <f>IF(P2_IndicatorData!O43="No data","x",ROUND(IF(P2_IndicatorData!O43&gt;N$51,10,IF(P2_IndicatorData!O43&lt;N$50,0,10-(N$51-P2_IndicatorData!O43)/(N$51-N$50)*10)),1))</f>
        <v>0</v>
      </c>
      <c r="O41" s="150">
        <f>IF(P2_IndicatorData!Q43="No data","x",ROUND(IF(P2_IndicatorData!Q43&gt;O$51,10,IF(P2_IndicatorData!Q43&lt;O$50,0,10-(O$51-P2_IndicatorData!Q43)/(O$51-O$50)*10)),1))</f>
        <v>4.3</v>
      </c>
      <c r="P41" s="150">
        <f>IF(P2_IndicatorData!S43="No data","x",ROUND(IF(P2_IndicatorData!S43&gt;P$51,10,IF(P2_IndicatorData!S43&lt;P$50,0,10-(P$51-P2_IndicatorData!S43)/(P$51-P$50)*10)),1))</f>
        <v>10</v>
      </c>
      <c r="Q41" s="150">
        <f>IF(P2_IndicatorData!T43="No data","x",ROUND(IF(P2_IndicatorData!T43&gt;Q$51,10,IF(P2_IndicatorData!T43&lt;Q$50,0,10-(Q$51-P2_IndicatorData!T43)/(Q$51-Q$50)*10)),1))</f>
        <v>0.4</v>
      </c>
      <c r="R41" s="150">
        <f>IF(P2_IndicatorData!U43="No data","x",ROUND(IF(P2_IndicatorData!U43&gt;R$51,10,IF(P2_IndicatorData!U43&lt;R$50,0,10-(R$51-P2_IndicatorData!U43)/(R$51-R$50)*10)),1))</f>
        <v>0.8</v>
      </c>
      <c r="S41" s="150">
        <f>IF(P2_IndicatorData!V43="No data","x",ROUND(IF(P2_IndicatorData!V43&gt;S$51,0,IF(P2_IndicatorData!V43&lt;S$50,10,(S$51-P2_IndicatorData!V43)/(S$51-S$50)*10)),1))</f>
        <v>5.3</v>
      </c>
      <c r="T41" s="150">
        <f>IF(P2_IndicatorData!W43="No data","x",ROUND(IF(P2_IndicatorData!W43&gt;T$51,10,IF(P2_IndicatorData!W43&lt;T$50,0,10-(T$51-P2_IndicatorData!W43)/(T$51-T$50)*10)),1))</f>
        <v>3.9</v>
      </c>
      <c r="U41" s="150">
        <f>IF(P2_IndicatorData!X43="No data","x",ROUND(IF(P2_IndicatorData!X43&gt;U$51,0,IF(P2_IndicatorData!X43&lt;U$50,10,(U$51-P2_IndicatorData!X43)/(U$51-U$50)*10)),1))</f>
        <v>5.3</v>
      </c>
      <c r="V41" s="150">
        <f>IF(P2_IndicatorData!Y43="No data","x",ROUND(IF(P2_IndicatorData!Y43&gt;V$51,10,IF(P2_IndicatorData!Y43&lt;V$50,0,10-(V$51-P2_IndicatorData!Y43)/(V$51-V$50)*10)),1))</f>
        <v>0</v>
      </c>
      <c r="W41" s="150">
        <f>IF(P2_IndicatorData!Z43="No data","x",ROUND(IF(P2_IndicatorData!Z43&gt;W$51,10,IF(P2_IndicatorData!Z43&lt;W$50,0,10-(W$51-P2_IndicatorData!Z43)/(W$51-W$50)*10)),1))</f>
        <v>0</v>
      </c>
      <c r="X41" s="150">
        <f>IF(P2_IndicatorData!AA43="No data","x",ROUND(IF(P2_IndicatorData!AA43&gt;X$51,10,IF(P2_IndicatorData!AA43&lt;X$50,0,10-(X$51-P2_IndicatorData!AA43)/(X$51-X$50)*10)),1))</f>
        <v>0.1</v>
      </c>
      <c r="Y41" s="150">
        <f>IF(P2_IndicatorData!AB43="No data","x",ROUND(IF(P2_IndicatorData!AB43&gt;Y$51,0,IF(P2_IndicatorData!AB43&lt;Y$50,10,(Y$51-P2_IndicatorData!AB43)/(Y$51-Y$50)*10)),1))</f>
        <v>5.4</v>
      </c>
      <c r="Z41" s="150">
        <f>IF(P2_IndicatorData!AC43="No data","x",ROUND(IF(P2_IndicatorData!AC43&gt;Z$51,0,IF(P2_IndicatorData!AC43&lt;Z$50,10,(Z$51-P2_IndicatorData!AC43)/(Z$51-Z$50)*10)),1))</f>
        <v>5.6</v>
      </c>
      <c r="AA41" s="150">
        <f>IF(P2_IndicatorData!AD43="No data","x",ROUND(IF(P2_IndicatorData!AD43&gt;AA$51,10,IF(P2_IndicatorData!AD43&lt;AA$50,0,10-(AA$51-P2_IndicatorData!AD43)/(AA$51-AA$50)*10)),1))</f>
        <v>5.3</v>
      </c>
      <c r="AB41" s="150">
        <f>IF(P2_IndicatorData!AE43="No data","x",ROUND(IF(P2_IndicatorData!AE43&gt;AB$51,0,IF(P2_IndicatorData!AE43&lt;AB$50,10,(AB$51-P2_IndicatorData!AE43)/(AB$51-AB$50)*10)),1))</f>
        <v>6.5</v>
      </c>
      <c r="AC41" s="150">
        <f>IF(P2_IndicatorData!AH43="No data","x",ROUND(IF(P2_IndicatorData!AH43&gt;AC$51,10,IF(P2_IndicatorData!AH43&lt;AC$50,0,10-(AC$51-P2_IndicatorData!AH43)/(AC$51-AC$50)*10)),1))</f>
        <v>4.5999999999999996</v>
      </c>
      <c r="AD41" s="150">
        <f>IF(P2_IndicatorData!AI43="No data","x",ROUND(IF(P2_IndicatorData!AI43&gt;AD$51,0,IF(P2_IndicatorData!AI43&lt;AD$50,10,(AD$51-P2_IndicatorData!AI43)/(AD$51-AD$50)*10)),1))</f>
        <v>2.5</v>
      </c>
      <c r="AE41" s="226">
        <f t="shared" si="16"/>
        <v>7.2</v>
      </c>
      <c r="AF41" s="227">
        <f t="shared" si="0"/>
        <v>6.3</v>
      </c>
      <c r="AG41" s="227">
        <f t="shared" si="1"/>
        <v>8.4</v>
      </c>
      <c r="AH41" s="227">
        <f t="shared" si="2"/>
        <v>3.2</v>
      </c>
      <c r="AI41" s="228">
        <f t="shared" si="3"/>
        <v>6</v>
      </c>
      <c r="AJ41" s="227">
        <f t="shared" si="4"/>
        <v>0.6</v>
      </c>
      <c r="AK41" s="227">
        <f t="shared" si="5"/>
        <v>3.3</v>
      </c>
      <c r="AL41" s="227">
        <f t="shared" si="6"/>
        <v>4.8</v>
      </c>
      <c r="AM41" s="228">
        <f t="shared" si="7"/>
        <v>2.9</v>
      </c>
      <c r="AN41" s="227">
        <f t="shared" si="8"/>
        <v>4.5999999999999996</v>
      </c>
      <c r="AO41" s="227">
        <f t="shared" si="9"/>
        <v>3.7</v>
      </c>
      <c r="AP41" s="226">
        <f t="shared" si="10"/>
        <v>0</v>
      </c>
      <c r="AQ41" s="227">
        <f t="shared" si="11"/>
        <v>2.7</v>
      </c>
      <c r="AR41" s="228">
        <f t="shared" si="12"/>
        <v>3.7</v>
      </c>
      <c r="AS41" s="227">
        <f t="shared" si="13"/>
        <v>5.9</v>
      </c>
      <c r="AT41" s="151">
        <f>IF(P2_IndicatorData!AG43="No data","x",ROUND(IF(P2_IndicatorData!AG43&gt;AT$51,10,IF(P2_IndicatorData!AG43&lt;AT$50,0,10-(AT$51-P2_IndicatorData!AG43)/(AT$51-AT$50)*10)),1))</f>
        <v>5</v>
      </c>
      <c r="AU41" s="151">
        <f>IF(P2_IndicatorData!AF43="No data",0.1,ROUND(IF(P2_IndicatorData!AF43&gt;AU$51,10,IF(P2_IndicatorData!AF43&lt;AU$50,0.1,10-(AU$51-P2_IndicatorData!AF43)/(AU$51-AU$50)*10)),1))</f>
        <v>3.8</v>
      </c>
      <c r="AV41" s="228">
        <f t="shared" si="14"/>
        <v>4.9000000000000004</v>
      </c>
      <c r="AW41" s="228">
        <f t="shared" si="15"/>
        <v>3.6</v>
      </c>
      <c r="AX41" s="229">
        <f t="shared" si="17"/>
        <v>4.2</v>
      </c>
    </row>
    <row r="42" spans="1:50" x14ac:dyDescent="0.3">
      <c r="A42" s="149" t="s">
        <v>131</v>
      </c>
      <c r="B42" s="149" t="s">
        <v>132</v>
      </c>
      <c r="C42" s="150">
        <f>IF(P2_IndicatorData!C44="No data","x",ROUND(IF(P2_IndicatorData!C44&gt;C$51,10,IF(P2_IndicatorData!C44&lt;C$50,0,10-(C$51-P2_IndicatorData!C44)/(C$51-C$50)*10)),1))</f>
        <v>8.1999999999999993</v>
      </c>
      <c r="D42" s="150">
        <f>IF(P2_IndicatorData!D44="No data","x",ROUND(IF(P2_IndicatorData!D44&gt;D$51,0,IF(P2_IndicatorData!D44&lt;D$50,10,(D$51-P2_IndicatorData!D44)/(D$51-D$50)*10)),1))</f>
        <v>10</v>
      </c>
      <c r="E42" s="150">
        <f>IF(P2_IndicatorData!E44="No data","x",ROUND(IF(P2_IndicatorData!E44&gt;E$51,0,IF(P2_IndicatorData!E44&lt;E$50,10,(E$51-P2_IndicatorData!E44)/(E$51-E$50)*10)),1))</f>
        <v>10</v>
      </c>
      <c r="F42" s="150">
        <f>IF(P2_IndicatorData!F44="No data","x",ROUND(IF(P2_IndicatorData!F44&gt;F$51,0,IF(P2_IndicatorData!F44&lt;F$50,10,(F$51-P2_IndicatorData!F44)/(F$51-F$50)*10)),1))</f>
        <v>9.3000000000000007</v>
      </c>
      <c r="G42" s="150">
        <f>IF(P2_IndicatorData!G44="No data","x",ROUND(IF(P2_IndicatorData!G44&gt;G$51,0,IF(P2_IndicatorData!G44&lt;G$50,10,(G$51-P2_IndicatorData!G44)/(G$51-G$50)*10)),1))</f>
        <v>9.6999999999999993</v>
      </c>
      <c r="H42" s="150">
        <f>IF(P2_IndicatorData!H44="No data","x",ROUND(IF(P2_IndicatorData!H44&gt;H$51,10,IF(P2_IndicatorData!H44&lt;H$50,0,10-(H$51-P2_IndicatorData!H44)/(H$51-H$50)*10)),1))</f>
        <v>8.4</v>
      </c>
      <c r="I42" s="150">
        <f>IF(P2_IndicatorData!I44="No data","x",ROUND(IF(P2_IndicatorData!I44&gt;I$51,10,IF(P2_IndicatorData!I44&lt;I$50,0,10-(I$51-P2_IndicatorData!I44)/(I$51-I$50)*10)),1))</f>
        <v>3.3</v>
      </c>
      <c r="J42" s="150">
        <f>IF(P2_IndicatorData!J44="No data","x",ROUND(IF(P2_IndicatorData!J44&gt;J$51,10,IF(P2_IndicatorData!J44&lt;J$50,0,10-(J$51-P2_IndicatorData!J44)/(J$51-J$50)*10)),1))</f>
        <v>10</v>
      </c>
      <c r="K42" s="150">
        <f>IF(P2_IndicatorData!K44="No data","x",ROUND(IF(P2_IndicatorData!K44&gt;K$51,0,IF(P2_IndicatorData!K44&lt;K$50,10,(K$51-P2_IndicatorData!K44)/(K$51-K$50)*10)),1))</f>
        <v>10</v>
      </c>
      <c r="L42" s="150">
        <f>IF(P2_IndicatorData!L44="No data","x",ROUND(IF(P2_IndicatorData!L44&gt;L$51,0,IF(P2_IndicatorData!L44&lt;L$50,10,(L$51-P2_IndicatorData!L44)/(L$51-L$50)*10)),1))</f>
        <v>8.6999999999999993</v>
      </c>
      <c r="M42" s="150">
        <f>IF(P2_IndicatorData!M44="No data","x",ROUND(IF(P2_IndicatorData!M44&gt;M$51,0,IF(P2_IndicatorData!M44&lt;M$50,10,(M$51-P2_IndicatorData!M44)/(M$51-M$50)*10)),1))</f>
        <v>10</v>
      </c>
      <c r="N42" s="150">
        <f>IF(P2_IndicatorData!O44="No data","x",ROUND(IF(P2_IndicatorData!O44&gt;N$51,10,IF(P2_IndicatorData!O44&lt;N$50,0,10-(N$51-P2_IndicatorData!O44)/(N$51-N$50)*10)),1))</f>
        <v>10</v>
      </c>
      <c r="O42" s="150">
        <f>IF(P2_IndicatorData!Q44="No data","x",ROUND(IF(P2_IndicatorData!Q44&gt;O$51,10,IF(P2_IndicatorData!Q44&lt;O$50,0,10-(O$51-P2_IndicatorData!Q44)/(O$51-O$50)*10)),1))</f>
        <v>0</v>
      </c>
      <c r="P42" s="150">
        <f>IF(P2_IndicatorData!S44="No data","x",ROUND(IF(P2_IndicatorData!S44&gt;P$51,10,IF(P2_IndicatorData!S44&lt;P$50,0,10-(P$51-P2_IndicatorData!S44)/(P$51-P$50)*10)),1))</f>
        <v>7.3</v>
      </c>
      <c r="Q42" s="150">
        <f>IF(P2_IndicatorData!T44="No data","x",ROUND(IF(P2_IndicatorData!T44&gt;Q$51,10,IF(P2_IndicatorData!T44&lt;Q$50,0,10-(Q$51-P2_IndicatorData!T44)/(Q$51-Q$50)*10)),1))</f>
        <v>7</v>
      </c>
      <c r="R42" s="150">
        <f>IF(P2_IndicatorData!U44="No data","x",ROUND(IF(P2_IndicatorData!U44&gt;R$51,10,IF(P2_IndicatorData!U44&lt;R$50,0,10-(R$51-P2_IndicatorData!U44)/(R$51-R$50)*10)),1))</f>
        <v>6.6</v>
      </c>
      <c r="S42" s="150">
        <f>IF(P2_IndicatorData!V44="No data","x",ROUND(IF(P2_IndicatorData!V44&gt;S$51,0,IF(P2_IndicatorData!V44&lt;S$50,10,(S$51-P2_IndicatorData!V44)/(S$51-S$50)*10)),1))</f>
        <v>8.6</v>
      </c>
      <c r="T42" s="150">
        <f>IF(P2_IndicatorData!W44="No data","x",ROUND(IF(P2_IndicatorData!W44&gt;T$51,10,IF(P2_IndicatorData!W44&lt;T$50,0,10-(T$51-P2_IndicatorData!W44)/(T$51-T$50)*10)),1))</f>
        <v>3.3</v>
      </c>
      <c r="U42" s="150">
        <f>IF(P2_IndicatorData!X44="No data","x",ROUND(IF(P2_IndicatorData!X44&gt;U$51,0,IF(P2_IndicatorData!X44&lt;U$50,10,(U$51-P2_IndicatorData!X44)/(U$51-U$50)*10)),1))</f>
        <v>8</v>
      </c>
      <c r="V42" s="150">
        <f>IF(P2_IndicatorData!Y44="No data","x",ROUND(IF(P2_IndicatorData!Y44&gt;V$51,10,IF(P2_IndicatorData!Y44&lt;V$50,0,10-(V$51-P2_IndicatorData!Y44)/(V$51-V$50)*10)),1))</f>
        <v>7</v>
      </c>
      <c r="W42" s="150">
        <f>IF(P2_IndicatorData!Z44="No data","x",ROUND(IF(P2_IndicatorData!Z44&gt;W$51,10,IF(P2_IndicatorData!Z44&lt;W$50,0,10-(W$51-P2_IndicatorData!Z44)/(W$51-W$50)*10)),1))</f>
        <v>6.9</v>
      </c>
      <c r="X42" s="150">
        <f>IF(P2_IndicatorData!AA44="No data","x",ROUND(IF(P2_IndicatorData!AA44&gt;X$51,10,IF(P2_IndicatorData!AA44&lt;X$50,0,10-(X$51-P2_IndicatorData!AA44)/(X$51-X$50)*10)),1))</f>
        <v>10</v>
      </c>
      <c r="Y42" s="150">
        <f>IF(P2_IndicatorData!AB44="No data","x",ROUND(IF(P2_IndicatorData!AB44&gt;Y$51,0,IF(P2_IndicatorData!AB44&lt;Y$50,10,(Y$51-P2_IndicatorData!AB44)/(Y$51-Y$50)*10)),1))</f>
        <v>10</v>
      </c>
      <c r="Z42" s="150">
        <f>IF(P2_IndicatorData!AC44="No data","x",ROUND(IF(P2_IndicatorData!AC44&gt;Z$51,0,IF(P2_IndicatorData!AC44&lt;Z$50,10,(Z$51-P2_IndicatorData!AC44)/(Z$51-Z$50)*10)),1))</f>
        <v>8.3000000000000007</v>
      </c>
      <c r="AA42" s="150">
        <f>IF(P2_IndicatorData!AD44="No data","x",ROUND(IF(P2_IndicatorData!AD44&gt;AA$51,10,IF(P2_IndicatorData!AD44&lt;AA$50,0,10-(AA$51-P2_IndicatorData!AD44)/(AA$51-AA$50)*10)),1))</f>
        <v>9.4</v>
      </c>
      <c r="AB42" s="150">
        <f>IF(P2_IndicatorData!AE44="No data","x",ROUND(IF(P2_IndicatorData!AE44&gt;AB$51,0,IF(P2_IndicatorData!AE44&lt;AB$50,10,(AB$51-P2_IndicatorData!AE44)/(AB$51-AB$50)*10)),1))</f>
        <v>9.1999999999999993</v>
      </c>
      <c r="AC42" s="150">
        <f>IF(P2_IndicatorData!AH44="No data","x",ROUND(IF(P2_IndicatorData!AH44&gt;AC$51,10,IF(P2_IndicatorData!AH44&lt;AC$50,0,10-(AC$51-P2_IndicatorData!AH44)/(AC$51-AC$50)*10)),1))</f>
        <v>4.3</v>
      </c>
      <c r="AD42" s="150">
        <f>IF(P2_IndicatorData!AI44="No data","x",ROUND(IF(P2_IndicatorData!AI44&gt;AD$51,0,IF(P2_IndicatorData!AI44&lt;AD$50,10,(AD$51-P2_IndicatorData!AI44)/(AD$51-AD$50)*10)),1))</f>
        <v>10</v>
      </c>
      <c r="AE42" s="226">
        <f t="shared" si="16"/>
        <v>9.8000000000000007</v>
      </c>
      <c r="AF42" s="227">
        <f t="shared" si="0"/>
        <v>9</v>
      </c>
      <c r="AG42" s="227">
        <f t="shared" si="1"/>
        <v>5.9</v>
      </c>
      <c r="AH42" s="227">
        <f t="shared" si="2"/>
        <v>10</v>
      </c>
      <c r="AI42" s="228">
        <f t="shared" si="3"/>
        <v>8.3000000000000007</v>
      </c>
      <c r="AJ42" s="227">
        <f t="shared" si="4"/>
        <v>6.8</v>
      </c>
      <c r="AK42" s="227">
        <f t="shared" si="5"/>
        <v>9.4</v>
      </c>
      <c r="AL42" s="227">
        <f t="shared" si="6"/>
        <v>5.8</v>
      </c>
      <c r="AM42" s="228">
        <f t="shared" si="7"/>
        <v>7.3</v>
      </c>
      <c r="AN42" s="227">
        <f t="shared" si="8"/>
        <v>6</v>
      </c>
      <c r="AO42" s="227">
        <f t="shared" si="9"/>
        <v>9.4</v>
      </c>
      <c r="AP42" s="226">
        <f t="shared" si="10"/>
        <v>7</v>
      </c>
      <c r="AQ42" s="227">
        <f t="shared" si="11"/>
        <v>7.5</v>
      </c>
      <c r="AR42" s="228">
        <f t="shared" si="12"/>
        <v>7.6</v>
      </c>
      <c r="AS42" s="227">
        <f t="shared" si="13"/>
        <v>9.3000000000000007</v>
      </c>
      <c r="AT42" s="151">
        <f>IF(P2_IndicatorData!AG44="No data","x",ROUND(IF(P2_IndicatorData!AG44&gt;AT$51,10,IF(P2_IndicatorData!AG44&lt;AT$50,0,10-(AT$51-P2_IndicatorData!AG44)/(AT$51-AT$50)*10)),1))</f>
        <v>9.6999999999999993</v>
      </c>
      <c r="AU42" s="151">
        <f>IF(P2_IndicatorData!AF44="No data",0.1,ROUND(IF(P2_IndicatorData!AF44&gt;AU$51,10,IF(P2_IndicatorData!AF44&lt;AU$50,0.1,10-(AU$51-P2_IndicatorData!AF44)/(AU$51-AU$50)*10)),1))</f>
        <v>10</v>
      </c>
      <c r="AV42" s="228">
        <f t="shared" si="14"/>
        <v>9.6999999999999993</v>
      </c>
      <c r="AW42" s="228">
        <f t="shared" si="15"/>
        <v>7.2</v>
      </c>
      <c r="AX42" s="229">
        <f t="shared" si="17"/>
        <v>8</v>
      </c>
    </row>
    <row r="43" spans="1:50" x14ac:dyDescent="0.3">
      <c r="A43" s="149" t="s">
        <v>133</v>
      </c>
      <c r="B43" s="149" t="s">
        <v>134</v>
      </c>
      <c r="C43" s="150">
        <f>IF(P2_IndicatorData!C45="No data","x",ROUND(IF(P2_IndicatorData!C45&gt;C$51,10,IF(P2_IndicatorData!C45&lt;C$50,0,10-(C$51-P2_IndicatorData!C45)/(C$51-C$50)*10)),1))</f>
        <v>4.5</v>
      </c>
      <c r="D43" s="150">
        <f>IF(P2_IndicatorData!D45="No data","x",ROUND(IF(P2_IndicatorData!D45&gt;D$51,0,IF(P2_IndicatorData!D45&lt;D$50,10,(D$51-P2_IndicatorData!D45)/(D$51-D$50)*10)),1))</f>
        <v>2.5</v>
      </c>
      <c r="E43" s="150">
        <f>IF(P2_IndicatorData!E45="No data","x",ROUND(IF(P2_IndicatorData!E45&gt;E$51,0,IF(P2_IndicatorData!E45&lt;E$50,10,(E$51-P2_IndicatorData!E45)/(E$51-E$50)*10)),1))</f>
        <v>3.2</v>
      </c>
      <c r="F43" s="150">
        <f>IF(P2_IndicatorData!F45="No data","x",ROUND(IF(P2_IndicatorData!F45&gt;F$51,0,IF(P2_IndicatorData!F45&lt;F$50,10,(F$51-P2_IndicatorData!F45)/(F$51-F$50)*10)),1))</f>
        <v>6.7</v>
      </c>
      <c r="G43" s="150">
        <f>IF(P2_IndicatorData!G45="No data","x",ROUND(IF(P2_IndicatorData!G45&gt;G$51,0,IF(P2_IndicatorData!G45&lt;G$50,10,(G$51-P2_IndicatorData!G45)/(G$51-G$50)*10)),1))</f>
        <v>2.7</v>
      </c>
      <c r="H43" s="150">
        <f>IF(P2_IndicatorData!H45="No data","x",ROUND(IF(P2_IndicatorData!H45&gt;H$51,10,IF(P2_IndicatorData!H45&lt;H$50,0,10-(H$51-P2_IndicatorData!H45)/(H$51-H$50)*10)),1))</f>
        <v>8.1999999999999993</v>
      </c>
      <c r="I43" s="150">
        <f>IF(P2_IndicatorData!I45="No data","x",ROUND(IF(P2_IndicatorData!I45&gt;I$51,10,IF(P2_IndicatorData!I45&lt;I$50,0,10-(I$51-P2_IndicatorData!I45)/(I$51-I$50)*10)),1))</f>
        <v>1.3</v>
      </c>
      <c r="J43" s="150">
        <f>IF(P2_IndicatorData!J45="No data","x",ROUND(IF(P2_IndicatorData!J45&gt;J$51,10,IF(P2_IndicatorData!J45&lt;J$50,0,10-(J$51-P2_IndicatorData!J45)/(J$51-J$50)*10)),1))</f>
        <v>4.7</v>
      </c>
      <c r="K43" s="150">
        <f>IF(P2_IndicatorData!K45="No data","x",ROUND(IF(P2_IndicatorData!K45&gt;K$51,0,IF(P2_IndicatorData!K45&lt;K$50,10,(K$51-P2_IndicatorData!K45)/(K$51-K$50)*10)),1))</f>
        <v>1.4</v>
      </c>
      <c r="L43" s="150">
        <f>IF(P2_IndicatorData!L45="No data","x",ROUND(IF(P2_IndicatorData!L45&gt;L$51,0,IF(P2_IndicatorData!L45&lt;L$50,10,(L$51-P2_IndicatorData!L45)/(L$51-L$50)*10)),1))</f>
        <v>0</v>
      </c>
      <c r="M43" s="150">
        <f>IF(P2_IndicatorData!M45="No data","x",ROUND(IF(P2_IndicatorData!M45&gt;M$51,0,IF(P2_IndicatorData!M45&lt;M$50,10,(M$51-P2_IndicatorData!M45)/(M$51-M$50)*10)),1))</f>
        <v>0.4</v>
      </c>
      <c r="N43" s="150">
        <f>IF(P2_IndicatorData!O45="No data","x",ROUND(IF(P2_IndicatorData!O45&gt;N$51,10,IF(P2_IndicatorData!O45&lt;N$50,0,10-(N$51-P2_IndicatorData!O45)/(N$51-N$50)*10)),1))</f>
        <v>0</v>
      </c>
      <c r="O43" s="150">
        <f>IF(P2_IndicatorData!Q45="No data","x",ROUND(IF(P2_IndicatorData!Q45&gt;O$51,10,IF(P2_IndicatorData!Q45&lt;O$50,0,10-(O$51-P2_IndicatorData!Q45)/(O$51-O$50)*10)),1))</f>
        <v>0</v>
      </c>
      <c r="P43" s="150">
        <f>IF(P2_IndicatorData!S45="No data","x",ROUND(IF(P2_IndicatorData!S45&gt;P$51,10,IF(P2_IndicatorData!S45&lt;P$50,0,10-(P$51-P2_IndicatorData!S45)/(P$51-P$50)*10)),1))</f>
        <v>10</v>
      </c>
      <c r="Q43" s="150">
        <f>IF(P2_IndicatorData!T45="No data","x",ROUND(IF(P2_IndicatorData!T45&gt;Q$51,10,IF(P2_IndicatorData!T45&lt;Q$50,0,10-(Q$51-P2_IndicatorData!T45)/(Q$51-Q$50)*10)),1))</f>
        <v>0.5</v>
      </c>
      <c r="R43" s="150">
        <f>IF(P2_IndicatorData!U45="No data","x",ROUND(IF(P2_IndicatorData!U45&gt;R$51,10,IF(P2_IndicatorData!U45&lt;R$50,0,10-(R$51-P2_IndicatorData!U45)/(R$51-R$50)*10)),1))</f>
        <v>1</v>
      </c>
      <c r="S43" s="150">
        <f>IF(P2_IndicatorData!V45="No data","x",ROUND(IF(P2_IndicatorData!V45&gt;S$51,0,IF(P2_IndicatorData!V45&lt;S$50,10,(S$51-P2_IndicatorData!V45)/(S$51-S$50)*10)),1))</f>
        <v>6.5</v>
      </c>
      <c r="T43" s="150">
        <f>IF(P2_IndicatorData!W45="No data","x",ROUND(IF(P2_IndicatorData!W45&gt;T$51,10,IF(P2_IndicatorData!W45&lt;T$50,0,10-(T$51-P2_IndicatorData!W45)/(T$51-T$50)*10)),1))</f>
        <v>6.6</v>
      </c>
      <c r="U43" s="150">
        <f>IF(P2_IndicatorData!X45="No data","x",ROUND(IF(P2_IndicatorData!X45&gt;U$51,0,IF(P2_IndicatorData!X45&lt;U$50,10,(U$51-P2_IndicatorData!X45)/(U$51-U$50)*10)),1))</f>
        <v>4.2</v>
      </c>
      <c r="V43" s="150">
        <f>IF(P2_IndicatorData!Y45="No data","x",ROUND(IF(P2_IndicatorData!Y45&gt;V$51,10,IF(P2_IndicatorData!Y45&lt;V$50,0,10-(V$51-P2_IndicatorData!Y45)/(V$51-V$50)*10)),1))</f>
        <v>0</v>
      </c>
      <c r="W43" s="150">
        <f>IF(P2_IndicatorData!Z45="No data","x",ROUND(IF(P2_IndicatorData!Z45&gt;W$51,10,IF(P2_IndicatorData!Z45&lt;W$50,0,10-(W$51-P2_IndicatorData!Z45)/(W$51-W$50)*10)),1))</f>
        <v>0</v>
      </c>
      <c r="X43" s="150">
        <f>IF(P2_IndicatorData!AA45="No data","x",ROUND(IF(P2_IndicatorData!AA45&gt;X$51,10,IF(P2_IndicatorData!AA45&lt;X$50,0,10-(X$51-P2_IndicatorData!AA45)/(X$51-X$50)*10)),1))</f>
        <v>0.3</v>
      </c>
      <c r="Y43" s="150">
        <f>IF(P2_IndicatorData!AB45="No data","x",ROUND(IF(P2_IndicatorData!AB45&gt;Y$51,0,IF(P2_IndicatorData!AB45&lt;Y$50,10,(Y$51-P2_IndicatorData!AB45)/(Y$51-Y$50)*10)),1))</f>
        <v>6.7</v>
      </c>
      <c r="Z43" s="150">
        <f>IF(P2_IndicatorData!AC45="No data","x",ROUND(IF(P2_IndicatorData!AC45&gt;Z$51,0,IF(P2_IndicatorData!AC45&lt;Z$50,10,(Z$51-P2_IndicatorData!AC45)/(Z$51-Z$50)*10)),1))</f>
        <v>8.8000000000000007</v>
      </c>
      <c r="AA43" s="150">
        <f>IF(P2_IndicatorData!AD45="No data","x",ROUND(IF(P2_IndicatorData!AD45&gt;AA$51,10,IF(P2_IndicatorData!AD45&lt;AA$50,0,10-(AA$51-P2_IndicatorData!AD45)/(AA$51-AA$50)*10)),1))</f>
        <v>4</v>
      </c>
      <c r="AB43" s="150">
        <f>IF(P2_IndicatorData!AE45="No data","x",ROUND(IF(P2_IndicatorData!AE45&gt;AB$51,0,IF(P2_IndicatorData!AE45&lt;AB$50,10,(AB$51-P2_IndicatorData!AE45)/(AB$51-AB$50)*10)),1))</f>
        <v>8.1</v>
      </c>
      <c r="AC43" s="150">
        <f>IF(P2_IndicatorData!AH45="No data","x",ROUND(IF(P2_IndicatorData!AH45&gt;AC$51,10,IF(P2_IndicatorData!AH45&lt;AC$50,0,10-(AC$51-P2_IndicatorData!AH45)/(AC$51-AC$50)*10)),1))</f>
        <v>2.5</v>
      </c>
      <c r="AD43" s="150">
        <f>IF(P2_IndicatorData!AI45="No data","x",ROUND(IF(P2_IndicatorData!AI45&gt;AD$51,0,IF(P2_IndicatorData!AI45&lt;AD$50,10,(AD$51-P2_IndicatorData!AI45)/(AD$51-AD$50)*10)),1))</f>
        <v>1.7</v>
      </c>
      <c r="AE43" s="226">
        <f t="shared" si="16"/>
        <v>3.8</v>
      </c>
      <c r="AF43" s="227">
        <f t="shared" si="0"/>
        <v>4.2</v>
      </c>
      <c r="AG43" s="227">
        <f t="shared" si="1"/>
        <v>4.8</v>
      </c>
      <c r="AH43" s="227">
        <f t="shared" si="2"/>
        <v>3.1</v>
      </c>
      <c r="AI43" s="228">
        <f t="shared" si="3"/>
        <v>4</v>
      </c>
      <c r="AJ43" s="227">
        <f t="shared" si="4"/>
        <v>0.8</v>
      </c>
      <c r="AK43" s="227">
        <f t="shared" si="5"/>
        <v>0.2</v>
      </c>
      <c r="AL43" s="227">
        <f t="shared" si="6"/>
        <v>3.3</v>
      </c>
      <c r="AM43" s="228">
        <f t="shared" si="7"/>
        <v>1.4</v>
      </c>
      <c r="AN43" s="227">
        <f t="shared" si="8"/>
        <v>6.6</v>
      </c>
      <c r="AO43" s="227">
        <f t="shared" si="9"/>
        <v>5.3</v>
      </c>
      <c r="AP43" s="226">
        <f t="shared" si="10"/>
        <v>0</v>
      </c>
      <c r="AQ43" s="227">
        <f t="shared" si="11"/>
        <v>2.1</v>
      </c>
      <c r="AR43" s="228">
        <f t="shared" si="12"/>
        <v>4.7</v>
      </c>
      <c r="AS43" s="227">
        <f t="shared" si="13"/>
        <v>6.1</v>
      </c>
      <c r="AT43" s="151">
        <f>IF(P2_IndicatorData!AG45="No data","x",ROUND(IF(P2_IndicatorData!AG45&gt;AT$51,10,IF(P2_IndicatorData!AG45&lt;AT$50,0,10-(AT$51-P2_IndicatorData!AG45)/(AT$51-AT$50)*10)),1))</f>
        <v>4</v>
      </c>
      <c r="AU43" s="151">
        <f>IF(P2_IndicatorData!AF45="No data",0.1,ROUND(IF(P2_IndicatorData!AF45&gt;AU$51,10,IF(P2_IndicatorData!AF45&lt;AU$50,0.1,10-(AU$51-P2_IndicatorData!AF45)/(AU$51-AU$50)*10)),1))</f>
        <v>2.5</v>
      </c>
      <c r="AV43" s="228">
        <f t="shared" si="14"/>
        <v>4.2</v>
      </c>
      <c r="AW43" s="228">
        <f t="shared" si="15"/>
        <v>2.1</v>
      </c>
      <c r="AX43" s="229">
        <f t="shared" si="17"/>
        <v>3.3</v>
      </c>
    </row>
    <row r="44" spans="1:50" x14ac:dyDescent="0.3">
      <c r="A44" s="149" t="s">
        <v>135</v>
      </c>
      <c r="B44" s="149" t="s">
        <v>136</v>
      </c>
      <c r="C44" s="150">
        <f>IF(P2_IndicatorData!C46="No data","x",ROUND(IF(P2_IndicatorData!C46&gt;C$51,10,IF(P2_IndicatorData!C46&lt;C$50,0,10-(C$51-P2_IndicatorData!C46)/(C$51-C$50)*10)),1))</f>
        <v>7.6</v>
      </c>
      <c r="D44" s="150">
        <f>IF(P2_IndicatorData!D46="No data","x",ROUND(IF(P2_IndicatorData!D46&gt;D$51,0,IF(P2_IndicatorData!D46&lt;D$50,10,(D$51-P2_IndicatorData!D46)/(D$51-D$50)*10)),1))</f>
        <v>8.4</v>
      </c>
      <c r="E44" s="150">
        <f>IF(P2_IndicatorData!E46="No data","x",ROUND(IF(P2_IndicatorData!E46&gt;E$51,0,IF(P2_IndicatorData!E46&lt;E$50,10,(E$51-P2_IndicatorData!E46)/(E$51-E$50)*10)),1))</f>
        <v>3.6</v>
      </c>
      <c r="F44" s="150">
        <f>IF(P2_IndicatorData!F46="No data","x",ROUND(IF(P2_IndicatorData!F46&gt;F$51,0,IF(P2_IndicatorData!F46&lt;F$50,10,(F$51-P2_IndicatorData!F46)/(F$51-F$50)*10)),1))</f>
        <v>9.1999999999999993</v>
      </c>
      <c r="G44" s="150">
        <f>IF(P2_IndicatorData!G46="No data","x",ROUND(IF(P2_IndicatorData!G46&gt;G$51,0,IF(P2_IndicatorData!G46&lt;G$50,10,(G$51-P2_IndicatorData!G46)/(G$51-G$50)*10)),1))</f>
        <v>5.3</v>
      </c>
      <c r="H44" s="150">
        <f>IF(P2_IndicatorData!H46="No data","x",ROUND(IF(P2_IndicatorData!H46&gt;H$51,10,IF(P2_IndicatorData!H46&lt;H$50,0,10-(H$51-P2_IndicatorData!H46)/(H$51-H$50)*10)),1))</f>
        <v>8.5</v>
      </c>
      <c r="I44" s="150">
        <f>IF(P2_IndicatorData!I46="No data","x",ROUND(IF(P2_IndicatorData!I46&gt;I$51,10,IF(P2_IndicatorData!I46&lt;I$50,0,10-(I$51-P2_IndicatorData!I46)/(I$51-I$50)*10)),1))</f>
        <v>5.3</v>
      </c>
      <c r="J44" s="150">
        <f>IF(P2_IndicatorData!J46="No data","x",ROUND(IF(P2_IndicatorData!J46&gt;J$51,10,IF(P2_IndicatorData!J46&lt;J$50,0,10-(J$51-P2_IndicatorData!J46)/(J$51-J$50)*10)),1))</f>
        <v>4.8</v>
      </c>
      <c r="K44" s="150">
        <f>IF(P2_IndicatorData!K46="No data","x",ROUND(IF(P2_IndicatorData!K46&gt;K$51,0,IF(P2_IndicatorData!K46&lt;K$50,10,(K$51-P2_IndicatorData!K46)/(K$51-K$50)*10)),1))</f>
        <v>3.1</v>
      </c>
      <c r="L44" s="150">
        <f>IF(P2_IndicatorData!L46="No data","x",ROUND(IF(P2_IndicatorData!L46&gt;L$51,0,IF(P2_IndicatorData!L46&lt;L$50,10,(L$51-P2_IndicatorData!L46)/(L$51-L$50)*10)),1))</f>
        <v>1.8</v>
      </c>
      <c r="M44" s="150">
        <f>IF(P2_IndicatorData!M46="No data","x",ROUND(IF(P2_IndicatorData!M46&gt;M$51,0,IF(P2_IndicatorData!M46&lt;M$50,10,(M$51-P2_IndicatorData!M46)/(M$51-M$50)*10)),1))</f>
        <v>5.3</v>
      </c>
      <c r="N44" s="150">
        <f>IF(P2_IndicatorData!O46="No data","x",ROUND(IF(P2_IndicatorData!O46&gt;N$51,10,IF(P2_IndicatorData!O46&lt;N$50,0,10-(N$51-P2_IndicatorData!O46)/(N$51-N$50)*10)),1))</f>
        <v>0</v>
      </c>
      <c r="O44" s="150">
        <f>IF(P2_IndicatorData!Q46="No data","x",ROUND(IF(P2_IndicatorData!Q46&gt;O$51,10,IF(P2_IndicatorData!Q46&lt;O$50,0,10-(O$51-P2_IndicatorData!Q46)/(O$51-O$50)*10)),1))</f>
        <v>0</v>
      </c>
      <c r="P44" s="150">
        <f>IF(P2_IndicatorData!S46="No data","x",ROUND(IF(P2_IndicatorData!S46&gt;P$51,10,IF(P2_IndicatorData!S46&lt;P$50,0,10-(P$51-P2_IndicatorData!S46)/(P$51-P$50)*10)),1))</f>
        <v>3.8</v>
      </c>
      <c r="Q44" s="150">
        <f>IF(P2_IndicatorData!T46="No data","x",ROUND(IF(P2_IndicatorData!T46&gt;Q$51,10,IF(P2_IndicatorData!T46&lt;Q$50,0,10-(Q$51-P2_IndicatorData!T46)/(Q$51-Q$50)*10)),1))</f>
        <v>0.6</v>
      </c>
      <c r="R44" s="150">
        <f>IF(P2_IndicatorData!U46="No data","x",ROUND(IF(P2_IndicatorData!U46&gt;R$51,10,IF(P2_IndicatorData!U46&lt;R$50,0,10-(R$51-P2_IndicatorData!U46)/(R$51-R$50)*10)),1))</f>
        <v>1.1000000000000001</v>
      </c>
      <c r="S44" s="150">
        <f>IF(P2_IndicatorData!V46="No data","x",ROUND(IF(P2_IndicatorData!V46&gt;S$51,0,IF(P2_IndicatorData!V46&lt;S$50,10,(S$51-P2_IndicatorData!V46)/(S$51-S$50)*10)),1))</f>
        <v>4.5999999999999996</v>
      </c>
      <c r="T44" s="150">
        <f>IF(P2_IndicatorData!W46="No data","x",ROUND(IF(P2_IndicatorData!W46&gt;T$51,10,IF(P2_IndicatorData!W46&lt;T$50,0,10-(T$51-P2_IndicatorData!W46)/(T$51-T$50)*10)),1))</f>
        <v>1.7</v>
      </c>
      <c r="U44" s="150">
        <f>IF(P2_IndicatorData!X46="No data","x",ROUND(IF(P2_IndicatorData!X46&gt;U$51,0,IF(P2_IndicatorData!X46&lt;U$50,10,(U$51-P2_IndicatorData!X46)/(U$51-U$50)*10)),1))</f>
        <v>5.2</v>
      </c>
      <c r="V44" s="150">
        <f>IF(P2_IndicatorData!Y46="No data","x",ROUND(IF(P2_IndicatorData!Y46&gt;V$51,10,IF(P2_IndicatorData!Y46&lt;V$50,0,10-(V$51-P2_IndicatorData!Y46)/(V$51-V$50)*10)),1))</f>
        <v>7.6</v>
      </c>
      <c r="W44" s="150">
        <f>IF(P2_IndicatorData!Z46="No data","x",ROUND(IF(P2_IndicatorData!Z46&gt;W$51,10,IF(P2_IndicatorData!Z46&lt;W$50,0,10-(W$51-P2_IndicatorData!Z46)/(W$51-W$50)*10)),1))</f>
        <v>6.3</v>
      </c>
      <c r="X44" s="150">
        <f>IF(P2_IndicatorData!AA46="No data","x",ROUND(IF(P2_IndicatorData!AA46&gt;X$51,10,IF(P2_IndicatorData!AA46&lt;X$50,0,10-(X$51-P2_IndicatorData!AA46)/(X$51-X$50)*10)),1))</f>
        <v>0.3</v>
      </c>
      <c r="Y44" s="150">
        <f>IF(P2_IndicatorData!AB46="No data","x",ROUND(IF(P2_IndicatorData!AB46&gt;Y$51,0,IF(P2_IndicatorData!AB46&lt;Y$50,10,(Y$51-P2_IndicatorData!AB46)/(Y$51-Y$50)*10)),1))</f>
        <v>4.2</v>
      </c>
      <c r="Z44" s="150">
        <f>IF(P2_IndicatorData!AC46="No data","x",ROUND(IF(P2_IndicatorData!AC46&gt;Z$51,0,IF(P2_IndicatorData!AC46&lt;Z$50,10,(Z$51-P2_IndicatorData!AC46)/(Z$51-Z$50)*10)),1))</f>
        <v>9.6999999999999993</v>
      </c>
      <c r="AA44" s="150">
        <f>IF(P2_IndicatorData!AD46="No data","x",ROUND(IF(P2_IndicatorData!AD46&gt;AA$51,10,IF(P2_IndicatorData!AD46&lt;AA$50,0,10-(AA$51-P2_IndicatorData!AD46)/(AA$51-AA$50)*10)),1))</f>
        <v>6.1</v>
      </c>
      <c r="AB44" s="150">
        <f>IF(P2_IndicatorData!AE46="No data","x",ROUND(IF(P2_IndicatorData!AE46&gt;AB$51,0,IF(P2_IndicatorData!AE46&lt;AB$50,10,(AB$51-P2_IndicatorData!AE46)/(AB$51-AB$50)*10)),1))</f>
        <v>7.7</v>
      </c>
      <c r="AC44" s="150">
        <f>IF(P2_IndicatorData!AH46="No data","x",ROUND(IF(P2_IndicatorData!AH46&gt;AC$51,10,IF(P2_IndicatorData!AH46&lt;AC$50,0,10-(AC$51-P2_IndicatorData!AH46)/(AC$51-AC$50)*10)),1))</f>
        <v>4.5</v>
      </c>
      <c r="AD44" s="150">
        <f>IF(P2_IndicatorData!AI46="No data","x",ROUND(IF(P2_IndicatorData!AI46&gt;AD$51,0,IF(P2_IndicatorData!AI46&lt;AD$50,10,(AD$51-P2_IndicatorData!AI46)/(AD$51-AD$50)*10)),1))</f>
        <v>6.4</v>
      </c>
      <c r="AE44" s="226">
        <f t="shared" si="16"/>
        <v>6.6</v>
      </c>
      <c r="AF44" s="227">
        <f t="shared" si="0"/>
        <v>7.1</v>
      </c>
      <c r="AG44" s="227">
        <f t="shared" si="1"/>
        <v>6.9</v>
      </c>
      <c r="AH44" s="227">
        <f t="shared" si="2"/>
        <v>4</v>
      </c>
      <c r="AI44" s="228">
        <f t="shared" si="3"/>
        <v>6</v>
      </c>
      <c r="AJ44" s="227">
        <f t="shared" si="4"/>
        <v>0.9</v>
      </c>
      <c r="AK44" s="227">
        <f t="shared" si="5"/>
        <v>3.6</v>
      </c>
      <c r="AL44" s="227">
        <f t="shared" si="6"/>
        <v>1.3</v>
      </c>
      <c r="AM44" s="228">
        <f t="shared" si="7"/>
        <v>1.9</v>
      </c>
      <c r="AN44" s="227">
        <f t="shared" si="8"/>
        <v>3.2</v>
      </c>
      <c r="AO44" s="227">
        <f t="shared" si="9"/>
        <v>4.7</v>
      </c>
      <c r="AP44" s="226">
        <f t="shared" si="10"/>
        <v>7</v>
      </c>
      <c r="AQ44" s="227">
        <f t="shared" si="11"/>
        <v>6.1</v>
      </c>
      <c r="AR44" s="228">
        <f t="shared" si="12"/>
        <v>4.7</v>
      </c>
      <c r="AS44" s="227">
        <f t="shared" si="13"/>
        <v>6.9</v>
      </c>
      <c r="AT44" s="151">
        <f>IF(P2_IndicatorData!AG46="No data","x",ROUND(IF(P2_IndicatorData!AG46&gt;AT$51,10,IF(P2_IndicatorData!AG46&lt;AT$50,0,10-(AT$51-P2_IndicatorData!AG46)/(AT$51-AT$50)*10)),1))</f>
        <v>5</v>
      </c>
      <c r="AU44" s="151">
        <f>IF(P2_IndicatorData!AF46="No data",0.1,ROUND(IF(P2_IndicatorData!AF46&gt;AU$51,10,IF(P2_IndicatorData!AF46&lt;AU$50,0.1,10-(AU$51-P2_IndicatorData!AF46)/(AU$51-AU$50)*10)),1))</f>
        <v>0.1</v>
      </c>
      <c r="AV44" s="228">
        <f t="shared" si="14"/>
        <v>4</v>
      </c>
      <c r="AW44" s="228">
        <f t="shared" si="15"/>
        <v>5.5</v>
      </c>
      <c r="AX44" s="229">
        <f t="shared" si="17"/>
        <v>4.4000000000000004</v>
      </c>
    </row>
    <row r="45" spans="1:50" x14ac:dyDescent="0.3">
      <c r="A45" s="149" t="s">
        <v>137</v>
      </c>
      <c r="B45" s="149" t="s">
        <v>138</v>
      </c>
      <c r="C45" s="150">
        <f>IF(P2_IndicatorData!C47="No data","x",ROUND(IF(P2_IndicatorData!C47&gt;C$51,10,IF(P2_IndicatorData!C47&lt;C$50,0,10-(C$51-P2_IndicatorData!C47)/(C$51-C$50)*10)),1))</f>
        <v>10</v>
      </c>
      <c r="D45" s="150">
        <f>IF(P2_IndicatorData!D47="No data","x",ROUND(IF(P2_IndicatorData!D47&gt;D$51,0,IF(P2_IndicatorData!D47&lt;D$50,10,(D$51-P2_IndicatorData!D47)/(D$51-D$50)*10)),1))</f>
        <v>10</v>
      </c>
      <c r="E45" s="150">
        <f>IF(P2_IndicatorData!E47="No data","x",ROUND(IF(P2_IndicatorData!E47&gt;E$51,0,IF(P2_IndicatorData!E47&lt;E$50,10,(E$51-P2_IndicatorData!E47)/(E$51-E$50)*10)),1))</f>
        <v>10</v>
      </c>
      <c r="F45" s="150">
        <f>IF(P2_IndicatorData!F47="No data","x",ROUND(IF(P2_IndicatorData!F47&gt;F$51,0,IF(P2_IndicatorData!F47&lt;F$50,10,(F$51-P2_IndicatorData!F47)/(F$51-F$50)*10)),1))</f>
        <v>10</v>
      </c>
      <c r="G45" s="150">
        <f>IF(P2_IndicatorData!G47="No data","x",ROUND(IF(P2_IndicatorData!G47&gt;G$51,0,IF(P2_IndicatorData!G47&lt;G$50,10,(G$51-P2_IndicatorData!G47)/(G$51-G$50)*10)),1))</f>
        <v>7.9</v>
      </c>
      <c r="H45" s="150">
        <f>IF(P2_IndicatorData!H47="No data","x",ROUND(IF(P2_IndicatorData!H47&gt;H$51,10,IF(P2_IndicatorData!H47&lt;H$50,0,10-(H$51-P2_IndicatorData!H47)/(H$51-H$50)*10)),1))</f>
        <v>9.1999999999999993</v>
      </c>
      <c r="I45" s="150">
        <f>IF(P2_IndicatorData!I47="No data","x",ROUND(IF(P2_IndicatorData!I47&gt;I$51,10,IF(P2_IndicatorData!I47&lt;I$50,0,10-(I$51-P2_IndicatorData!I47)/(I$51-I$50)*10)),1))</f>
        <v>2.6</v>
      </c>
      <c r="J45" s="150">
        <f>IF(P2_IndicatorData!J47="No data","x",ROUND(IF(P2_IndicatorData!J47&gt;J$51,10,IF(P2_IndicatorData!J47&lt;J$50,0,10-(J$51-P2_IndicatorData!J47)/(J$51-J$50)*10)),1))</f>
        <v>5</v>
      </c>
      <c r="K45" s="150">
        <f>IF(P2_IndicatorData!K47="No data","x",ROUND(IF(P2_IndicatorData!K47&gt;K$51,0,IF(P2_IndicatorData!K47&lt;K$50,10,(K$51-P2_IndicatorData!K47)/(K$51-K$50)*10)),1))</f>
        <v>1.9</v>
      </c>
      <c r="L45" s="150">
        <f>IF(P2_IndicatorData!L47="No data","x",ROUND(IF(P2_IndicatorData!L47&gt;L$51,0,IF(P2_IndicatorData!L47&lt;L$50,10,(L$51-P2_IndicatorData!L47)/(L$51-L$50)*10)),1))</f>
        <v>7.8</v>
      </c>
      <c r="M45" s="150">
        <f>IF(P2_IndicatorData!M47="No data","x",ROUND(IF(P2_IndicatorData!M47&gt;M$51,0,IF(P2_IndicatorData!M47&lt;M$50,10,(M$51-P2_IndicatorData!M47)/(M$51-M$50)*10)),1))</f>
        <v>10</v>
      </c>
      <c r="N45" s="150">
        <f>IF(P2_IndicatorData!O47="No data","x",ROUND(IF(P2_IndicatorData!O47&gt;N$51,10,IF(P2_IndicatorData!O47&lt;N$50,0,10-(N$51-P2_IndicatorData!O47)/(N$51-N$50)*10)),1))</f>
        <v>4.3</v>
      </c>
      <c r="O45" s="150">
        <f>IF(P2_IndicatorData!Q47="No data","x",ROUND(IF(P2_IndicatorData!Q47&gt;O$51,10,IF(P2_IndicatorData!Q47&lt;O$50,0,10-(O$51-P2_IndicatorData!Q47)/(O$51-O$50)*10)),1))</f>
        <v>0</v>
      </c>
      <c r="P45" s="150">
        <f>IF(P2_IndicatorData!S47="No data","x",ROUND(IF(P2_IndicatorData!S47&gt;P$51,10,IF(P2_IndicatorData!S47&lt;P$50,0,10-(P$51-P2_IndicatorData!S47)/(P$51-P$50)*10)),1))</f>
        <v>10</v>
      </c>
      <c r="Q45" s="150">
        <f>IF(P2_IndicatorData!T47="No data","x",ROUND(IF(P2_IndicatorData!T47&gt;Q$51,10,IF(P2_IndicatorData!T47&lt;Q$50,0,10-(Q$51-P2_IndicatorData!T47)/(Q$51-Q$50)*10)),1))</f>
        <v>10</v>
      </c>
      <c r="R45" s="150">
        <f>IF(P2_IndicatorData!U47="No data","x",ROUND(IF(P2_IndicatorData!U47&gt;R$51,10,IF(P2_IndicatorData!U47&lt;R$50,0,10-(R$51-P2_IndicatorData!U47)/(R$51-R$50)*10)),1))</f>
        <v>10</v>
      </c>
      <c r="S45" s="150">
        <f>IF(P2_IndicatorData!V47="No data","x",ROUND(IF(P2_IndicatorData!V47&gt;S$51,0,IF(P2_IndicatorData!V47&lt;S$50,10,(S$51-P2_IndicatorData!V47)/(S$51-S$50)*10)),1))</f>
        <v>9.6999999999999993</v>
      </c>
      <c r="T45" s="150">
        <f>IF(P2_IndicatorData!W47="No data","x",ROUND(IF(P2_IndicatorData!W47&gt;T$51,10,IF(P2_IndicatorData!W47&lt;T$50,0,10-(T$51-P2_IndicatorData!W47)/(T$51-T$50)*10)),1))</f>
        <v>10</v>
      </c>
      <c r="U45" s="150">
        <f>IF(P2_IndicatorData!X47="No data","x",ROUND(IF(P2_IndicatorData!X47&gt;U$51,0,IF(P2_IndicatorData!X47&lt;U$50,10,(U$51-P2_IndicatorData!X47)/(U$51-U$50)*10)),1))</f>
        <v>5.9</v>
      </c>
      <c r="V45" s="150">
        <f>IF(P2_IndicatorData!Y47="No data","x",ROUND(IF(P2_IndicatorData!Y47&gt;V$51,10,IF(P2_IndicatorData!Y47&lt;V$50,0,10-(V$51-P2_IndicatorData!Y47)/(V$51-V$50)*10)),1))</f>
        <v>10</v>
      </c>
      <c r="W45" s="150">
        <f>IF(P2_IndicatorData!Z47="No data","x",ROUND(IF(P2_IndicatorData!Z47&gt;W$51,10,IF(P2_IndicatorData!Z47&lt;W$50,0,10-(W$51-P2_IndicatorData!Z47)/(W$51-W$50)*10)),1))</f>
        <v>10</v>
      </c>
      <c r="X45" s="150">
        <f>IF(P2_IndicatorData!AA47="No data","x",ROUND(IF(P2_IndicatorData!AA47&gt;X$51,10,IF(P2_IndicatorData!AA47&lt;X$50,0,10-(X$51-P2_IndicatorData!AA47)/(X$51-X$50)*10)),1))</f>
        <v>10</v>
      </c>
      <c r="Y45" s="150">
        <f>IF(P2_IndicatorData!AB47="No data","x",ROUND(IF(P2_IndicatorData!AB47&gt;Y$51,0,IF(P2_IndicatorData!AB47&lt;Y$50,10,(Y$51-P2_IndicatorData!AB47)/(Y$51-Y$50)*10)),1))</f>
        <v>10</v>
      </c>
      <c r="Z45" s="150">
        <f>IF(P2_IndicatorData!AC47="No data","x",ROUND(IF(P2_IndicatorData!AC47&gt;Z$51,0,IF(P2_IndicatorData!AC47&lt;Z$50,10,(Z$51-P2_IndicatorData!AC47)/(Z$51-Z$50)*10)),1))</f>
        <v>8.1</v>
      </c>
      <c r="AA45" s="150">
        <f>IF(P2_IndicatorData!AD47="No data","x",ROUND(IF(P2_IndicatorData!AD47&gt;AA$51,10,IF(P2_IndicatorData!AD47&lt;AA$50,0,10-(AA$51-P2_IndicatorData!AD47)/(AA$51-AA$50)*10)),1))</f>
        <v>10</v>
      </c>
      <c r="AB45" s="150">
        <f>IF(P2_IndicatorData!AE47="No data","x",ROUND(IF(P2_IndicatorData!AE47&gt;AB$51,0,IF(P2_IndicatorData!AE47&lt;AB$50,10,(AB$51-P2_IndicatorData!AE47)/(AB$51-AB$50)*10)),1))</f>
        <v>10</v>
      </c>
      <c r="AC45" s="150">
        <f>IF(P2_IndicatorData!AH47="No data","x",ROUND(IF(P2_IndicatorData!AH47&gt;AC$51,10,IF(P2_IndicatorData!AH47&lt;AC$50,0,10-(AC$51-P2_IndicatorData!AH47)/(AC$51-AC$50)*10)),1))</f>
        <v>4.5999999999999996</v>
      </c>
      <c r="AD45" s="150">
        <f>IF(P2_IndicatorData!AI47="No data","x",ROUND(IF(P2_IndicatorData!AI47&gt;AD$51,0,IF(P2_IndicatorData!AI47&lt;AD$50,10,(AD$51-P2_IndicatorData!AI47)/(AD$51-AD$50)*10)),1))</f>
        <v>10</v>
      </c>
      <c r="AE45" s="226">
        <f t="shared" si="16"/>
        <v>9.5</v>
      </c>
      <c r="AF45" s="227">
        <f t="shared" si="0"/>
        <v>9.8000000000000007</v>
      </c>
      <c r="AG45" s="227">
        <f t="shared" si="1"/>
        <v>5.9</v>
      </c>
      <c r="AH45" s="227">
        <f t="shared" si="2"/>
        <v>3.5</v>
      </c>
      <c r="AI45" s="228">
        <f t="shared" si="3"/>
        <v>6.4</v>
      </c>
      <c r="AJ45" s="227">
        <f t="shared" si="4"/>
        <v>10</v>
      </c>
      <c r="AK45" s="227">
        <f t="shared" si="5"/>
        <v>8.9</v>
      </c>
      <c r="AL45" s="227">
        <f t="shared" si="6"/>
        <v>4.8</v>
      </c>
      <c r="AM45" s="228">
        <f t="shared" si="7"/>
        <v>7.9</v>
      </c>
      <c r="AN45" s="227">
        <f t="shared" si="8"/>
        <v>9.9</v>
      </c>
      <c r="AO45" s="227">
        <f t="shared" si="9"/>
        <v>9.4</v>
      </c>
      <c r="AP45" s="226">
        <f t="shared" si="10"/>
        <v>10</v>
      </c>
      <c r="AQ45" s="227">
        <f t="shared" si="11"/>
        <v>8</v>
      </c>
      <c r="AR45" s="228">
        <f t="shared" si="12"/>
        <v>9.1</v>
      </c>
      <c r="AS45" s="227">
        <f t="shared" si="13"/>
        <v>10</v>
      </c>
      <c r="AT45" s="151">
        <f>IF(P2_IndicatorData!AG47="No data","x",ROUND(IF(P2_IndicatorData!AG47&gt;AT$51,10,IF(P2_IndicatorData!AG47&lt;AT$50,0,10-(AT$51-P2_IndicatorData!AG47)/(AT$51-AT$50)*10)),1))</f>
        <v>10</v>
      </c>
      <c r="AU45" s="151">
        <f>IF(P2_IndicatorData!AF47="No data",0.1,ROUND(IF(P2_IndicatorData!AF47&gt;AU$51,10,IF(P2_IndicatorData!AF47&lt;AU$50,0.1,10-(AU$51-P2_IndicatorData!AF47)/(AU$51-AU$50)*10)),1))</f>
        <v>8.8000000000000007</v>
      </c>
      <c r="AV45" s="228">
        <f t="shared" si="14"/>
        <v>9.6</v>
      </c>
      <c r="AW45" s="228">
        <f t="shared" si="15"/>
        <v>7.3</v>
      </c>
      <c r="AX45" s="229">
        <f t="shared" si="17"/>
        <v>8.1</v>
      </c>
    </row>
    <row r="46" spans="1:50" x14ac:dyDescent="0.3">
      <c r="A46" s="149" t="s">
        <v>139</v>
      </c>
      <c r="B46" s="149" t="s">
        <v>140</v>
      </c>
      <c r="C46" s="150">
        <f>IF(P2_IndicatorData!C48="No data","x",ROUND(IF(P2_IndicatorData!C48&gt;C$51,10,IF(P2_IndicatorData!C48&lt;C$50,0,10-(C$51-P2_IndicatorData!C48)/(C$51-C$50)*10)),1))</f>
        <v>6.7</v>
      </c>
      <c r="D46" s="150">
        <f>IF(P2_IndicatorData!D48="No data","x",ROUND(IF(P2_IndicatorData!D48&gt;D$51,0,IF(P2_IndicatorData!D48&lt;D$50,10,(D$51-P2_IndicatorData!D48)/(D$51-D$50)*10)),1))</f>
        <v>3.6</v>
      </c>
      <c r="E46" s="150">
        <f>IF(P2_IndicatorData!E48="No data","x",ROUND(IF(P2_IndicatorData!E48&gt;E$51,0,IF(P2_IndicatorData!E48&lt;E$50,10,(E$51-P2_IndicatorData!E48)/(E$51-E$50)*10)),1))</f>
        <v>8.8000000000000007</v>
      </c>
      <c r="F46" s="150">
        <f>IF(P2_IndicatorData!F48="No data","x",ROUND(IF(P2_IndicatorData!F48&gt;F$51,0,IF(P2_IndicatorData!F48&lt;F$50,10,(F$51-P2_IndicatorData!F48)/(F$51-F$50)*10)),1))</f>
        <v>7.7</v>
      </c>
      <c r="G46" s="150">
        <f>IF(P2_IndicatorData!G48="No data","x",ROUND(IF(P2_IndicatorData!G48&gt;G$51,0,IF(P2_IndicatorData!G48&lt;G$50,10,(G$51-P2_IndicatorData!G48)/(G$51-G$50)*10)),1))</f>
        <v>2.9</v>
      </c>
      <c r="H46" s="150">
        <f>IF(P2_IndicatorData!H48="No data","x",ROUND(IF(P2_IndicatorData!H48&gt;H$51,10,IF(P2_IndicatorData!H48&lt;H$50,0,10-(H$51-P2_IndicatorData!H48)/(H$51-H$50)*10)),1))</f>
        <v>5.7</v>
      </c>
      <c r="I46" s="150">
        <f>IF(P2_IndicatorData!I48="No data","x",ROUND(IF(P2_IndicatorData!I48&gt;I$51,10,IF(P2_IndicatorData!I48&lt;I$50,0,10-(I$51-P2_IndicatorData!I48)/(I$51-I$50)*10)),1))</f>
        <v>4.0999999999999996</v>
      </c>
      <c r="J46" s="150">
        <f>IF(P2_IndicatorData!J48="No data","x",ROUND(IF(P2_IndicatorData!J48&gt;J$51,10,IF(P2_IndicatorData!J48&lt;J$50,0,10-(J$51-P2_IndicatorData!J48)/(J$51-J$50)*10)),1))</f>
        <v>8.1999999999999993</v>
      </c>
      <c r="K46" s="150">
        <f>IF(P2_IndicatorData!K48="No data","x",ROUND(IF(P2_IndicatorData!K48&gt;K$51,0,IF(P2_IndicatorData!K48&lt;K$50,10,(K$51-P2_IndicatorData!K48)/(K$51-K$50)*10)),1))</f>
        <v>10</v>
      </c>
      <c r="L46" s="150">
        <f>IF(P2_IndicatorData!L48="No data","x",ROUND(IF(P2_IndicatorData!L48&gt;L$51,0,IF(P2_IndicatorData!L48&lt;L$50,10,(L$51-P2_IndicatorData!L48)/(L$51-L$50)*10)),1))</f>
        <v>3.8</v>
      </c>
      <c r="M46" s="150">
        <f>IF(P2_IndicatorData!M48="No data","x",ROUND(IF(P2_IndicatorData!M48&gt;M$51,0,IF(P2_IndicatorData!M48&lt;M$50,10,(M$51-P2_IndicatorData!M48)/(M$51-M$50)*10)),1))</f>
        <v>8</v>
      </c>
      <c r="N46" s="150">
        <f>IF(P2_IndicatorData!O48="No data","x",ROUND(IF(P2_IndicatorData!O48&gt;N$51,10,IF(P2_IndicatorData!O48&lt;N$50,0,10-(N$51-P2_IndicatorData!O48)/(N$51-N$50)*10)),1))</f>
        <v>0</v>
      </c>
      <c r="O46" s="150">
        <f>IF(P2_IndicatorData!Q48="No data","x",ROUND(IF(P2_IndicatorData!Q48&gt;O$51,10,IF(P2_IndicatorData!Q48&lt;O$50,0,10-(O$51-P2_IndicatorData!Q48)/(O$51-O$50)*10)),1))</f>
        <v>0</v>
      </c>
      <c r="P46" s="150">
        <f>IF(P2_IndicatorData!S48="No data","x",ROUND(IF(P2_IndicatorData!S48&gt;P$51,10,IF(P2_IndicatorData!S48&lt;P$50,0,10-(P$51-P2_IndicatorData!S48)/(P$51-P$50)*10)),1))</f>
        <v>4.5999999999999996</v>
      </c>
      <c r="Q46" s="150">
        <f>IF(P2_IndicatorData!T48="No data","x",ROUND(IF(P2_IndicatorData!T48&gt;Q$51,10,IF(P2_IndicatorData!T48&lt;Q$50,0,10-(Q$51-P2_IndicatorData!T48)/(Q$51-Q$50)*10)),1))</f>
        <v>0.3</v>
      </c>
      <c r="R46" s="150">
        <f>IF(P2_IndicatorData!U48="No data","x",ROUND(IF(P2_IndicatorData!U48&gt;R$51,10,IF(P2_IndicatorData!U48&lt;R$50,0,10-(R$51-P2_IndicatorData!U48)/(R$51-R$50)*10)),1))</f>
        <v>0.6</v>
      </c>
      <c r="S46" s="150">
        <f>IF(P2_IndicatorData!V48="No data","x",ROUND(IF(P2_IndicatorData!V48&gt;S$51,0,IF(P2_IndicatorData!V48&lt;S$50,10,(S$51-P2_IndicatorData!V48)/(S$51-S$50)*10)),1))</f>
        <v>3.5</v>
      </c>
      <c r="T46" s="150">
        <f>IF(P2_IndicatorData!W48="No data","x",ROUND(IF(P2_IndicatorData!W48&gt;T$51,10,IF(P2_IndicatorData!W48&lt;T$50,0,10-(T$51-P2_IndicatorData!W48)/(T$51-T$50)*10)),1))</f>
        <v>1.2</v>
      </c>
      <c r="U46" s="150">
        <f>IF(P2_IndicatorData!X48="No data","x",ROUND(IF(P2_IndicatorData!X48&gt;U$51,0,IF(P2_IndicatorData!X48&lt;U$50,10,(U$51-P2_IndicatorData!X48)/(U$51-U$50)*10)),1))</f>
        <v>4.7</v>
      </c>
      <c r="V46" s="150">
        <f>IF(P2_IndicatorData!Y48="No data","x",ROUND(IF(P2_IndicatorData!Y48&gt;V$51,10,IF(P2_IndicatorData!Y48&lt;V$50,0,10-(V$51-P2_IndicatorData!Y48)/(V$51-V$50)*10)),1))</f>
        <v>0</v>
      </c>
      <c r="W46" s="150">
        <f>IF(P2_IndicatorData!Z48="No data","x",ROUND(IF(P2_IndicatorData!Z48&gt;W$51,10,IF(P2_IndicatorData!Z48&lt;W$50,0,10-(W$51-P2_IndicatorData!Z48)/(W$51-W$50)*10)),1))</f>
        <v>0</v>
      </c>
      <c r="X46" s="150">
        <f>IF(P2_IndicatorData!AA48="No data","x",ROUND(IF(P2_IndicatorData!AA48&gt;X$51,10,IF(P2_IndicatorData!AA48&lt;X$50,0,10-(X$51-P2_IndicatorData!AA48)/(X$51-X$50)*10)),1))</f>
        <v>0.2</v>
      </c>
      <c r="Y46" s="150">
        <f>IF(P2_IndicatorData!AB48="No data","x",ROUND(IF(P2_IndicatorData!AB48&gt;Y$51,0,IF(P2_IndicatorData!AB48&lt;Y$50,10,(Y$51-P2_IndicatorData!AB48)/(Y$51-Y$50)*10)),1))</f>
        <v>6.3</v>
      </c>
      <c r="Z46" s="150">
        <f>IF(P2_IndicatorData!AC48="No data","x",ROUND(IF(P2_IndicatorData!AC48&gt;Z$51,0,IF(P2_IndicatorData!AC48&lt;Z$50,10,(Z$51-P2_IndicatorData!AC48)/(Z$51-Z$50)*10)),1))</f>
        <v>8.8000000000000007</v>
      </c>
      <c r="AA46" s="150">
        <f>IF(P2_IndicatorData!AD48="No data","x",ROUND(IF(P2_IndicatorData!AD48&gt;AA$51,10,IF(P2_IndicatorData!AD48&lt;AA$50,0,10-(AA$51-P2_IndicatorData!AD48)/(AA$51-AA$50)*10)),1))</f>
        <v>7.1</v>
      </c>
      <c r="AB46" s="150">
        <f>IF(P2_IndicatorData!AE48="No data","x",ROUND(IF(P2_IndicatorData!AE48&gt;AB$51,0,IF(P2_IndicatorData!AE48&lt;AB$50,10,(AB$51-P2_IndicatorData!AE48)/(AB$51-AB$50)*10)),1))</f>
        <v>4.5</v>
      </c>
      <c r="AC46" s="150">
        <f>IF(P2_IndicatorData!AH48="No data","x",ROUND(IF(P2_IndicatorData!AH48&gt;AC$51,10,IF(P2_IndicatorData!AH48&lt;AC$50,0,10-(AC$51-P2_IndicatorData!AH48)/(AC$51-AC$50)*10)),1))</f>
        <v>2.7</v>
      </c>
      <c r="AD46" s="150">
        <f>IF(P2_IndicatorData!AI48="No data","x",ROUND(IF(P2_IndicatorData!AI48&gt;AD$51,0,IF(P2_IndicatorData!AI48&lt;AD$50,10,(AD$51-P2_IndicatorData!AI48)/(AD$51-AD$50)*10)),1))</f>
        <v>3.3</v>
      </c>
      <c r="AE46" s="226">
        <f t="shared" si="16"/>
        <v>5.8</v>
      </c>
      <c r="AF46" s="227">
        <f t="shared" si="0"/>
        <v>6.3</v>
      </c>
      <c r="AG46" s="227">
        <f t="shared" si="1"/>
        <v>4.9000000000000004</v>
      </c>
      <c r="AH46" s="227">
        <f t="shared" si="2"/>
        <v>9.1</v>
      </c>
      <c r="AI46" s="228">
        <f t="shared" si="3"/>
        <v>6.8</v>
      </c>
      <c r="AJ46" s="227">
        <f t="shared" si="4"/>
        <v>0.5</v>
      </c>
      <c r="AK46" s="227">
        <f t="shared" si="5"/>
        <v>5.9</v>
      </c>
      <c r="AL46" s="227">
        <f t="shared" si="6"/>
        <v>1.5</v>
      </c>
      <c r="AM46" s="228">
        <f t="shared" si="7"/>
        <v>2.6</v>
      </c>
      <c r="AN46" s="227">
        <f t="shared" si="8"/>
        <v>2.4</v>
      </c>
      <c r="AO46" s="227">
        <f t="shared" si="9"/>
        <v>5.0999999999999996</v>
      </c>
      <c r="AP46" s="226">
        <f t="shared" si="10"/>
        <v>0</v>
      </c>
      <c r="AQ46" s="227">
        <f t="shared" si="11"/>
        <v>2.4</v>
      </c>
      <c r="AR46" s="228">
        <f t="shared" si="12"/>
        <v>3.3</v>
      </c>
      <c r="AS46" s="227">
        <f t="shared" si="13"/>
        <v>5.8</v>
      </c>
      <c r="AT46" s="151">
        <f>IF(P2_IndicatorData!AG48="No data","x",ROUND(IF(P2_IndicatorData!AG48&gt;AT$51,10,IF(P2_IndicatorData!AG48&lt;AT$50,0,10-(AT$51-P2_IndicatorData!AG48)/(AT$51-AT$50)*10)),1))</f>
        <v>3.5</v>
      </c>
      <c r="AU46" s="151">
        <f>IF(P2_IndicatorData!AF48="No data",0.1,ROUND(IF(P2_IndicatorData!AF48&gt;AU$51,10,IF(P2_IndicatorData!AF48&lt;AU$50,0.1,10-(AU$51-P2_IndicatorData!AF48)/(AU$51-AU$50)*10)),1))</f>
        <v>0.1</v>
      </c>
      <c r="AV46" s="228">
        <f t="shared" si="14"/>
        <v>3.1</v>
      </c>
      <c r="AW46" s="228">
        <f t="shared" si="15"/>
        <v>3</v>
      </c>
      <c r="AX46" s="229">
        <f t="shared" si="17"/>
        <v>3.8</v>
      </c>
    </row>
    <row r="47" spans="1:50" x14ac:dyDescent="0.3">
      <c r="A47" s="149" t="s">
        <v>141</v>
      </c>
      <c r="B47" s="149" t="s">
        <v>142</v>
      </c>
      <c r="C47" s="150">
        <f>IF(P2_IndicatorData!C49="No data","x",ROUND(IF(P2_IndicatorData!C49&gt;C$51,10,IF(P2_IndicatorData!C49&lt;C$50,0,10-(C$51-P2_IndicatorData!C49)/(C$51-C$50)*10)),1))</f>
        <v>9.3000000000000007</v>
      </c>
      <c r="D47" s="150">
        <f>IF(P2_IndicatorData!D49="No data","x",ROUND(IF(P2_IndicatorData!D49&gt;D$51,0,IF(P2_IndicatorData!D49&lt;D$50,10,(D$51-P2_IndicatorData!D49)/(D$51-D$50)*10)),1))</f>
        <v>2.7</v>
      </c>
      <c r="E47" s="150">
        <f>IF(P2_IndicatorData!E49="No data","x",ROUND(IF(P2_IndicatorData!E49&gt;E$51,0,IF(P2_IndicatorData!E49&lt;E$50,10,(E$51-P2_IndicatorData!E49)/(E$51-E$50)*10)),1))</f>
        <v>4.5999999999999996</v>
      </c>
      <c r="F47" s="150">
        <f>IF(P2_IndicatorData!F49="No data","x",ROUND(IF(P2_IndicatorData!F49&gt;F$51,0,IF(P2_IndicatorData!F49&lt;F$50,10,(F$51-P2_IndicatorData!F49)/(F$51-F$50)*10)),1))</f>
        <v>7.7</v>
      </c>
      <c r="G47" s="150">
        <f>IF(P2_IndicatorData!G49="No data","x",ROUND(IF(P2_IndicatorData!G49&gt;G$51,0,IF(P2_IndicatorData!G49&lt;G$50,10,(G$51-P2_IndicatorData!G49)/(G$51-G$50)*10)),1))</f>
        <v>4</v>
      </c>
      <c r="H47" s="150">
        <f>IF(P2_IndicatorData!H49="No data","x",ROUND(IF(P2_IndicatorData!H49&gt;H$51,10,IF(P2_IndicatorData!H49&lt;H$50,0,10-(H$51-P2_IndicatorData!H49)/(H$51-H$50)*10)),1))</f>
        <v>6.6</v>
      </c>
      <c r="I47" s="150">
        <f>IF(P2_IndicatorData!I49="No data","x",ROUND(IF(P2_IndicatorData!I49&gt;I$51,10,IF(P2_IndicatorData!I49&lt;I$50,0,10-(I$51-P2_IndicatorData!I49)/(I$51-I$50)*10)),1))</f>
        <v>3.6</v>
      </c>
      <c r="J47" s="150">
        <f>IF(P2_IndicatorData!J49="No data","x",ROUND(IF(P2_IndicatorData!J49&gt;J$51,10,IF(P2_IndicatorData!J49&lt;J$50,0,10-(J$51-P2_IndicatorData!J49)/(J$51-J$50)*10)),1))</f>
        <v>5</v>
      </c>
      <c r="K47" s="150">
        <f>IF(P2_IndicatorData!K49="No data","x",ROUND(IF(P2_IndicatorData!K49&gt;K$51,0,IF(P2_IndicatorData!K49&lt;K$50,10,(K$51-P2_IndicatorData!K49)/(K$51-K$50)*10)),1))</f>
        <v>1.3</v>
      </c>
      <c r="L47" s="150">
        <f>IF(P2_IndicatorData!L49="No data","x",ROUND(IF(P2_IndicatorData!L49&gt;L$51,0,IF(P2_IndicatorData!L49&lt;L$50,10,(L$51-P2_IndicatorData!L49)/(L$51-L$50)*10)),1))</f>
        <v>1</v>
      </c>
      <c r="M47" s="150">
        <f>IF(P2_IndicatorData!M49="No data","x",ROUND(IF(P2_IndicatorData!M49&gt;M$51,0,IF(P2_IndicatorData!M49&lt;M$50,10,(M$51-P2_IndicatorData!M49)/(M$51-M$50)*10)),1))</f>
        <v>3.2</v>
      </c>
      <c r="N47" s="150">
        <f>IF(P2_IndicatorData!O49="No data","x",ROUND(IF(P2_IndicatorData!O49&gt;N$51,10,IF(P2_IndicatorData!O49&lt;N$50,0,10-(N$51-P2_IndicatorData!O49)/(N$51-N$50)*10)),1))</f>
        <v>0</v>
      </c>
      <c r="O47" s="150">
        <f>IF(P2_IndicatorData!Q49="No data","x",ROUND(IF(P2_IndicatorData!Q49&gt;O$51,10,IF(P2_IndicatorData!Q49&lt;O$50,0,10-(O$51-P2_IndicatorData!Q49)/(O$51-O$50)*10)),1))</f>
        <v>0</v>
      </c>
      <c r="P47" s="150">
        <f>IF(P2_IndicatorData!S49="No data","x",ROUND(IF(P2_IndicatorData!S49&gt;P$51,10,IF(P2_IndicatorData!S49&lt;P$50,0,10-(P$51-P2_IndicatorData!S49)/(P$51-P$50)*10)),1))</f>
        <v>7.8</v>
      </c>
      <c r="Q47" s="150">
        <f>IF(P2_IndicatorData!T49="No data","x",ROUND(IF(P2_IndicatorData!T49&gt;Q$51,10,IF(P2_IndicatorData!T49&lt;Q$50,0,10-(Q$51-P2_IndicatorData!T49)/(Q$51-Q$50)*10)),1))</f>
        <v>0.3</v>
      </c>
      <c r="R47" s="150">
        <f>IF(P2_IndicatorData!U49="No data","x",ROUND(IF(P2_IndicatorData!U49&gt;R$51,10,IF(P2_IndicatorData!U49&lt;R$50,0,10-(R$51-P2_IndicatorData!U49)/(R$51-R$50)*10)),1))</f>
        <v>0.7</v>
      </c>
      <c r="S47" s="150">
        <f>IF(P2_IndicatorData!V49="No data","x",ROUND(IF(P2_IndicatorData!V49&gt;S$51,0,IF(P2_IndicatorData!V49&lt;S$50,10,(S$51-P2_IndicatorData!V49)/(S$51-S$50)*10)),1))</f>
        <v>4.0999999999999996</v>
      </c>
      <c r="T47" s="150">
        <f>IF(P2_IndicatorData!W49="No data","x",ROUND(IF(P2_IndicatorData!W49&gt;T$51,10,IF(P2_IndicatorData!W49&lt;T$50,0,10-(T$51-P2_IndicatorData!W49)/(T$51-T$50)*10)),1))</f>
        <v>1.8</v>
      </c>
      <c r="U47" s="150">
        <f>IF(P2_IndicatorData!X49="No data","x",ROUND(IF(P2_IndicatorData!X49&gt;U$51,0,IF(P2_IndicatorData!X49&lt;U$50,10,(U$51-P2_IndicatorData!X49)/(U$51-U$50)*10)),1))</f>
        <v>10</v>
      </c>
      <c r="V47" s="150">
        <f>IF(P2_IndicatorData!Y49="No data","x",ROUND(IF(P2_IndicatorData!Y49&gt;V$51,10,IF(P2_IndicatorData!Y49&lt;V$50,0,10-(V$51-P2_IndicatorData!Y49)/(V$51-V$50)*10)),1))</f>
        <v>0</v>
      </c>
      <c r="W47" s="150">
        <f>IF(P2_IndicatorData!Z49="No data","x",ROUND(IF(P2_IndicatorData!Z49&gt;W$51,10,IF(P2_IndicatorData!Z49&lt;W$50,0,10-(W$51-P2_IndicatorData!Z49)/(W$51-W$50)*10)),1))</f>
        <v>0</v>
      </c>
      <c r="X47" s="150">
        <f>IF(P2_IndicatorData!AA49="No data","x",ROUND(IF(P2_IndicatorData!AA49&gt;X$51,10,IF(P2_IndicatorData!AA49&lt;X$50,0,10-(X$51-P2_IndicatorData!AA49)/(X$51-X$50)*10)),1))</f>
        <v>0.2</v>
      </c>
      <c r="Y47" s="150">
        <f>IF(P2_IndicatorData!AB49="No data","x",ROUND(IF(P2_IndicatorData!AB49&gt;Y$51,0,IF(P2_IndicatorData!AB49&lt;Y$50,10,(Y$51-P2_IndicatorData!AB49)/(Y$51-Y$50)*10)),1))</f>
        <v>4.9000000000000004</v>
      </c>
      <c r="Z47" s="150">
        <f>IF(P2_IndicatorData!AC49="No data","x",ROUND(IF(P2_IndicatorData!AC49&gt;Z$51,0,IF(P2_IndicatorData!AC49&lt;Z$50,10,(Z$51-P2_IndicatorData!AC49)/(Z$51-Z$50)*10)),1))</f>
        <v>8.5</v>
      </c>
      <c r="AA47" s="150">
        <f>IF(P2_IndicatorData!AD49="No data","x",ROUND(IF(P2_IndicatorData!AD49&gt;AA$51,10,IF(P2_IndicatorData!AD49&lt;AA$50,0,10-(AA$51-P2_IndicatorData!AD49)/(AA$51-AA$50)*10)),1))</f>
        <v>7.2</v>
      </c>
      <c r="AB47" s="150">
        <f>IF(P2_IndicatorData!AE49="No data","x",ROUND(IF(P2_IndicatorData!AE49&gt;AB$51,0,IF(P2_IndicatorData!AE49&lt;AB$50,10,(AB$51-P2_IndicatorData!AE49)/(AB$51-AB$50)*10)),1))</f>
        <v>7.7</v>
      </c>
      <c r="AC47" s="150">
        <f>IF(P2_IndicatorData!AH49="No data","x",ROUND(IF(P2_IndicatorData!AH49&gt;AC$51,10,IF(P2_IndicatorData!AH49&lt;AC$50,0,10-(AC$51-P2_IndicatorData!AH49)/(AC$51-AC$50)*10)),1))</f>
        <v>1.9</v>
      </c>
      <c r="AD47" s="150">
        <f>IF(P2_IndicatorData!AI49="No data","x",ROUND(IF(P2_IndicatorData!AI49&gt;AD$51,0,IF(P2_IndicatorData!AI49&lt;AD$50,10,(AD$51-P2_IndicatorData!AI49)/(AD$51-AD$50)*10)),1))</f>
        <v>3.4</v>
      </c>
      <c r="AE47" s="226">
        <f t="shared" si="16"/>
        <v>4.8</v>
      </c>
      <c r="AF47" s="227">
        <f t="shared" si="0"/>
        <v>7.1</v>
      </c>
      <c r="AG47" s="227">
        <f t="shared" si="1"/>
        <v>5.0999999999999996</v>
      </c>
      <c r="AH47" s="227">
        <f t="shared" si="2"/>
        <v>3.2</v>
      </c>
      <c r="AI47" s="228">
        <f t="shared" si="3"/>
        <v>5.0999999999999996</v>
      </c>
      <c r="AJ47" s="227">
        <f t="shared" si="4"/>
        <v>0.5</v>
      </c>
      <c r="AK47" s="227">
        <f t="shared" si="5"/>
        <v>2.1</v>
      </c>
      <c r="AL47" s="227">
        <f t="shared" si="6"/>
        <v>2.6</v>
      </c>
      <c r="AM47" s="228">
        <f t="shared" si="7"/>
        <v>1.7</v>
      </c>
      <c r="AN47" s="227">
        <f t="shared" si="8"/>
        <v>3</v>
      </c>
      <c r="AO47" s="227">
        <f t="shared" si="9"/>
        <v>4.5</v>
      </c>
      <c r="AP47" s="226">
        <f t="shared" si="10"/>
        <v>0</v>
      </c>
      <c r="AQ47" s="227">
        <f t="shared" si="11"/>
        <v>5</v>
      </c>
      <c r="AR47" s="228">
        <f t="shared" si="12"/>
        <v>4.2</v>
      </c>
      <c r="AS47" s="227">
        <f t="shared" si="13"/>
        <v>7.5</v>
      </c>
      <c r="AT47" s="151">
        <f>IF(P2_IndicatorData!AG49="No data","x",ROUND(IF(P2_IndicatorData!AG49&gt;AT$51,10,IF(P2_IndicatorData!AG49&lt;AT$50,0,10-(AT$51-P2_IndicatorData!AG49)/(AT$51-AT$50)*10)),1))</f>
        <v>4.5</v>
      </c>
      <c r="AU47" s="151">
        <f>IF(P2_IndicatorData!AF49="No data",0.1,ROUND(IF(P2_IndicatorData!AF49&gt;AU$51,10,IF(P2_IndicatorData!AF49&lt;AU$50,0.1,10-(AU$51-P2_IndicatorData!AF49)/(AU$51-AU$50)*10)),1))</f>
        <v>0.1</v>
      </c>
      <c r="AV47" s="228">
        <f t="shared" si="14"/>
        <v>4</v>
      </c>
      <c r="AW47" s="228">
        <f t="shared" si="15"/>
        <v>2.7</v>
      </c>
      <c r="AX47" s="229">
        <f t="shared" si="17"/>
        <v>3.5</v>
      </c>
    </row>
    <row r="48" spans="1:50" x14ac:dyDescent="0.3">
      <c r="A48" s="149" t="s">
        <v>143</v>
      </c>
      <c r="B48" s="149" t="s">
        <v>144</v>
      </c>
      <c r="C48" s="150">
        <f>IF(P2_IndicatorData!C50="No data","x",ROUND(IF(P2_IndicatorData!C50&gt;C$51,10,IF(P2_IndicatorData!C50&lt;C$50,0,10-(C$51-P2_IndicatorData!C50)/(C$51-C$50)*10)),1))</f>
        <v>10</v>
      </c>
      <c r="D48" s="150">
        <f>IF(P2_IndicatorData!D50="No data","x",ROUND(IF(P2_IndicatorData!D50&gt;D$51,0,IF(P2_IndicatorData!D50&lt;D$50,10,(D$51-P2_IndicatorData!D50)/(D$51-D$50)*10)),1))</f>
        <v>10</v>
      </c>
      <c r="E48" s="150">
        <f>IF(P2_IndicatorData!E50="No data","x",ROUND(IF(P2_IndicatorData!E50&gt;E$51,0,IF(P2_IndicatorData!E50&lt;E$50,10,(E$51-P2_IndicatorData!E50)/(E$51-E$50)*10)),1))</f>
        <v>10</v>
      </c>
      <c r="F48" s="150">
        <f>IF(P2_IndicatorData!F50="No data","x",ROUND(IF(P2_IndicatorData!F50&gt;F$51,0,IF(P2_IndicatorData!F50&lt;F$50,10,(F$51-P2_IndicatorData!F50)/(F$51-F$50)*10)),1))</f>
        <v>9.9</v>
      </c>
      <c r="G48" s="150">
        <f>IF(P2_IndicatorData!G50="No data","x",ROUND(IF(P2_IndicatorData!G50&gt;G$51,0,IF(P2_IndicatorData!G50&lt;G$50,10,(G$51-P2_IndicatorData!G50)/(G$51-G$50)*10)),1))</f>
        <v>10</v>
      </c>
      <c r="H48" s="150">
        <f>IF(P2_IndicatorData!H50="No data","x",ROUND(IF(P2_IndicatorData!H50&gt;H$51,10,IF(P2_IndicatorData!H50&lt;H$50,0,10-(H$51-P2_IndicatorData!H50)/(H$51-H$50)*10)),1))</f>
        <v>5</v>
      </c>
      <c r="I48" s="150">
        <f>IF(P2_IndicatorData!I50="No data","x",ROUND(IF(P2_IndicatorData!I50&gt;I$51,10,IF(P2_IndicatorData!I50&lt;I$50,0,10-(I$51-P2_IndicatorData!I50)/(I$51-I$50)*10)),1))</f>
        <v>10</v>
      </c>
      <c r="J48" s="150">
        <f>IF(P2_IndicatorData!J50="No data","x",ROUND(IF(P2_IndicatorData!J50&gt;J$51,10,IF(P2_IndicatorData!J50&lt;J$50,0,10-(J$51-P2_IndicatorData!J50)/(J$51-J$50)*10)),1))</f>
        <v>8.8000000000000007</v>
      </c>
      <c r="K48" s="150">
        <f>IF(P2_IndicatorData!K50="No data","x",ROUND(IF(P2_IndicatorData!K50&gt;K$51,0,IF(P2_IndicatorData!K50&lt;K$50,10,(K$51-P2_IndicatorData!K50)/(K$51-K$50)*10)),1))</f>
        <v>0.8</v>
      </c>
      <c r="L48" s="150">
        <f>IF(P2_IndicatorData!L50="No data","x",ROUND(IF(P2_IndicatorData!L50&gt;L$51,0,IF(P2_IndicatorData!L50&lt;L$50,10,(L$51-P2_IndicatorData!L50)/(L$51-L$50)*10)),1))</f>
        <v>10</v>
      </c>
      <c r="M48" s="150">
        <f>IF(P2_IndicatorData!M50="No data","x",ROUND(IF(P2_IndicatorData!M50&gt;M$51,0,IF(P2_IndicatorData!M50&lt;M$50,10,(M$51-P2_IndicatorData!M50)/(M$51-M$50)*10)),1))</f>
        <v>10</v>
      </c>
      <c r="N48" s="150">
        <f>IF(P2_IndicatorData!O50="No data","x",ROUND(IF(P2_IndicatorData!O50&gt;N$51,10,IF(P2_IndicatorData!O50&lt;N$50,0,10-(N$51-P2_IndicatorData!O50)/(N$51-N$50)*10)),1))</f>
        <v>10</v>
      </c>
      <c r="O48" s="150">
        <f>IF(P2_IndicatorData!Q50="No data","x",ROUND(IF(P2_IndicatorData!Q50&gt;O$51,10,IF(P2_IndicatorData!Q50&lt;O$50,0,10-(O$51-P2_IndicatorData!Q50)/(O$51-O$50)*10)),1))</f>
        <v>0</v>
      </c>
      <c r="P48" s="150">
        <f>IF(P2_IndicatorData!S50="No data","x",ROUND(IF(P2_IndicatorData!S50&gt;P$51,10,IF(P2_IndicatorData!S50&lt;P$50,0,10-(P$51-P2_IndicatorData!S50)/(P$51-P$50)*10)),1))</f>
        <v>8.9</v>
      </c>
      <c r="Q48" s="150">
        <f>IF(P2_IndicatorData!T50="No data","x",ROUND(IF(P2_IndicatorData!T50&gt;Q$51,10,IF(P2_IndicatorData!T50&lt;Q$50,0,10-(Q$51-P2_IndicatorData!T50)/(Q$51-Q$50)*10)),1))</f>
        <v>10</v>
      </c>
      <c r="R48" s="150">
        <f>IF(P2_IndicatorData!U50="No data","x",ROUND(IF(P2_IndicatorData!U50&gt;R$51,10,IF(P2_IndicatorData!U50&lt;R$50,0,10-(R$51-P2_IndicatorData!U50)/(R$51-R$50)*10)),1))</f>
        <v>10</v>
      </c>
      <c r="S48" s="150">
        <f>IF(P2_IndicatorData!V50="No data","x",ROUND(IF(P2_IndicatorData!V50&gt;S$51,0,IF(P2_IndicatorData!V50&lt;S$50,10,(S$51-P2_IndicatorData!V50)/(S$51-S$50)*10)),1))</f>
        <v>7.9</v>
      </c>
      <c r="T48" s="150">
        <f>IF(P2_IndicatorData!W50="No data","x",ROUND(IF(P2_IndicatorData!W50&gt;T$51,10,IF(P2_IndicatorData!W50&lt;T$50,0,10-(T$51-P2_IndicatorData!W50)/(T$51-T$50)*10)),1))</f>
        <v>9.1</v>
      </c>
      <c r="U48" s="150">
        <f>IF(P2_IndicatorData!X50="No data","x",ROUND(IF(P2_IndicatorData!X50&gt;U$51,0,IF(P2_IndicatorData!X50&lt;U$50,10,(U$51-P2_IndicatorData!X50)/(U$51-U$50)*10)),1))</f>
        <v>8.3000000000000007</v>
      </c>
      <c r="V48" s="150">
        <f>IF(P2_IndicatorData!Y50="No data","x",ROUND(IF(P2_IndicatorData!Y50&gt;V$51,10,IF(P2_IndicatorData!Y50&lt;V$50,0,10-(V$51-P2_IndicatorData!Y50)/(V$51-V$50)*10)),1))</f>
        <v>10</v>
      </c>
      <c r="W48" s="150">
        <f>IF(P2_IndicatorData!Z50="No data","x",ROUND(IF(P2_IndicatorData!Z50&gt;W$51,10,IF(P2_IndicatorData!Z50&lt;W$50,0,10-(W$51-P2_IndicatorData!Z50)/(W$51-W$50)*10)),1))</f>
        <v>10</v>
      </c>
      <c r="X48" s="150">
        <f>IF(P2_IndicatorData!AA50="No data","x",ROUND(IF(P2_IndicatorData!AA50&gt;X$51,10,IF(P2_IndicatorData!AA50&lt;X$50,0,10-(X$51-P2_IndicatorData!AA50)/(X$51-X$50)*10)),1))</f>
        <v>10</v>
      </c>
      <c r="Y48" s="150">
        <f>IF(P2_IndicatorData!AB50="No data","x",ROUND(IF(P2_IndicatorData!AB50&gt;Y$51,0,IF(P2_IndicatorData!AB50&lt;Y$50,10,(Y$51-P2_IndicatorData!AB50)/(Y$51-Y$50)*10)),1))</f>
        <v>10</v>
      </c>
      <c r="Z48" s="150">
        <f>IF(P2_IndicatorData!AC50="No data","x",ROUND(IF(P2_IndicatorData!AC50&gt;Z$51,0,IF(P2_IndicatorData!AC50&lt;Z$50,10,(Z$51-P2_IndicatorData!AC50)/(Z$51-Z$50)*10)),1))</f>
        <v>10</v>
      </c>
      <c r="AA48" s="150">
        <f>IF(P2_IndicatorData!AD50="No data","x",ROUND(IF(P2_IndicatorData!AD50&gt;AA$51,10,IF(P2_IndicatorData!AD50&lt;AA$50,0,10-(AA$51-P2_IndicatorData!AD50)/(AA$51-AA$50)*10)),1))</f>
        <v>9.5</v>
      </c>
      <c r="AB48" s="150">
        <f>IF(P2_IndicatorData!AE50="No data","x",ROUND(IF(P2_IndicatorData!AE50&gt;AB$51,0,IF(P2_IndicatorData!AE50&lt;AB$50,10,(AB$51-P2_IndicatorData!AE50)/(AB$51-AB$50)*10)),1))</f>
        <v>10</v>
      </c>
      <c r="AC48" s="150">
        <f>IF(P2_IndicatorData!AH50="No data","x",ROUND(IF(P2_IndicatorData!AH50&gt;AC$51,10,IF(P2_IndicatorData!AH50&lt;AC$50,0,10-(AC$51-P2_IndicatorData!AH50)/(AC$51-AC$50)*10)),1))</f>
        <v>2.7</v>
      </c>
      <c r="AD48" s="150">
        <f>IF(P2_IndicatorData!AI50="No data","x",ROUND(IF(P2_IndicatorData!AI50&gt;AD$51,0,IF(P2_IndicatorData!AI50&lt;AD$50,10,(AD$51-P2_IndicatorData!AI50)/(AD$51-AD$50)*10)),1))</f>
        <v>10</v>
      </c>
      <c r="AE48" s="226">
        <f t="shared" si="16"/>
        <v>10</v>
      </c>
      <c r="AF48" s="227">
        <f t="shared" si="0"/>
        <v>10</v>
      </c>
      <c r="AG48" s="227">
        <f t="shared" si="1"/>
        <v>7.5</v>
      </c>
      <c r="AH48" s="227">
        <f t="shared" si="2"/>
        <v>4.8</v>
      </c>
      <c r="AI48" s="228">
        <f t="shared" si="3"/>
        <v>7.4</v>
      </c>
      <c r="AJ48" s="227">
        <f t="shared" si="4"/>
        <v>10</v>
      </c>
      <c r="AK48" s="227">
        <f t="shared" si="5"/>
        <v>10</v>
      </c>
      <c r="AL48" s="227">
        <f t="shared" si="6"/>
        <v>6.3</v>
      </c>
      <c r="AM48" s="228">
        <f t="shared" si="7"/>
        <v>8.8000000000000007</v>
      </c>
      <c r="AN48" s="227">
        <f t="shared" si="8"/>
        <v>8.5</v>
      </c>
      <c r="AO48" s="227">
        <f t="shared" si="9"/>
        <v>10</v>
      </c>
      <c r="AP48" s="226">
        <f t="shared" si="10"/>
        <v>10</v>
      </c>
      <c r="AQ48" s="227">
        <f t="shared" si="11"/>
        <v>9.1999999999999993</v>
      </c>
      <c r="AR48" s="228">
        <f t="shared" si="12"/>
        <v>9.1999999999999993</v>
      </c>
      <c r="AS48" s="227">
        <f t="shared" si="13"/>
        <v>9.8000000000000007</v>
      </c>
      <c r="AT48" s="151">
        <f>IF(P2_IndicatorData!AG50="No data","x",ROUND(IF(P2_IndicatorData!AG50&gt;AT$51,10,IF(P2_IndicatorData!AG50&lt;AT$50,0,10-(AT$51-P2_IndicatorData!AG50)/(AT$51-AT$50)*10)),1))</f>
        <v>10</v>
      </c>
      <c r="AU48" s="151">
        <f>IF(P2_IndicatorData!AF50="No data",0.1,ROUND(IF(P2_IndicatorData!AF50&gt;AU$51,10,IF(P2_IndicatorData!AF50&lt;AU$50,0.1,10-(AU$51-P2_IndicatorData!AF50)/(AU$51-AU$50)*10)),1))</f>
        <v>10</v>
      </c>
      <c r="AV48" s="228">
        <f t="shared" si="14"/>
        <v>9.9</v>
      </c>
      <c r="AW48" s="228">
        <f t="shared" si="15"/>
        <v>6.4</v>
      </c>
      <c r="AX48" s="229">
        <f t="shared" si="17"/>
        <v>8.3000000000000007</v>
      </c>
    </row>
    <row r="49" spans="1:50" x14ac:dyDescent="0.3">
      <c r="A49" s="149" t="s">
        <v>145</v>
      </c>
      <c r="B49" s="149" t="s">
        <v>146</v>
      </c>
      <c r="C49" s="230">
        <f>IF(P2_IndicatorData!C51="No data","x",ROUND(IF(P2_IndicatorData!C51&gt;C$51,10,IF(P2_IndicatorData!C51&lt;C$50,0,10-(C$51-P2_IndicatorData!C51)/(C$51-C$50)*10)),1))</f>
        <v>8.4</v>
      </c>
      <c r="D49" s="230">
        <f>IF(P2_IndicatorData!D51="No data","x",ROUND(IF(P2_IndicatorData!D51&gt;D$51,0,IF(P2_IndicatorData!D51&lt;D$50,10,(D$51-P2_IndicatorData!D51)/(D$51-D$50)*10)),1))</f>
        <v>10</v>
      </c>
      <c r="E49" s="230">
        <f>IF(P2_IndicatorData!E51="No data","x",ROUND(IF(P2_IndicatorData!E51&gt;E$51,0,IF(P2_IndicatorData!E51&lt;E$50,10,(E$51-P2_IndicatorData!E51)/(E$51-E$50)*10)),1))</f>
        <v>10</v>
      </c>
      <c r="F49" s="230">
        <f>IF(P2_IndicatorData!F51="No data","x",ROUND(IF(P2_IndicatorData!F51&gt;F$51,0,IF(P2_IndicatorData!F51&lt;F$50,10,(F$51-P2_IndicatorData!F51)/(F$51-F$50)*10)),1))</f>
        <v>10</v>
      </c>
      <c r="G49" s="230">
        <f>IF(P2_IndicatorData!G51="No data","x",ROUND(IF(P2_IndicatorData!G51&gt;G$51,0,IF(P2_IndicatorData!G51&lt;G$50,10,(G$51-P2_IndicatorData!G51)/(G$51-G$50)*10)),1))</f>
        <v>8.4</v>
      </c>
      <c r="H49" s="230">
        <f>IF(P2_IndicatorData!H51="No data","x",ROUND(IF(P2_IndicatorData!H51&gt;H$51,10,IF(P2_IndicatorData!H51&lt;H$50,0,10-(H$51-P2_IndicatorData!H51)/(H$51-H$50)*10)),1))</f>
        <v>10</v>
      </c>
      <c r="I49" s="230">
        <f>IF(P2_IndicatorData!I51="No data","x",ROUND(IF(P2_IndicatorData!I51&gt;I$51,10,IF(P2_IndicatorData!I51&lt;I$50,0,10-(I$51-P2_IndicatorData!I51)/(I$51-I$50)*10)),1))</f>
        <v>5.3</v>
      </c>
      <c r="J49" s="230">
        <f>IF(P2_IndicatorData!J51="No data","x",ROUND(IF(P2_IndicatorData!J51&gt;J$51,10,IF(P2_IndicatorData!J51&lt;J$50,0,10-(J$51-P2_IndicatorData!J51)/(J$51-J$50)*10)),1))</f>
        <v>2</v>
      </c>
      <c r="K49" s="230">
        <f>IF(P2_IndicatorData!K51="No data","x",ROUND(IF(P2_IndicatorData!K51&gt;K$51,0,IF(P2_IndicatorData!K51&lt;K$50,10,(K$51-P2_IndicatorData!K51)/(K$51-K$50)*10)),1))</f>
        <v>10</v>
      </c>
      <c r="L49" s="230">
        <f>IF(P2_IndicatorData!L51="No data","x",ROUND(IF(P2_IndicatorData!L51&gt;L$51,0,IF(P2_IndicatorData!L51&lt;L$50,10,(L$51-P2_IndicatorData!L51)/(L$51-L$50)*10)),1))</f>
        <v>2.2999999999999998</v>
      </c>
      <c r="M49" s="230">
        <f>IF(P2_IndicatorData!M51="No data","x",ROUND(IF(P2_IndicatorData!M51&gt;M$51,0,IF(P2_IndicatorData!M51&lt;M$50,10,(M$51-P2_IndicatorData!M51)/(M$51-M$50)*10)),1))</f>
        <v>6.8</v>
      </c>
      <c r="N49" s="230">
        <f>IF(P2_IndicatorData!O51="No data","x",ROUND(IF(P2_IndicatorData!O51&gt;N$51,10,IF(P2_IndicatorData!O51&lt;N$50,0,10-(N$51-P2_IndicatorData!O51)/(N$51-N$50)*10)),1))</f>
        <v>0</v>
      </c>
      <c r="O49" s="230">
        <f>IF(P2_IndicatorData!Q51="No data","x",ROUND(IF(P2_IndicatorData!Q51&gt;O$51,10,IF(P2_IndicatorData!Q51&lt;O$50,0,10-(O$51-P2_IndicatorData!Q51)/(O$51-O$50)*10)),1))</f>
        <v>4.3</v>
      </c>
      <c r="P49" s="230">
        <f>IF(P2_IndicatorData!S51="No data","x",ROUND(IF(P2_IndicatorData!S51&gt;P$51,10,IF(P2_IndicatorData!S51&lt;P$50,0,10-(P$51-P2_IndicatorData!S51)/(P$51-P$50)*10)),1))</f>
        <v>0.3</v>
      </c>
      <c r="Q49" s="230">
        <f>IF(P2_IndicatorData!T51="No data","x",ROUND(IF(P2_IndicatorData!T51&gt;Q$51,10,IF(P2_IndicatorData!T51&lt;Q$50,0,10-(Q$51-P2_IndicatorData!T51)/(Q$51-Q$50)*10)),1))</f>
        <v>5.6</v>
      </c>
      <c r="R49" s="230">
        <f>IF(P2_IndicatorData!U51="No data","x",ROUND(IF(P2_IndicatorData!U51&gt;R$51,10,IF(P2_IndicatorData!U51&lt;R$50,0,10-(R$51-P2_IndicatorData!U51)/(R$51-R$50)*10)),1))</f>
        <v>4.3</v>
      </c>
      <c r="S49" s="230">
        <f>IF(P2_IndicatorData!V51="No data","x",ROUND(IF(P2_IndicatorData!V51&gt;S$51,0,IF(P2_IndicatorData!V51&lt;S$50,10,(S$51-P2_IndicatorData!V51)/(S$51-S$50)*10)),1))</f>
        <v>10</v>
      </c>
      <c r="T49" s="230">
        <f>IF(P2_IndicatorData!W51="No data","x",ROUND(IF(P2_IndicatorData!W51&gt;T$51,10,IF(P2_IndicatorData!W51&lt;T$50,0,10-(T$51-P2_IndicatorData!W51)/(T$51-T$50)*10)),1))</f>
        <v>8.8000000000000007</v>
      </c>
      <c r="U49" s="230">
        <f>IF(P2_IndicatorData!X51="No data","x",ROUND(IF(P2_IndicatorData!X51&gt;U$51,0,IF(P2_IndicatorData!X51&lt;U$50,10,(U$51-P2_IndicatorData!X51)/(U$51-U$50)*10)),1))</f>
        <v>7</v>
      </c>
      <c r="V49" s="230">
        <f>IF(P2_IndicatorData!Y51="No data","x",ROUND(IF(P2_IndicatorData!Y51&gt;V$51,10,IF(P2_IndicatorData!Y51&lt;V$50,0,10-(V$51-P2_IndicatorData!Y51)/(V$51-V$50)*10)),1))</f>
        <v>3.4</v>
      </c>
      <c r="W49" s="230">
        <f>IF(P2_IndicatorData!Z51="No data","x",ROUND(IF(P2_IndicatorData!Z51&gt;W$51,10,IF(P2_IndicatorData!Z51&lt;W$50,0,10-(W$51-P2_IndicatorData!Z51)/(W$51-W$50)*10)),1))</f>
        <v>3.9</v>
      </c>
      <c r="X49" s="230">
        <f>IF(P2_IndicatorData!AA51="No data","x",ROUND(IF(P2_IndicatorData!AA51&gt;X$51,10,IF(P2_IndicatorData!AA51&lt;X$50,0,10-(X$51-P2_IndicatorData!AA51)/(X$51-X$50)*10)),1))</f>
        <v>9.1</v>
      </c>
      <c r="Y49" s="230">
        <f>IF(P2_IndicatorData!AB51="No data","x",ROUND(IF(P2_IndicatorData!AB51&gt;Y$51,0,IF(P2_IndicatorData!AB51&lt;Y$50,10,(Y$51-P2_IndicatorData!AB51)/(Y$51-Y$50)*10)),1))</f>
        <v>10</v>
      </c>
      <c r="Z49" s="230">
        <f>IF(P2_IndicatorData!AC51="No data","x",ROUND(IF(P2_IndicatorData!AC51&gt;Z$51,0,IF(P2_IndicatorData!AC51&lt;Z$50,10,(Z$51-P2_IndicatorData!AC51)/(Z$51-Z$50)*10)),1))</f>
        <v>10</v>
      </c>
      <c r="AA49" s="230">
        <f>IF(P2_IndicatorData!AD51="No data","x",ROUND(IF(P2_IndicatorData!AD51&gt;AA$51,10,IF(P2_IndicatorData!AD51&lt;AA$50,0,10-(AA$51-P2_IndicatorData!AD51)/(AA$51-AA$50)*10)),1))</f>
        <v>9</v>
      </c>
      <c r="AB49" s="230">
        <f>IF(P2_IndicatorData!AE51="No data","x",ROUND(IF(P2_IndicatorData!AE51&gt;AB$51,0,IF(P2_IndicatorData!AE51&lt;AB$50,10,(AB$51-P2_IndicatorData!AE51)/(AB$51-AB$50)*10)),1))</f>
        <v>10</v>
      </c>
      <c r="AC49" s="230">
        <f>IF(P2_IndicatorData!AH51="No data","x",ROUND(IF(P2_IndicatorData!AH51&gt;AC$51,10,IF(P2_IndicatorData!AH51&lt;AC$50,0,10-(AC$51-P2_IndicatorData!AH51)/(AC$51-AC$50)*10)),1))</f>
        <v>9.1</v>
      </c>
      <c r="AD49" s="230">
        <f>IF(P2_IndicatorData!AI51="No data","x",ROUND(IF(P2_IndicatorData!AI51&gt;AD$51,0,IF(P2_IndicatorData!AI51&lt;AD$50,10,(AD$51-P2_IndicatorData!AI51)/(AD$51-AD$50)*10)),1))</f>
        <v>6.2</v>
      </c>
      <c r="AE49" s="226">
        <f t="shared" si="16"/>
        <v>9.6</v>
      </c>
      <c r="AF49" s="227">
        <f t="shared" si="0"/>
        <v>9</v>
      </c>
      <c r="AG49" s="227">
        <f t="shared" si="1"/>
        <v>7.7</v>
      </c>
      <c r="AH49" s="227">
        <f t="shared" si="2"/>
        <v>6</v>
      </c>
      <c r="AI49" s="228">
        <f t="shared" si="3"/>
        <v>7.6</v>
      </c>
      <c r="AJ49" s="227">
        <f t="shared" si="4"/>
        <v>5</v>
      </c>
      <c r="AK49" s="227">
        <f t="shared" si="5"/>
        <v>4.5999999999999996</v>
      </c>
      <c r="AL49" s="227">
        <f t="shared" si="6"/>
        <v>1.5</v>
      </c>
      <c r="AM49" s="228">
        <f t="shared" si="7"/>
        <v>3.7</v>
      </c>
      <c r="AN49" s="227">
        <f t="shared" si="8"/>
        <v>9.4</v>
      </c>
      <c r="AO49" s="227">
        <f t="shared" si="9"/>
        <v>9.6999999999999993</v>
      </c>
      <c r="AP49" s="226">
        <f t="shared" si="10"/>
        <v>3.7</v>
      </c>
      <c r="AQ49" s="227">
        <f t="shared" si="11"/>
        <v>5.4</v>
      </c>
      <c r="AR49" s="228">
        <f t="shared" si="12"/>
        <v>8.1999999999999993</v>
      </c>
      <c r="AS49" s="227">
        <f t="shared" si="13"/>
        <v>9.5</v>
      </c>
      <c r="AT49" s="151">
        <f>IF(P2_IndicatorData!AG51="No data","x",ROUND(IF(P2_IndicatorData!AG51&gt;AT$51,10,IF(P2_IndicatorData!AG51&lt;AT$50,0,10-(AT$51-P2_IndicatorData!AG51)/(AT$51-AT$50)*10)),1))</f>
        <v>9.8000000000000007</v>
      </c>
      <c r="AU49" s="151">
        <f>IF(P2_IndicatorData!AF51="No data",0.1,ROUND(IF(P2_IndicatorData!AF51&gt;AU$51,10,IF(P2_IndicatorData!AF51&lt;AU$50,0.1,10-(AU$51-P2_IndicatorData!AF51)/(AU$51-AU$50)*10)),1))</f>
        <v>1.3</v>
      </c>
      <c r="AV49" s="228">
        <f t="shared" si="14"/>
        <v>6.9</v>
      </c>
      <c r="AW49" s="228">
        <f t="shared" si="15"/>
        <v>7.7</v>
      </c>
      <c r="AX49" s="229">
        <f t="shared" si="17"/>
        <v>6.8</v>
      </c>
    </row>
    <row r="50" spans="1:50" ht="14.5" x14ac:dyDescent="0.35">
      <c r="A50" s="233"/>
      <c r="B50" s="159" t="s">
        <v>217</v>
      </c>
      <c r="C50" s="160">
        <v>0</v>
      </c>
      <c r="D50" s="160">
        <v>85</v>
      </c>
      <c r="E50" s="160">
        <v>75</v>
      </c>
      <c r="F50" s="160">
        <v>50</v>
      </c>
      <c r="G50" s="160">
        <v>80</v>
      </c>
      <c r="H50" s="160">
        <v>0</v>
      </c>
      <c r="I50" s="160">
        <v>0</v>
      </c>
      <c r="J50" s="160">
        <v>0</v>
      </c>
      <c r="K50" s="160">
        <v>65</v>
      </c>
      <c r="L50" s="231">
        <v>40</v>
      </c>
      <c r="M50" s="160">
        <v>30</v>
      </c>
      <c r="N50" s="232">
        <v>0.03</v>
      </c>
      <c r="O50" s="232">
        <v>0.03</v>
      </c>
      <c r="P50" s="232">
        <v>0.03</v>
      </c>
      <c r="Q50" s="160">
        <v>0</v>
      </c>
      <c r="R50" s="160">
        <v>0</v>
      </c>
      <c r="S50" s="160">
        <v>40</v>
      </c>
      <c r="T50" s="160">
        <v>0</v>
      </c>
      <c r="U50" s="160">
        <v>20</v>
      </c>
      <c r="V50" s="160">
        <v>30</v>
      </c>
      <c r="W50" s="160">
        <v>25</v>
      </c>
      <c r="X50" s="160">
        <v>0</v>
      </c>
      <c r="Y50" s="160">
        <v>20</v>
      </c>
      <c r="Z50" s="160">
        <v>5</v>
      </c>
      <c r="AA50" s="160">
        <v>0</v>
      </c>
      <c r="AB50" s="160">
        <v>20</v>
      </c>
      <c r="AC50" s="232">
        <v>0</v>
      </c>
      <c r="AD50" s="160">
        <v>60</v>
      </c>
      <c r="AE50" s="160"/>
      <c r="AF50" s="160"/>
      <c r="AG50" s="160"/>
      <c r="AH50" s="160"/>
      <c r="AI50" s="160"/>
      <c r="AJ50" s="160"/>
      <c r="AK50" s="160"/>
      <c r="AL50" s="160"/>
      <c r="AM50" s="160"/>
      <c r="AN50" s="160"/>
      <c r="AO50" s="160"/>
      <c r="AP50" s="160"/>
      <c r="AQ50" s="160"/>
      <c r="AR50" s="160"/>
      <c r="AS50" s="160"/>
      <c r="AT50" s="160">
        <v>0</v>
      </c>
      <c r="AU50" s="160">
        <v>0</v>
      </c>
      <c r="AV50" s="160"/>
      <c r="AW50" s="160"/>
      <c r="AX50" s="160"/>
    </row>
    <row r="51" spans="1:50" ht="14.5" x14ac:dyDescent="0.35">
      <c r="A51" s="233"/>
      <c r="B51" s="159" t="s">
        <v>218</v>
      </c>
      <c r="C51" s="160">
        <v>55</v>
      </c>
      <c r="D51" s="160">
        <v>100</v>
      </c>
      <c r="E51" s="160">
        <v>100</v>
      </c>
      <c r="F51" s="160">
        <v>100</v>
      </c>
      <c r="G51" s="160">
        <v>100</v>
      </c>
      <c r="H51" s="160">
        <v>25</v>
      </c>
      <c r="I51" s="160">
        <v>15</v>
      </c>
      <c r="J51" s="160">
        <v>160</v>
      </c>
      <c r="K51" s="160">
        <v>100</v>
      </c>
      <c r="L51" s="231">
        <v>100</v>
      </c>
      <c r="M51" s="160">
        <v>100</v>
      </c>
      <c r="N51" s="232">
        <v>0.1</v>
      </c>
      <c r="O51" s="232">
        <v>0.1</v>
      </c>
      <c r="P51" s="232">
        <v>0.4</v>
      </c>
      <c r="Q51" s="160">
        <v>45</v>
      </c>
      <c r="R51" s="160">
        <v>50</v>
      </c>
      <c r="S51" s="160">
        <v>100</v>
      </c>
      <c r="T51" s="160">
        <v>35</v>
      </c>
      <c r="U51" s="160">
        <v>100</v>
      </c>
      <c r="V51" s="160">
        <v>50</v>
      </c>
      <c r="W51" s="160">
        <v>45</v>
      </c>
      <c r="X51" s="160">
        <v>40</v>
      </c>
      <c r="Y51" s="160">
        <v>100</v>
      </c>
      <c r="Z51" s="160">
        <v>80</v>
      </c>
      <c r="AA51" s="160">
        <v>65</v>
      </c>
      <c r="AB51" s="160">
        <v>100</v>
      </c>
      <c r="AC51" s="232">
        <v>40</v>
      </c>
      <c r="AD51" s="160">
        <v>100</v>
      </c>
      <c r="AE51" s="160"/>
      <c r="AF51" s="160"/>
      <c r="AG51" s="160"/>
      <c r="AH51" s="160"/>
      <c r="AI51" s="160"/>
      <c r="AJ51" s="160"/>
      <c r="AK51" s="160"/>
      <c r="AL51" s="160"/>
      <c r="AM51" s="160"/>
      <c r="AN51" s="160"/>
      <c r="AO51" s="160"/>
      <c r="AP51" s="160"/>
      <c r="AQ51" s="160"/>
      <c r="AR51" s="160"/>
      <c r="AS51" s="160"/>
      <c r="AT51" s="160">
        <v>60</v>
      </c>
      <c r="AU51" s="160">
        <v>40</v>
      </c>
      <c r="AV51" s="160"/>
      <c r="AW51" s="160"/>
      <c r="AX51" s="160"/>
    </row>
    <row r="56" spans="1:50" x14ac:dyDescent="0.3">
      <c r="J56" s="213"/>
    </row>
    <row r="59" spans="1:50" x14ac:dyDescent="0.3">
      <c r="I59" s="213"/>
    </row>
  </sheetData>
  <sheetProtection sheet="1" objects="1" scenarios="1"/>
  <conditionalFormatting sqref="AX3:AX49">
    <cfRule type="cellIs" dxfId="5" priority="1" operator="equal">
      <formula>"x"</formula>
    </cfRule>
    <cfRule type="cellIs" dxfId="4" priority="2" operator="greaterThanOrEqual">
      <formula>7.7</formula>
    </cfRule>
    <cfRule type="cellIs" dxfId="3" priority="3" operator="between">
      <formula>6</formula>
      <formula>7.6</formula>
    </cfRule>
    <cfRule type="cellIs" dxfId="2" priority="4" operator="between">
      <formula>4.9</formula>
      <formula>5.9</formula>
    </cfRule>
    <cfRule type="cellIs" dxfId="1" priority="5" operator="between">
      <formula>3.7</formula>
      <formula>4.8</formula>
    </cfRule>
    <cfRule type="cellIs" dxfId="0" priority="6" operator="between">
      <formula>0</formula>
      <formula>3.6</formula>
    </cfRule>
  </conditionalFormatting>
  <pageMargins left="0.7" right="0.7" top="0.75" bottom="0.75" header="0.3" footer="0.3"/>
  <pageSetup orientation="portrait" r:id="rId1"/>
  <ignoredErrors>
    <ignoredError sqref="AO3:AO4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AO51"/>
  <sheetViews>
    <sheetView showGridLines="0" zoomScaleNormal="100" zoomScaleSheetLayoutView="100" workbookViewId="0">
      <pane ySplit="4" topLeftCell="A5" activePane="bottomLeft" state="frozen"/>
      <selection pane="bottomLeft" activeCell="C4" sqref="C4"/>
    </sheetView>
  </sheetViews>
  <sheetFormatPr defaultColWidth="7.58203125" defaultRowHeight="15" customHeight="1" x14ac:dyDescent="0.35"/>
  <cols>
    <col min="1" max="1" width="18.5" style="47" bestFit="1" customWidth="1"/>
    <col min="2" max="2" width="16.83203125" style="47" customWidth="1"/>
    <col min="3" max="3" width="14.75" style="61" bestFit="1" customWidth="1"/>
    <col min="4" max="4" width="15.33203125" style="61" customWidth="1"/>
    <col min="5" max="5" width="11.75" style="61" customWidth="1"/>
    <col min="6" max="6" width="11" style="61" customWidth="1"/>
    <col min="7" max="7" width="11.75" style="61" customWidth="1"/>
    <col min="8" max="8" width="11.25" style="61" customWidth="1"/>
    <col min="9" max="9" width="12.5" style="61" bestFit="1" customWidth="1"/>
    <col min="10" max="10" width="18.08203125" style="61" customWidth="1"/>
    <col min="11" max="11" width="13.75" style="61" customWidth="1"/>
    <col min="12" max="12" width="11.83203125" style="61" bestFit="1" customWidth="1"/>
    <col min="13" max="14" width="20.5" style="61" customWidth="1"/>
    <col min="15" max="15" width="20.5" style="64" customWidth="1"/>
    <col min="16" max="31" width="20.5" style="61" customWidth="1"/>
    <col min="32" max="32" width="20.5" style="65" customWidth="1"/>
    <col min="33" max="35" width="20.5" style="61" customWidth="1"/>
    <col min="36" max="36" width="13.83203125" style="61" customWidth="1"/>
    <col min="37" max="37" width="15.25" style="61" customWidth="1"/>
    <col min="38" max="38" width="7.58203125" style="61"/>
    <col min="39" max="41" width="9"/>
    <col min="42" max="16384" width="7.58203125" style="44"/>
  </cols>
  <sheetData>
    <row r="1" spans="1:37" s="67" customFormat="1" ht="39" x14ac:dyDescent="0.35">
      <c r="A1" s="252"/>
      <c r="B1" s="253" t="s">
        <v>219</v>
      </c>
      <c r="C1" s="252" t="s">
        <v>258</v>
      </c>
      <c r="D1" s="252" t="s">
        <v>259</v>
      </c>
      <c r="E1" s="252" t="s">
        <v>260</v>
      </c>
      <c r="F1" s="252" t="s">
        <v>261</v>
      </c>
      <c r="G1" s="252" t="s">
        <v>262</v>
      </c>
      <c r="H1" s="252" t="s">
        <v>263</v>
      </c>
      <c r="I1" s="252" t="s">
        <v>264</v>
      </c>
      <c r="J1" s="252" t="s">
        <v>265</v>
      </c>
      <c r="K1" s="252" t="s">
        <v>266</v>
      </c>
      <c r="L1" s="252" t="s">
        <v>267</v>
      </c>
      <c r="M1" s="252" t="s">
        <v>268</v>
      </c>
      <c r="N1" s="252" t="s">
        <v>339</v>
      </c>
      <c r="O1" s="252" t="s">
        <v>269</v>
      </c>
      <c r="P1" s="252" t="s">
        <v>340</v>
      </c>
      <c r="Q1" s="252" t="s">
        <v>270</v>
      </c>
      <c r="R1" s="252" t="s">
        <v>341</v>
      </c>
      <c r="S1" s="252" t="s">
        <v>271</v>
      </c>
      <c r="T1" s="252" t="s">
        <v>272</v>
      </c>
      <c r="U1" s="252" t="s">
        <v>273</v>
      </c>
      <c r="V1" s="252" t="s">
        <v>274</v>
      </c>
      <c r="W1" s="252" t="s">
        <v>275</v>
      </c>
      <c r="X1" s="252" t="s">
        <v>276</v>
      </c>
      <c r="Y1" s="252" t="s">
        <v>277</v>
      </c>
      <c r="Z1" s="252" t="s">
        <v>278</v>
      </c>
      <c r="AA1" s="252" t="s">
        <v>279</v>
      </c>
      <c r="AB1" s="252" t="s">
        <v>280</v>
      </c>
      <c r="AC1" s="252" t="s">
        <v>281</v>
      </c>
      <c r="AD1" s="252" t="s">
        <v>282</v>
      </c>
      <c r="AE1" s="252" t="s">
        <v>283</v>
      </c>
      <c r="AF1" s="252" t="s">
        <v>46</v>
      </c>
      <c r="AG1" s="252" t="s">
        <v>342</v>
      </c>
      <c r="AH1" s="252" t="s">
        <v>284</v>
      </c>
      <c r="AI1" s="252" t="s">
        <v>285</v>
      </c>
      <c r="AJ1" s="252" t="s">
        <v>343</v>
      </c>
      <c r="AK1" s="252" t="s">
        <v>220</v>
      </c>
    </row>
    <row r="2" spans="1:37" s="51" customFormat="1" ht="13" x14ac:dyDescent="0.3">
      <c r="A2" s="254"/>
      <c r="B2" s="255" t="s">
        <v>227</v>
      </c>
      <c r="C2" s="254">
        <v>2022</v>
      </c>
      <c r="D2" s="254">
        <v>2022</v>
      </c>
      <c r="E2" s="254">
        <v>2022</v>
      </c>
      <c r="F2" s="254">
        <v>2022</v>
      </c>
      <c r="G2" s="254">
        <v>2022</v>
      </c>
      <c r="H2" s="256">
        <v>2022</v>
      </c>
      <c r="I2" s="254">
        <v>2022</v>
      </c>
      <c r="J2" s="254">
        <v>2019</v>
      </c>
      <c r="K2" s="254">
        <v>2022</v>
      </c>
      <c r="L2" s="254">
        <v>2020</v>
      </c>
      <c r="M2" s="254">
        <v>2020</v>
      </c>
      <c r="N2" s="256">
        <v>2020</v>
      </c>
      <c r="O2" s="254">
        <v>2020</v>
      </c>
      <c r="P2" s="254">
        <v>2022</v>
      </c>
      <c r="Q2" s="254">
        <v>2022</v>
      </c>
      <c r="R2" s="254">
        <v>2022</v>
      </c>
      <c r="S2" s="254">
        <v>2022</v>
      </c>
      <c r="T2" s="256">
        <v>2019</v>
      </c>
      <c r="U2" s="254">
        <v>2019</v>
      </c>
      <c r="V2" s="254">
        <v>2022</v>
      </c>
      <c r="W2" s="254">
        <v>2020</v>
      </c>
      <c r="X2" s="254">
        <v>2019</v>
      </c>
      <c r="Y2" s="254">
        <v>2019</v>
      </c>
      <c r="Z2" s="256">
        <v>2019</v>
      </c>
      <c r="AA2" s="254">
        <v>2022</v>
      </c>
      <c r="AB2" s="254">
        <v>2022</v>
      </c>
      <c r="AC2" s="254">
        <v>2022</v>
      </c>
      <c r="AD2" s="254">
        <v>2020</v>
      </c>
      <c r="AE2" s="254">
        <v>2019</v>
      </c>
      <c r="AF2" s="256">
        <v>2023</v>
      </c>
      <c r="AG2" s="254">
        <v>2021</v>
      </c>
      <c r="AH2" s="254">
        <v>2022</v>
      </c>
      <c r="AI2" s="254">
        <v>2022</v>
      </c>
      <c r="AJ2" s="254">
        <v>2019</v>
      </c>
      <c r="AK2" s="254">
        <v>2019</v>
      </c>
    </row>
    <row r="3" spans="1:37" s="51" customFormat="1" ht="13" x14ac:dyDescent="0.3">
      <c r="A3" s="254"/>
      <c r="B3" s="255" t="s">
        <v>232</v>
      </c>
      <c r="C3" s="256" t="s">
        <v>344</v>
      </c>
      <c r="D3" s="254" t="s">
        <v>234</v>
      </c>
      <c r="E3" s="254" t="s">
        <v>234</v>
      </c>
      <c r="F3" s="254" t="s">
        <v>234</v>
      </c>
      <c r="G3" s="254" t="s">
        <v>234</v>
      </c>
      <c r="H3" s="254" t="s">
        <v>234</v>
      </c>
      <c r="I3" s="254" t="s">
        <v>234</v>
      </c>
      <c r="J3" s="254" t="s">
        <v>234</v>
      </c>
      <c r="K3" s="254" t="s">
        <v>234</v>
      </c>
      <c r="L3" s="254" t="s">
        <v>234</v>
      </c>
      <c r="M3" s="254" t="s">
        <v>234</v>
      </c>
      <c r="N3" s="254" t="s">
        <v>234</v>
      </c>
      <c r="O3" s="254" t="s">
        <v>234</v>
      </c>
      <c r="P3" s="254" t="s">
        <v>234</v>
      </c>
      <c r="Q3" s="254" t="s">
        <v>234</v>
      </c>
      <c r="R3" s="254" t="s">
        <v>234</v>
      </c>
      <c r="S3" s="254" t="s">
        <v>234</v>
      </c>
      <c r="T3" s="254" t="s">
        <v>234</v>
      </c>
      <c r="U3" s="254" t="s">
        <v>234</v>
      </c>
      <c r="V3" s="254" t="s">
        <v>234</v>
      </c>
      <c r="W3" s="254" t="s">
        <v>234</v>
      </c>
      <c r="X3" s="254" t="s">
        <v>234</v>
      </c>
      <c r="Y3" s="254" t="s">
        <v>234</v>
      </c>
      <c r="Z3" s="254" t="s">
        <v>234</v>
      </c>
      <c r="AA3" s="254" t="s">
        <v>234</v>
      </c>
      <c r="AB3" s="254" t="s">
        <v>234</v>
      </c>
      <c r="AC3" s="254" t="s">
        <v>234</v>
      </c>
      <c r="AD3" s="254" t="s">
        <v>234</v>
      </c>
      <c r="AE3" s="254" t="s">
        <v>234</v>
      </c>
      <c r="AF3" s="254" t="s">
        <v>234</v>
      </c>
      <c r="AG3" s="254" t="s">
        <v>234</v>
      </c>
      <c r="AH3" s="254" t="s">
        <v>234</v>
      </c>
      <c r="AI3" s="254" t="s">
        <v>234</v>
      </c>
      <c r="AJ3" s="254" t="s">
        <v>233</v>
      </c>
      <c r="AK3" s="254" t="s">
        <v>233</v>
      </c>
    </row>
    <row r="4" spans="1:37" s="47" customFormat="1" ht="15.5" x14ac:dyDescent="0.35">
      <c r="A4" s="257" t="s">
        <v>19</v>
      </c>
      <c r="B4" s="257" t="s">
        <v>20</v>
      </c>
      <c r="C4" s="258" t="s">
        <v>291</v>
      </c>
      <c r="D4" s="258" t="s">
        <v>292</v>
      </c>
      <c r="E4" s="258" t="s">
        <v>293</v>
      </c>
      <c r="F4" s="258" t="s">
        <v>294</v>
      </c>
      <c r="G4" s="259" t="s">
        <v>295</v>
      </c>
      <c r="H4" s="259" t="s">
        <v>296</v>
      </c>
      <c r="I4" s="259" t="s">
        <v>297</v>
      </c>
      <c r="J4" s="258" t="s">
        <v>298</v>
      </c>
      <c r="K4" s="258" t="s">
        <v>299</v>
      </c>
      <c r="L4" s="258" t="s">
        <v>300</v>
      </c>
      <c r="M4" s="258" t="s">
        <v>301</v>
      </c>
      <c r="N4" s="259" t="s">
        <v>345</v>
      </c>
      <c r="O4" s="260" t="s">
        <v>302</v>
      </c>
      <c r="P4" s="258" t="s">
        <v>346</v>
      </c>
      <c r="Q4" s="261" t="s">
        <v>303</v>
      </c>
      <c r="R4" s="259" t="s">
        <v>347</v>
      </c>
      <c r="S4" s="260" t="s">
        <v>304</v>
      </c>
      <c r="T4" s="259" t="s">
        <v>305</v>
      </c>
      <c r="U4" s="259" t="s">
        <v>306</v>
      </c>
      <c r="V4" s="259" t="s">
        <v>307</v>
      </c>
      <c r="W4" s="259" t="s">
        <v>308</v>
      </c>
      <c r="X4" s="259" t="s">
        <v>348</v>
      </c>
      <c r="Y4" s="259" t="s">
        <v>310</v>
      </c>
      <c r="Z4" s="259" t="s">
        <v>311</v>
      </c>
      <c r="AA4" s="259" t="s">
        <v>312</v>
      </c>
      <c r="AB4" s="259" t="s">
        <v>313</v>
      </c>
      <c r="AC4" s="258" t="s">
        <v>314</v>
      </c>
      <c r="AD4" s="259" t="s">
        <v>315</v>
      </c>
      <c r="AE4" s="259" t="s">
        <v>349</v>
      </c>
      <c r="AF4" s="259" t="s">
        <v>335</v>
      </c>
      <c r="AG4" s="137" t="s">
        <v>334</v>
      </c>
      <c r="AH4" s="137" t="s">
        <v>317</v>
      </c>
      <c r="AI4" s="137" t="s">
        <v>318</v>
      </c>
      <c r="AJ4" s="137" t="s">
        <v>236</v>
      </c>
      <c r="AK4" s="137" t="s">
        <v>235</v>
      </c>
    </row>
    <row r="5" spans="1:37" ht="15.5" x14ac:dyDescent="0.35">
      <c r="A5" s="262" t="s">
        <v>53</v>
      </c>
      <c r="B5" s="263" t="s">
        <v>54</v>
      </c>
      <c r="C5" s="264">
        <v>55</v>
      </c>
      <c r="D5" s="265">
        <v>96.2</v>
      </c>
      <c r="E5" s="265">
        <v>82.8</v>
      </c>
      <c r="F5" s="265">
        <v>55.7</v>
      </c>
      <c r="G5" s="265">
        <v>95.1</v>
      </c>
      <c r="H5" s="265">
        <v>21.2</v>
      </c>
      <c r="I5" s="266">
        <v>1.9</v>
      </c>
      <c r="J5" s="265">
        <v>47.4</v>
      </c>
      <c r="K5" s="265">
        <v>83</v>
      </c>
      <c r="L5" s="267">
        <v>78.3</v>
      </c>
      <c r="M5" s="267">
        <v>52.2</v>
      </c>
      <c r="N5" s="267">
        <v>0.96</v>
      </c>
      <c r="O5" s="268">
        <f>IF(N5=1,0,IF(N5&lt;1, 1-N5, N5-1))</f>
        <v>4.0000000000000036E-2</v>
      </c>
      <c r="P5" s="269">
        <v>0.99</v>
      </c>
      <c r="Q5" s="270">
        <f t="shared" ref="Q5:Q51" si="0">IF(P5=1,0,IF(P5&lt;1, 1-P5, P5-1))</f>
        <v>1.0000000000000009E-2</v>
      </c>
      <c r="R5" s="265">
        <v>1.04</v>
      </c>
      <c r="S5" s="270">
        <f t="shared" ref="S5:S51" si="1">IF(R5=1,0,IF(R5&lt;1, 1-R5, R5-1))</f>
        <v>4.0000000000000036E-2</v>
      </c>
      <c r="T5" s="265">
        <v>20.5</v>
      </c>
      <c r="U5" s="265">
        <v>18.899999999999999</v>
      </c>
      <c r="V5" s="266">
        <v>38.700000000000003</v>
      </c>
      <c r="W5" s="271">
        <v>38.200000000000003</v>
      </c>
      <c r="X5" s="271">
        <v>37</v>
      </c>
      <c r="Y5" s="271">
        <v>30</v>
      </c>
      <c r="Z5" s="271">
        <v>24.2</v>
      </c>
      <c r="AA5" s="266">
        <v>33.6</v>
      </c>
      <c r="AB5" s="266">
        <v>45.9</v>
      </c>
      <c r="AC5" s="272">
        <v>7</v>
      </c>
      <c r="AD5" s="271">
        <v>44.04</v>
      </c>
      <c r="AE5" s="271">
        <v>28.7</v>
      </c>
      <c r="AF5" s="273">
        <v>30</v>
      </c>
      <c r="AG5" s="271">
        <v>41</v>
      </c>
      <c r="AH5" s="266">
        <v>20.3</v>
      </c>
      <c r="AI5" s="266">
        <v>60.3</v>
      </c>
      <c r="AJ5" s="274">
        <v>349005</v>
      </c>
      <c r="AK5" s="275">
        <v>666763</v>
      </c>
    </row>
    <row r="6" spans="1:37" ht="15.5" x14ac:dyDescent="0.35">
      <c r="A6" s="276" t="s">
        <v>55</v>
      </c>
      <c r="B6" s="263" t="s">
        <v>56</v>
      </c>
      <c r="C6" s="264">
        <v>28</v>
      </c>
      <c r="D6" s="265">
        <v>89.8</v>
      </c>
      <c r="E6" s="265">
        <v>91.2</v>
      </c>
      <c r="F6" s="265">
        <v>63.2</v>
      </c>
      <c r="G6" s="265">
        <v>95.4</v>
      </c>
      <c r="H6" s="265">
        <v>22.1</v>
      </c>
      <c r="I6" s="266">
        <v>14.3</v>
      </c>
      <c r="J6" s="265">
        <v>101.1</v>
      </c>
      <c r="K6" s="265">
        <v>88.2</v>
      </c>
      <c r="L6" s="267">
        <v>85.8</v>
      </c>
      <c r="M6" s="267">
        <v>78.400000000000006</v>
      </c>
      <c r="N6" s="267">
        <v>0.97</v>
      </c>
      <c r="O6" s="268">
        <f t="shared" ref="O6:O51" si="2">IF(N6=1,0,IF(N6&lt;1, 1-N6, N6-1))</f>
        <v>3.0000000000000027E-2</v>
      </c>
      <c r="P6" s="269">
        <v>1</v>
      </c>
      <c r="Q6" s="270">
        <f t="shared" si="0"/>
        <v>0</v>
      </c>
      <c r="R6" s="265">
        <v>1.19</v>
      </c>
      <c r="S6" s="270">
        <f t="shared" si="1"/>
        <v>0.18999999999999995</v>
      </c>
      <c r="T6" s="265">
        <v>1.1000000000000001</v>
      </c>
      <c r="U6" s="265">
        <v>3.6</v>
      </c>
      <c r="V6" s="266">
        <v>73.5</v>
      </c>
      <c r="W6" s="271">
        <v>8.9</v>
      </c>
      <c r="X6" s="271">
        <v>15.6</v>
      </c>
      <c r="Y6" s="271">
        <v>29.2</v>
      </c>
      <c r="Z6" s="271">
        <v>24.3</v>
      </c>
      <c r="AA6" s="266">
        <v>0.5</v>
      </c>
      <c r="AB6" s="266">
        <v>76.599999999999994</v>
      </c>
      <c r="AC6" s="272">
        <v>8</v>
      </c>
      <c r="AD6" s="271">
        <v>54.36</v>
      </c>
      <c r="AE6" s="271">
        <v>22.1</v>
      </c>
      <c r="AF6" s="273" t="s">
        <v>350</v>
      </c>
      <c r="AG6" s="271">
        <v>40</v>
      </c>
      <c r="AH6" s="266">
        <v>9</v>
      </c>
      <c r="AI6" s="266">
        <v>75.900000000000006</v>
      </c>
      <c r="AJ6" s="274">
        <v>436193</v>
      </c>
      <c r="AK6" s="275">
        <v>875689</v>
      </c>
    </row>
    <row r="7" spans="1:37" ht="15" customHeight="1" x14ac:dyDescent="0.35">
      <c r="A7" s="276" t="s">
        <v>57</v>
      </c>
      <c r="B7" s="263" t="s">
        <v>58</v>
      </c>
      <c r="C7" s="264">
        <v>55</v>
      </c>
      <c r="D7" s="265">
        <v>97.3</v>
      </c>
      <c r="E7" s="265">
        <v>89.3</v>
      </c>
      <c r="F7" s="265">
        <v>47.6</v>
      </c>
      <c r="G7" s="265">
        <v>100</v>
      </c>
      <c r="H7" s="265">
        <v>19</v>
      </c>
      <c r="I7" s="266">
        <v>5</v>
      </c>
      <c r="J7" s="265">
        <v>72.8</v>
      </c>
      <c r="K7" s="265">
        <v>87.2</v>
      </c>
      <c r="L7" s="267">
        <v>86.7</v>
      </c>
      <c r="M7" s="267">
        <v>62.2</v>
      </c>
      <c r="N7" s="267">
        <v>0.98</v>
      </c>
      <c r="O7" s="268">
        <f t="shared" si="2"/>
        <v>2.0000000000000018E-2</v>
      </c>
      <c r="P7" s="269">
        <v>1.04</v>
      </c>
      <c r="Q7" s="270">
        <f t="shared" si="0"/>
        <v>4.0000000000000036E-2</v>
      </c>
      <c r="R7" s="265">
        <v>0.63</v>
      </c>
      <c r="S7" s="270">
        <f t="shared" si="1"/>
        <v>0.37</v>
      </c>
      <c r="T7" s="265">
        <v>2.8</v>
      </c>
      <c r="U7" s="265">
        <v>5.0999999999999996</v>
      </c>
      <c r="V7" s="266">
        <v>70</v>
      </c>
      <c r="W7" s="271">
        <v>29.9</v>
      </c>
      <c r="X7" s="271">
        <v>56.9</v>
      </c>
      <c r="Y7" s="271">
        <v>38.299999999999997</v>
      </c>
      <c r="Z7" s="271">
        <v>33.1</v>
      </c>
      <c r="AA7" s="266">
        <v>1.3</v>
      </c>
      <c r="AB7" s="266">
        <v>40.200000000000003</v>
      </c>
      <c r="AC7" s="272">
        <v>21</v>
      </c>
      <c r="AD7" s="271">
        <v>39.409999999999997</v>
      </c>
      <c r="AE7" s="271">
        <v>21.8</v>
      </c>
      <c r="AF7" s="273" t="s">
        <v>350</v>
      </c>
      <c r="AG7" s="271">
        <v>37</v>
      </c>
      <c r="AH7" s="266">
        <v>18.600000000000001</v>
      </c>
      <c r="AI7" s="266">
        <v>64.5</v>
      </c>
      <c r="AJ7" s="274">
        <v>882499</v>
      </c>
      <c r="AK7" s="275">
        <v>1670570</v>
      </c>
    </row>
    <row r="8" spans="1:37" ht="15" customHeight="1" x14ac:dyDescent="0.35">
      <c r="A8" s="276" t="s">
        <v>59</v>
      </c>
      <c r="B8" s="263" t="s">
        <v>60</v>
      </c>
      <c r="C8" s="264">
        <v>53</v>
      </c>
      <c r="D8" s="265">
        <v>96.5</v>
      </c>
      <c r="E8" s="265">
        <v>73.400000000000006</v>
      </c>
      <c r="F8" s="265">
        <v>55.4</v>
      </c>
      <c r="G8" s="265">
        <v>92.5</v>
      </c>
      <c r="H8" s="265">
        <v>15</v>
      </c>
      <c r="I8" s="266">
        <v>4.9000000000000004</v>
      </c>
      <c r="J8" s="265">
        <v>91.4</v>
      </c>
      <c r="K8" s="265">
        <v>87.6</v>
      </c>
      <c r="L8" s="267">
        <v>81.2</v>
      </c>
      <c r="M8" s="267">
        <v>42.6</v>
      </c>
      <c r="N8" s="267">
        <v>1.03</v>
      </c>
      <c r="O8" s="268">
        <f t="shared" si="2"/>
        <v>3.0000000000000027E-2</v>
      </c>
      <c r="P8" s="269">
        <v>1</v>
      </c>
      <c r="Q8" s="270">
        <f t="shared" si="0"/>
        <v>0</v>
      </c>
      <c r="R8" s="265">
        <v>0.69</v>
      </c>
      <c r="S8" s="270">
        <f t="shared" si="1"/>
        <v>0.31000000000000005</v>
      </c>
      <c r="T8" s="265">
        <v>2.6</v>
      </c>
      <c r="U8" s="265">
        <v>6.1</v>
      </c>
      <c r="V8" s="266">
        <v>57.1</v>
      </c>
      <c r="W8" s="271">
        <v>11.2</v>
      </c>
      <c r="X8" s="271">
        <v>60.4</v>
      </c>
      <c r="Y8" s="271">
        <v>40.200000000000003</v>
      </c>
      <c r="Z8" s="271">
        <v>36.299999999999997</v>
      </c>
      <c r="AA8" s="266">
        <v>0.8</v>
      </c>
      <c r="AB8" s="266">
        <v>30.6</v>
      </c>
      <c r="AC8" s="272">
        <v>24</v>
      </c>
      <c r="AD8" s="271">
        <v>73.099999999999994</v>
      </c>
      <c r="AE8" s="271">
        <v>26.2</v>
      </c>
      <c r="AF8" s="273" t="s">
        <v>350</v>
      </c>
      <c r="AG8" s="271">
        <v>45</v>
      </c>
      <c r="AH8" s="266">
        <v>18.3</v>
      </c>
      <c r="AI8" s="266">
        <v>69.8</v>
      </c>
      <c r="AJ8" s="274">
        <v>455737</v>
      </c>
      <c r="AK8" s="274">
        <v>893681</v>
      </c>
    </row>
    <row r="9" spans="1:37" ht="15" customHeight="1" x14ac:dyDescent="0.35">
      <c r="A9" s="276" t="s">
        <v>61</v>
      </c>
      <c r="B9" s="263" t="s">
        <v>62</v>
      </c>
      <c r="C9" s="264">
        <v>33</v>
      </c>
      <c r="D9" s="265">
        <v>83.4</v>
      </c>
      <c r="E9" s="265">
        <v>74.3</v>
      </c>
      <c r="F9" s="265">
        <v>52.5</v>
      </c>
      <c r="G9" s="265">
        <v>85.6</v>
      </c>
      <c r="H9" s="265">
        <v>21.8</v>
      </c>
      <c r="I9" s="266">
        <v>8.5</v>
      </c>
      <c r="J9" s="265">
        <v>25.7</v>
      </c>
      <c r="K9" s="265">
        <v>97.5</v>
      </c>
      <c r="L9" s="267">
        <v>91.6</v>
      </c>
      <c r="M9" s="267">
        <v>61.7</v>
      </c>
      <c r="N9" s="267">
        <v>0.98</v>
      </c>
      <c r="O9" s="268">
        <f t="shared" si="2"/>
        <v>2.0000000000000018E-2</v>
      </c>
      <c r="P9" s="269">
        <v>1.02</v>
      </c>
      <c r="Q9" s="270">
        <f t="shared" si="0"/>
        <v>2.0000000000000018E-2</v>
      </c>
      <c r="R9" s="265">
        <v>1.1299999999999999</v>
      </c>
      <c r="S9" s="270">
        <f t="shared" si="1"/>
        <v>0.12999999999999989</v>
      </c>
      <c r="T9" s="265">
        <v>1.9</v>
      </c>
      <c r="U9" s="265">
        <v>4.0999999999999996</v>
      </c>
      <c r="V9" s="266">
        <v>64.2</v>
      </c>
      <c r="W9" s="271">
        <v>2.4</v>
      </c>
      <c r="X9" s="271">
        <v>64.599999999999994</v>
      </c>
      <c r="Y9" s="271">
        <v>26</v>
      </c>
      <c r="Z9" s="271">
        <v>22.3</v>
      </c>
      <c r="AA9" s="266">
        <v>4.7</v>
      </c>
      <c r="AB9" s="266">
        <v>28.8</v>
      </c>
      <c r="AC9" s="272">
        <v>10</v>
      </c>
      <c r="AD9" s="271">
        <v>46.66</v>
      </c>
      <c r="AE9" s="271">
        <v>28</v>
      </c>
      <c r="AF9" s="273" t="s">
        <v>350</v>
      </c>
      <c r="AG9" s="271">
        <v>40</v>
      </c>
      <c r="AH9" s="266">
        <v>12.1</v>
      </c>
      <c r="AI9" s="266">
        <v>75.3</v>
      </c>
      <c r="AJ9" s="274">
        <v>226835</v>
      </c>
      <c r="AK9" s="275">
        <v>45448</v>
      </c>
    </row>
    <row r="10" spans="1:37" ht="15" customHeight="1" x14ac:dyDescent="0.35">
      <c r="A10" s="276" t="s">
        <v>63</v>
      </c>
      <c r="B10" s="263" t="s">
        <v>64</v>
      </c>
      <c r="C10" s="264">
        <v>44</v>
      </c>
      <c r="D10" s="265">
        <v>97.2</v>
      </c>
      <c r="E10" s="265">
        <v>88.9</v>
      </c>
      <c r="F10" s="265">
        <v>77.3</v>
      </c>
      <c r="G10" s="265">
        <v>97.2</v>
      </c>
      <c r="H10" s="265">
        <v>19.899999999999999</v>
      </c>
      <c r="I10" s="266">
        <v>11.8</v>
      </c>
      <c r="J10" s="265">
        <v>115.3</v>
      </c>
      <c r="K10" s="265">
        <v>96.3</v>
      </c>
      <c r="L10" s="267">
        <v>87.1</v>
      </c>
      <c r="M10" s="267">
        <v>75.900000000000006</v>
      </c>
      <c r="N10" s="267">
        <v>0.95</v>
      </c>
      <c r="O10" s="268">
        <f t="shared" si="2"/>
        <v>5.0000000000000044E-2</v>
      </c>
      <c r="P10" s="269">
        <v>0.95</v>
      </c>
      <c r="Q10" s="270">
        <f t="shared" si="0"/>
        <v>5.0000000000000044E-2</v>
      </c>
      <c r="R10" s="265">
        <v>1.1200000000000001</v>
      </c>
      <c r="S10" s="270">
        <f t="shared" si="1"/>
        <v>0.12000000000000011</v>
      </c>
      <c r="T10" s="265">
        <v>1.4</v>
      </c>
      <c r="U10" s="265">
        <v>4.8</v>
      </c>
      <c r="V10" s="266">
        <v>73</v>
      </c>
      <c r="W10" s="271">
        <v>19.8</v>
      </c>
      <c r="X10" s="271">
        <v>62.4</v>
      </c>
      <c r="Y10" s="271">
        <v>18.600000000000001</v>
      </c>
      <c r="Z10" s="271">
        <v>15.7</v>
      </c>
      <c r="AA10" s="266">
        <v>0.3</v>
      </c>
      <c r="AB10" s="266">
        <v>47.6</v>
      </c>
      <c r="AC10" s="272">
        <v>15</v>
      </c>
      <c r="AD10" s="271">
        <v>33.97</v>
      </c>
      <c r="AE10" s="271">
        <v>47.3</v>
      </c>
      <c r="AF10" s="273">
        <v>10</v>
      </c>
      <c r="AG10" s="271">
        <v>20</v>
      </c>
      <c r="AH10" s="266">
        <v>14.4</v>
      </c>
      <c r="AI10" s="266">
        <v>94.2</v>
      </c>
      <c r="AJ10" s="274">
        <v>230850</v>
      </c>
      <c r="AK10" s="274">
        <v>608599</v>
      </c>
    </row>
    <row r="11" spans="1:37" ht="15" customHeight="1" x14ac:dyDescent="0.35">
      <c r="A11" s="276" t="s">
        <v>65</v>
      </c>
      <c r="B11" s="263" t="s">
        <v>66</v>
      </c>
      <c r="C11" s="264">
        <v>44</v>
      </c>
      <c r="D11" s="265">
        <v>36.4</v>
      </c>
      <c r="E11" s="265">
        <v>35.200000000000003</v>
      </c>
      <c r="F11" s="265">
        <v>51.8</v>
      </c>
      <c r="G11" s="265">
        <v>53.4</v>
      </c>
      <c r="H11" s="265">
        <v>9</v>
      </c>
      <c r="I11" s="266">
        <v>9.1</v>
      </c>
      <c r="J11" s="265">
        <v>217</v>
      </c>
      <c r="K11" s="265">
        <v>68.099999999999994</v>
      </c>
      <c r="L11" s="267">
        <v>26.7</v>
      </c>
      <c r="M11" s="267">
        <v>9.9</v>
      </c>
      <c r="N11" s="267">
        <v>0.81</v>
      </c>
      <c r="O11" s="268">
        <f t="shared" si="2"/>
        <v>0.18999999999999995</v>
      </c>
      <c r="P11" s="269">
        <v>0.99</v>
      </c>
      <c r="Q11" s="270">
        <f t="shared" si="0"/>
        <v>1.0000000000000009E-2</v>
      </c>
      <c r="R11" s="265">
        <v>0.87</v>
      </c>
      <c r="S11" s="270">
        <f t="shared" si="1"/>
        <v>0.13</v>
      </c>
      <c r="T11" s="265">
        <v>68.5</v>
      </c>
      <c r="U11" s="265">
        <v>65.8</v>
      </c>
      <c r="V11" s="266">
        <v>70.8</v>
      </c>
      <c r="W11" s="271">
        <v>4.5</v>
      </c>
      <c r="X11" s="271">
        <v>42</v>
      </c>
      <c r="Y11" s="271">
        <v>51.2</v>
      </c>
      <c r="Z11" s="271">
        <v>43.6</v>
      </c>
      <c r="AA11" s="266">
        <v>17.5</v>
      </c>
      <c r="AB11" s="266">
        <v>36.5</v>
      </c>
      <c r="AC11" s="272">
        <v>6</v>
      </c>
      <c r="AD11" s="271">
        <v>67.59</v>
      </c>
      <c r="AE11" s="271">
        <v>19</v>
      </c>
      <c r="AF11" s="273">
        <v>40</v>
      </c>
      <c r="AG11" s="271">
        <v>58</v>
      </c>
      <c r="AH11" s="266">
        <v>14.8</v>
      </c>
      <c r="AI11" s="266">
        <v>65.2</v>
      </c>
      <c r="AJ11" s="274">
        <v>460362</v>
      </c>
      <c r="AK11" s="274">
        <v>841353</v>
      </c>
    </row>
    <row r="12" spans="1:37" ht="15" customHeight="1" x14ac:dyDescent="0.35">
      <c r="A12" s="276" t="s">
        <v>67</v>
      </c>
      <c r="B12" s="263" t="s">
        <v>68</v>
      </c>
      <c r="C12" s="264">
        <v>61</v>
      </c>
      <c r="D12" s="265">
        <v>86.2</v>
      </c>
      <c r="E12" s="265">
        <v>74.8</v>
      </c>
      <c r="F12" s="265">
        <v>39.200000000000003</v>
      </c>
      <c r="G12" s="265">
        <v>82.1</v>
      </c>
      <c r="H12" s="265">
        <v>12.5</v>
      </c>
      <c r="I12" s="266">
        <v>5.3</v>
      </c>
      <c r="J12" s="265">
        <v>81.3</v>
      </c>
      <c r="K12" s="265">
        <v>91.2</v>
      </c>
      <c r="L12" s="267">
        <v>88.8</v>
      </c>
      <c r="M12" s="267">
        <v>64.7</v>
      </c>
      <c r="N12" s="267">
        <v>1</v>
      </c>
      <c r="O12" s="268">
        <f t="shared" si="2"/>
        <v>0</v>
      </c>
      <c r="P12" s="269">
        <v>1.04</v>
      </c>
      <c r="Q12" s="270">
        <f t="shared" si="0"/>
        <v>4.0000000000000036E-2</v>
      </c>
      <c r="R12" s="265">
        <v>0.86</v>
      </c>
      <c r="S12" s="270">
        <f t="shared" si="1"/>
        <v>0.14000000000000001</v>
      </c>
      <c r="T12" s="265">
        <v>1.8</v>
      </c>
      <c r="U12" s="265">
        <v>3.9</v>
      </c>
      <c r="V12" s="266">
        <v>57.2</v>
      </c>
      <c r="W12" s="271">
        <v>18.5</v>
      </c>
      <c r="X12" s="271">
        <v>19.3</v>
      </c>
      <c r="Y12" s="271">
        <v>45.4</v>
      </c>
      <c r="Z12" s="271">
        <v>39.9</v>
      </c>
      <c r="AA12" s="266">
        <v>11.5</v>
      </c>
      <c r="AB12" s="266">
        <v>27</v>
      </c>
      <c r="AC12" s="272">
        <v>18</v>
      </c>
      <c r="AD12" s="271">
        <v>34.9</v>
      </c>
      <c r="AE12" s="271">
        <v>18.5</v>
      </c>
      <c r="AF12" s="273" t="s">
        <v>350</v>
      </c>
      <c r="AG12" s="271">
        <v>35</v>
      </c>
      <c r="AH12" s="266">
        <v>23.2</v>
      </c>
      <c r="AI12" s="266">
        <v>67.599999999999994</v>
      </c>
      <c r="AJ12" s="274">
        <v>594366</v>
      </c>
      <c r="AK12" s="274">
        <v>1131950</v>
      </c>
    </row>
    <row r="13" spans="1:37" ht="15" customHeight="1" x14ac:dyDescent="0.35">
      <c r="A13" s="276" t="s">
        <v>69</v>
      </c>
      <c r="B13" s="263" t="s">
        <v>70</v>
      </c>
      <c r="C13" s="264">
        <v>33</v>
      </c>
      <c r="D13" s="265">
        <v>88.7</v>
      </c>
      <c r="E13" s="265">
        <v>59.4</v>
      </c>
      <c r="F13" s="265">
        <v>57.7</v>
      </c>
      <c r="G13" s="265">
        <v>85.2</v>
      </c>
      <c r="H13" s="265">
        <v>14.1</v>
      </c>
      <c r="I13" s="266">
        <v>14.9</v>
      </c>
      <c r="J13" s="265">
        <v>150</v>
      </c>
      <c r="K13" s="265">
        <v>85</v>
      </c>
      <c r="L13" s="267">
        <v>37.1</v>
      </c>
      <c r="M13" s="267">
        <v>20.399999999999999</v>
      </c>
      <c r="N13" s="267">
        <v>1.05</v>
      </c>
      <c r="O13" s="268">
        <f t="shared" si="2"/>
        <v>5.0000000000000044E-2</v>
      </c>
      <c r="P13" s="269">
        <v>0.89</v>
      </c>
      <c r="Q13" s="270">
        <f t="shared" si="0"/>
        <v>0.10999999999999999</v>
      </c>
      <c r="R13" s="265">
        <v>0.69</v>
      </c>
      <c r="S13" s="270">
        <f t="shared" si="1"/>
        <v>0.31000000000000005</v>
      </c>
      <c r="T13" s="265">
        <v>33.4</v>
      </c>
      <c r="U13" s="265">
        <v>37.6</v>
      </c>
      <c r="V13" s="266">
        <v>72.099999999999994</v>
      </c>
      <c r="W13" s="271">
        <v>17</v>
      </c>
      <c r="X13" s="271">
        <v>47.7</v>
      </c>
      <c r="Y13" s="271">
        <v>30.8</v>
      </c>
      <c r="Z13" s="271">
        <v>28.2</v>
      </c>
      <c r="AA13" s="266">
        <v>20.8</v>
      </c>
      <c r="AB13" s="266">
        <v>26.7</v>
      </c>
      <c r="AC13" s="272">
        <v>48</v>
      </c>
      <c r="AD13" s="271">
        <v>55.78</v>
      </c>
      <c r="AE13" s="271">
        <v>40.6</v>
      </c>
      <c r="AF13" s="273">
        <v>30</v>
      </c>
      <c r="AG13" s="271">
        <v>50</v>
      </c>
      <c r="AH13" s="266">
        <v>16.7</v>
      </c>
      <c r="AI13" s="266">
        <v>56.4</v>
      </c>
      <c r="AJ13" s="274">
        <v>141796</v>
      </c>
      <c r="AK13" s="274">
        <v>268002</v>
      </c>
    </row>
    <row r="14" spans="1:37" ht="15" customHeight="1" x14ac:dyDescent="0.35">
      <c r="A14" s="276" t="s">
        <v>71</v>
      </c>
      <c r="B14" s="263" t="s">
        <v>72</v>
      </c>
      <c r="C14" s="264">
        <v>32</v>
      </c>
      <c r="D14" s="265">
        <v>73.599999999999994</v>
      </c>
      <c r="E14" s="265">
        <v>71</v>
      </c>
      <c r="F14" s="265">
        <v>59.6</v>
      </c>
      <c r="G14" s="265">
        <v>77.3</v>
      </c>
      <c r="H14" s="265">
        <v>14</v>
      </c>
      <c r="I14" s="266">
        <v>7.6</v>
      </c>
      <c r="J14" s="265">
        <v>53.3</v>
      </c>
      <c r="K14" s="265">
        <v>85.3</v>
      </c>
      <c r="L14" s="267">
        <v>62.1</v>
      </c>
      <c r="M14" s="267">
        <v>37.299999999999997</v>
      </c>
      <c r="N14" s="267">
        <v>0.94</v>
      </c>
      <c r="O14" s="268">
        <f t="shared" si="2"/>
        <v>6.0000000000000053E-2</v>
      </c>
      <c r="P14" s="269">
        <v>0.91</v>
      </c>
      <c r="Q14" s="270">
        <f t="shared" si="0"/>
        <v>8.9999999999999969E-2</v>
      </c>
      <c r="R14" s="265">
        <v>0.77</v>
      </c>
      <c r="S14" s="270">
        <f t="shared" si="1"/>
        <v>0.22999999999999998</v>
      </c>
      <c r="T14" s="265">
        <v>8.3000000000000007</v>
      </c>
      <c r="U14" s="265">
        <v>9.3000000000000007</v>
      </c>
      <c r="V14" s="266">
        <v>73.8</v>
      </c>
      <c r="W14" s="271">
        <v>11.2</v>
      </c>
      <c r="X14" s="271">
        <v>50.7</v>
      </c>
      <c r="Y14" s="271">
        <v>35</v>
      </c>
      <c r="Z14" s="271">
        <v>29.2</v>
      </c>
      <c r="AA14" s="266">
        <v>17.3</v>
      </c>
      <c r="AB14" s="266">
        <v>43.3</v>
      </c>
      <c r="AC14" s="272">
        <v>31</v>
      </c>
      <c r="AD14" s="271">
        <v>49.1</v>
      </c>
      <c r="AE14" s="271">
        <v>67.900000000000006</v>
      </c>
      <c r="AF14" s="273">
        <v>15</v>
      </c>
      <c r="AG14" s="271">
        <v>22</v>
      </c>
      <c r="AH14" s="266">
        <v>21.8</v>
      </c>
      <c r="AI14" s="266">
        <v>81</v>
      </c>
      <c r="AJ14" s="274">
        <v>494149</v>
      </c>
      <c r="AK14" s="274">
        <v>1117840</v>
      </c>
    </row>
    <row r="15" spans="1:37" ht="15" customHeight="1" x14ac:dyDescent="0.35">
      <c r="A15" s="276" t="s">
        <v>73</v>
      </c>
      <c r="B15" s="263" t="s">
        <v>74</v>
      </c>
      <c r="C15" s="264">
        <v>45</v>
      </c>
      <c r="D15" s="265">
        <v>97.1</v>
      </c>
      <c r="E15" s="265">
        <v>91.8</v>
      </c>
      <c r="F15" s="265">
        <v>53.6</v>
      </c>
      <c r="G15" s="265">
        <v>96.5</v>
      </c>
      <c r="H15" s="265">
        <v>11.5</v>
      </c>
      <c r="I15" s="266">
        <v>8.6999999999999993</v>
      </c>
      <c r="J15" s="265">
        <v>78.400000000000006</v>
      </c>
      <c r="K15" s="265">
        <v>95.7</v>
      </c>
      <c r="L15" s="267">
        <v>96.9</v>
      </c>
      <c r="M15" s="267">
        <v>58.3</v>
      </c>
      <c r="N15" s="267">
        <v>1</v>
      </c>
      <c r="O15" s="268">
        <f t="shared" si="2"/>
        <v>0</v>
      </c>
      <c r="P15" s="269">
        <v>1.05</v>
      </c>
      <c r="Q15" s="270">
        <f t="shared" si="0"/>
        <v>5.0000000000000044E-2</v>
      </c>
      <c r="R15" s="265">
        <v>1.1299999999999999</v>
      </c>
      <c r="S15" s="270">
        <f t="shared" si="1"/>
        <v>0.12999999999999989</v>
      </c>
      <c r="T15" s="265">
        <v>2.2000000000000002</v>
      </c>
      <c r="U15" s="265">
        <v>4.7</v>
      </c>
      <c r="V15" s="266">
        <v>74.400000000000006</v>
      </c>
      <c r="W15" s="271">
        <v>5.0999999999999996</v>
      </c>
      <c r="X15" s="271">
        <v>57.2</v>
      </c>
      <c r="Y15" s="271">
        <v>40.4</v>
      </c>
      <c r="Z15" s="271">
        <v>34.200000000000003</v>
      </c>
      <c r="AA15" s="266">
        <v>0.2</v>
      </c>
      <c r="AB15" s="266">
        <v>33.4</v>
      </c>
      <c r="AC15" s="272">
        <v>8</v>
      </c>
      <c r="AD15" s="271">
        <v>38.409999999999997</v>
      </c>
      <c r="AE15" s="271">
        <v>25.2</v>
      </c>
      <c r="AF15" s="273" t="s">
        <v>350</v>
      </c>
      <c r="AG15" s="271">
        <v>35</v>
      </c>
      <c r="AH15" s="266">
        <v>15.1</v>
      </c>
      <c r="AI15" s="266">
        <v>73.900000000000006</v>
      </c>
      <c r="AJ15" s="274">
        <v>943366</v>
      </c>
      <c r="AK15" s="274">
        <v>1867579</v>
      </c>
    </row>
    <row r="16" spans="1:37" ht="15" customHeight="1" x14ac:dyDescent="0.35">
      <c r="A16" s="276" t="s">
        <v>75</v>
      </c>
      <c r="B16" s="263" t="s">
        <v>76</v>
      </c>
      <c r="C16" s="264">
        <v>31</v>
      </c>
      <c r="D16" s="265">
        <v>93</v>
      </c>
      <c r="E16" s="265">
        <v>71.599999999999994</v>
      </c>
      <c r="F16" s="265">
        <v>64.099999999999994</v>
      </c>
      <c r="G16" s="265">
        <v>93.8</v>
      </c>
      <c r="H16" s="265">
        <v>19.3</v>
      </c>
      <c r="I16" s="266">
        <v>11.3</v>
      </c>
      <c r="J16" s="265">
        <v>126.3</v>
      </c>
      <c r="K16" s="265">
        <v>92.3</v>
      </c>
      <c r="L16" s="267">
        <v>98.7</v>
      </c>
      <c r="M16" s="267">
        <v>75.400000000000006</v>
      </c>
      <c r="N16" s="267">
        <v>0.98</v>
      </c>
      <c r="O16" s="268">
        <f t="shared" si="2"/>
        <v>2.0000000000000018E-2</v>
      </c>
      <c r="P16" s="269">
        <v>1.04</v>
      </c>
      <c r="Q16" s="270">
        <f t="shared" si="0"/>
        <v>4.0000000000000036E-2</v>
      </c>
      <c r="R16" s="265">
        <v>1.1000000000000001</v>
      </c>
      <c r="S16" s="270">
        <f t="shared" si="1"/>
        <v>0.10000000000000009</v>
      </c>
      <c r="T16" s="265">
        <v>1.4</v>
      </c>
      <c r="U16" s="265">
        <v>3.8</v>
      </c>
      <c r="V16" s="266">
        <v>62.5</v>
      </c>
      <c r="W16" s="271">
        <v>8.4</v>
      </c>
      <c r="X16" s="271">
        <v>32.1</v>
      </c>
      <c r="Y16" s="271">
        <v>26</v>
      </c>
      <c r="Z16" s="271">
        <v>22.5</v>
      </c>
      <c r="AA16" s="266">
        <v>0</v>
      </c>
      <c r="AB16" s="266">
        <v>28.5</v>
      </c>
      <c r="AC16" s="272">
        <v>16</v>
      </c>
      <c r="AD16" s="271">
        <v>31.16</v>
      </c>
      <c r="AE16" s="271">
        <v>45.1</v>
      </c>
      <c r="AF16" s="273" t="s">
        <v>350</v>
      </c>
      <c r="AG16" s="271">
        <v>29</v>
      </c>
      <c r="AH16" s="266">
        <v>14.5</v>
      </c>
      <c r="AI16" s="266">
        <v>64.2</v>
      </c>
      <c r="AJ16" s="274">
        <v>423344</v>
      </c>
      <c r="AK16" s="274">
        <v>901777</v>
      </c>
    </row>
    <row r="17" spans="1:37" ht="15" customHeight="1" x14ac:dyDescent="0.35">
      <c r="A17" s="276" t="s">
        <v>77</v>
      </c>
      <c r="B17" s="263" t="s">
        <v>78</v>
      </c>
      <c r="C17" s="264">
        <v>40</v>
      </c>
      <c r="D17" s="265">
        <v>91.8</v>
      </c>
      <c r="E17" s="265">
        <v>80.400000000000006</v>
      </c>
      <c r="F17" s="265">
        <v>79.599999999999994</v>
      </c>
      <c r="G17" s="265">
        <v>95.9</v>
      </c>
      <c r="H17" s="265">
        <v>15.3</v>
      </c>
      <c r="I17" s="266">
        <v>6.3</v>
      </c>
      <c r="J17" s="265">
        <v>40.799999999999997</v>
      </c>
      <c r="K17" s="265">
        <v>98.2</v>
      </c>
      <c r="L17" s="267">
        <v>72.5</v>
      </c>
      <c r="M17" s="267">
        <v>64</v>
      </c>
      <c r="N17" s="267">
        <v>0.99</v>
      </c>
      <c r="O17" s="268">
        <f t="shared" si="2"/>
        <v>1.0000000000000009E-2</v>
      </c>
      <c r="P17" s="269">
        <v>1</v>
      </c>
      <c r="Q17" s="270">
        <f t="shared" si="0"/>
        <v>0</v>
      </c>
      <c r="R17" s="265">
        <v>1.31</v>
      </c>
      <c r="S17" s="270">
        <f t="shared" si="1"/>
        <v>0.31000000000000005</v>
      </c>
      <c r="T17" s="265">
        <v>0.8</v>
      </c>
      <c r="U17" s="265">
        <v>2.8</v>
      </c>
      <c r="V17" s="266">
        <v>94.2</v>
      </c>
      <c r="W17" s="271">
        <v>1.2</v>
      </c>
      <c r="X17" s="271">
        <v>77.8</v>
      </c>
      <c r="Y17" s="271">
        <v>26.8</v>
      </c>
      <c r="Z17" s="271">
        <v>22.4</v>
      </c>
      <c r="AA17" s="266">
        <v>0.1</v>
      </c>
      <c r="AB17" s="266">
        <v>47.8</v>
      </c>
      <c r="AC17" s="272">
        <v>41</v>
      </c>
      <c r="AD17" s="271">
        <v>28.81</v>
      </c>
      <c r="AE17" s="271">
        <v>91.9</v>
      </c>
      <c r="AF17" s="273" t="s">
        <v>350</v>
      </c>
      <c r="AG17" s="271">
        <v>12</v>
      </c>
      <c r="AH17" s="266">
        <v>11.9</v>
      </c>
      <c r="AI17" s="266">
        <v>92.9</v>
      </c>
      <c r="AJ17" s="274">
        <v>874338</v>
      </c>
      <c r="AK17" s="274">
        <v>2417735</v>
      </c>
    </row>
    <row r="18" spans="1:37" ht="15" customHeight="1" x14ac:dyDescent="0.35">
      <c r="A18" s="276" t="s">
        <v>79</v>
      </c>
      <c r="B18" s="263" t="s">
        <v>80</v>
      </c>
      <c r="C18" s="264">
        <v>40</v>
      </c>
      <c r="D18" s="265">
        <v>93.7</v>
      </c>
      <c r="E18" s="265">
        <v>78.599999999999994</v>
      </c>
      <c r="F18" s="265">
        <v>54.3</v>
      </c>
      <c r="G18" s="265">
        <v>90.6</v>
      </c>
      <c r="H18" s="265">
        <v>37</v>
      </c>
      <c r="I18" s="266">
        <v>9.9</v>
      </c>
      <c r="J18" s="265">
        <v>125.6</v>
      </c>
      <c r="K18" s="265">
        <v>84.5</v>
      </c>
      <c r="L18" s="267">
        <v>78.8</v>
      </c>
      <c r="M18" s="267">
        <v>30.9</v>
      </c>
      <c r="N18" s="267">
        <v>0.98</v>
      </c>
      <c r="O18" s="268">
        <f t="shared" si="2"/>
        <v>2.0000000000000018E-2</v>
      </c>
      <c r="P18" s="269">
        <v>1</v>
      </c>
      <c r="Q18" s="270">
        <f t="shared" si="0"/>
        <v>0</v>
      </c>
      <c r="R18" s="265">
        <v>1.1200000000000001</v>
      </c>
      <c r="S18" s="270">
        <f t="shared" si="1"/>
        <v>0.12000000000000011</v>
      </c>
      <c r="T18" s="265">
        <v>4.5</v>
      </c>
      <c r="U18" s="265">
        <v>5.7</v>
      </c>
      <c r="V18" s="266">
        <v>66.2</v>
      </c>
      <c r="W18" s="271">
        <v>8.1</v>
      </c>
      <c r="X18" s="271">
        <v>50.3</v>
      </c>
      <c r="Y18" s="271">
        <v>54.2</v>
      </c>
      <c r="Z18" s="271">
        <v>47.4</v>
      </c>
      <c r="AA18" s="266">
        <v>21</v>
      </c>
      <c r="AB18" s="266">
        <v>29.3</v>
      </c>
      <c r="AC18" s="272">
        <v>17</v>
      </c>
      <c r="AD18" s="271">
        <v>53.4</v>
      </c>
      <c r="AE18" s="271">
        <v>38.6</v>
      </c>
      <c r="AF18" s="273">
        <v>5</v>
      </c>
      <c r="AG18" s="271">
        <v>47</v>
      </c>
      <c r="AH18" s="266">
        <v>12.5</v>
      </c>
      <c r="AI18" s="266">
        <v>81.3</v>
      </c>
      <c r="AJ18" s="274">
        <v>721922</v>
      </c>
      <c r="AK18" s="274">
        <v>1453787</v>
      </c>
    </row>
    <row r="19" spans="1:37" ht="15" customHeight="1" x14ac:dyDescent="0.35">
      <c r="A19" s="276" t="s">
        <v>81</v>
      </c>
      <c r="B19" s="263" t="s">
        <v>82</v>
      </c>
      <c r="C19" s="264">
        <v>56</v>
      </c>
      <c r="D19" s="265">
        <v>92.1</v>
      </c>
      <c r="E19" s="265">
        <v>81.8</v>
      </c>
      <c r="F19" s="265">
        <v>87</v>
      </c>
      <c r="G19" s="265">
        <v>93.1</v>
      </c>
      <c r="H19" s="265">
        <v>11.2</v>
      </c>
      <c r="I19" s="266">
        <v>13.9</v>
      </c>
      <c r="J19" s="265">
        <v>67.099999999999994</v>
      </c>
      <c r="K19" s="265">
        <v>97.3</v>
      </c>
      <c r="L19" s="267">
        <v>89.7</v>
      </c>
      <c r="M19" s="267">
        <v>80.8</v>
      </c>
      <c r="N19" s="267">
        <v>0.94</v>
      </c>
      <c r="O19" s="268">
        <f t="shared" si="2"/>
        <v>6.0000000000000053E-2</v>
      </c>
      <c r="P19" s="269">
        <v>1.01</v>
      </c>
      <c r="Q19" s="270">
        <f t="shared" si="0"/>
        <v>1.0000000000000009E-2</v>
      </c>
      <c r="R19" s="265">
        <v>1.27</v>
      </c>
      <c r="S19" s="270">
        <f t="shared" si="1"/>
        <v>0.27</v>
      </c>
      <c r="T19" s="265">
        <v>0.9</v>
      </c>
      <c r="U19" s="265">
        <v>3.7</v>
      </c>
      <c r="V19" s="266">
        <v>76.2</v>
      </c>
      <c r="W19" s="271">
        <v>4.7</v>
      </c>
      <c r="X19" s="271">
        <v>77.400000000000006</v>
      </c>
      <c r="Y19" s="271">
        <v>21.6</v>
      </c>
      <c r="Z19" s="271">
        <v>16.600000000000001</v>
      </c>
      <c r="AA19" s="266">
        <v>0.1</v>
      </c>
      <c r="AB19" s="266">
        <v>64</v>
      </c>
      <c r="AC19" s="272">
        <v>21</v>
      </c>
      <c r="AD19" s="271">
        <v>22.36</v>
      </c>
      <c r="AE19" s="271">
        <v>66</v>
      </c>
      <c r="AF19" s="273" t="s">
        <v>350</v>
      </c>
      <c r="AG19" s="271">
        <v>13</v>
      </c>
      <c r="AH19" s="266">
        <v>7.3</v>
      </c>
      <c r="AI19" s="266">
        <v>87.1</v>
      </c>
      <c r="AJ19" s="274">
        <v>213069</v>
      </c>
      <c r="AK19" s="274">
        <v>610411</v>
      </c>
    </row>
    <row r="20" spans="1:37" ht="15" customHeight="1" x14ac:dyDescent="0.35">
      <c r="A20" s="276" t="s">
        <v>83</v>
      </c>
      <c r="B20" s="263" t="s">
        <v>84</v>
      </c>
      <c r="C20" s="264">
        <v>40</v>
      </c>
      <c r="D20" s="265">
        <v>95.7</v>
      </c>
      <c r="E20" s="265">
        <v>88.5</v>
      </c>
      <c r="F20" s="265">
        <v>58.5</v>
      </c>
      <c r="G20" s="265">
        <v>83</v>
      </c>
      <c r="H20" s="265">
        <v>16.3</v>
      </c>
      <c r="I20" s="266">
        <v>8.6</v>
      </c>
      <c r="J20" s="265">
        <v>156.9</v>
      </c>
      <c r="K20" s="265">
        <v>93.5</v>
      </c>
      <c r="L20" s="267">
        <v>85.7</v>
      </c>
      <c r="M20" s="267">
        <v>83</v>
      </c>
      <c r="N20" s="267">
        <v>1</v>
      </c>
      <c r="O20" s="268">
        <f t="shared" si="2"/>
        <v>0</v>
      </c>
      <c r="P20" s="269">
        <v>0.98</v>
      </c>
      <c r="Q20" s="270">
        <f t="shared" si="0"/>
        <v>2.0000000000000018E-2</v>
      </c>
      <c r="R20" s="265">
        <v>1.23</v>
      </c>
      <c r="S20" s="270">
        <f t="shared" si="1"/>
        <v>0.22999999999999998</v>
      </c>
      <c r="T20" s="265">
        <v>1.6</v>
      </c>
      <c r="U20" s="265">
        <v>4.5</v>
      </c>
      <c r="V20" s="266">
        <v>44.4</v>
      </c>
      <c r="W20" s="271">
        <v>20.5</v>
      </c>
      <c r="X20" s="271">
        <v>10.4</v>
      </c>
      <c r="Y20" s="271">
        <v>30.2</v>
      </c>
      <c r="Z20" s="271">
        <v>27.2</v>
      </c>
      <c r="AA20" s="266">
        <v>0.1</v>
      </c>
      <c r="AB20" s="266">
        <v>28.9</v>
      </c>
      <c r="AC20" s="272">
        <v>3</v>
      </c>
      <c r="AD20" s="271">
        <v>46.35</v>
      </c>
      <c r="AE20" s="271">
        <v>39.5</v>
      </c>
      <c r="AF20" s="273" t="s">
        <v>350</v>
      </c>
      <c r="AG20" s="271">
        <v>35</v>
      </c>
      <c r="AH20" s="266">
        <v>14.2</v>
      </c>
      <c r="AI20" s="266">
        <v>88.8</v>
      </c>
      <c r="AJ20" s="274">
        <v>608564</v>
      </c>
      <c r="AK20" s="274">
        <v>1266860</v>
      </c>
    </row>
    <row r="21" spans="1:37" ht="15" customHeight="1" x14ac:dyDescent="0.35">
      <c r="A21" s="276" t="s">
        <v>85</v>
      </c>
      <c r="B21" s="263" t="s">
        <v>86</v>
      </c>
      <c r="C21" s="264">
        <v>45</v>
      </c>
      <c r="D21" s="265">
        <v>87.6</v>
      </c>
      <c r="E21" s="265">
        <v>85.2</v>
      </c>
      <c r="F21" s="265">
        <v>51.9</v>
      </c>
      <c r="G21" s="265">
        <v>100</v>
      </c>
      <c r="H21" s="265">
        <v>9.1</v>
      </c>
      <c r="I21" s="266">
        <v>5.0999999999999996</v>
      </c>
      <c r="J21" s="265">
        <v>137.5</v>
      </c>
      <c r="K21" s="265">
        <v>97.9</v>
      </c>
      <c r="L21" s="267">
        <v>101.6</v>
      </c>
      <c r="M21" s="267">
        <v>60.8</v>
      </c>
      <c r="N21" s="267">
        <v>1.01</v>
      </c>
      <c r="O21" s="268">
        <f t="shared" si="2"/>
        <v>1.0000000000000009E-2</v>
      </c>
      <c r="P21" s="269">
        <v>0.97</v>
      </c>
      <c r="Q21" s="270">
        <f t="shared" si="0"/>
        <v>3.0000000000000027E-2</v>
      </c>
      <c r="R21" s="265">
        <v>1.0900000000000001</v>
      </c>
      <c r="S21" s="270">
        <f t="shared" si="1"/>
        <v>9.000000000000008E-2</v>
      </c>
      <c r="T21" s="265">
        <v>1.2</v>
      </c>
      <c r="U21" s="265">
        <v>3.5</v>
      </c>
      <c r="V21" s="266">
        <v>71.5</v>
      </c>
      <c r="W21" s="271">
        <v>1.8</v>
      </c>
      <c r="X21" s="271">
        <v>41.6</v>
      </c>
      <c r="Y21" s="271">
        <v>46.7</v>
      </c>
      <c r="Z21" s="271">
        <v>40.299999999999997</v>
      </c>
      <c r="AA21" s="266">
        <v>4.8</v>
      </c>
      <c r="AB21" s="266">
        <v>35.4</v>
      </c>
      <c r="AC21" s="272">
        <v>19</v>
      </c>
      <c r="AD21" s="271">
        <v>39.299999999999997</v>
      </c>
      <c r="AE21" s="271">
        <v>52.8</v>
      </c>
      <c r="AF21" s="273" t="s">
        <v>350</v>
      </c>
      <c r="AG21" s="271">
        <v>26</v>
      </c>
      <c r="AH21" s="266">
        <v>11.1</v>
      </c>
      <c r="AI21" s="266">
        <v>72.8</v>
      </c>
      <c r="AJ21" s="274">
        <v>538676</v>
      </c>
      <c r="AK21" s="274">
        <v>1155574</v>
      </c>
    </row>
    <row r="22" spans="1:37" ht="15" customHeight="1" x14ac:dyDescent="0.35">
      <c r="A22" s="276" t="s">
        <v>87</v>
      </c>
      <c r="B22" s="263" t="s">
        <v>88</v>
      </c>
      <c r="C22" s="264">
        <v>27</v>
      </c>
      <c r="D22" s="265">
        <v>83.9</v>
      </c>
      <c r="E22" s="265">
        <v>78.7</v>
      </c>
      <c r="F22" s="265">
        <v>62.5</v>
      </c>
      <c r="G22" s="265">
        <v>82.3</v>
      </c>
      <c r="H22" s="265">
        <v>25.1</v>
      </c>
      <c r="I22" s="266">
        <v>9.4</v>
      </c>
      <c r="J22" s="265">
        <v>80</v>
      </c>
      <c r="K22" s="265">
        <v>86</v>
      </c>
      <c r="L22" s="267">
        <v>98</v>
      </c>
      <c r="M22" s="267">
        <v>53.1</v>
      </c>
      <c r="N22" s="267">
        <v>0.97</v>
      </c>
      <c r="O22" s="268">
        <f t="shared" si="2"/>
        <v>3.0000000000000027E-2</v>
      </c>
      <c r="P22" s="269">
        <v>1</v>
      </c>
      <c r="Q22" s="270">
        <f t="shared" si="0"/>
        <v>0</v>
      </c>
      <c r="R22" s="265">
        <v>1.1200000000000001</v>
      </c>
      <c r="S22" s="270">
        <f t="shared" si="1"/>
        <v>0.12000000000000011</v>
      </c>
      <c r="T22" s="265">
        <v>2.7</v>
      </c>
      <c r="U22" s="265">
        <v>3.9</v>
      </c>
      <c r="V22" s="266">
        <v>21.2</v>
      </c>
      <c r="W22" s="271">
        <v>66.7</v>
      </c>
      <c r="X22" s="271">
        <v>16.600000000000001</v>
      </c>
      <c r="Y22" s="271">
        <v>26.1</v>
      </c>
      <c r="Z22" s="271">
        <v>22.6</v>
      </c>
      <c r="AA22" s="266">
        <v>5.0999999999999996</v>
      </c>
      <c r="AB22" s="266">
        <v>50</v>
      </c>
      <c r="AC22" s="272">
        <v>11</v>
      </c>
      <c r="AD22" s="271">
        <v>49.07</v>
      </c>
      <c r="AE22" s="271">
        <v>17.2</v>
      </c>
      <c r="AF22" s="273">
        <v>20</v>
      </c>
      <c r="AG22" s="271">
        <v>43</v>
      </c>
      <c r="AH22" s="266">
        <v>9.1999999999999993</v>
      </c>
      <c r="AI22" s="266">
        <v>88.6</v>
      </c>
      <c r="AJ22" s="274">
        <v>545111</v>
      </c>
      <c r="AK22" s="274">
        <v>1136187</v>
      </c>
    </row>
    <row r="23" spans="1:37" ht="15" customHeight="1" x14ac:dyDescent="0.35">
      <c r="A23" s="276" t="s">
        <v>89</v>
      </c>
      <c r="B23" s="263" t="s">
        <v>90</v>
      </c>
      <c r="C23" s="264">
        <v>30</v>
      </c>
      <c r="D23" s="265">
        <v>82.5</v>
      </c>
      <c r="E23" s="265">
        <v>77.400000000000006</v>
      </c>
      <c r="F23" s="265">
        <v>58.7</v>
      </c>
      <c r="G23" s="265">
        <v>92.1</v>
      </c>
      <c r="H23" s="265">
        <v>22.7</v>
      </c>
      <c r="I23" s="266">
        <v>9.8000000000000007</v>
      </c>
      <c r="J23" s="265">
        <v>128.4</v>
      </c>
      <c r="K23" s="265">
        <v>89.3</v>
      </c>
      <c r="L23" s="267">
        <v>79</v>
      </c>
      <c r="M23" s="267">
        <v>26.5</v>
      </c>
      <c r="N23" s="267">
        <v>0.97</v>
      </c>
      <c r="O23" s="268">
        <f t="shared" si="2"/>
        <v>3.0000000000000027E-2</v>
      </c>
      <c r="P23" s="269">
        <v>0.99</v>
      </c>
      <c r="Q23" s="270">
        <f t="shared" si="0"/>
        <v>1.0000000000000009E-2</v>
      </c>
      <c r="R23" s="265">
        <v>1.3</v>
      </c>
      <c r="S23" s="270">
        <f t="shared" si="1"/>
        <v>0.30000000000000004</v>
      </c>
      <c r="T23" s="265">
        <v>8.6999999999999993</v>
      </c>
      <c r="U23" s="265">
        <v>12.2</v>
      </c>
      <c r="V23" s="266">
        <v>46.7</v>
      </c>
      <c r="W23" s="271">
        <v>18.7</v>
      </c>
      <c r="X23" s="271">
        <v>41</v>
      </c>
      <c r="Y23" s="271">
        <v>46.7</v>
      </c>
      <c r="Z23" s="271">
        <v>39</v>
      </c>
      <c r="AA23" s="266">
        <v>26.4</v>
      </c>
      <c r="AB23" s="266">
        <v>32.1</v>
      </c>
      <c r="AC23" s="272">
        <v>13</v>
      </c>
      <c r="AD23" s="271">
        <v>51.25</v>
      </c>
      <c r="AE23" s="271">
        <v>31.1</v>
      </c>
      <c r="AF23" s="273">
        <v>10</v>
      </c>
      <c r="AG23" s="271">
        <v>59</v>
      </c>
      <c r="AH23" s="266">
        <v>14.8</v>
      </c>
      <c r="AI23" s="266">
        <v>75.099999999999994</v>
      </c>
      <c r="AJ23" s="274">
        <v>418091</v>
      </c>
      <c r="AK23" s="274">
        <v>86682</v>
      </c>
    </row>
    <row r="24" spans="1:37" ht="15" customHeight="1" x14ac:dyDescent="0.35">
      <c r="A24" s="276" t="s">
        <v>91</v>
      </c>
      <c r="B24" s="263" t="s">
        <v>92</v>
      </c>
      <c r="C24" s="264">
        <v>50</v>
      </c>
      <c r="D24" s="265">
        <v>91.9</v>
      </c>
      <c r="E24" s="265">
        <v>76.900000000000006</v>
      </c>
      <c r="F24" s="265">
        <v>66</v>
      </c>
      <c r="G24" s="265">
        <v>94.3</v>
      </c>
      <c r="H24" s="265">
        <v>12.6</v>
      </c>
      <c r="I24" s="266">
        <v>18.5</v>
      </c>
      <c r="J24" s="265">
        <v>65.5</v>
      </c>
      <c r="K24" s="265">
        <v>92.6</v>
      </c>
      <c r="L24" s="267">
        <v>80.2</v>
      </c>
      <c r="M24" s="267">
        <v>59.3</v>
      </c>
      <c r="N24" s="267">
        <v>0.97</v>
      </c>
      <c r="O24" s="268">
        <f t="shared" si="2"/>
        <v>3.0000000000000027E-2</v>
      </c>
      <c r="P24" s="269">
        <v>1.01</v>
      </c>
      <c r="Q24" s="270">
        <f t="shared" si="0"/>
        <v>1.0000000000000009E-2</v>
      </c>
      <c r="R24" s="265">
        <v>0.93</v>
      </c>
      <c r="S24" s="270">
        <f t="shared" si="1"/>
        <v>6.9999999999999951E-2</v>
      </c>
      <c r="T24" s="265">
        <v>8.9</v>
      </c>
      <c r="U24" s="265">
        <v>9.3000000000000007</v>
      </c>
      <c r="V24" s="266">
        <v>69.7</v>
      </c>
      <c r="W24" s="271">
        <v>28.4</v>
      </c>
      <c r="X24" s="271">
        <v>49.5</v>
      </c>
      <c r="Y24" s="271">
        <v>27.1</v>
      </c>
      <c r="Z24" s="271">
        <v>21.6</v>
      </c>
      <c r="AA24" s="266">
        <v>7</v>
      </c>
      <c r="AB24" s="266">
        <v>31.6</v>
      </c>
      <c r="AC24" s="272">
        <v>23</v>
      </c>
      <c r="AD24" s="271">
        <v>51.55</v>
      </c>
      <c r="AE24" s="271">
        <v>42.7</v>
      </c>
      <c r="AF24" s="273">
        <v>15</v>
      </c>
      <c r="AG24" s="271">
        <v>28</v>
      </c>
      <c r="AH24" s="266">
        <v>9.1</v>
      </c>
      <c r="AI24" s="266">
        <v>80.400000000000006</v>
      </c>
      <c r="AJ24" s="274">
        <v>231486</v>
      </c>
      <c r="AK24" s="274">
        <v>51858</v>
      </c>
    </row>
    <row r="25" spans="1:37" ht="15" customHeight="1" x14ac:dyDescent="0.35">
      <c r="A25" s="276" t="s">
        <v>93</v>
      </c>
      <c r="B25" s="263" t="s">
        <v>94</v>
      </c>
      <c r="C25" s="264">
        <v>50</v>
      </c>
      <c r="D25" s="265">
        <v>85.1</v>
      </c>
      <c r="E25" s="265">
        <v>76.5</v>
      </c>
      <c r="F25" s="265">
        <v>36</v>
      </c>
      <c r="G25" s="265">
        <v>84.3</v>
      </c>
      <c r="H25" s="265">
        <v>16.100000000000001</v>
      </c>
      <c r="I25" s="266">
        <v>11.9</v>
      </c>
      <c r="J25" s="265">
        <v>130.5</v>
      </c>
      <c r="K25" s="265">
        <v>92.5</v>
      </c>
      <c r="L25" s="267">
        <v>83.7</v>
      </c>
      <c r="M25" s="267">
        <v>35.4</v>
      </c>
      <c r="N25" s="267">
        <v>0.93</v>
      </c>
      <c r="O25" s="268">
        <f t="shared" si="2"/>
        <v>6.9999999999999951E-2</v>
      </c>
      <c r="P25" s="269">
        <v>0.99</v>
      </c>
      <c r="Q25" s="270">
        <f t="shared" si="0"/>
        <v>1.0000000000000009E-2</v>
      </c>
      <c r="R25" s="265">
        <v>1.26</v>
      </c>
      <c r="S25" s="270">
        <f t="shared" si="1"/>
        <v>0.26</v>
      </c>
      <c r="T25" s="265">
        <v>8</v>
      </c>
      <c r="U25" s="265">
        <v>10.9</v>
      </c>
      <c r="V25" s="266">
        <v>65.900000000000006</v>
      </c>
      <c r="W25" s="271">
        <v>8.5</v>
      </c>
      <c r="X25" s="271">
        <v>28.4</v>
      </c>
      <c r="Y25" s="271">
        <v>37</v>
      </c>
      <c r="Z25" s="271">
        <v>32</v>
      </c>
      <c r="AA25" s="266">
        <v>15.8</v>
      </c>
      <c r="AB25" s="266">
        <v>43.9</v>
      </c>
      <c r="AC25" s="272">
        <v>22</v>
      </c>
      <c r="AD25" s="271">
        <v>32.15</v>
      </c>
      <c r="AE25" s="271">
        <v>43.6</v>
      </c>
      <c r="AF25" s="273">
        <v>10</v>
      </c>
      <c r="AG25" s="271">
        <v>20</v>
      </c>
      <c r="AH25" s="266">
        <v>13.7</v>
      </c>
      <c r="AI25" s="266">
        <v>80.8</v>
      </c>
      <c r="AJ25" s="274">
        <v>65462</v>
      </c>
      <c r="AK25" s="274">
        <v>14392</v>
      </c>
    </row>
    <row r="26" spans="1:37" ht="15" customHeight="1" x14ac:dyDescent="0.35">
      <c r="A26" s="276" t="s">
        <v>95</v>
      </c>
      <c r="B26" s="263" t="s">
        <v>96</v>
      </c>
      <c r="C26" s="264">
        <v>41</v>
      </c>
      <c r="D26" s="265">
        <v>92.3</v>
      </c>
      <c r="E26" s="265">
        <v>91.3</v>
      </c>
      <c r="F26" s="265">
        <v>76.8</v>
      </c>
      <c r="G26" s="265">
        <v>95.7</v>
      </c>
      <c r="H26" s="265">
        <v>16.2</v>
      </c>
      <c r="I26" s="266">
        <v>15.3</v>
      </c>
      <c r="J26" s="265">
        <v>100.1</v>
      </c>
      <c r="K26" s="265">
        <v>95.3</v>
      </c>
      <c r="L26" s="267">
        <v>87.2</v>
      </c>
      <c r="M26" s="267">
        <v>69.8</v>
      </c>
      <c r="N26" s="267">
        <v>0.97</v>
      </c>
      <c r="O26" s="268">
        <f t="shared" si="2"/>
        <v>3.0000000000000027E-2</v>
      </c>
      <c r="P26" s="269">
        <v>1.03</v>
      </c>
      <c r="Q26" s="270">
        <f t="shared" si="0"/>
        <v>3.0000000000000027E-2</v>
      </c>
      <c r="R26" s="265">
        <v>1.05</v>
      </c>
      <c r="S26" s="270">
        <f t="shared" si="1"/>
        <v>5.0000000000000044E-2</v>
      </c>
      <c r="T26" s="265">
        <v>1.2</v>
      </c>
      <c r="U26" s="265">
        <v>3.2</v>
      </c>
      <c r="V26" s="266">
        <v>68.099999999999994</v>
      </c>
      <c r="W26" s="271">
        <v>12.9</v>
      </c>
      <c r="X26" s="271">
        <v>26.7</v>
      </c>
      <c r="Y26" s="271">
        <v>24.9</v>
      </c>
      <c r="Z26" s="271">
        <v>21.7</v>
      </c>
      <c r="AA26" s="266">
        <v>0.5</v>
      </c>
      <c r="AB26" s="266">
        <v>61.4</v>
      </c>
      <c r="AC26" s="272">
        <v>16</v>
      </c>
      <c r="AD26" s="271">
        <v>23.79</v>
      </c>
      <c r="AE26" s="271">
        <v>48.2</v>
      </c>
      <c r="AF26" s="273" t="s">
        <v>350</v>
      </c>
      <c r="AG26" s="271">
        <v>25</v>
      </c>
      <c r="AH26" s="266">
        <v>11.3</v>
      </c>
      <c r="AI26" s="266">
        <v>93.4</v>
      </c>
      <c r="AJ26" s="274">
        <v>558087</v>
      </c>
      <c r="AK26" s="274">
        <v>1421932</v>
      </c>
    </row>
    <row r="27" spans="1:37" ht="15" customHeight="1" x14ac:dyDescent="0.35">
      <c r="A27" s="276" t="s">
        <v>97</v>
      </c>
      <c r="B27" s="263" t="s">
        <v>98</v>
      </c>
      <c r="C27" s="264">
        <v>38</v>
      </c>
      <c r="D27" s="265">
        <v>85.5</v>
      </c>
      <c r="E27" s="265">
        <v>84.9</v>
      </c>
      <c r="F27" s="265">
        <v>74.599999999999994</v>
      </c>
      <c r="G27" s="265">
        <v>93.5</v>
      </c>
      <c r="H27" s="265">
        <v>19.8</v>
      </c>
      <c r="I27" s="266">
        <v>3.7</v>
      </c>
      <c r="J27" s="265">
        <v>96.1</v>
      </c>
      <c r="K27" s="265">
        <v>92.1</v>
      </c>
      <c r="L27" s="267">
        <v>97.1</v>
      </c>
      <c r="M27" s="267">
        <v>81.2</v>
      </c>
      <c r="N27" s="267">
        <v>0.96</v>
      </c>
      <c r="O27" s="268">
        <f t="shared" si="2"/>
        <v>4.0000000000000036E-2</v>
      </c>
      <c r="P27" s="269">
        <v>0.97</v>
      </c>
      <c r="Q27" s="270">
        <f t="shared" si="0"/>
        <v>3.0000000000000027E-2</v>
      </c>
      <c r="R27" s="265">
        <v>0.72</v>
      </c>
      <c r="S27" s="270">
        <f t="shared" si="1"/>
        <v>0.28000000000000003</v>
      </c>
      <c r="T27" s="265">
        <v>1.1000000000000001</v>
      </c>
      <c r="U27" s="265">
        <v>2.5</v>
      </c>
      <c r="V27" s="266">
        <v>46</v>
      </c>
      <c r="W27" s="271">
        <v>34.9</v>
      </c>
      <c r="X27" s="271">
        <v>19.2</v>
      </c>
      <c r="Y27" s="271">
        <v>24.3</v>
      </c>
      <c r="Z27" s="271">
        <v>19.8</v>
      </c>
      <c r="AA27" s="266">
        <v>1.5</v>
      </c>
      <c r="AB27" s="266">
        <v>45.7</v>
      </c>
      <c r="AC27" s="272">
        <v>5</v>
      </c>
      <c r="AD27" s="271">
        <v>40.32</v>
      </c>
      <c r="AE27" s="271">
        <v>20.399999999999999</v>
      </c>
      <c r="AF27" s="273">
        <v>20</v>
      </c>
      <c r="AG27" s="271">
        <v>41</v>
      </c>
      <c r="AH27" s="266">
        <v>11.1</v>
      </c>
      <c r="AI27" s="266">
        <v>70.5</v>
      </c>
      <c r="AJ27" s="274">
        <v>425205</v>
      </c>
      <c r="AK27" s="274">
        <v>987653</v>
      </c>
    </row>
    <row r="28" spans="1:37" ht="15" customHeight="1" x14ac:dyDescent="0.35">
      <c r="A28" s="276" t="s">
        <v>99</v>
      </c>
      <c r="B28" s="263" t="s">
        <v>100</v>
      </c>
      <c r="C28" s="264">
        <v>21</v>
      </c>
      <c r="D28" s="265">
        <v>43.8</v>
      </c>
      <c r="E28" s="265">
        <v>38.9</v>
      </c>
      <c r="F28" s="265">
        <v>25</v>
      </c>
      <c r="G28" s="265">
        <v>52.9</v>
      </c>
      <c r="H28" s="265">
        <v>20.5</v>
      </c>
      <c r="I28" s="266">
        <v>10.199999999999999</v>
      </c>
      <c r="J28" s="265">
        <v>50.7</v>
      </c>
      <c r="K28" s="265">
        <v>54.7</v>
      </c>
      <c r="L28" s="267">
        <v>35.799999999999997</v>
      </c>
      <c r="M28" s="267">
        <v>11.4</v>
      </c>
      <c r="N28" s="267">
        <v>0.66</v>
      </c>
      <c r="O28" s="268">
        <f t="shared" si="2"/>
        <v>0.33999999999999997</v>
      </c>
      <c r="P28" s="269">
        <v>1.1200000000000001</v>
      </c>
      <c r="Q28" s="270">
        <f t="shared" si="0"/>
        <v>0.12000000000000011</v>
      </c>
      <c r="R28" s="265">
        <v>0.96</v>
      </c>
      <c r="S28" s="270">
        <f t="shared" si="1"/>
        <v>4.0000000000000036E-2</v>
      </c>
      <c r="T28" s="265">
        <v>61.8</v>
      </c>
      <c r="U28" s="265">
        <v>60.5</v>
      </c>
      <c r="V28" s="266">
        <v>54</v>
      </c>
      <c r="W28" s="271">
        <v>24.1</v>
      </c>
      <c r="X28" s="271">
        <v>16.8</v>
      </c>
      <c r="Y28" s="271">
        <v>97.1</v>
      </c>
      <c r="Z28" s="271">
        <v>69.7</v>
      </c>
      <c r="AA28" s="266">
        <v>27.1</v>
      </c>
      <c r="AB28" s="266">
        <v>35.700000000000003</v>
      </c>
      <c r="AC28" s="272">
        <v>14</v>
      </c>
      <c r="AD28" s="271">
        <v>78.59</v>
      </c>
      <c r="AE28" s="271">
        <v>15.8</v>
      </c>
      <c r="AF28" s="273">
        <v>40</v>
      </c>
      <c r="AG28" s="271">
        <v>99</v>
      </c>
      <c r="AH28" s="266">
        <v>13.9</v>
      </c>
      <c r="AI28" s="266">
        <v>53.6</v>
      </c>
      <c r="AJ28" s="274">
        <v>547776</v>
      </c>
      <c r="AK28" s="274">
        <v>867457</v>
      </c>
    </row>
    <row r="29" spans="1:37" ht="15" customHeight="1" x14ac:dyDescent="0.35">
      <c r="A29" s="276" t="s">
        <v>101</v>
      </c>
      <c r="B29" s="263" t="s">
        <v>102</v>
      </c>
      <c r="C29" s="264">
        <v>15</v>
      </c>
      <c r="D29" s="265">
        <v>84.7</v>
      </c>
      <c r="E29" s="265">
        <v>52.9</v>
      </c>
      <c r="F29" s="265">
        <v>41.3</v>
      </c>
      <c r="G29" s="265">
        <v>86.9</v>
      </c>
      <c r="H29" s="265">
        <v>18.899999999999999</v>
      </c>
      <c r="I29" s="266">
        <v>3</v>
      </c>
      <c r="J29" s="265">
        <v>67</v>
      </c>
      <c r="K29" s="265">
        <v>68.7</v>
      </c>
      <c r="L29" s="267">
        <v>38.9</v>
      </c>
      <c r="M29" s="267">
        <v>12.1</v>
      </c>
      <c r="N29" s="267">
        <v>1.03</v>
      </c>
      <c r="O29" s="268">
        <f t="shared" si="2"/>
        <v>3.0000000000000027E-2</v>
      </c>
      <c r="P29" s="269">
        <v>1.05</v>
      </c>
      <c r="Q29" s="270">
        <f t="shared" si="0"/>
        <v>5.0000000000000044E-2</v>
      </c>
      <c r="R29" s="265">
        <v>0.76</v>
      </c>
      <c r="S29" s="270">
        <f t="shared" si="1"/>
        <v>0.24</v>
      </c>
      <c r="T29" s="265">
        <v>49</v>
      </c>
      <c r="U29" s="265">
        <v>52.8</v>
      </c>
      <c r="V29" s="266">
        <v>41.3</v>
      </c>
      <c r="W29" s="271">
        <v>14.7</v>
      </c>
      <c r="X29" s="271">
        <v>29.2</v>
      </c>
      <c r="Y29" s="271">
        <v>38.6</v>
      </c>
      <c r="Z29" s="271">
        <v>34.700000000000003</v>
      </c>
      <c r="AA29" s="266">
        <v>41.8</v>
      </c>
      <c r="AB29" s="266">
        <v>23.4</v>
      </c>
      <c r="AC29" s="272">
        <v>15</v>
      </c>
      <c r="AD29" s="271">
        <v>66.64</v>
      </c>
      <c r="AE29" s="271">
        <v>21.2</v>
      </c>
      <c r="AF29" s="273">
        <v>40</v>
      </c>
      <c r="AG29" s="271">
        <v>75</v>
      </c>
      <c r="AH29" s="266">
        <v>29.4</v>
      </c>
      <c r="AI29" s="266">
        <v>52.3</v>
      </c>
      <c r="AJ29" s="274">
        <v>254103</v>
      </c>
      <c r="AK29" s="274">
        <v>459785</v>
      </c>
    </row>
    <row r="30" spans="1:37" ht="15" customHeight="1" x14ac:dyDescent="0.35">
      <c r="A30" s="276" t="s">
        <v>103</v>
      </c>
      <c r="B30" s="263" t="s">
        <v>104</v>
      </c>
      <c r="C30" s="264">
        <v>35</v>
      </c>
      <c r="D30" s="265">
        <v>92.3</v>
      </c>
      <c r="E30" s="265">
        <v>79.099999999999994</v>
      </c>
      <c r="F30" s="265">
        <v>58.3</v>
      </c>
      <c r="G30" s="265">
        <v>86.1</v>
      </c>
      <c r="H30" s="265">
        <v>25.2</v>
      </c>
      <c r="I30" s="266">
        <v>5.3</v>
      </c>
      <c r="J30" s="265">
        <v>67</v>
      </c>
      <c r="K30" s="265">
        <v>90.9</v>
      </c>
      <c r="L30" s="267">
        <v>81.7</v>
      </c>
      <c r="M30" s="267">
        <v>61.9</v>
      </c>
      <c r="N30" s="267">
        <v>0.98</v>
      </c>
      <c r="O30" s="268">
        <f t="shared" si="2"/>
        <v>2.0000000000000018E-2</v>
      </c>
      <c r="P30" s="269">
        <v>1.01</v>
      </c>
      <c r="Q30" s="270">
        <f t="shared" si="0"/>
        <v>1.0000000000000009E-2</v>
      </c>
      <c r="R30" s="265">
        <v>1.2</v>
      </c>
      <c r="S30" s="270">
        <f t="shared" si="1"/>
        <v>0.19999999999999996</v>
      </c>
      <c r="T30" s="265">
        <v>3.3</v>
      </c>
      <c r="U30" s="265">
        <v>10.1</v>
      </c>
      <c r="V30" s="266">
        <v>73.7</v>
      </c>
      <c r="W30" s="271">
        <v>12.6</v>
      </c>
      <c r="X30" s="271">
        <v>76.3</v>
      </c>
      <c r="Y30" s="271">
        <v>22.3</v>
      </c>
      <c r="Z30" s="271">
        <v>19.5</v>
      </c>
      <c r="AA30" s="266">
        <v>0.6</v>
      </c>
      <c r="AB30" s="266">
        <v>35.9</v>
      </c>
      <c r="AC30" s="272">
        <v>35</v>
      </c>
      <c r="AD30" s="271">
        <v>20.309999999999999</v>
      </c>
      <c r="AE30" s="271">
        <v>40.6</v>
      </c>
      <c r="AF30" s="273">
        <v>20</v>
      </c>
      <c r="AG30" s="271">
        <v>19</v>
      </c>
      <c r="AH30" s="266">
        <v>23.6</v>
      </c>
      <c r="AI30" s="266">
        <v>85.6</v>
      </c>
      <c r="AJ30" s="274">
        <v>645074</v>
      </c>
      <c r="AK30" s="274">
        <v>1545714</v>
      </c>
    </row>
    <row r="31" spans="1:37" ht="15" customHeight="1" x14ac:dyDescent="0.35">
      <c r="A31" s="276" t="s">
        <v>105</v>
      </c>
      <c r="B31" s="263" t="s">
        <v>106</v>
      </c>
      <c r="C31" s="264">
        <v>73</v>
      </c>
      <c r="D31" s="265">
        <v>91.3</v>
      </c>
      <c r="E31" s="265">
        <v>84.9</v>
      </c>
      <c r="F31" s="265">
        <v>56.6</v>
      </c>
      <c r="G31" s="265">
        <v>94.1</v>
      </c>
      <c r="H31" s="265">
        <v>14.8</v>
      </c>
      <c r="I31" s="266">
        <v>6.8</v>
      </c>
      <c r="J31" s="265">
        <v>90.4</v>
      </c>
      <c r="K31" s="265">
        <v>92.6</v>
      </c>
      <c r="L31" s="267">
        <v>90.3</v>
      </c>
      <c r="M31" s="267">
        <v>63.6</v>
      </c>
      <c r="N31" s="267">
        <v>1.01</v>
      </c>
      <c r="O31" s="268">
        <f t="shared" si="2"/>
        <v>1.0000000000000009E-2</v>
      </c>
      <c r="P31" s="269">
        <v>1.08</v>
      </c>
      <c r="Q31" s="270">
        <f t="shared" si="0"/>
        <v>8.0000000000000071E-2</v>
      </c>
      <c r="R31" s="265">
        <v>1.31</v>
      </c>
      <c r="S31" s="270">
        <f t="shared" si="1"/>
        <v>0.31000000000000005</v>
      </c>
      <c r="T31" s="265">
        <v>3.1</v>
      </c>
      <c r="U31" s="265">
        <v>6.2</v>
      </c>
      <c r="V31" s="266">
        <v>52.9</v>
      </c>
      <c r="W31" s="271">
        <v>29.7</v>
      </c>
      <c r="X31" s="271">
        <v>22</v>
      </c>
      <c r="Y31" s="271">
        <v>44.8</v>
      </c>
      <c r="Z31" s="271">
        <v>41.1</v>
      </c>
      <c r="AA31" s="266">
        <v>13</v>
      </c>
      <c r="AB31" s="266">
        <v>17.5</v>
      </c>
      <c r="AC31" s="272">
        <v>5</v>
      </c>
      <c r="AD31" s="271">
        <v>43.11</v>
      </c>
      <c r="AE31" s="271">
        <v>23.5</v>
      </c>
      <c r="AF31" s="273" t="s">
        <v>350</v>
      </c>
      <c r="AG31" s="271">
        <v>38</v>
      </c>
      <c r="AH31" s="266">
        <v>22.4</v>
      </c>
      <c r="AI31" s="266">
        <v>80.599999999999994</v>
      </c>
      <c r="AJ31" s="274">
        <v>599512</v>
      </c>
      <c r="AK31" s="274">
        <v>1116436</v>
      </c>
    </row>
    <row r="32" spans="1:37" ht="15" customHeight="1" x14ac:dyDescent="0.35">
      <c r="A32" s="276" t="s">
        <v>107</v>
      </c>
      <c r="B32" s="263" t="s">
        <v>108</v>
      </c>
      <c r="C32" s="264">
        <v>50</v>
      </c>
      <c r="D32" s="265">
        <v>97.4</v>
      </c>
      <c r="E32" s="265">
        <v>85.9</v>
      </c>
      <c r="F32" s="265">
        <v>54.3</v>
      </c>
      <c r="G32" s="265">
        <v>95.6</v>
      </c>
      <c r="H32" s="265">
        <v>13.5</v>
      </c>
      <c r="I32" s="266">
        <v>9.1999999999999993</v>
      </c>
      <c r="J32" s="265">
        <v>160.1</v>
      </c>
      <c r="K32" s="265">
        <v>95.5</v>
      </c>
      <c r="L32" s="267">
        <v>67.400000000000006</v>
      </c>
      <c r="M32" s="267">
        <v>31.9</v>
      </c>
      <c r="N32" s="267">
        <v>0.99</v>
      </c>
      <c r="O32" s="268">
        <f t="shared" si="2"/>
        <v>1.0000000000000009E-2</v>
      </c>
      <c r="P32" s="269">
        <v>1.03</v>
      </c>
      <c r="Q32" s="270">
        <f t="shared" si="0"/>
        <v>3.0000000000000027E-2</v>
      </c>
      <c r="R32" s="265">
        <v>1.2</v>
      </c>
      <c r="S32" s="270">
        <f t="shared" si="1"/>
        <v>0.19999999999999996</v>
      </c>
      <c r="T32" s="265">
        <v>2.9</v>
      </c>
      <c r="U32" s="265">
        <v>5.6</v>
      </c>
      <c r="V32" s="266">
        <v>52.4</v>
      </c>
      <c r="W32" s="271">
        <v>5.6</v>
      </c>
      <c r="X32" s="271">
        <v>77.3</v>
      </c>
      <c r="Y32" s="271">
        <v>51.2</v>
      </c>
      <c r="Z32" s="271">
        <v>46.4</v>
      </c>
      <c r="AA32" s="266">
        <v>0.7</v>
      </c>
      <c r="AB32" s="266">
        <v>46.5</v>
      </c>
      <c r="AC32" s="272">
        <v>19</v>
      </c>
      <c r="AD32" s="271">
        <v>36.83</v>
      </c>
      <c r="AE32" s="271">
        <v>86.3</v>
      </c>
      <c r="AF32" s="273" t="s">
        <v>350</v>
      </c>
      <c r="AG32" s="271">
        <v>19</v>
      </c>
      <c r="AH32" s="266">
        <v>9.4</v>
      </c>
      <c r="AI32" s="266">
        <v>90.6</v>
      </c>
      <c r="AJ32" s="274">
        <v>451371</v>
      </c>
      <c r="AK32" s="274">
        <v>1208333</v>
      </c>
    </row>
    <row r="33" spans="1:37" ht="15" customHeight="1" x14ac:dyDescent="0.35">
      <c r="A33" s="276" t="s">
        <v>109</v>
      </c>
      <c r="B33" s="263" t="s">
        <v>110</v>
      </c>
      <c r="C33" s="264">
        <v>47</v>
      </c>
      <c r="D33" s="265">
        <v>96.7</v>
      </c>
      <c r="E33" s="265">
        <v>74.7</v>
      </c>
      <c r="F33" s="265">
        <v>74.400000000000006</v>
      </c>
      <c r="G33" s="265">
        <v>96.7</v>
      </c>
      <c r="H33" s="265">
        <v>10.1</v>
      </c>
      <c r="I33" s="266">
        <v>8</v>
      </c>
      <c r="J33" s="265">
        <v>71.2</v>
      </c>
      <c r="K33" s="265">
        <v>96.2</v>
      </c>
      <c r="L33" s="267">
        <v>94.4</v>
      </c>
      <c r="M33" s="267">
        <v>101.9</v>
      </c>
      <c r="N33" s="267">
        <v>1.01</v>
      </c>
      <c r="O33" s="268">
        <f t="shared" si="2"/>
        <v>1.0000000000000009E-2</v>
      </c>
      <c r="P33" s="269">
        <v>0.97</v>
      </c>
      <c r="Q33" s="270">
        <f t="shared" si="0"/>
        <v>3.0000000000000027E-2</v>
      </c>
      <c r="R33" s="265">
        <v>0.95</v>
      </c>
      <c r="S33" s="270">
        <f t="shared" si="1"/>
        <v>5.0000000000000044E-2</v>
      </c>
      <c r="T33" s="265">
        <v>0.9</v>
      </c>
      <c r="U33" s="265">
        <v>3.3</v>
      </c>
      <c r="V33" s="266">
        <v>80.599999999999994</v>
      </c>
      <c r="W33" s="271">
        <v>5.8</v>
      </c>
      <c r="X33" s="271">
        <v>54.5</v>
      </c>
      <c r="Y33" s="271">
        <v>18.100000000000001</v>
      </c>
      <c r="Z33" s="271">
        <v>14.9</v>
      </c>
      <c r="AA33" s="266">
        <v>0</v>
      </c>
      <c r="AB33" s="266">
        <v>49.5</v>
      </c>
      <c r="AC33" s="272">
        <v>9</v>
      </c>
      <c r="AD33" s="271">
        <v>27.27</v>
      </c>
      <c r="AE33" s="271">
        <v>60.5</v>
      </c>
      <c r="AF33" s="273" t="s">
        <v>350</v>
      </c>
      <c r="AG33" s="271">
        <v>18</v>
      </c>
      <c r="AH33" s="266">
        <v>7.4</v>
      </c>
      <c r="AI33" s="266">
        <v>87.2</v>
      </c>
      <c r="AJ33" s="274">
        <v>411163</v>
      </c>
      <c r="AK33" s="274">
        <v>1056640</v>
      </c>
    </row>
    <row r="34" spans="1:37" ht="15" customHeight="1" x14ac:dyDescent="0.35">
      <c r="A34" s="276" t="s">
        <v>111</v>
      </c>
      <c r="B34" s="263" t="s">
        <v>112</v>
      </c>
      <c r="C34" s="264">
        <v>44</v>
      </c>
      <c r="D34" s="265">
        <v>87.7</v>
      </c>
      <c r="E34" s="265">
        <v>67.8</v>
      </c>
      <c r="F34" s="265">
        <v>63.3</v>
      </c>
      <c r="G34" s="265">
        <v>86.8</v>
      </c>
      <c r="H34" s="265">
        <v>11.1</v>
      </c>
      <c r="I34" s="266">
        <v>7.2</v>
      </c>
      <c r="J34" s="265">
        <v>126.3</v>
      </c>
      <c r="K34" s="265">
        <v>99.4</v>
      </c>
      <c r="L34" s="267">
        <v>61.8</v>
      </c>
      <c r="M34" s="267">
        <v>28.8</v>
      </c>
      <c r="N34" s="267">
        <v>1.01</v>
      </c>
      <c r="O34" s="268">
        <f t="shared" si="2"/>
        <v>1.0000000000000009E-2</v>
      </c>
      <c r="P34" s="269">
        <v>1.08</v>
      </c>
      <c r="Q34" s="270">
        <f t="shared" si="0"/>
        <v>8.0000000000000071E-2</v>
      </c>
      <c r="R34" s="265">
        <v>1.18</v>
      </c>
      <c r="S34" s="270">
        <f t="shared" si="1"/>
        <v>0.17999999999999994</v>
      </c>
      <c r="T34" s="265">
        <v>1.8</v>
      </c>
      <c r="U34" s="265">
        <v>3.8</v>
      </c>
      <c r="V34" s="266">
        <v>98.6</v>
      </c>
      <c r="W34" s="271">
        <v>1.1000000000000001</v>
      </c>
      <c r="X34" s="271">
        <v>91.1</v>
      </c>
      <c r="Y34" s="271">
        <v>49.9</v>
      </c>
      <c r="Z34" s="271">
        <v>37.9</v>
      </c>
      <c r="AA34" s="266">
        <v>0</v>
      </c>
      <c r="AB34" s="266">
        <v>48.7</v>
      </c>
      <c r="AC34" s="272">
        <v>44</v>
      </c>
      <c r="AD34" s="271">
        <v>22.21</v>
      </c>
      <c r="AE34" s="271">
        <v>96.7</v>
      </c>
      <c r="AF34" s="273" t="s">
        <v>350</v>
      </c>
      <c r="AG34" s="271">
        <v>11</v>
      </c>
      <c r="AH34" s="266">
        <v>8.4</v>
      </c>
      <c r="AI34" s="266">
        <v>73.599999999999994</v>
      </c>
      <c r="AJ34" s="274">
        <v>1538589</v>
      </c>
      <c r="AK34" s="274">
        <v>4397073</v>
      </c>
    </row>
    <row r="35" spans="1:37" ht="15" customHeight="1" x14ac:dyDescent="0.35">
      <c r="A35" s="276" t="s">
        <v>113</v>
      </c>
      <c r="B35" s="263" t="s">
        <v>114</v>
      </c>
      <c r="C35" s="264">
        <v>51</v>
      </c>
      <c r="D35" s="265">
        <v>99.1</v>
      </c>
      <c r="E35" s="265">
        <v>91.1</v>
      </c>
      <c r="F35" s="265">
        <v>66.900000000000006</v>
      </c>
      <c r="G35" s="265">
        <v>95.6</v>
      </c>
      <c r="H35" s="265">
        <v>18.5</v>
      </c>
      <c r="I35" s="266">
        <v>5.8</v>
      </c>
      <c r="J35" s="265">
        <v>90</v>
      </c>
      <c r="K35" s="265">
        <v>93.4</v>
      </c>
      <c r="L35" s="267">
        <v>85.4</v>
      </c>
      <c r="M35" s="267">
        <v>59.2</v>
      </c>
      <c r="N35" s="267">
        <v>0.99</v>
      </c>
      <c r="O35" s="268">
        <f t="shared" si="2"/>
        <v>1.0000000000000009E-2</v>
      </c>
      <c r="P35" s="269">
        <v>1.02</v>
      </c>
      <c r="Q35" s="270">
        <f t="shared" si="0"/>
        <v>2.0000000000000018E-2</v>
      </c>
      <c r="R35" s="265">
        <v>1.0900000000000001</v>
      </c>
      <c r="S35" s="270">
        <f t="shared" si="1"/>
        <v>9.000000000000008E-2</v>
      </c>
      <c r="T35" s="265">
        <v>1.4</v>
      </c>
      <c r="U35" s="265">
        <v>3.7</v>
      </c>
      <c r="V35" s="266">
        <v>72.599999999999994</v>
      </c>
      <c r="W35" s="271">
        <v>4.8</v>
      </c>
      <c r="X35" s="271">
        <v>38.299999999999997</v>
      </c>
      <c r="Y35" s="271">
        <v>29.9</v>
      </c>
      <c r="Z35" s="271">
        <v>24.9</v>
      </c>
      <c r="AA35" s="266">
        <v>0</v>
      </c>
      <c r="AB35" s="266">
        <v>43.3</v>
      </c>
      <c r="AC35" s="272">
        <v>19</v>
      </c>
      <c r="AD35" s="271">
        <v>33.49</v>
      </c>
      <c r="AE35" s="271">
        <v>64.3</v>
      </c>
      <c r="AF35" s="273" t="s">
        <v>350</v>
      </c>
      <c r="AG35" s="271">
        <v>20</v>
      </c>
      <c r="AH35" s="266">
        <v>16.5</v>
      </c>
      <c r="AI35" s="266">
        <v>57.3</v>
      </c>
      <c r="AJ35" s="274">
        <v>964769</v>
      </c>
      <c r="AK35" s="274">
        <v>2162202</v>
      </c>
    </row>
    <row r="36" spans="1:37" ht="15" customHeight="1" x14ac:dyDescent="0.35">
      <c r="A36" s="276" t="s">
        <v>115</v>
      </c>
      <c r="B36" s="263" t="s">
        <v>116</v>
      </c>
      <c r="C36" s="264">
        <v>39</v>
      </c>
      <c r="D36" s="265">
        <v>95.8</v>
      </c>
      <c r="E36" s="265">
        <v>87.9</v>
      </c>
      <c r="F36" s="265">
        <v>60.2</v>
      </c>
      <c r="G36" s="265">
        <v>94.2</v>
      </c>
      <c r="H36" s="265">
        <v>15.1</v>
      </c>
      <c r="I36" s="266">
        <v>17.100000000000001</v>
      </c>
      <c r="J36" s="265">
        <v>44</v>
      </c>
      <c r="K36" s="265">
        <v>87.1</v>
      </c>
      <c r="L36" s="267">
        <v>95</v>
      </c>
      <c r="M36" s="267">
        <v>59.5</v>
      </c>
      <c r="N36" s="267">
        <v>0.99</v>
      </c>
      <c r="O36" s="268">
        <f t="shared" si="2"/>
        <v>1.0000000000000009E-2</v>
      </c>
      <c r="P36" s="269">
        <v>1.02</v>
      </c>
      <c r="Q36" s="270">
        <f t="shared" si="0"/>
        <v>2.0000000000000018E-2</v>
      </c>
      <c r="R36" s="265">
        <v>1.1399999999999999</v>
      </c>
      <c r="S36" s="270">
        <f t="shared" si="1"/>
        <v>0.1399999999999999</v>
      </c>
      <c r="T36" s="265">
        <v>1.5</v>
      </c>
      <c r="U36" s="265">
        <v>3.2</v>
      </c>
      <c r="V36" s="266">
        <v>46.2</v>
      </c>
      <c r="W36" s="271">
        <v>0.4</v>
      </c>
      <c r="X36" s="271">
        <v>47</v>
      </c>
      <c r="Y36" s="271">
        <v>16.899999999999999</v>
      </c>
      <c r="Z36" s="271">
        <v>22</v>
      </c>
      <c r="AA36" s="266">
        <v>2</v>
      </c>
      <c r="AB36" s="266">
        <v>36.9</v>
      </c>
      <c r="AC36" s="272">
        <v>11</v>
      </c>
      <c r="AD36" s="271">
        <v>37.4</v>
      </c>
      <c r="AE36" s="271">
        <v>30.7</v>
      </c>
      <c r="AF36" s="273" t="s">
        <v>350</v>
      </c>
      <c r="AG36" s="271">
        <v>30</v>
      </c>
      <c r="AH36" s="266">
        <v>10.5</v>
      </c>
      <c r="AI36" s="266">
        <v>68.7</v>
      </c>
      <c r="AJ36" s="274">
        <v>418053</v>
      </c>
      <c r="AK36" s="274">
        <v>885711</v>
      </c>
    </row>
    <row r="37" spans="1:37" ht="15" customHeight="1" x14ac:dyDescent="0.35">
      <c r="A37" s="276" t="s">
        <v>117</v>
      </c>
      <c r="B37" s="263" t="s">
        <v>118</v>
      </c>
      <c r="C37" s="264">
        <v>26</v>
      </c>
      <c r="D37" s="265">
        <v>90.8</v>
      </c>
      <c r="E37" s="265">
        <v>75.900000000000006</v>
      </c>
      <c r="F37" s="265">
        <v>40.9</v>
      </c>
      <c r="G37" s="265">
        <v>94.1</v>
      </c>
      <c r="H37" s="265">
        <v>21.5</v>
      </c>
      <c r="I37" s="266">
        <v>18.100000000000001</v>
      </c>
      <c r="J37" s="265">
        <v>56.3</v>
      </c>
      <c r="K37" s="265">
        <v>70.099999999999994</v>
      </c>
      <c r="L37" s="267">
        <v>71.5</v>
      </c>
      <c r="M37" s="267">
        <v>33.5</v>
      </c>
      <c r="N37" s="267">
        <v>0.98</v>
      </c>
      <c r="O37" s="268">
        <f t="shared" si="2"/>
        <v>2.0000000000000018E-2</v>
      </c>
      <c r="P37" s="269">
        <v>1.01</v>
      </c>
      <c r="Q37" s="270">
        <f t="shared" si="0"/>
        <v>1.0000000000000009E-2</v>
      </c>
      <c r="R37" s="265">
        <v>2.17</v>
      </c>
      <c r="S37" s="270">
        <f t="shared" si="1"/>
        <v>1.17</v>
      </c>
      <c r="T37" s="265">
        <v>10.6</v>
      </c>
      <c r="U37" s="265">
        <v>11.9</v>
      </c>
      <c r="V37" s="266">
        <v>48.2</v>
      </c>
      <c r="W37" s="271">
        <v>34.9</v>
      </c>
      <c r="X37" s="271">
        <v>18.2</v>
      </c>
      <c r="Y37" s="271">
        <v>37.700000000000003</v>
      </c>
      <c r="Z37" s="271">
        <v>33.200000000000003</v>
      </c>
      <c r="AA37" s="266">
        <v>24.7</v>
      </c>
      <c r="AB37" s="266">
        <v>31.5</v>
      </c>
      <c r="AC37" s="272">
        <v>8</v>
      </c>
      <c r="AD37" s="271">
        <v>24.72</v>
      </c>
      <c r="AE37" s="271">
        <v>19.899999999999999</v>
      </c>
      <c r="AF37" s="273">
        <v>10</v>
      </c>
      <c r="AG37" s="271">
        <v>33</v>
      </c>
      <c r="AH37" s="266">
        <v>28.1</v>
      </c>
      <c r="AI37" s="266">
        <v>74</v>
      </c>
      <c r="AJ37" s="274">
        <v>647524</v>
      </c>
      <c r="AK37" s="274">
        <v>1157873</v>
      </c>
    </row>
    <row r="38" spans="1:37" ht="15" customHeight="1" x14ac:dyDescent="0.35">
      <c r="A38" s="276" t="s">
        <v>119</v>
      </c>
      <c r="B38" s="263" t="s">
        <v>120</v>
      </c>
      <c r="C38" s="264">
        <v>42</v>
      </c>
      <c r="D38" s="265">
        <v>95.5</v>
      </c>
      <c r="E38" s="265">
        <v>88.8</v>
      </c>
      <c r="F38" s="265">
        <v>61.6</v>
      </c>
      <c r="G38" s="265">
        <v>94.1</v>
      </c>
      <c r="H38" s="265">
        <v>13.5</v>
      </c>
      <c r="I38" s="266">
        <v>13.6</v>
      </c>
      <c r="J38" s="265">
        <v>37.4</v>
      </c>
      <c r="K38" s="265">
        <v>92.6</v>
      </c>
      <c r="L38" s="267">
        <v>92.4</v>
      </c>
      <c r="M38" s="267">
        <v>78.599999999999994</v>
      </c>
      <c r="N38" s="267">
        <v>1</v>
      </c>
      <c r="O38" s="268">
        <f t="shared" si="2"/>
        <v>0</v>
      </c>
      <c r="P38" s="269">
        <v>0.96</v>
      </c>
      <c r="Q38" s="270">
        <f t="shared" si="0"/>
        <v>4.0000000000000036E-2</v>
      </c>
      <c r="R38" s="265">
        <v>0.95</v>
      </c>
      <c r="S38" s="270">
        <f t="shared" si="1"/>
        <v>5.0000000000000044E-2</v>
      </c>
      <c r="T38" s="265">
        <v>1.7</v>
      </c>
      <c r="U38" s="265">
        <v>4.0999999999999996</v>
      </c>
      <c r="V38" s="266">
        <v>55.6</v>
      </c>
      <c r="W38" s="271">
        <v>19.5</v>
      </c>
      <c r="X38" s="271">
        <v>10.4</v>
      </c>
      <c r="Y38" s="271">
        <v>23.6</v>
      </c>
      <c r="Z38" s="271">
        <v>21.8</v>
      </c>
      <c r="AA38" s="266">
        <v>0.1</v>
      </c>
      <c r="AB38" s="266">
        <v>27.9</v>
      </c>
      <c r="AC38" s="272">
        <v>5</v>
      </c>
      <c r="AD38" s="271">
        <v>33.89</v>
      </c>
      <c r="AE38" s="271">
        <v>43.2</v>
      </c>
      <c r="AF38" s="273" t="s">
        <v>350</v>
      </c>
      <c r="AG38" s="271">
        <v>34</v>
      </c>
      <c r="AH38" s="266">
        <v>15.5</v>
      </c>
      <c r="AI38" s="266">
        <v>67.599999999999994</v>
      </c>
      <c r="AJ38" s="274">
        <v>283522</v>
      </c>
      <c r="AK38" s="274">
        <v>605576</v>
      </c>
    </row>
    <row r="39" spans="1:37" ht="15" customHeight="1" x14ac:dyDescent="0.35">
      <c r="A39" s="276" t="s">
        <v>121</v>
      </c>
      <c r="B39" s="263" t="s">
        <v>122</v>
      </c>
      <c r="C39" s="264">
        <v>45</v>
      </c>
      <c r="D39" s="265">
        <v>98</v>
      </c>
      <c r="E39" s="265">
        <v>83.1</v>
      </c>
      <c r="F39" s="265">
        <v>72.599999999999994</v>
      </c>
      <c r="G39" s="265">
        <v>96.5</v>
      </c>
      <c r="H39" s="265">
        <v>17.8</v>
      </c>
      <c r="I39" s="266">
        <v>8.1</v>
      </c>
      <c r="J39" s="265">
        <v>27.2</v>
      </c>
      <c r="K39" s="265">
        <v>98</v>
      </c>
      <c r="L39" s="267">
        <v>88</v>
      </c>
      <c r="M39" s="267">
        <v>75.099999999999994</v>
      </c>
      <c r="N39" s="267">
        <v>0.95</v>
      </c>
      <c r="O39" s="268">
        <f t="shared" si="2"/>
        <v>5.0000000000000044E-2</v>
      </c>
      <c r="P39" s="269">
        <v>0.99</v>
      </c>
      <c r="Q39" s="270">
        <f t="shared" si="0"/>
        <v>1.0000000000000009E-2</v>
      </c>
      <c r="R39" s="265">
        <v>1.21</v>
      </c>
      <c r="S39" s="270">
        <f t="shared" si="1"/>
        <v>0.20999999999999996</v>
      </c>
      <c r="T39" s="265">
        <v>0.8</v>
      </c>
      <c r="U39" s="265">
        <v>2.9</v>
      </c>
      <c r="V39" s="266">
        <v>89.5</v>
      </c>
      <c r="W39" s="271">
        <v>5.7</v>
      </c>
      <c r="X39" s="271">
        <v>45.8</v>
      </c>
      <c r="Y39" s="271">
        <v>20.9</v>
      </c>
      <c r="Z39" s="271">
        <v>16.8</v>
      </c>
      <c r="AA39" s="266">
        <v>0</v>
      </c>
      <c r="AB39" s="266">
        <v>33.6</v>
      </c>
      <c r="AC39" s="272">
        <v>12</v>
      </c>
      <c r="AD39" s="271">
        <v>39.799999999999997</v>
      </c>
      <c r="AE39" s="271">
        <v>41.6</v>
      </c>
      <c r="AF39" s="273" t="s">
        <v>350</v>
      </c>
      <c r="AG39" s="271">
        <v>23</v>
      </c>
      <c r="AH39" s="266">
        <v>5.2</v>
      </c>
      <c r="AI39" s="266">
        <v>90.6</v>
      </c>
      <c r="AJ39" s="274">
        <v>277677</v>
      </c>
      <c r="AK39" s="274">
        <v>638289</v>
      </c>
    </row>
    <row r="40" spans="1:37" ht="15" customHeight="1" x14ac:dyDescent="0.35">
      <c r="A40" s="276" t="s">
        <v>123</v>
      </c>
      <c r="B40" s="263" t="s">
        <v>124</v>
      </c>
      <c r="C40" s="264">
        <v>52</v>
      </c>
      <c r="D40" s="265">
        <v>85.9</v>
      </c>
      <c r="E40" s="265">
        <v>82</v>
      </c>
      <c r="F40" s="265">
        <v>76.400000000000006</v>
      </c>
      <c r="G40" s="265">
        <v>84.5</v>
      </c>
      <c r="H40" s="265">
        <v>12.5</v>
      </c>
      <c r="I40" s="266">
        <v>15.5</v>
      </c>
      <c r="J40" s="265">
        <v>115.5</v>
      </c>
      <c r="K40" s="265">
        <v>99.1</v>
      </c>
      <c r="L40" s="267">
        <v>88.3</v>
      </c>
      <c r="M40" s="267">
        <v>91.6</v>
      </c>
      <c r="N40" s="267">
        <v>0.96</v>
      </c>
      <c r="O40" s="268">
        <f t="shared" si="2"/>
        <v>4.0000000000000036E-2</v>
      </c>
      <c r="P40" s="269">
        <v>1.01</v>
      </c>
      <c r="Q40" s="270">
        <f t="shared" si="0"/>
        <v>1.0000000000000009E-2</v>
      </c>
      <c r="R40" s="265">
        <v>1.47</v>
      </c>
      <c r="S40" s="270">
        <f t="shared" si="1"/>
        <v>0.47</v>
      </c>
      <c r="T40" s="265">
        <v>0.7</v>
      </c>
      <c r="U40" s="265">
        <v>1.6</v>
      </c>
      <c r="V40" s="266">
        <v>90.7</v>
      </c>
      <c r="W40" s="271">
        <v>1.2</v>
      </c>
      <c r="X40" s="271">
        <v>84.7</v>
      </c>
      <c r="Y40" s="271">
        <v>16.899999999999999</v>
      </c>
      <c r="Z40" s="271">
        <v>13.5</v>
      </c>
      <c r="AA40" s="266">
        <v>0.4</v>
      </c>
      <c r="AB40" s="266">
        <v>50.7</v>
      </c>
      <c r="AC40" s="272">
        <v>20</v>
      </c>
      <c r="AD40" s="271">
        <v>22.3</v>
      </c>
      <c r="AE40" s="271">
        <v>72</v>
      </c>
      <c r="AF40" s="273">
        <v>15</v>
      </c>
      <c r="AG40" s="271">
        <v>14</v>
      </c>
      <c r="AH40" s="266">
        <v>4.5</v>
      </c>
      <c r="AI40" s="266">
        <v>96.2</v>
      </c>
      <c r="AJ40" s="274">
        <v>271029</v>
      </c>
      <c r="AK40" s="274">
        <v>759164</v>
      </c>
    </row>
    <row r="41" spans="1:37" ht="15" customHeight="1" x14ac:dyDescent="0.35">
      <c r="A41" s="276" t="s">
        <v>125</v>
      </c>
      <c r="B41" s="263" t="s">
        <v>126</v>
      </c>
      <c r="C41" s="264">
        <v>38</v>
      </c>
      <c r="D41" s="265">
        <v>87.2</v>
      </c>
      <c r="E41" s="265">
        <v>69.5</v>
      </c>
      <c r="F41" s="265">
        <v>34.6</v>
      </c>
      <c r="G41" s="265">
        <v>87.1</v>
      </c>
      <c r="H41" s="265">
        <v>31.4</v>
      </c>
      <c r="I41" s="266">
        <v>14</v>
      </c>
      <c r="J41" s="265">
        <v>170.6</v>
      </c>
      <c r="K41" s="265">
        <v>56.6</v>
      </c>
      <c r="L41" s="267">
        <v>44</v>
      </c>
      <c r="M41" s="267">
        <v>30</v>
      </c>
      <c r="N41" s="267">
        <v>0.9</v>
      </c>
      <c r="O41" s="268">
        <f t="shared" si="2"/>
        <v>9.9999999999999978E-2</v>
      </c>
      <c r="P41" s="269">
        <v>1.01</v>
      </c>
      <c r="Q41" s="270">
        <f t="shared" si="0"/>
        <v>1.0000000000000009E-2</v>
      </c>
      <c r="R41" s="265">
        <v>1.1599999999999999</v>
      </c>
      <c r="S41" s="270">
        <f t="shared" si="1"/>
        <v>0.15999999999999992</v>
      </c>
      <c r="T41" s="265">
        <v>45</v>
      </c>
      <c r="U41" s="265">
        <v>44.2</v>
      </c>
      <c r="V41" s="266">
        <v>28.6</v>
      </c>
      <c r="W41" s="271">
        <v>48.2</v>
      </c>
      <c r="X41" s="271">
        <v>37.4</v>
      </c>
      <c r="Y41" s="271">
        <v>44.3</v>
      </c>
      <c r="Z41" s="271">
        <v>33</v>
      </c>
      <c r="AA41" s="266">
        <v>52.6</v>
      </c>
      <c r="AB41" s="266">
        <v>13.8</v>
      </c>
      <c r="AC41" s="272">
        <v>7</v>
      </c>
      <c r="AD41" s="271">
        <v>80.180000000000007</v>
      </c>
      <c r="AE41" s="271">
        <v>14.6</v>
      </c>
      <c r="AF41" s="273">
        <v>35</v>
      </c>
      <c r="AG41" s="271">
        <v>56</v>
      </c>
      <c r="AH41" s="266">
        <v>50.1</v>
      </c>
      <c r="AI41" s="266">
        <v>76.3</v>
      </c>
      <c r="AJ41" s="274">
        <v>175238</v>
      </c>
      <c r="AK41" s="274">
        <v>310327</v>
      </c>
    </row>
    <row r="42" spans="1:37" ht="15" customHeight="1" x14ac:dyDescent="0.35">
      <c r="A42" s="276" t="s">
        <v>127</v>
      </c>
      <c r="B42" s="263" t="s">
        <v>128</v>
      </c>
      <c r="C42" s="264">
        <v>63</v>
      </c>
      <c r="D42" s="265">
        <v>93.9</v>
      </c>
      <c r="E42" s="265">
        <v>84.4</v>
      </c>
      <c r="F42" s="265">
        <v>52.6</v>
      </c>
      <c r="G42" s="265">
        <v>91.4</v>
      </c>
      <c r="H42" s="265">
        <v>19.2</v>
      </c>
      <c r="I42" s="266">
        <v>5.7</v>
      </c>
      <c r="J42" s="265">
        <v>319.60000000000002</v>
      </c>
      <c r="K42" s="265">
        <v>94.9</v>
      </c>
      <c r="L42" s="267">
        <v>82.2</v>
      </c>
      <c r="M42" s="267">
        <v>71.400000000000006</v>
      </c>
      <c r="N42" s="267">
        <v>0.99</v>
      </c>
      <c r="O42" s="268">
        <f t="shared" si="2"/>
        <v>1.0000000000000009E-2</v>
      </c>
      <c r="P42" s="269">
        <v>1.01</v>
      </c>
      <c r="Q42" s="270">
        <f t="shared" si="0"/>
        <v>1.0000000000000009E-2</v>
      </c>
      <c r="R42" s="265">
        <v>1.0900000000000001</v>
      </c>
      <c r="S42" s="270">
        <f t="shared" si="1"/>
        <v>9.000000000000008E-2</v>
      </c>
      <c r="T42" s="265">
        <v>1.4</v>
      </c>
      <c r="U42" s="265">
        <v>3.9</v>
      </c>
      <c r="V42" s="266">
        <v>48.5</v>
      </c>
      <c r="W42" s="271">
        <v>13.1</v>
      </c>
      <c r="X42" s="271">
        <v>31.2</v>
      </c>
      <c r="Y42" s="271">
        <v>43.5</v>
      </c>
      <c r="Z42" s="271">
        <v>37.9</v>
      </c>
      <c r="AA42" s="266">
        <v>6.2</v>
      </c>
      <c r="AB42" s="266">
        <v>35</v>
      </c>
      <c r="AC42" s="272">
        <v>23</v>
      </c>
      <c r="AD42" s="271">
        <v>37.26</v>
      </c>
      <c r="AE42" s="271">
        <v>19.600000000000001</v>
      </c>
      <c r="AF42" s="273" t="s">
        <v>350</v>
      </c>
      <c r="AG42" s="271">
        <v>25</v>
      </c>
      <c r="AH42" s="266">
        <v>20.9</v>
      </c>
      <c r="AI42" s="266">
        <v>69</v>
      </c>
      <c r="AJ42" s="274">
        <v>487505</v>
      </c>
      <c r="AK42" s="274">
        <v>993183</v>
      </c>
    </row>
    <row r="43" spans="1:37" ht="15" customHeight="1" x14ac:dyDescent="0.35">
      <c r="A43" s="276" t="s">
        <v>129</v>
      </c>
      <c r="B43" s="263" t="s">
        <v>130</v>
      </c>
      <c r="C43" s="264">
        <v>29</v>
      </c>
      <c r="D43" s="265">
        <v>85.8</v>
      </c>
      <c r="E43" s="265">
        <v>81.3</v>
      </c>
      <c r="F43" s="265">
        <v>76.900000000000006</v>
      </c>
      <c r="G43" s="265">
        <v>85.9</v>
      </c>
      <c r="H43" s="265">
        <v>19.2</v>
      </c>
      <c r="I43" s="266">
        <v>13.5</v>
      </c>
      <c r="J43" s="265">
        <v>83.4</v>
      </c>
      <c r="K43" s="265">
        <v>95.7</v>
      </c>
      <c r="L43" s="267">
        <v>88.7</v>
      </c>
      <c r="M43" s="267">
        <v>68</v>
      </c>
      <c r="N43" s="267">
        <v>1.01</v>
      </c>
      <c r="O43" s="268">
        <f t="shared" si="2"/>
        <v>1.0000000000000009E-2</v>
      </c>
      <c r="P43" s="269">
        <v>1.06</v>
      </c>
      <c r="Q43" s="270">
        <f t="shared" si="0"/>
        <v>6.0000000000000053E-2</v>
      </c>
      <c r="R43" s="265">
        <v>1.45</v>
      </c>
      <c r="S43" s="270">
        <f t="shared" si="1"/>
        <v>0.44999999999999996</v>
      </c>
      <c r="T43" s="265">
        <v>1.9</v>
      </c>
      <c r="U43" s="265">
        <v>4.0999999999999996</v>
      </c>
      <c r="V43" s="266">
        <v>68.3</v>
      </c>
      <c r="W43" s="271">
        <v>13.8</v>
      </c>
      <c r="X43" s="271">
        <v>57.6</v>
      </c>
      <c r="Y43" s="271">
        <v>29</v>
      </c>
      <c r="Z43" s="271">
        <v>25</v>
      </c>
      <c r="AA43" s="266">
        <v>0.4</v>
      </c>
      <c r="AB43" s="266">
        <v>56.6</v>
      </c>
      <c r="AC43" s="272">
        <v>38</v>
      </c>
      <c r="AD43" s="271">
        <v>34.61</v>
      </c>
      <c r="AE43" s="271">
        <v>48</v>
      </c>
      <c r="AF43" s="273">
        <v>15</v>
      </c>
      <c r="AG43" s="271">
        <v>30</v>
      </c>
      <c r="AH43" s="266">
        <v>18.399999999999999</v>
      </c>
      <c r="AI43" s="266">
        <v>90</v>
      </c>
      <c r="AJ43" s="274">
        <v>137926</v>
      </c>
      <c r="AK43" s="274">
        <v>340671</v>
      </c>
    </row>
    <row r="44" spans="1:37" ht="15" customHeight="1" x14ac:dyDescent="0.35">
      <c r="A44" s="276" t="s">
        <v>131</v>
      </c>
      <c r="B44" s="263" t="s">
        <v>132</v>
      </c>
      <c r="C44" s="264">
        <v>45</v>
      </c>
      <c r="D44" s="265">
        <v>80.8</v>
      </c>
      <c r="E44" s="265">
        <v>68.5</v>
      </c>
      <c r="F44" s="265">
        <v>53.5</v>
      </c>
      <c r="G44" s="265">
        <v>80.599999999999994</v>
      </c>
      <c r="H44" s="265">
        <v>21.1</v>
      </c>
      <c r="I44" s="266">
        <v>5</v>
      </c>
      <c r="J44" s="265">
        <v>199.2</v>
      </c>
      <c r="K44" s="265">
        <v>59.2</v>
      </c>
      <c r="L44" s="267">
        <v>48.1</v>
      </c>
      <c r="M44" s="267">
        <v>18.899999999999999</v>
      </c>
      <c r="N44" s="267">
        <v>0.9</v>
      </c>
      <c r="O44" s="268">
        <f t="shared" si="2"/>
        <v>9.9999999999999978E-2</v>
      </c>
      <c r="P44" s="269">
        <v>0.99</v>
      </c>
      <c r="Q44" s="270">
        <f t="shared" si="0"/>
        <v>1.0000000000000009E-2</v>
      </c>
      <c r="R44" s="265">
        <v>1.3</v>
      </c>
      <c r="S44" s="270">
        <f t="shared" si="1"/>
        <v>0.30000000000000004</v>
      </c>
      <c r="T44" s="265">
        <v>31.6</v>
      </c>
      <c r="U44" s="265">
        <v>33</v>
      </c>
      <c r="V44" s="266">
        <v>48.7</v>
      </c>
      <c r="W44" s="271">
        <v>11.7</v>
      </c>
      <c r="X44" s="271">
        <v>35.799999999999997</v>
      </c>
      <c r="Y44" s="271">
        <v>43.9</v>
      </c>
      <c r="Z44" s="271">
        <v>38.700000000000003</v>
      </c>
      <c r="AA44" s="266">
        <v>55.2</v>
      </c>
      <c r="AB44" s="266">
        <v>9.1999999999999993</v>
      </c>
      <c r="AC44" s="272">
        <v>18</v>
      </c>
      <c r="AD44" s="271">
        <v>60.91</v>
      </c>
      <c r="AE44" s="271">
        <v>26.1</v>
      </c>
      <c r="AF44" s="273">
        <v>40</v>
      </c>
      <c r="AG44" s="271">
        <v>58</v>
      </c>
      <c r="AH44" s="266">
        <v>17.2</v>
      </c>
      <c r="AI44" s="266">
        <v>57.8</v>
      </c>
      <c r="AJ44" s="274">
        <v>173924</v>
      </c>
      <c r="AK44" s="274">
        <v>315943</v>
      </c>
    </row>
    <row r="45" spans="1:37" ht="15" customHeight="1" x14ac:dyDescent="0.35">
      <c r="A45" s="276" t="s">
        <v>133</v>
      </c>
      <c r="B45" s="263" t="s">
        <v>134</v>
      </c>
      <c r="C45" s="264">
        <v>25</v>
      </c>
      <c r="D45" s="265">
        <v>96.3</v>
      </c>
      <c r="E45" s="265">
        <v>91.9</v>
      </c>
      <c r="F45" s="265">
        <v>66.7</v>
      </c>
      <c r="G45" s="265">
        <v>94.7</v>
      </c>
      <c r="H45" s="265">
        <v>20.5</v>
      </c>
      <c r="I45" s="266">
        <v>1.9</v>
      </c>
      <c r="J45" s="265">
        <v>74.5</v>
      </c>
      <c r="K45" s="265">
        <v>95.1</v>
      </c>
      <c r="L45" s="267">
        <v>99.9</v>
      </c>
      <c r="M45" s="267">
        <v>97</v>
      </c>
      <c r="N45" s="267">
        <v>1</v>
      </c>
      <c r="O45" s="268">
        <f t="shared" si="2"/>
        <v>0</v>
      </c>
      <c r="P45" s="269">
        <v>1</v>
      </c>
      <c r="Q45" s="270">
        <f t="shared" si="0"/>
        <v>0</v>
      </c>
      <c r="R45" s="265">
        <v>1.43</v>
      </c>
      <c r="S45" s="270">
        <f t="shared" si="1"/>
        <v>0.42999999999999994</v>
      </c>
      <c r="T45" s="265">
        <v>2.2999999999999998</v>
      </c>
      <c r="U45" s="265">
        <v>5.2</v>
      </c>
      <c r="V45" s="266">
        <v>61.1</v>
      </c>
      <c r="W45" s="271">
        <v>23.2</v>
      </c>
      <c r="X45" s="271">
        <v>66.099999999999994</v>
      </c>
      <c r="Y45" s="271">
        <v>17.600000000000001</v>
      </c>
      <c r="Z45" s="271">
        <v>15.1</v>
      </c>
      <c r="AA45" s="266">
        <v>1.1000000000000001</v>
      </c>
      <c r="AB45" s="266">
        <v>46.1</v>
      </c>
      <c r="AC45" s="272">
        <v>14</v>
      </c>
      <c r="AD45" s="271">
        <v>26.16</v>
      </c>
      <c r="AE45" s="271">
        <v>35.299999999999997</v>
      </c>
      <c r="AF45" s="273">
        <v>10</v>
      </c>
      <c r="AG45" s="271">
        <v>24</v>
      </c>
      <c r="AH45" s="266">
        <v>9.9</v>
      </c>
      <c r="AI45" s="266">
        <v>93.2</v>
      </c>
      <c r="AJ45" s="274">
        <v>159155</v>
      </c>
      <c r="AK45" s="274">
        <v>393177</v>
      </c>
    </row>
    <row r="46" spans="1:37" ht="15" customHeight="1" x14ac:dyDescent="0.35">
      <c r="A46" s="276" t="s">
        <v>135</v>
      </c>
      <c r="B46" s="263" t="s">
        <v>136</v>
      </c>
      <c r="C46" s="264">
        <v>42</v>
      </c>
      <c r="D46" s="265">
        <v>87.4</v>
      </c>
      <c r="E46" s="265">
        <v>91.1</v>
      </c>
      <c r="F46" s="265">
        <v>53.8</v>
      </c>
      <c r="G46" s="265">
        <v>89.4</v>
      </c>
      <c r="H46" s="265">
        <v>21.3</v>
      </c>
      <c r="I46" s="266">
        <v>8</v>
      </c>
      <c r="J46" s="265">
        <v>76.2</v>
      </c>
      <c r="K46" s="265">
        <v>89.3</v>
      </c>
      <c r="L46" s="267">
        <v>89.3</v>
      </c>
      <c r="M46" s="267">
        <v>62.8</v>
      </c>
      <c r="N46" s="267">
        <v>0.99</v>
      </c>
      <c r="O46" s="268">
        <f t="shared" si="2"/>
        <v>1.0000000000000009E-2</v>
      </c>
      <c r="P46" s="269">
        <v>1.02</v>
      </c>
      <c r="Q46" s="270">
        <f t="shared" si="0"/>
        <v>2.0000000000000018E-2</v>
      </c>
      <c r="R46" s="265">
        <v>1.17</v>
      </c>
      <c r="S46" s="270">
        <f t="shared" si="1"/>
        <v>0.16999999999999993</v>
      </c>
      <c r="T46" s="265">
        <v>2.7</v>
      </c>
      <c r="U46" s="265">
        <v>5.3</v>
      </c>
      <c r="V46" s="266">
        <v>72.2</v>
      </c>
      <c r="W46" s="271">
        <v>6</v>
      </c>
      <c r="X46" s="271">
        <v>58.5</v>
      </c>
      <c r="Y46" s="271">
        <v>45.2</v>
      </c>
      <c r="Z46" s="271">
        <v>37.6</v>
      </c>
      <c r="AA46" s="266">
        <v>1</v>
      </c>
      <c r="AB46" s="266">
        <v>66.400000000000006</v>
      </c>
      <c r="AC46" s="272">
        <v>7</v>
      </c>
      <c r="AD46" s="271">
        <v>39.58</v>
      </c>
      <c r="AE46" s="271">
        <v>38.1</v>
      </c>
      <c r="AF46" s="273" t="s">
        <v>350</v>
      </c>
      <c r="AG46" s="271">
        <v>30</v>
      </c>
      <c r="AH46" s="266">
        <v>17.8</v>
      </c>
      <c r="AI46" s="266">
        <v>74.599999999999994</v>
      </c>
      <c r="AJ46" s="274">
        <v>503282</v>
      </c>
      <c r="AK46" s="274">
        <v>990341</v>
      </c>
    </row>
    <row r="47" spans="1:37" ht="15" customHeight="1" x14ac:dyDescent="0.35">
      <c r="A47" s="276" t="s">
        <v>137</v>
      </c>
      <c r="B47" s="263" t="s">
        <v>138</v>
      </c>
      <c r="C47" s="264">
        <v>55</v>
      </c>
      <c r="D47" s="265">
        <v>84.1</v>
      </c>
      <c r="E47" s="265">
        <v>73.3</v>
      </c>
      <c r="F47" s="265">
        <v>43.1</v>
      </c>
      <c r="G47" s="265">
        <v>84.3</v>
      </c>
      <c r="H47" s="265">
        <v>23</v>
      </c>
      <c r="I47" s="266">
        <v>3.9</v>
      </c>
      <c r="J47" s="265">
        <v>79.2</v>
      </c>
      <c r="K47" s="265">
        <v>93.3</v>
      </c>
      <c r="L47" s="267">
        <v>53</v>
      </c>
      <c r="M47" s="267">
        <v>16.7</v>
      </c>
      <c r="N47" s="267">
        <v>0.94</v>
      </c>
      <c r="O47" s="268">
        <f t="shared" si="2"/>
        <v>6.0000000000000053E-2</v>
      </c>
      <c r="P47" s="269">
        <v>1.01</v>
      </c>
      <c r="Q47" s="270">
        <f t="shared" si="0"/>
        <v>1.0000000000000009E-2</v>
      </c>
      <c r="R47" s="265">
        <v>1.45</v>
      </c>
      <c r="S47" s="270">
        <f t="shared" si="1"/>
        <v>0.44999999999999996</v>
      </c>
      <c r="T47" s="265">
        <v>60.6</v>
      </c>
      <c r="U47" s="265">
        <v>61</v>
      </c>
      <c r="V47" s="266">
        <v>41.7</v>
      </c>
      <c r="W47" s="271">
        <v>50.9</v>
      </c>
      <c r="X47" s="271">
        <v>52.8</v>
      </c>
      <c r="Y47" s="271">
        <v>74</v>
      </c>
      <c r="Z47" s="271">
        <v>60.4</v>
      </c>
      <c r="AA47" s="266">
        <v>70.8</v>
      </c>
      <c r="AB47" s="266">
        <v>8.8000000000000007</v>
      </c>
      <c r="AC47" s="272">
        <v>19</v>
      </c>
      <c r="AD47" s="271">
        <v>82.74</v>
      </c>
      <c r="AE47" s="271">
        <v>8.8000000000000007</v>
      </c>
      <c r="AF47" s="273">
        <v>35</v>
      </c>
      <c r="AG47" s="271">
        <v>82</v>
      </c>
      <c r="AH47" s="266">
        <v>18.5</v>
      </c>
      <c r="AI47" s="266">
        <v>56.7</v>
      </c>
      <c r="AJ47" s="274">
        <v>495492</v>
      </c>
      <c r="AK47" s="274">
        <v>926976</v>
      </c>
    </row>
    <row r="48" spans="1:37" ht="15" customHeight="1" x14ac:dyDescent="0.35">
      <c r="A48" s="276" t="s">
        <v>139</v>
      </c>
      <c r="B48" s="263" t="s">
        <v>140</v>
      </c>
      <c r="C48" s="264">
        <v>37</v>
      </c>
      <c r="D48" s="265">
        <v>94.6</v>
      </c>
      <c r="E48" s="265">
        <v>78</v>
      </c>
      <c r="F48" s="265">
        <v>61.7</v>
      </c>
      <c r="G48" s="265">
        <v>94.3</v>
      </c>
      <c r="H48" s="265">
        <v>14.2</v>
      </c>
      <c r="I48" s="266">
        <v>6.1</v>
      </c>
      <c r="J48" s="265">
        <v>131.69999999999999</v>
      </c>
      <c r="K48" s="265">
        <v>52.6</v>
      </c>
      <c r="L48" s="267">
        <v>77.3</v>
      </c>
      <c r="M48" s="267">
        <v>44.3</v>
      </c>
      <c r="N48" s="267">
        <v>0.99</v>
      </c>
      <c r="O48" s="268">
        <f t="shared" si="2"/>
        <v>1.0000000000000009E-2</v>
      </c>
      <c r="P48" s="269">
        <v>1</v>
      </c>
      <c r="Q48" s="270">
        <f t="shared" si="0"/>
        <v>0</v>
      </c>
      <c r="R48" s="265">
        <v>1.2</v>
      </c>
      <c r="S48" s="270">
        <f t="shared" si="1"/>
        <v>0.19999999999999996</v>
      </c>
      <c r="T48" s="265">
        <v>1.2</v>
      </c>
      <c r="U48" s="265">
        <v>3.1</v>
      </c>
      <c r="V48" s="266">
        <v>79</v>
      </c>
      <c r="W48" s="271">
        <v>4.0999999999999996</v>
      </c>
      <c r="X48" s="271">
        <v>62.4</v>
      </c>
      <c r="Y48" s="271">
        <v>29.9</v>
      </c>
      <c r="Z48" s="271">
        <v>24.9</v>
      </c>
      <c r="AA48" s="266">
        <v>0.6</v>
      </c>
      <c r="AB48" s="266">
        <v>49.5</v>
      </c>
      <c r="AC48" s="272">
        <v>14</v>
      </c>
      <c r="AD48" s="271">
        <v>46.47</v>
      </c>
      <c r="AE48" s="271">
        <v>63.9</v>
      </c>
      <c r="AF48" s="273" t="s">
        <v>350</v>
      </c>
      <c r="AG48" s="271">
        <v>21</v>
      </c>
      <c r="AH48" s="266">
        <v>10.7</v>
      </c>
      <c r="AI48" s="266">
        <v>86.8</v>
      </c>
      <c r="AJ48" s="274">
        <v>510535</v>
      </c>
      <c r="AK48" s="274">
        <v>1163186</v>
      </c>
    </row>
    <row r="49" spans="1:37" ht="15" customHeight="1" x14ac:dyDescent="0.35">
      <c r="A49" s="276" t="s">
        <v>141</v>
      </c>
      <c r="B49" s="263" t="s">
        <v>142</v>
      </c>
      <c r="C49" s="264">
        <v>51</v>
      </c>
      <c r="D49" s="265">
        <v>95.9</v>
      </c>
      <c r="E49" s="265">
        <v>88.6</v>
      </c>
      <c r="F49" s="265">
        <v>61.4</v>
      </c>
      <c r="G49" s="265">
        <v>92.1</v>
      </c>
      <c r="H49" s="265">
        <v>16.600000000000001</v>
      </c>
      <c r="I49" s="266">
        <v>5.4</v>
      </c>
      <c r="J49" s="265">
        <v>79.5</v>
      </c>
      <c r="K49" s="265">
        <v>95.3</v>
      </c>
      <c r="L49" s="267">
        <v>94.1</v>
      </c>
      <c r="M49" s="267">
        <v>77.599999999999994</v>
      </c>
      <c r="N49" s="267">
        <v>1</v>
      </c>
      <c r="O49" s="268">
        <f t="shared" si="2"/>
        <v>0</v>
      </c>
      <c r="P49" s="269">
        <v>1.01</v>
      </c>
      <c r="Q49" s="270">
        <f t="shared" si="0"/>
        <v>1.0000000000000009E-2</v>
      </c>
      <c r="R49" s="265">
        <v>1.32</v>
      </c>
      <c r="S49" s="270">
        <f t="shared" si="1"/>
        <v>0.32000000000000006</v>
      </c>
      <c r="T49" s="265">
        <v>1.4</v>
      </c>
      <c r="U49" s="265">
        <v>3.6</v>
      </c>
      <c r="V49" s="266">
        <v>75.2</v>
      </c>
      <c r="W49" s="271">
        <v>6.3</v>
      </c>
      <c r="X49" s="271">
        <v>14.9</v>
      </c>
      <c r="Y49" s="271">
        <v>26.8</v>
      </c>
      <c r="Z49" s="271">
        <v>22.6</v>
      </c>
      <c r="AA49" s="266">
        <v>0.6</v>
      </c>
      <c r="AB49" s="266">
        <v>60.9</v>
      </c>
      <c r="AC49" s="272">
        <v>16</v>
      </c>
      <c r="AD49" s="271">
        <v>46.51</v>
      </c>
      <c r="AE49" s="271">
        <v>38.6</v>
      </c>
      <c r="AF49" s="273" t="s">
        <v>350</v>
      </c>
      <c r="AG49" s="271">
        <v>27</v>
      </c>
      <c r="AH49" s="266">
        <v>7.7</v>
      </c>
      <c r="AI49" s="266">
        <v>86.5</v>
      </c>
      <c r="AJ49" s="274">
        <v>278839</v>
      </c>
      <c r="AK49" s="274">
        <v>590013</v>
      </c>
    </row>
    <row r="50" spans="1:37" ht="15" customHeight="1" x14ac:dyDescent="0.35">
      <c r="A50" s="276" t="s">
        <v>143</v>
      </c>
      <c r="B50" s="263" t="s">
        <v>144</v>
      </c>
      <c r="C50" s="264">
        <v>57</v>
      </c>
      <c r="D50" s="265">
        <v>66.5</v>
      </c>
      <c r="E50" s="265">
        <v>58</v>
      </c>
      <c r="F50" s="265">
        <v>50.7</v>
      </c>
      <c r="G50" s="265">
        <v>77.3</v>
      </c>
      <c r="H50" s="265">
        <v>12.4</v>
      </c>
      <c r="I50" s="266">
        <v>30.5</v>
      </c>
      <c r="J50" s="265">
        <v>141</v>
      </c>
      <c r="K50" s="265">
        <v>97.2</v>
      </c>
      <c r="L50" s="267">
        <v>24.6</v>
      </c>
      <c r="M50" s="267">
        <v>14.5</v>
      </c>
      <c r="N50" s="267">
        <v>0.8</v>
      </c>
      <c r="O50" s="268">
        <f t="shared" si="2"/>
        <v>0.19999999999999996</v>
      </c>
      <c r="P50" s="269">
        <v>1.01</v>
      </c>
      <c r="Q50" s="270">
        <f t="shared" si="0"/>
        <v>1.0000000000000009E-2</v>
      </c>
      <c r="R50" s="265">
        <v>1.36</v>
      </c>
      <c r="S50" s="270">
        <f t="shared" si="1"/>
        <v>0.3600000000000001</v>
      </c>
      <c r="T50" s="265">
        <v>66.400000000000006</v>
      </c>
      <c r="U50" s="265">
        <v>66</v>
      </c>
      <c r="V50" s="266">
        <v>52.9</v>
      </c>
      <c r="W50" s="271">
        <v>31.8</v>
      </c>
      <c r="X50" s="271">
        <v>33.5</v>
      </c>
      <c r="Y50" s="271">
        <v>56.1</v>
      </c>
      <c r="Z50" s="271">
        <v>47.4</v>
      </c>
      <c r="AA50" s="266">
        <v>40</v>
      </c>
      <c r="AB50" s="266">
        <v>20.3</v>
      </c>
      <c r="AC50" s="272">
        <v>3</v>
      </c>
      <c r="AD50" s="271">
        <v>62</v>
      </c>
      <c r="AE50" s="271">
        <v>14.6</v>
      </c>
      <c r="AF50" s="273">
        <v>40</v>
      </c>
      <c r="AG50" s="271">
        <v>86</v>
      </c>
      <c r="AH50" s="266">
        <v>10.8</v>
      </c>
      <c r="AI50" s="266">
        <v>49.6</v>
      </c>
      <c r="AJ50" s="274">
        <v>459863</v>
      </c>
      <c r="AK50" s="274">
        <v>781263</v>
      </c>
    </row>
    <row r="51" spans="1:37" ht="15" customHeight="1" x14ac:dyDescent="0.35">
      <c r="A51" s="276" t="s">
        <v>145</v>
      </c>
      <c r="B51" s="263" t="s">
        <v>146</v>
      </c>
      <c r="C51" s="264">
        <v>46</v>
      </c>
      <c r="D51" s="265">
        <v>73.900000000000006</v>
      </c>
      <c r="E51" s="265">
        <v>51.6</v>
      </c>
      <c r="F51" s="265">
        <v>24.8</v>
      </c>
      <c r="G51" s="265">
        <v>83.3</v>
      </c>
      <c r="H51" s="265">
        <v>33.5</v>
      </c>
      <c r="I51" s="266">
        <v>8</v>
      </c>
      <c r="J51" s="265">
        <v>32.700000000000003</v>
      </c>
      <c r="K51" s="265">
        <v>56.6</v>
      </c>
      <c r="L51" s="267">
        <v>86.4</v>
      </c>
      <c r="M51" s="267">
        <v>52.3</v>
      </c>
      <c r="N51" s="267">
        <v>1</v>
      </c>
      <c r="O51" s="268">
        <f t="shared" si="2"/>
        <v>0</v>
      </c>
      <c r="P51" s="269">
        <v>1.06</v>
      </c>
      <c r="Q51" s="270">
        <f t="shared" si="0"/>
        <v>6.0000000000000053E-2</v>
      </c>
      <c r="R51" s="265">
        <v>1.04</v>
      </c>
      <c r="S51" s="270">
        <f t="shared" si="1"/>
        <v>4.0000000000000036E-2</v>
      </c>
      <c r="T51" s="265">
        <v>25.2</v>
      </c>
      <c r="U51" s="265">
        <v>21.6</v>
      </c>
      <c r="V51" s="266">
        <v>38.1</v>
      </c>
      <c r="W51" s="271">
        <v>30.8</v>
      </c>
      <c r="X51" s="271">
        <v>44.3</v>
      </c>
      <c r="Y51" s="271">
        <v>36.700000000000003</v>
      </c>
      <c r="Z51" s="271">
        <v>32.799999999999997</v>
      </c>
      <c r="AA51" s="266">
        <v>36.200000000000003</v>
      </c>
      <c r="AB51" s="266">
        <v>20.2</v>
      </c>
      <c r="AC51" s="272">
        <v>3</v>
      </c>
      <c r="AD51" s="271">
        <v>58.6</v>
      </c>
      <c r="AE51" s="271">
        <v>11.9</v>
      </c>
      <c r="AF51" s="273">
        <v>5</v>
      </c>
      <c r="AG51" s="271">
        <v>59</v>
      </c>
      <c r="AH51" s="266">
        <v>36.299999999999997</v>
      </c>
      <c r="AI51" s="266">
        <v>75.2</v>
      </c>
      <c r="AJ51" s="274">
        <v>361857</v>
      </c>
      <c r="AK51" s="274">
        <v>621241</v>
      </c>
    </row>
  </sheetData>
  <sheetProtection sheet="1" objects="1" scenarios="1" selectLockedCells="1" selectUn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FCC92-FB85-469D-9E19-2002A0E7A13B}">
  <sheetPr>
    <tabColor theme="8" tint="0.39997558519241921"/>
  </sheetPr>
  <dimension ref="A1:BG1650"/>
  <sheetViews>
    <sheetView showGridLines="0" topLeftCell="AA1" zoomScaleNormal="100" workbookViewId="0">
      <pane ySplit="3" topLeftCell="A4" activePane="bottomLeft" state="frozen"/>
      <selection pane="bottomLeft" activeCell="C3" sqref="C3"/>
    </sheetView>
  </sheetViews>
  <sheetFormatPr defaultColWidth="7.58203125" defaultRowHeight="15" customHeight="1" x14ac:dyDescent="0.35"/>
  <cols>
    <col min="1" max="1" width="18.5" style="286" bestFit="1" customWidth="1"/>
    <col min="2" max="2" width="15" style="286" customWidth="1"/>
    <col min="3" max="3" width="14.75" style="45" bestFit="1" customWidth="1"/>
    <col min="4" max="4" width="15.33203125" style="45" customWidth="1"/>
    <col min="5" max="5" width="11.75" style="45" customWidth="1"/>
    <col min="6" max="6" width="11" style="45" customWidth="1"/>
    <col min="7" max="7" width="11.75" style="45" customWidth="1"/>
    <col min="8" max="8" width="11.25" style="45" customWidth="1"/>
    <col min="9" max="9" width="12.5" style="45" bestFit="1" customWidth="1"/>
    <col min="10" max="10" width="11.08203125" style="45" bestFit="1" customWidth="1"/>
    <col min="11" max="11" width="13.75" style="45" customWidth="1"/>
    <col min="12" max="12" width="11.83203125" style="45" bestFit="1" customWidth="1"/>
    <col min="13" max="13" width="13.75" style="45" customWidth="1"/>
    <col min="14" max="17" width="15.83203125" style="45" customWidth="1"/>
    <col min="18" max="19" width="20.5" style="45" customWidth="1"/>
    <col min="20" max="21" width="15.83203125" style="45" customWidth="1"/>
    <col min="22" max="35" width="20.5" style="45" customWidth="1"/>
    <col min="36" max="36" width="13.83203125" style="45" customWidth="1"/>
    <col min="37" max="37" width="15.25" style="45" customWidth="1"/>
    <col min="38" max="38" width="7.58203125" style="45"/>
    <col min="39" max="39" width="14.33203125" style="45" bestFit="1" customWidth="1"/>
    <col min="40" max="40" width="14.25" style="45" bestFit="1" customWidth="1"/>
    <col min="41" max="41" width="13.75" style="45" customWidth="1"/>
    <col min="42" max="16384" width="7.58203125" style="45"/>
  </cols>
  <sheetData>
    <row r="1" spans="1:59" s="283" customFormat="1" ht="39" x14ac:dyDescent="0.35">
      <c r="A1" s="288"/>
      <c r="B1" s="289" t="s">
        <v>219</v>
      </c>
      <c r="C1" s="288" t="s">
        <v>258</v>
      </c>
      <c r="D1" s="288" t="s">
        <v>259</v>
      </c>
      <c r="E1" s="288" t="s">
        <v>260</v>
      </c>
      <c r="F1" s="288" t="s">
        <v>261</v>
      </c>
      <c r="G1" s="288" t="s">
        <v>262</v>
      </c>
      <c r="H1" s="288" t="s">
        <v>263</v>
      </c>
      <c r="I1" s="288" t="s">
        <v>264</v>
      </c>
      <c r="J1" s="288" t="s">
        <v>265</v>
      </c>
      <c r="K1" s="288" t="s">
        <v>266</v>
      </c>
      <c r="L1" s="288" t="s">
        <v>267</v>
      </c>
      <c r="M1" s="288" t="s">
        <v>268</v>
      </c>
      <c r="N1" s="288" t="s">
        <v>339</v>
      </c>
      <c r="O1" s="288" t="s">
        <v>269</v>
      </c>
      <c r="P1" s="288" t="s">
        <v>340</v>
      </c>
      <c r="Q1" s="288" t="s">
        <v>270</v>
      </c>
      <c r="R1" s="288" t="s">
        <v>341</v>
      </c>
      <c r="S1" s="288" t="s">
        <v>271</v>
      </c>
      <c r="T1" s="288" t="s">
        <v>272</v>
      </c>
      <c r="U1" s="288" t="s">
        <v>273</v>
      </c>
      <c r="V1" s="288" t="s">
        <v>274</v>
      </c>
      <c r="W1" s="288" t="s">
        <v>275</v>
      </c>
      <c r="X1" s="288" t="s">
        <v>276</v>
      </c>
      <c r="Y1" s="288" t="s">
        <v>277</v>
      </c>
      <c r="Z1" s="288" t="s">
        <v>278</v>
      </c>
      <c r="AA1" s="288" t="s">
        <v>279</v>
      </c>
      <c r="AB1" s="288" t="s">
        <v>280</v>
      </c>
      <c r="AC1" s="288" t="s">
        <v>281</v>
      </c>
      <c r="AD1" s="288" t="s">
        <v>282</v>
      </c>
      <c r="AE1" s="288" t="s">
        <v>283</v>
      </c>
      <c r="AF1" s="288" t="s">
        <v>46</v>
      </c>
      <c r="AG1" s="288" t="s">
        <v>45</v>
      </c>
      <c r="AH1" s="288" t="s">
        <v>284</v>
      </c>
      <c r="AI1" s="288" t="s">
        <v>285</v>
      </c>
      <c r="AJ1" s="288" t="s">
        <v>343</v>
      </c>
      <c r="AK1" s="288" t="s">
        <v>220</v>
      </c>
      <c r="AL1" s="288"/>
      <c r="AM1" s="288" t="s">
        <v>351</v>
      </c>
      <c r="AN1" s="288" t="s">
        <v>352</v>
      </c>
      <c r="AO1" s="288" t="s">
        <v>353</v>
      </c>
      <c r="AP1" s="282"/>
      <c r="AQ1" s="282"/>
      <c r="AR1" s="282"/>
      <c r="AS1" s="282"/>
      <c r="AT1" s="282"/>
      <c r="AU1" s="282"/>
      <c r="AV1" s="282"/>
      <c r="AW1" s="282"/>
      <c r="AX1" s="282"/>
      <c r="AY1" s="282"/>
      <c r="AZ1" s="282"/>
      <c r="BA1" s="282"/>
      <c r="BB1" s="282"/>
      <c r="BC1" s="282"/>
      <c r="BD1" s="282"/>
      <c r="BE1" s="282"/>
      <c r="BF1" s="282"/>
      <c r="BG1" s="282"/>
    </row>
    <row r="2" spans="1:59" s="285" customFormat="1" ht="13" x14ac:dyDescent="0.3">
      <c r="A2" s="290"/>
      <c r="B2" s="291" t="s">
        <v>227</v>
      </c>
      <c r="C2" s="290">
        <v>2022</v>
      </c>
      <c r="D2" s="290">
        <v>2022</v>
      </c>
      <c r="E2" s="290">
        <v>2022</v>
      </c>
      <c r="F2" s="290">
        <v>2022</v>
      </c>
      <c r="G2" s="290">
        <v>2022</v>
      </c>
      <c r="H2" s="292">
        <v>2022</v>
      </c>
      <c r="I2" s="290">
        <v>2022</v>
      </c>
      <c r="J2" s="290">
        <v>2019</v>
      </c>
      <c r="K2" s="290">
        <v>2022</v>
      </c>
      <c r="L2" s="290">
        <v>2020</v>
      </c>
      <c r="M2" s="290">
        <v>2020</v>
      </c>
      <c r="N2" s="292">
        <v>2020</v>
      </c>
      <c r="O2" s="290">
        <v>2020</v>
      </c>
      <c r="P2" s="290">
        <v>2022</v>
      </c>
      <c r="Q2" s="290">
        <v>2022</v>
      </c>
      <c r="R2" s="290">
        <v>2022</v>
      </c>
      <c r="S2" s="290">
        <v>2022</v>
      </c>
      <c r="T2" s="292">
        <v>2019</v>
      </c>
      <c r="U2" s="290">
        <v>2019</v>
      </c>
      <c r="V2" s="290">
        <v>2022</v>
      </c>
      <c r="W2" s="290">
        <v>2020</v>
      </c>
      <c r="X2" s="290">
        <v>2019</v>
      </c>
      <c r="Y2" s="290">
        <v>2019</v>
      </c>
      <c r="Z2" s="292">
        <v>2019</v>
      </c>
      <c r="AA2" s="290">
        <v>2022</v>
      </c>
      <c r="AB2" s="290">
        <v>2022</v>
      </c>
      <c r="AC2" s="290">
        <v>2022</v>
      </c>
      <c r="AD2" s="290">
        <v>2020</v>
      </c>
      <c r="AE2" s="290">
        <v>2019</v>
      </c>
      <c r="AF2" s="292">
        <v>2023</v>
      </c>
      <c r="AG2" s="290">
        <v>2021</v>
      </c>
      <c r="AH2" s="290">
        <v>2022</v>
      </c>
      <c r="AI2" s="290">
        <v>2022</v>
      </c>
      <c r="AJ2" s="290">
        <v>2019</v>
      </c>
      <c r="AK2" s="290">
        <v>2019</v>
      </c>
      <c r="AL2" s="292"/>
      <c r="AM2" s="290">
        <v>2019</v>
      </c>
      <c r="AN2" s="290" t="s">
        <v>354</v>
      </c>
      <c r="AO2" s="290" t="s">
        <v>354</v>
      </c>
      <c r="AP2" s="284"/>
      <c r="AQ2" s="284"/>
      <c r="AR2" s="284"/>
      <c r="AS2" s="284"/>
      <c r="AT2" s="284"/>
      <c r="AU2" s="284"/>
      <c r="AV2" s="284"/>
      <c r="AW2" s="284"/>
      <c r="AX2" s="284"/>
      <c r="AY2" s="284"/>
      <c r="AZ2" s="284"/>
      <c r="BA2" s="284"/>
      <c r="BB2" s="284"/>
      <c r="BC2" s="284"/>
      <c r="BD2" s="284"/>
      <c r="BE2" s="284"/>
      <c r="BF2" s="284"/>
      <c r="BG2" s="284"/>
    </row>
    <row r="3" spans="1:59" s="286" customFormat="1" ht="15.5" x14ac:dyDescent="0.35">
      <c r="A3" s="293" t="s">
        <v>19</v>
      </c>
      <c r="B3" s="293" t="s">
        <v>20</v>
      </c>
      <c r="C3" s="294" t="s">
        <v>291</v>
      </c>
      <c r="D3" s="294" t="s">
        <v>292</v>
      </c>
      <c r="E3" s="294" t="s">
        <v>293</v>
      </c>
      <c r="F3" s="294" t="s">
        <v>294</v>
      </c>
      <c r="G3" s="294" t="s">
        <v>295</v>
      </c>
      <c r="H3" s="294" t="s">
        <v>355</v>
      </c>
      <c r="I3" s="294" t="s">
        <v>297</v>
      </c>
      <c r="J3" s="294" t="s">
        <v>298</v>
      </c>
      <c r="K3" s="294" t="s">
        <v>299</v>
      </c>
      <c r="L3" s="294" t="s">
        <v>300</v>
      </c>
      <c r="M3" s="294" t="s">
        <v>301</v>
      </c>
      <c r="N3" s="294" t="s">
        <v>345</v>
      </c>
      <c r="O3" s="294" t="s">
        <v>302</v>
      </c>
      <c r="P3" s="294" t="s">
        <v>346</v>
      </c>
      <c r="Q3" s="294" t="s">
        <v>303</v>
      </c>
      <c r="R3" s="294" t="s">
        <v>347</v>
      </c>
      <c r="S3" s="294" t="s">
        <v>304</v>
      </c>
      <c r="T3" s="294" t="s">
        <v>305</v>
      </c>
      <c r="U3" s="294" t="s">
        <v>306</v>
      </c>
      <c r="V3" s="294" t="s">
        <v>307</v>
      </c>
      <c r="W3" s="294" t="s">
        <v>308</v>
      </c>
      <c r="X3" s="294" t="s">
        <v>309</v>
      </c>
      <c r="Y3" s="294" t="s">
        <v>310</v>
      </c>
      <c r="Z3" s="294" t="s">
        <v>311</v>
      </c>
      <c r="AA3" s="294" t="s">
        <v>312</v>
      </c>
      <c r="AB3" s="294" t="s">
        <v>313</v>
      </c>
      <c r="AC3" s="294" t="s">
        <v>314</v>
      </c>
      <c r="AD3" s="294" t="s">
        <v>315</v>
      </c>
      <c r="AE3" s="294" t="s">
        <v>349</v>
      </c>
      <c r="AF3" s="294" t="s">
        <v>335</v>
      </c>
      <c r="AG3" s="294" t="s">
        <v>334</v>
      </c>
      <c r="AH3" s="294" t="s">
        <v>317</v>
      </c>
      <c r="AI3" s="294" t="s">
        <v>318</v>
      </c>
      <c r="AJ3" s="294" t="s">
        <v>236</v>
      </c>
      <c r="AK3" s="294" t="s">
        <v>235</v>
      </c>
      <c r="AL3" s="276"/>
      <c r="AM3" s="295"/>
      <c r="AN3" s="276"/>
      <c r="AO3" s="276"/>
    </row>
    <row r="4" spans="1:59" ht="13" x14ac:dyDescent="0.3">
      <c r="A4" s="276" t="s">
        <v>53</v>
      </c>
      <c r="B4" s="296" t="s">
        <v>54</v>
      </c>
      <c r="C4" s="297">
        <f t="shared" ref="C4:AK4" si="0">C2</f>
        <v>2022</v>
      </c>
      <c r="D4" s="297">
        <f t="shared" si="0"/>
        <v>2022</v>
      </c>
      <c r="E4" s="297">
        <f t="shared" si="0"/>
        <v>2022</v>
      </c>
      <c r="F4" s="297">
        <f t="shared" si="0"/>
        <v>2022</v>
      </c>
      <c r="G4" s="297">
        <f t="shared" si="0"/>
        <v>2022</v>
      </c>
      <c r="H4" s="297">
        <f t="shared" si="0"/>
        <v>2022</v>
      </c>
      <c r="I4" s="297">
        <f t="shared" si="0"/>
        <v>2022</v>
      </c>
      <c r="J4" s="297">
        <f t="shared" si="0"/>
        <v>2019</v>
      </c>
      <c r="K4" s="297">
        <f t="shared" si="0"/>
        <v>2022</v>
      </c>
      <c r="L4" s="297">
        <f t="shared" si="0"/>
        <v>2020</v>
      </c>
      <c r="M4" s="297">
        <f t="shared" si="0"/>
        <v>2020</v>
      </c>
      <c r="N4" s="297">
        <f t="shared" si="0"/>
        <v>2020</v>
      </c>
      <c r="O4" s="297">
        <f t="shared" si="0"/>
        <v>2020</v>
      </c>
      <c r="P4" s="297">
        <f t="shared" si="0"/>
        <v>2022</v>
      </c>
      <c r="Q4" s="297">
        <f t="shared" si="0"/>
        <v>2022</v>
      </c>
      <c r="R4" s="297">
        <f t="shared" si="0"/>
        <v>2022</v>
      </c>
      <c r="S4" s="297">
        <f t="shared" si="0"/>
        <v>2022</v>
      </c>
      <c r="T4" s="297">
        <f t="shared" si="0"/>
        <v>2019</v>
      </c>
      <c r="U4" s="297">
        <f t="shared" si="0"/>
        <v>2019</v>
      </c>
      <c r="V4" s="297">
        <f t="shared" si="0"/>
        <v>2022</v>
      </c>
      <c r="W4" s="297">
        <f t="shared" si="0"/>
        <v>2020</v>
      </c>
      <c r="X4" s="297">
        <f t="shared" si="0"/>
        <v>2019</v>
      </c>
      <c r="Y4" s="297">
        <f t="shared" si="0"/>
        <v>2019</v>
      </c>
      <c r="Z4" s="297">
        <f t="shared" si="0"/>
        <v>2019</v>
      </c>
      <c r="AA4" s="297">
        <f t="shared" si="0"/>
        <v>2022</v>
      </c>
      <c r="AB4" s="297">
        <f t="shared" si="0"/>
        <v>2022</v>
      </c>
      <c r="AC4" s="297">
        <f t="shared" si="0"/>
        <v>2022</v>
      </c>
      <c r="AD4" s="297">
        <f t="shared" si="0"/>
        <v>2020</v>
      </c>
      <c r="AE4" s="297">
        <f t="shared" si="0"/>
        <v>2019</v>
      </c>
      <c r="AF4" s="297">
        <f t="shared" si="0"/>
        <v>2023</v>
      </c>
      <c r="AG4" s="297">
        <f t="shared" si="0"/>
        <v>2021</v>
      </c>
      <c r="AH4" s="297">
        <f t="shared" si="0"/>
        <v>2022</v>
      </c>
      <c r="AI4" s="297">
        <f t="shared" si="0"/>
        <v>2022</v>
      </c>
      <c r="AJ4" s="297">
        <f t="shared" si="0"/>
        <v>2019</v>
      </c>
      <c r="AK4" s="297">
        <f t="shared" si="0"/>
        <v>2019</v>
      </c>
      <c r="AL4" s="298"/>
      <c r="AM4" s="297">
        <v>2019</v>
      </c>
      <c r="AN4" s="297" t="str">
        <f>AN2</f>
        <v>2021/2022</v>
      </c>
      <c r="AO4" s="297" t="str">
        <f>AO2</f>
        <v>2021/2022</v>
      </c>
    </row>
    <row r="5" spans="1:59" ht="13" x14ac:dyDescent="0.3">
      <c r="A5" s="276" t="s">
        <v>55</v>
      </c>
      <c r="B5" s="296" t="s">
        <v>56</v>
      </c>
      <c r="C5" s="297">
        <v>2022</v>
      </c>
      <c r="D5" s="297">
        <v>2022</v>
      </c>
      <c r="E5" s="297">
        <v>2022</v>
      </c>
      <c r="F5" s="297">
        <v>2022</v>
      </c>
      <c r="G5" s="297">
        <v>2022</v>
      </c>
      <c r="H5" s="297">
        <v>2022</v>
      </c>
      <c r="I5" s="297">
        <v>2022</v>
      </c>
      <c r="J5" s="297">
        <v>2019</v>
      </c>
      <c r="K5" s="297">
        <v>2022</v>
      </c>
      <c r="L5" s="297">
        <v>2020</v>
      </c>
      <c r="M5" s="297">
        <v>2020</v>
      </c>
      <c r="N5" s="297">
        <v>2020</v>
      </c>
      <c r="O5" s="297">
        <v>2020</v>
      </c>
      <c r="P5" s="297">
        <v>2022</v>
      </c>
      <c r="Q5" s="297">
        <v>2022</v>
      </c>
      <c r="R5" s="297">
        <v>2022</v>
      </c>
      <c r="S5" s="297">
        <v>2022</v>
      </c>
      <c r="T5" s="297">
        <v>2019</v>
      </c>
      <c r="U5" s="297">
        <v>2019</v>
      </c>
      <c r="V5" s="297">
        <v>2022</v>
      </c>
      <c r="W5" s="297">
        <v>2020</v>
      </c>
      <c r="X5" s="297">
        <v>2019</v>
      </c>
      <c r="Y5" s="297">
        <v>2019</v>
      </c>
      <c r="Z5" s="297">
        <v>2019</v>
      </c>
      <c r="AA5" s="297">
        <v>2022</v>
      </c>
      <c r="AB5" s="297">
        <v>2022</v>
      </c>
      <c r="AC5" s="297">
        <v>2016</v>
      </c>
      <c r="AD5" s="297">
        <v>2020</v>
      </c>
      <c r="AE5" s="297">
        <v>2019</v>
      </c>
      <c r="AF5" s="297">
        <v>2023</v>
      </c>
      <c r="AG5" s="297">
        <v>2021</v>
      </c>
      <c r="AH5" s="297">
        <v>2022</v>
      </c>
      <c r="AI5" s="297">
        <v>2022</v>
      </c>
      <c r="AJ5" s="297">
        <v>2019</v>
      </c>
      <c r="AK5" s="297">
        <v>2019</v>
      </c>
      <c r="AL5" s="298"/>
      <c r="AM5" s="297">
        <v>2019</v>
      </c>
      <c r="AN5" s="297" t="s">
        <v>354</v>
      </c>
      <c r="AO5" s="297" t="s">
        <v>354</v>
      </c>
    </row>
    <row r="6" spans="1:59" ht="15" customHeight="1" x14ac:dyDescent="0.3">
      <c r="A6" s="276" t="s">
        <v>57</v>
      </c>
      <c r="B6" s="296" t="s">
        <v>58</v>
      </c>
      <c r="C6" s="297">
        <v>2022</v>
      </c>
      <c r="D6" s="297">
        <v>2022</v>
      </c>
      <c r="E6" s="297">
        <v>2022</v>
      </c>
      <c r="F6" s="297">
        <v>2022</v>
      </c>
      <c r="G6" s="297">
        <v>2022</v>
      </c>
      <c r="H6" s="297">
        <v>2022</v>
      </c>
      <c r="I6" s="297">
        <v>2022</v>
      </c>
      <c r="J6" s="297">
        <v>2019</v>
      </c>
      <c r="K6" s="297">
        <v>2022</v>
      </c>
      <c r="L6" s="297">
        <v>2020</v>
      </c>
      <c r="M6" s="297">
        <v>2020</v>
      </c>
      <c r="N6" s="297">
        <v>2020</v>
      </c>
      <c r="O6" s="297">
        <v>2020</v>
      </c>
      <c r="P6" s="297">
        <v>2022</v>
      </c>
      <c r="Q6" s="297">
        <v>2022</v>
      </c>
      <c r="R6" s="297">
        <v>2022</v>
      </c>
      <c r="S6" s="297">
        <v>2022</v>
      </c>
      <c r="T6" s="297">
        <v>2019</v>
      </c>
      <c r="U6" s="297">
        <v>2019</v>
      </c>
      <c r="V6" s="297">
        <v>2022</v>
      </c>
      <c r="W6" s="297">
        <v>2020</v>
      </c>
      <c r="X6" s="297">
        <v>2019</v>
      </c>
      <c r="Y6" s="297">
        <v>2019</v>
      </c>
      <c r="Z6" s="297">
        <v>2019</v>
      </c>
      <c r="AA6" s="297">
        <v>2022</v>
      </c>
      <c r="AB6" s="297">
        <v>2022</v>
      </c>
      <c r="AC6" s="297">
        <v>2016</v>
      </c>
      <c r="AD6" s="297">
        <v>2020</v>
      </c>
      <c r="AE6" s="297">
        <v>2019</v>
      </c>
      <c r="AF6" s="297">
        <v>2023</v>
      </c>
      <c r="AG6" s="297">
        <v>2021</v>
      </c>
      <c r="AH6" s="297">
        <v>2022</v>
      </c>
      <c r="AI6" s="297">
        <v>2022</v>
      </c>
      <c r="AJ6" s="297">
        <v>2019</v>
      </c>
      <c r="AK6" s="297">
        <v>2019</v>
      </c>
      <c r="AL6" s="298"/>
      <c r="AM6" s="297">
        <v>2019</v>
      </c>
      <c r="AN6" s="297" t="s">
        <v>354</v>
      </c>
      <c r="AO6" s="297" t="s">
        <v>354</v>
      </c>
    </row>
    <row r="7" spans="1:59" ht="15" customHeight="1" x14ac:dyDescent="0.3">
      <c r="A7" s="276" t="s">
        <v>59</v>
      </c>
      <c r="B7" s="296" t="s">
        <v>60</v>
      </c>
      <c r="C7" s="297">
        <v>2022</v>
      </c>
      <c r="D7" s="297">
        <v>2022</v>
      </c>
      <c r="E7" s="297">
        <v>2022</v>
      </c>
      <c r="F7" s="297">
        <v>2022</v>
      </c>
      <c r="G7" s="297">
        <v>2022</v>
      </c>
      <c r="H7" s="297">
        <v>2022</v>
      </c>
      <c r="I7" s="297">
        <v>2022</v>
      </c>
      <c r="J7" s="297">
        <v>2019</v>
      </c>
      <c r="K7" s="297">
        <v>2022</v>
      </c>
      <c r="L7" s="297">
        <v>2020</v>
      </c>
      <c r="M7" s="297">
        <v>2020</v>
      </c>
      <c r="N7" s="297">
        <v>2020</v>
      </c>
      <c r="O7" s="297">
        <v>2020</v>
      </c>
      <c r="P7" s="297">
        <v>2022</v>
      </c>
      <c r="Q7" s="297">
        <v>2022</v>
      </c>
      <c r="R7" s="297">
        <v>2022</v>
      </c>
      <c r="S7" s="297">
        <v>2022</v>
      </c>
      <c r="T7" s="297">
        <v>2019</v>
      </c>
      <c r="U7" s="297">
        <v>2019</v>
      </c>
      <c r="V7" s="297">
        <v>2022</v>
      </c>
      <c r="W7" s="297">
        <v>2020</v>
      </c>
      <c r="X7" s="297">
        <v>2019</v>
      </c>
      <c r="Y7" s="297">
        <v>2019</v>
      </c>
      <c r="Z7" s="297">
        <v>2019</v>
      </c>
      <c r="AA7" s="297">
        <v>2022</v>
      </c>
      <c r="AB7" s="297">
        <v>2022</v>
      </c>
      <c r="AC7" s="297">
        <v>2016</v>
      </c>
      <c r="AD7" s="297">
        <v>2020</v>
      </c>
      <c r="AE7" s="297">
        <v>2019</v>
      </c>
      <c r="AF7" s="297">
        <v>2023</v>
      </c>
      <c r="AG7" s="297">
        <v>2021</v>
      </c>
      <c r="AH7" s="297">
        <v>2022</v>
      </c>
      <c r="AI7" s="297">
        <v>2022</v>
      </c>
      <c r="AJ7" s="297">
        <v>2019</v>
      </c>
      <c r="AK7" s="297">
        <v>2019</v>
      </c>
      <c r="AL7" s="298"/>
      <c r="AM7" s="297">
        <v>2019</v>
      </c>
      <c r="AN7" s="297" t="s">
        <v>354</v>
      </c>
      <c r="AO7" s="297" t="s">
        <v>354</v>
      </c>
    </row>
    <row r="8" spans="1:59" ht="15" customHeight="1" x14ac:dyDescent="0.3">
      <c r="A8" s="276" t="s">
        <v>61</v>
      </c>
      <c r="B8" s="296" t="s">
        <v>62</v>
      </c>
      <c r="C8" s="297">
        <f t="shared" ref="C8:AK8" si="1">C5</f>
        <v>2022</v>
      </c>
      <c r="D8" s="297">
        <f t="shared" si="1"/>
        <v>2022</v>
      </c>
      <c r="E8" s="297">
        <f t="shared" si="1"/>
        <v>2022</v>
      </c>
      <c r="F8" s="297">
        <f t="shared" si="1"/>
        <v>2022</v>
      </c>
      <c r="G8" s="297">
        <f t="shared" si="1"/>
        <v>2022</v>
      </c>
      <c r="H8" s="297">
        <f t="shared" si="1"/>
        <v>2022</v>
      </c>
      <c r="I8" s="297">
        <f t="shared" si="1"/>
        <v>2022</v>
      </c>
      <c r="J8" s="297">
        <f t="shared" si="1"/>
        <v>2019</v>
      </c>
      <c r="K8" s="297">
        <f t="shared" si="1"/>
        <v>2022</v>
      </c>
      <c r="L8" s="297">
        <f t="shared" si="1"/>
        <v>2020</v>
      </c>
      <c r="M8" s="297">
        <f t="shared" si="1"/>
        <v>2020</v>
      </c>
      <c r="N8" s="297">
        <f t="shared" si="1"/>
        <v>2020</v>
      </c>
      <c r="O8" s="297">
        <f t="shared" si="1"/>
        <v>2020</v>
      </c>
      <c r="P8" s="297">
        <f t="shared" si="1"/>
        <v>2022</v>
      </c>
      <c r="Q8" s="297">
        <f t="shared" si="1"/>
        <v>2022</v>
      </c>
      <c r="R8" s="297">
        <f t="shared" si="1"/>
        <v>2022</v>
      </c>
      <c r="S8" s="297">
        <f t="shared" si="1"/>
        <v>2022</v>
      </c>
      <c r="T8" s="297">
        <f t="shared" si="1"/>
        <v>2019</v>
      </c>
      <c r="U8" s="297">
        <f t="shared" si="1"/>
        <v>2019</v>
      </c>
      <c r="V8" s="297">
        <f t="shared" si="1"/>
        <v>2022</v>
      </c>
      <c r="W8" s="297">
        <f t="shared" si="1"/>
        <v>2020</v>
      </c>
      <c r="X8" s="297">
        <f t="shared" si="1"/>
        <v>2019</v>
      </c>
      <c r="Y8" s="297">
        <f t="shared" si="1"/>
        <v>2019</v>
      </c>
      <c r="Z8" s="297">
        <f t="shared" si="1"/>
        <v>2019</v>
      </c>
      <c r="AA8" s="297">
        <f t="shared" si="1"/>
        <v>2022</v>
      </c>
      <c r="AB8" s="297">
        <f t="shared" si="1"/>
        <v>2022</v>
      </c>
      <c r="AC8" s="297">
        <f t="shared" si="1"/>
        <v>2016</v>
      </c>
      <c r="AD8" s="297">
        <f t="shared" si="1"/>
        <v>2020</v>
      </c>
      <c r="AE8" s="297">
        <f t="shared" si="1"/>
        <v>2019</v>
      </c>
      <c r="AF8" s="297">
        <f t="shared" si="1"/>
        <v>2023</v>
      </c>
      <c r="AG8" s="297">
        <f t="shared" si="1"/>
        <v>2021</v>
      </c>
      <c r="AH8" s="297">
        <f t="shared" si="1"/>
        <v>2022</v>
      </c>
      <c r="AI8" s="297">
        <f t="shared" si="1"/>
        <v>2022</v>
      </c>
      <c r="AJ8" s="297">
        <f t="shared" si="1"/>
        <v>2019</v>
      </c>
      <c r="AK8" s="297">
        <f t="shared" si="1"/>
        <v>2019</v>
      </c>
      <c r="AL8" s="298"/>
      <c r="AM8" s="297">
        <v>2019</v>
      </c>
      <c r="AN8" s="297" t="str">
        <f t="shared" ref="AN8:AO8" si="2">AN5</f>
        <v>2021/2022</v>
      </c>
      <c r="AO8" s="297" t="str">
        <f t="shared" si="2"/>
        <v>2021/2022</v>
      </c>
    </row>
    <row r="9" spans="1:59" ht="15" customHeight="1" x14ac:dyDescent="0.3">
      <c r="A9" s="276" t="s">
        <v>63</v>
      </c>
      <c r="B9" s="296" t="s">
        <v>64</v>
      </c>
      <c r="C9" s="297">
        <v>2022</v>
      </c>
      <c r="D9" s="297">
        <v>2022</v>
      </c>
      <c r="E9" s="297">
        <v>2022</v>
      </c>
      <c r="F9" s="297">
        <v>2022</v>
      </c>
      <c r="G9" s="297">
        <v>2022</v>
      </c>
      <c r="H9" s="297">
        <v>2022</v>
      </c>
      <c r="I9" s="297">
        <v>2022</v>
      </c>
      <c r="J9" s="297">
        <v>2019</v>
      </c>
      <c r="K9" s="297">
        <v>2022</v>
      </c>
      <c r="L9" s="297">
        <v>2020</v>
      </c>
      <c r="M9" s="297">
        <v>2020</v>
      </c>
      <c r="N9" s="297">
        <v>2020</v>
      </c>
      <c r="O9" s="297">
        <v>2020</v>
      </c>
      <c r="P9" s="297">
        <v>2022</v>
      </c>
      <c r="Q9" s="297">
        <v>2022</v>
      </c>
      <c r="R9" s="297">
        <v>2022</v>
      </c>
      <c r="S9" s="297">
        <v>2022</v>
      </c>
      <c r="T9" s="297">
        <v>2019</v>
      </c>
      <c r="U9" s="297">
        <v>2019</v>
      </c>
      <c r="V9" s="297">
        <v>2022</v>
      </c>
      <c r="W9" s="297">
        <v>2020</v>
      </c>
      <c r="X9" s="297">
        <v>2019</v>
      </c>
      <c r="Y9" s="297">
        <v>2019</v>
      </c>
      <c r="Z9" s="297">
        <v>2019</v>
      </c>
      <c r="AA9" s="297">
        <v>2022</v>
      </c>
      <c r="AB9" s="297">
        <v>2022</v>
      </c>
      <c r="AC9" s="297">
        <v>2016</v>
      </c>
      <c r="AD9" s="297">
        <v>2020</v>
      </c>
      <c r="AE9" s="297">
        <v>2019</v>
      </c>
      <c r="AF9" s="297">
        <v>2023</v>
      </c>
      <c r="AG9" s="297">
        <v>2021</v>
      </c>
      <c r="AH9" s="297">
        <v>2022</v>
      </c>
      <c r="AI9" s="297">
        <v>2022</v>
      </c>
      <c r="AJ9" s="297">
        <v>2019</v>
      </c>
      <c r="AK9" s="297">
        <v>2019</v>
      </c>
      <c r="AL9" s="298"/>
      <c r="AM9" s="297">
        <v>2019</v>
      </c>
      <c r="AN9" s="297" t="s">
        <v>354</v>
      </c>
      <c r="AO9" s="297" t="s">
        <v>354</v>
      </c>
    </row>
    <row r="10" spans="1:59" ht="15" customHeight="1" x14ac:dyDescent="0.3">
      <c r="A10" s="276" t="s">
        <v>65</v>
      </c>
      <c r="B10" s="296" t="s">
        <v>66</v>
      </c>
      <c r="C10" s="297">
        <f t="shared" ref="C10:AK10" si="3">C7</f>
        <v>2022</v>
      </c>
      <c r="D10" s="297">
        <f t="shared" si="3"/>
        <v>2022</v>
      </c>
      <c r="E10" s="297">
        <f t="shared" si="3"/>
        <v>2022</v>
      </c>
      <c r="F10" s="297">
        <f t="shared" si="3"/>
        <v>2022</v>
      </c>
      <c r="G10" s="297">
        <f t="shared" si="3"/>
        <v>2022</v>
      </c>
      <c r="H10" s="297">
        <f t="shared" si="3"/>
        <v>2022</v>
      </c>
      <c r="I10" s="297">
        <f t="shared" si="3"/>
        <v>2022</v>
      </c>
      <c r="J10" s="297">
        <f t="shared" si="3"/>
        <v>2019</v>
      </c>
      <c r="K10" s="297">
        <f t="shared" si="3"/>
        <v>2022</v>
      </c>
      <c r="L10" s="297">
        <f t="shared" si="3"/>
        <v>2020</v>
      </c>
      <c r="M10" s="297">
        <f t="shared" si="3"/>
        <v>2020</v>
      </c>
      <c r="N10" s="297">
        <f t="shared" si="3"/>
        <v>2020</v>
      </c>
      <c r="O10" s="297">
        <f t="shared" si="3"/>
        <v>2020</v>
      </c>
      <c r="P10" s="297">
        <f t="shared" si="3"/>
        <v>2022</v>
      </c>
      <c r="Q10" s="297">
        <f t="shared" si="3"/>
        <v>2022</v>
      </c>
      <c r="R10" s="297">
        <f t="shared" si="3"/>
        <v>2022</v>
      </c>
      <c r="S10" s="297">
        <f t="shared" si="3"/>
        <v>2022</v>
      </c>
      <c r="T10" s="297">
        <f t="shared" si="3"/>
        <v>2019</v>
      </c>
      <c r="U10" s="297">
        <f t="shared" si="3"/>
        <v>2019</v>
      </c>
      <c r="V10" s="297">
        <f t="shared" si="3"/>
        <v>2022</v>
      </c>
      <c r="W10" s="297">
        <f t="shared" si="3"/>
        <v>2020</v>
      </c>
      <c r="X10" s="297">
        <f t="shared" si="3"/>
        <v>2019</v>
      </c>
      <c r="Y10" s="297">
        <f t="shared" si="3"/>
        <v>2019</v>
      </c>
      <c r="Z10" s="297">
        <f t="shared" si="3"/>
        <v>2019</v>
      </c>
      <c r="AA10" s="297">
        <f t="shared" si="3"/>
        <v>2022</v>
      </c>
      <c r="AB10" s="297">
        <f t="shared" si="3"/>
        <v>2022</v>
      </c>
      <c r="AC10" s="297">
        <f t="shared" si="3"/>
        <v>2016</v>
      </c>
      <c r="AD10" s="297">
        <f t="shared" si="3"/>
        <v>2020</v>
      </c>
      <c r="AE10" s="297">
        <f t="shared" si="3"/>
        <v>2019</v>
      </c>
      <c r="AF10" s="297">
        <f t="shared" si="3"/>
        <v>2023</v>
      </c>
      <c r="AG10" s="297">
        <f t="shared" si="3"/>
        <v>2021</v>
      </c>
      <c r="AH10" s="297">
        <f t="shared" si="3"/>
        <v>2022</v>
      </c>
      <c r="AI10" s="297">
        <f t="shared" si="3"/>
        <v>2022</v>
      </c>
      <c r="AJ10" s="297">
        <f t="shared" si="3"/>
        <v>2019</v>
      </c>
      <c r="AK10" s="297">
        <f t="shared" si="3"/>
        <v>2019</v>
      </c>
      <c r="AL10" s="298"/>
      <c r="AM10" s="297">
        <v>2019</v>
      </c>
      <c r="AN10" s="297" t="str">
        <f t="shared" ref="AN10:AO10" si="4">AN7</f>
        <v>2021/2022</v>
      </c>
      <c r="AO10" s="297" t="str">
        <f t="shared" si="4"/>
        <v>2021/2022</v>
      </c>
    </row>
    <row r="11" spans="1:59" ht="15" customHeight="1" x14ac:dyDescent="0.3">
      <c r="A11" s="276" t="s">
        <v>67</v>
      </c>
      <c r="B11" s="296" t="s">
        <v>68</v>
      </c>
      <c r="C11" s="297">
        <v>2022</v>
      </c>
      <c r="D11" s="297">
        <v>2022</v>
      </c>
      <c r="E11" s="297">
        <v>2022</v>
      </c>
      <c r="F11" s="297">
        <v>2022</v>
      </c>
      <c r="G11" s="297">
        <v>2022</v>
      </c>
      <c r="H11" s="297">
        <v>2022</v>
      </c>
      <c r="I11" s="297">
        <v>2022</v>
      </c>
      <c r="J11" s="297">
        <v>2019</v>
      </c>
      <c r="K11" s="297">
        <v>2022</v>
      </c>
      <c r="L11" s="297">
        <v>2020</v>
      </c>
      <c r="M11" s="297">
        <v>2020</v>
      </c>
      <c r="N11" s="297">
        <v>2020</v>
      </c>
      <c r="O11" s="297">
        <v>2020</v>
      </c>
      <c r="P11" s="297">
        <v>2022</v>
      </c>
      <c r="Q11" s="297">
        <v>2022</v>
      </c>
      <c r="R11" s="297">
        <v>2022</v>
      </c>
      <c r="S11" s="297">
        <v>2022</v>
      </c>
      <c r="T11" s="297">
        <v>2019</v>
      </c>
      <c r="U11" s="297">
        <v>2019</v>
      </c>
      <c r="V11" s="297">
        <v>2022</v>
      </c>
      <c r="W11" s="297">
        <v>2020</v>
      </c>
      <c r="X11" s="297">
        <v>2019</v>
      </c>
      <c r="Y11" s="297">
        <v>2019</v>
      </c>
      <c r="Z11" s="297">
        <v>2019</v>
      </c>
      <c r="AA11" s="297">
        <v>2022</v>
      </c>
      <c r="AB11" s="297">
        <v>2022</v>
      </c>
      <c r="AC11" s="297">
        <v>2016</v>
      </c>
      <c r="AD11" s="297">
        <v>2020</v>
      </c>
      <c r="AE11" s="297">
        <v>2019</v>
      </c>
      <c r="AF11" s="297">
        <v>2023</v>
      </c>
      <c r="AG11" s="297">
        <v>2021</v>
      </c>
      <c r="AH11" s="297">
        <v>2022</v>
      </c>
      <c r="AI11" s="297">
        <v>2022</v>
      </c>
      <c r="AJ11" s="297">
        <v>2019</v>
      </c>
      <c r="AK11" s="297">
        <v>2019</v>
      </c>
      <c r="AL11" s="298"/>
      <c r="AM11" s="297">
        <v>2019</v>
      </c>
      <c r="AN11" s="297" t="s">
        <v>354</v>
      </c>
      <c r="AO11" s="297" t="s">
        <v>354</v>
      </c>
    </row>
    <row r="12" spans="1:59" ht="15" customHeight="1" x14ac:dyDescent="0.3">
      <c r="A12" s="276" t="s">
        <v>69</v>
      </c>
      <c r="B12" s="296" t="s">
        <v>70</v>
      </c>
      <c r="C12" s="297">
        <f t="shared" ref="C12:AK12" si="5">C9</f>
        <v>2022</v>
      </c>
      <c r="D12" s="297">
        <f t="shared" si="5"/>
        <v>2022</v>
      </c>
      <c r="E12" s="297">
        <f t="shared" si="5"/>
        <v>2022</v>
      </c>
      <c r="F12" s="297">
        <f t="shared" si="5"/>
        <v>2022</v>
      </c>
      <c r="G12" s="297">
        <f t="shared" si="5"/>
        <v>2022</v>
      </c>
      <c r="H12" s="297">
        <f t="shared" si="5"/>
        <v>2022</v>
      </c>
      <c r="I12" s="297">
        <f t="shared" si="5"/>
        <v>2022</v>
      </c>
      <c r="J12" s="297">
        <f t="shared" si="5"/>
        <v>2019</v>
      </c>
      <c r="K12" s="297">
        <f t="shared" si="5"/>
        <v>2022</v>
      </c>
      <c r="L12" s="297">
        <f t="shared" si="5"/>
        <v>2020</v>
      </c>
      <c r="M12" s="297">
        <f t="shared" si="5"/>
        <v>2020</v>
      </c>
      <c r="N12" s="297">
        <f t="shared" si="5"/>
        <v>2020</v>
      </c>
      <c r="O12" s="297">
        <f t="shared" si="5"/>
        <v>2020</v>
      </c>
      <c r="P12" s="297">
        <f t="shared" si="5"/>
        <v>2022</v>
      </c>
      <c r="Q12" s="297">
        <f t="shared" si="5"/>
        <v>2022</v>
      </c>
      <c r="R12" s="297">
        <f t="shared" si="5"/>
        <v>2022</v>
      </c>
      <c r="S12" s="297">
        <f t="shared" si="5"/>
        <v>2022</v>
      </c>
      <c r="T12" s="297">
        <f t="shared" si="5"/>
        <v>2019</v>
      </c>
      <c r="U12" s="297">
        <f t="shared" si="5"/>
        <v>2019</v>
      </c>
      <c r="V12" s="297">
        <f t="shared" si="5"/>
        <v>2022</v>
      </c>
      <c r="W12" s="297">
        <f t="shared" si="5"/>
        <v>2020</v>
      </c>
      <c r="X12" s="297">
        <f t="shared" si="5"/>
        <v>2019</v>
      </c>
      <c r="Y12" s="297">
        <f t="shared" si="5"/>
        <v>2019</v>
      </c>
      <c r="Z12" s="297">
        <f t="shared" si="5"/>
        <v>2019</v>
      </c>
      <c r="AA12" s="297">
        <f t="shared" si="5"/>
        <v>2022</v>
      </c>
      <c r="AB12" s="297">
        <f t="shared" si="5"/>
        <v>2022</v>
      </c>
      <c r="AC12" s="297">
        <f t="shared" si="5"/>
        <v>2016</v>
      </c>
      <c r="AD12" s="297">
        <f t="shared" si="5"/>
        <v>2020</v>
      </c>
      <c r="AE12" s="297">
        <f t="shared" si="5"/>
        <v>2019</v>
      </c>
      <c r="AF12" s="297">
        <f t="shared" si="5"/>
        <v>2023</v>
      </c>
      <c r="AG12" s="297">
        <f t="shared" si="5"/>
        <v>2021</v>
      </c>
      <c r="AH12" s="297">
        <f t="shared" si="5"/>
        <v>2022</v>
      </c>
      <c r="AI12" s="297">
        <f t="shared" si="5"/>
        <v>2022</v>
      </c>
      <c r="AJ12" s="297">
        <f t="shared" si="5"/>
        <v>2019</v>
      </c>
      <c r="AK12" s="297">
        <f t="shared" si="5"/>
        <v>2019</v>
      </c>
      <c r="AL12" s="298"/>
      <c r="AM12" s="297">
        <v>2019</v>
      </c>
      <c r="AN12" s="297" t="str">
        <f t="shared" ref="AN12:AO12" si="6">AN9</f>
        <v>2021/2022</v>
      </c>
      <c r="AO12" s="297" t="str">
        <f t="shared" si="6"/>
        <v>2021/2022</v>
      </c>
    </row>
    <row r="13" spans="1:59" ht="15" customHeight="1" x14ac:dyDescent="0.3">
      <c r="A13" s="276" t="s">
        <v>71</v>
      </c>
      <c r="B13" s="296" t="s">
        <v>72</v>
      </c>
      <c r="C13" s="297">
        <v>2022</v>
      </c>
      <c r="D13" s="297">
        <v>2022</v>
      </c>
      <c r="E13" s="297">
        <v>2022</v>
      </c>
      <c r="F13" s="297">
        <v>2022</v>
      </c>
      <c r="G13" s="297">
        <v>2022</v>
      </c>
      <c r="H13" s="297">
        <v>2022</v>
      </c>
      <c r="I13" s="297">
        <v>2022</v>
      </c>
      <c r="J13" s="297">
        <v>2019</v>
      </c>
      <c r="K13" s="297">
        <v>2022</v>
      </c>
      <c r="L13" s="297">
        <v>2020</v>
      </c>
      <c r="M13" s="297">
        <v>2020</v>
      </c>
      <c r="N13" s="297">
        <v>2020</v>
      </c>
      <c r="O13" s="297">
        <v>2020</v>
      </c>
      <c r="P13" s="297">
        <v>2022</v>
      </c>
      <c r="Q13" s="297">
        <v>2022</v>
      </c>
      <c r="R13" s="297">
        <v>2022</v>
      </c>
      <c r="S13" s="297">
        <v>2022</v>
      </c>
      <c r="T13" s="297">
        <v>2019</v>
      </c>
      <c r="U13" s="297">
        <v>2019</v>
      </c>
      <c r="V13" s="297">
        <v>2022</v>
      </c>
      <c r="W13" s="297">
        <v>2020</v>
      </c>
      <c r="X13" s="297">
        <v>2019</v>
      </c>
      <c r="Y13" s="297">
        <v>2019</v>
      </c>
      <c r="Z13" s="297">
        <v>2019</v>
      </c>
      <c r="AA13" s="297">
        <v>2022</v>
      </c>
      <c r="AB13" s="297">
        <v>2022</v>
      </c>
      <c r="AC13" s="297">
        <v>2016</v>
      </c>
      <c r="AD13" s="297">
        <v>2020</v>
      </c>
      <c r="AE13" s="297">
        <v>2019</v>
      </c>
      <c r="AF13" s="297">
        <v>2023</v>
      </c>
      <c r="AG13" s="297">
        <v>2021</v>
      </c>
      <c r="AH13" s="297">
        <v>2022</v>
      </c>
      <c r="AI13" s="297">
        <v>2022</v>
      </c>
      <c r="AJ13" s="297">
        <v>2019</v>
      </c>
      <c r="AK13" s="297">
        <v>2019</v>
      </c>
      <c r="AL13" s="298"/>
      <c r="AM13" s="297">
        <v>2019</v>
      </c>
      <c r="AN13" s="297" t="s">
        <v>354</v>
      </c>
      <c r="AO13" s="297" t="s">
        <v>354</v>
      </c>
    </row>
    <row r="14" spans="1:59" ht="15" customHeight="1" x14ac:dyDescent="0.3">
      <c r="A14" s="276" t="s">
        <v>73</v>
      </c>
      <c r="B14" s="296" t="s">
        <v>74</v>
      </c>
      <c r="C14" s="297">
        <f t="shared" ref="C14:AK14" si="7">C11</f>
        <v>2022</v>
      </c>
      <c r="D14" s="297">
        <f t="shared" si="7"/>
        <v>2022</v>
      </c>
      <c r="E14" s="297">
        <f t="shared" si="7"/>
        <v>2022</v>
      </c>
      <c r="F14" s="297">
        <f t="shared" si="7"/>
        <v>2022</v>
      </c>
      <c r="G14" s="297">
        <f t="shared" si="7"/>
        <v>2022</v>
      </c>
      <c r="H14" s="297">
        <f t="shared" si="7"/>
        <v>2022</v>
      </c>
      <c r="I14" s="297">
        <f t="shared" si="7"/>
        <v>2022</v>
      </c>
      <c r="J14" s="297">
        <f t="shared" si="7"/>
        <v>2019</v>
      </c>
      <c r="K14" s="297">
        <f t="shared" si="7"/>
        <v>2022</v>
      </c>
      <c r="L14" s="297">
        <f t="shared" si="7"/>
        <v>2020</v>
      </c>
      <c r="M14" s="297">
        <f t="shared" si="7"/>
        <v>2020</v>
      </c>
      <c r="N14" s="297">
        <f t="shared" si="7"/>
        <v>2020</v>
      </c>
      <c r="O14" s="297">
        <f t="shared" si="7"/>
        <v>2020</v>
      </c>
      <c r="P14" s="297">
        <f t="shared" si="7"/>
        <v>2022</v>
      </c>
      <c r="Q14" s="297">
        <f t="shared" si="7"/>
        <v>2022</v>
      </c>
      <c r="R14" s="297">
        <f t="shared" si="7"/>
        <v>2022</v>
      </c>
      <c r="S14" s="297">
        <f t="shared" si="7"/>
        <v>2022</v>
      </c>
      <c r="T14" s="297">
        <f t="shared" si="7"/>
        <v>2019</v>
      </c>
      <c r="U14" s="297">
        <f t="shared" si="7"/>
        <v>2019</v>
      </c>
      <c r="V14" s="297">
        <f t="shared" si="7"/>
        <v>2022</v>
      </c>
      <c r="W14" s="297">
        <f t="shared" si="7"/>
        <v>2020</v>
      </c>
      <c r="X14" s="297">
        <f t="shared" si="7"/>
        <v>2019</v>
      </c>
      <c r="Y14" s="297">
        <f t="shared" si="7"/>
        <v>2019</v>
      </c>
      <c r="Z14" s="297">
        <f t="shared" si="7"/>
        <v>2019</v>
      </c>
      <c r="AA14" s="297">
        <f t="shared" si="7"/>
        <v>2022</v>
      </c>
      <c r="AB14" s="297">
        <f t="shared" si="7"/>
        <v>2022</v>
      </c>
      <c r="AC14" s="297">
        <f t="shared" si="7"/>
        <v>2016</v>
      </c>
      <c r="AD14" s="297">
        <f t="shared" si="7"/>
        <v>2020</v>
      </c>
      <c r="AE14" s="297">
        <f t="shared" si="7"/>
        <v>2019</v>
      </c>
      <c r="AF14" s="297">
        <f t="shared" si="7"/>
        <v>2023</v>
      </c>
      <c r="AG14" s="297">
        <f t="shared" si="7"/>
        <v>2021</v>
      </c>
      <c r="AH14" s="297">
        <f t="shared" si="7"/>
        <v>2022</v>
      </c>
      <c r="AI14" s="297">
        <f t="shared" si="7"/>
        <v>2022</v>
      </c>
      <c r="AJ14" s="297">
        <f t="shared" si="7"/>
        <v>2019</v>
      </c>
      <c r="AK14" s="297">
        <f t="shared" si="7"/>
        <v>2019</v>
      </c>
      <c r="AL14" s="298"/>
      <c r="AM14" s="297">
        <v>2019</v>
      </c>
      <c r="AN14" s="297" t="str">
        <f t="shared" ref="AN14:AO14" si="8">AN11</f>
        <v>2021/2022</v>
      </c>
      <c r="AO14" s="297" t="str">
        <f t="shared" si="8"/>
        <v>2021/2022</v>
      </c>
    </row>
    <row r="15" spans="1:59" ht="15" customHeight="1" x14ac:dyDescent="0.3">
      <c r="A15" s="276" t="s">
        <v>75</v>
      </c>
      <c r="B15" s="296" t="s">
        <v>76</v>
      </c>
      <c r="C15" s="297">
        <v>2022</v>
      </c>
      <c r="D15" s="297">
        <v>2022</v>
      </c>
      <c r="E15" s="297">
        <v>2022</v>
      </c>
      <c r="F15" s="297">
        <v>2022</v>
      </c>
      <c r="G15" s="297">
        <v>2022</v>
      </c>
      <c r="H15" s="297">
        <v>2022</v>
      </c>
      <c r="I15" s="297">
        <v>2022</v>
      </c>
      <c r="J15" s="297">
        <v>2019</v>
      </c>
      <c r="K15" s="297">
        <v>2022</v>
      </c>
      <c r="L15" s="297">
        <v>2020</v>
      </c>
      <c r="M15" s="297">
        <v>2020</v>
      </c>
      <c r="N15" s="297">
        <v>2020</v>
      </c>
      <c r="O15" s="297">
        <v>2020</v>
      </c>
      <c r="P15" s="297">
        <v>2022</v>
      </c>
      <c r="Q15" s="297">
        <v>2022</v>
      </c>
      <c r="R15" s="297">
        <v>2022</v>
      </c>
      <c r="S15" s="297">
        <v>2022</v>
      </c>
      <c r="T15" s="297">
        <v>2019</v>
      </c>
      <c r="U15" s="297">
        <v>2019</v>
      </c>
      <c r="V15" s="297">
        <v>2022</v>
      </c>
      <c r="W15" s="297">
        <v>2020</v>
      </c>
      <c r="X15" s="297">
        <v>2019</v>
      </c>
      <c r="Y15" s="297">
        <v>2019</v>
      </c>
      <c r="Z15" s="297">
        <v>2019</v>
      </c>
      <c r="AA15" s="297">
        <v>2022</v>
      </c>
      <c r="AB15" s="297">
        <v>2022</v>
      </c>
      <c r="AC15" s="297">
        <v>2016</v>
      </c>
      <c r="AD15" s="297">
        <v>2020</v>
      </c>
      <c r="AE15" s="297">
        <v>2019</v>
      </c>
      <c r="AF15" s="297">
        <v>2023</v>
      </c>
      <c r="AG15" s="297">
        <v>2021</v>
      </c>
      <c r="AH15" s="297">
        <v>2022</v>
      </c>
      <c r="AI15" s="297">
        <v>2022</v>
      </c>
      <c r="AJ15" s="297">
        <v>2019</v>
      </c>
      <c r="AK15" s="297">
        <v>2019</v>
      </c>
      <c r="AL15" s="298"/>
      <c r="AM15" s="297">
        <v>2019</v>
      </c>
      <c r="AN15" s="297" t="s">
        <v>354</v>
      </c>
      <c r="AO15" s="297" t="s">
        <v>354</v>
      </c>
    </row>
    <row r="16" spans="1:59" ht="15" customHeight="1" x14ac:dyDescent="0.3">
      <c r="A16" s="276" t="s">
        <v>77</v>
      </c>
      <c r="B16" s="296" t="s">
        <v>78</v>
      </c>
      <c r="C16" s="297">
        <f t="shared" ref="C16:AK16" si="9">C13</f>
        <v>2022</v>
      </c>
      <c r="D16" s="297">
        <f t="shared" si="9"/>
        <v>2022</v>
      </c>
      <c r="E16" s="297">
        <f t="shared" si="9"/>
        <v>2022</v>
      </c>
      <c r="F16" s="297">
        <f t="shared" si="9"/>
        <v>2022</v>
      </c>
      <c r="G16" s="297">
        <f t="shared" si="9"/>
        <v>2022</v>
      </c>
      <c r="H16" s="297">
        <f t="shared" si="9"/>
        <v>2022</v>
      </c>
      <c r="I16" s="297">
        <f t="shared" si="9"/>
        <v>2022</v>
      </c>
      <c r="J16" s="297">
        <f t="shared" si="9"/>
        <v>2019</v>
      </c>
      <c r="K16" s="297">
        <f t="shared" si="9"/>
        <v>2022</v>
      </c>
      <c r="L16" s="297">
        <f t="shared" si="9"/>
        <v>2020</v>
      </c>
      <c r="M16" s="297">
        <f t="shared" si="9"/>
        <v>2020</v>
      </c>
      <c r="N16" s="297">
        <f t="shared" si="9"/>
        <v>2020</v>
      </c>
      <c r="O16" s="297">
        <f t="shared" si="9"/>
        <v>2020</v>
      </c>
      <c r="P16" s="297">
        <f t="shared" si="9"/>
        <v>2022</v>
      </c>
      <c r="Q16" s="297">
        <f t="shared" si="9"/>
        <v>2022</v>
      </c>
      <c r="R16" s="297">
        <f t="shared" si="9"/>
        <v>2022</v>
      </c>
      <c r="S16" s="297">
        <f t="shared" si="9"/>
        <v>2022</v>
      </c>
      <c r="T16" s="297">
        <f t="shared" si="9"/>
        <v>2019</v>
      </c>
      <c r="U16" s="297">
        <f t="shared" si="9"/>
        <v>2019</v>
      </c>
      <c r="V16" s="297">
        <f t="shared" si="9"/>
        <v>2022</v>
      </c>
      <c r="W16" s="297">
        <f t="shared" si="9"/>
        <v>2020</v>
      </c>
      <c r="X16" s="297">
        <f t="shared" si="9"/>
        <v>2019</v>
      </c>
      <c r="Y16" s="297">
        <f t="shared" si="9"/>
        <v>2019</v>
      </c>
      <c r="Z16" s="297">
        <f t="shared" si="9"/>
        <v>2019</v>
      </c>
      <c r="AA16" s="297">
        <f t="shared" si="9"/>
        <v>2022</v>
      </c>
      <c r="AB16" s="297">
        <f t="shared" si="9"/>
        <v>2022</v>
      </c>
      <c r="AC16" s="297">
        <f t="shared" si="9"/>
        <v>2016</v>
      </c>
      <c r="AD16" s="297">
        <f t="shared" si="9"/>
        <v>2020</v>
      </c>
      <c r="AE16" s="297">
        <f t="shared" si="9"/>
        <v>2019</v>
      </c>
      <c r="AF16" s="297">
        <f t="shared" si="9"/>
        <v>2023</v>
      </c>
      <c r="AG16" s="297">
        <f t="shared" si="9"/>
        <v>2021</v>
      </c>
      <c r="AH16" s="297">
        <f t="shared" si="9"/>
        <v>2022</v>
      </c>
      <c r="AI16" s="297">
        <f t="shared" si="9"/>
        <v>2022</v>
      </c>
      <c r="AJ16" s="297">
        <f t="shared" si="9"/>
        <v>2019</v>
      </c>
      <c r="AK16" s="297">
        <f t="shared" si="9"/>
        <v>2019</v>
      </c>
      <c r="AL16" s="298"/>
      <c r="AM16" s="297">
        <v>2019</v>
      </c>
      <c r="AN16" s="297" t="str">
        <f t="shared" ref="AN16:AO16" si="10">AN13</f>
        <v>2021/2022</v>
      </c>
      <c r="AO16" s="297" t="str">
        <f t="shared" si="10"/>
        <v>2021/2022</v>
      </c>
    </row>
    <row r="17" spans="1:41" ht="15" customHeight="1" x14ac:dyDescent="0.3">
      <c r="A17" s="276" t="s">
        <v>79</v>
      </c>
      <c r="B17" s="296" t="s">
        <v>80</v>
      </c>
      <c r="C17" s="297">
        <v>2022</v>
      </c>
      <c r="D17" s="297">
        <v>2022</v>
      </c>
      <c r="E17" s="297">
        <v>2022</v>
      </c>
      <c r="F17" s="297">
        <v>2022</v>
      </c>
      <c r="G17" s="297">
        <v>2022</v>
      </c>
      <c r="H17" s="297">
        <v>2022</v>
      </c>
      <c r="I17" s="297">
        <v>2022</v>
      </c>
      <c r="J17" s="297">
        <v>2019</v>
      </c>
      <c r="K17" s="297">
        <v>2022</v>
      </c>
      <c r="L17" s="297">
        <v>2020</v>
      </c>
      <c r="M17" s="297">
        <v>2020</v>
      </c>
      <c r="N17" s="297">
        <v>2020</v>
      </c>
      <c r="O17" s="297">
        <v>2020</v>
      </c>
      <c r="P17" s="297">
        <v>2022</v>
      </c>
      <c r="Q17" s="297">
        <v>2022</v>
      </c>
      <c r="R17" s="297">
        <v>2022</v>
      </c>
      <c r="S17" s="297">
        <v>2022</v>
      </c>
      <c r="T17" s="297">
        <v>2019</v>
      </c>
      <c r="U17" s="297">
        <v>2019</v>
      </c>
      <c r="V17" s="297">
        <v>2022</v>
      </c>
      <c r="W17" s="297">
        <v>2020</v>
      </c>
      <c r="X17" s="297">
        <v>2019</v>
      </c>
      <c r="Y17" s="297">
        <v>2019</v>
      </c>
      <c r="Z17" s="297">
        <v>2019</v>
      </c>
      <c r="AA17" s="297">
        <v>2022</v>
      </c>
      <c r="AB17" s="297">
        <v>2022</v>
      </c>
      <c r="AC17" s="297">
        <v>2016</v>
      </c>
      <c r="AD17" s="297">
        <v>2020</v>
      </c>
      <c r="AE17" s="297">
        <v>2019</v>
      </c>
      <c r="AF17" s="297">
        <v>2023</v>
      </c>
      <c r="AG17" s="297">
        <v>2021</v>
      </c>
      <c r="AH17" s="297">
        <v>2022</v>
      </c>
      <c r="AI17" s="297">
        <v>2022</v>
      </c>
      <c r="AJ17" s="297">
        <v>2019</v>
      </c>
      <c r="AK17" s="297">
        <v>2019</v>
      </c>
      <c r="AL17" s="298"/>
      <c r="AM17" s="297">
        <v>2019</v>
      </c>
      <c r="AN17" s="297" t="s">
        <v>354</v>
      </c>
      <c r="AO17" s="297" t="s">
        <v>354</v>
      </c>
    </row>
    <row r="18" spans="1:41" ht="15" customHeight="1" x14ac:dyDescent="0.3">
      <c r="A18" s="276" t="s">
        <v>81</v>
      </c>
      <c r="B18" s="296" t="s">
        <v>82</v>
      </c>
      <c r="C18" s="297">
        <f t="shared" ref="C18:AK18" si="11">C15</f>
        <v>2022</v>
      </c>
      <c r="D18" s="297">
        <f t="shared" si="11"/>
        <v>2022</v>
      </c>
      <c r="E18" s="297">
        <f t="shared" si="11"/>
        <v>2022</v>
      </c>
      <c r="F18" s="297">
        <f t="shared" si="11"/>
        <v>2022</v>
      </c>
      <c r="G18" s="297">
        <f t="shared" si="11"/>
        <v>2022</v>
      </c>
      <c r="H18" s="297">
        <f t="shared" si="11"/>
        <v>2022</v>
      </c>
      <c r="I18" s="297">
        <f t="shared" si="11"/>
        <v>2022</v>
      </c>
      <c r="J18" s="297">
        <f t="shared" si="11"/>
        <v>2019</v>
      </c>
      <c r="K18" s="297">
        <f t="shared" si="11"/>
        <v>2022</v>
      </c>
      <c r="L18" s="297">
        <f t="shared" si="11"/>
        <v>2020</v>
      </c>
      <c r="M18" s="297">
        <f t="shared" si="11"/>
        <v>2020</v>
      </c>
      <c r="N18" s="297">
        <f t="shared" si="11"/>
        <v>2020</v>
      </c>
      <c r="O18" s="297">
        <f t="shared" si="11"/>
        <v>2020</v>
      </c>
      <c r="P18" s="297">
        <f t="shared" si="11"/>
        <v>2022</v>
      </c>
      <c r="Q18" s="297">
        <f t="shared" si="11"/>
        <v>2022</v>
      </c>
      <c r="R18" s="297">
        <f t="shared" si="11"/>
        <v>2022</v>
      </c>
      <c r="S18" s="297">
        <f t="shared" si="11"/>
        <v>2022</v>
      </c>
      <c r="T18" s="297">
        <f t="shared" si="11"/>
        <v>2019</v>
      </c>
      <c r="U18" s="297">
        <f t="shared" si="11"/>
        <v>2019</v>
      </c>
      <c r="V18" s="297">
        <f t="shared" si="11"/>
        <v>2022</v>
      </c>
      <c r="W18" s="297">
        <f t="shared" si="11"/>
        <v>2020</v>
      </c>
      <c r="X18" s="297">
        <f t="shared" si="11"/>
        <v>2019</v>
      </c>
      <c r="Y18" s="297">
        <f t="shared" si="11"/>
        <v>2019</v>
      </c>
      <c r="Z18" s="297">
        <f t="shared" si="11"/>
        <v>2019</v>
      </c>
      <c r="AA18" s="297">
        <f t="shared" si="11"/>
        <v>2022</v>
      </c>
      <c r="AB18" s="297">
        <f t="shared" si="11"/>
        <v>2022</v>
      </c>
      <c r="AC18" s="297">
        <f t="shared" si="11"/>
        <v>2016</v>
      </c>
      <c r="AD18" s="297">
        <f t="shared" si="11"/>
        <v>2020</v>
      </c>
      <c r="AE18" s="297">
        <f t="shared" si="11"/>
        <v>2019</v>
      </c>
      <c r="AF18" s="297">
        <f t="shared" si="11"/>
        <v>2023</v>
      </c>
      <c r="AG18" s="297">
        <f t="shared" si="11"/>
        <v>2021</v>
      </c>
      <c r="AH18" s="297">
        <f t="shared" si="11"/>
        <v>2022</v>
      </c>
      <c r="AI18" s="297">
        <f t="shared" si="11"/>
        <v>2022</v>
      </c>
      <c r="AJ18" s="297">
        <f t="shared" si="11"/>
        <v>2019</v>
      </c>
      <c r="AK18" s="297">
        <f t="shared" si="11"/>
        <v>2019</v>
      </c>
      <c r="AL18" s="298"/>
      <c r="AM18" s="297">
        <v>2019</v>
      </c>
      <c r="AN18" s="297" t="str">
        <f t="shared" ref="AN18:AO18" si="12">AN15</f>
        <v>2021/2022</v>
      </c>
      <c r="AO18" s="297" t="str">
        <f t="shared" si="12"/>
        <v>2021/2022</v>
      </c>
    </row>
    <row r="19" spans="1:41" ht="15" customHeight="1" x14ac:dyDescent="0.3">
      <c r="A19" s="276" t="s">
        <v>83</v>
      </c>
      <c r="B19" s="296" t="s">
        <v>84</v>
      </c>
      <c r="C19" s="297">
        <v>2022</v>
      </c>
      <c r="D19" s="297">
        <v>2022</v>
      </c>
      <c r="E19" s="297">
        <v>2022</v>
      </c>
      <c r="F19" s="297">
        <v>2022</v>
      </c>
      <c r="G19" s="297">
        <v>2022</v>
      </c>
      <c r="H19" s="297">
        <v>2022</v>
      </c>
      <c r="I19" s="297">
        <v>2022</v>
      </c>
      <c r="J19" s="297">
        <v>2019</v>
      </c>
      <c r="K19" s="297">
        <v>2022</v>
      </c>
      <c r="L19" s="297">
        <v>2020</v>
      </c>
      <c r="M19" s="297">
        <v>2020</v>
      </c>
      <c r="N19" s="297">
        <v>2020</v>
      </c>
      <c r="O19" s="297">
        <v>2020</v>
      </c>
      <c r="P19" s="297">
        <v>2022</v>
      </c>
      <c r="Q19" s="297">
        <v>2022</v>
      </c>
      <c r="R19" s="297">
        <v>2022</v>
      </c>
      <c r="S19" s="297">
        <v>2022</v>
      </c>
      <c r="T19" s="297">
        <v>2019</v>
      </c>
      <c r="U19" s="297">
        <v>2019</v>
      </c>
      <c r="V19" s="297">
        <v>2022</v>
      </c>
      <c r="W19" s="297">
        <v>2020</v>
      </c>
      <c r="X19" s="297">
        <v>2019</v>
      </c>
      <c r="Y19" s="297">
        <v>2019</v>
      </c>
      <c r="Z19" s="297">
        <v>2019</v>
      </c>
      <c r="AA19" s="297">
        <v>2022</v>
      </c>
      <c r="AB19" s="297">
        <v>2022</v>
      </c>
      <c r="AC19" s="297">
        <v>2016</v>
      </c>
      <c r="AD19" s="297">
        <v>2020</v>
      </c>
      <c r="AE19" s="297">
        <v>2019</v>
      </c>
      <c r="AF19" s="297">
        <v>2023</v>
      </c>
      <c r="AG19" s="297">
        <v>2021</v>
      </c>
      <c r="AH19" s="297">
        <v>2022</v>
      </c>
      <c r="AI19" s="297">
        <v>2022</v>
      </c>
      <c r="AJ19" s="297">
        <v>2019</v>
      </c>
      <c r="AK19" s="297">
        <v>2019</v>
      </c>
      <c r="AL19" s="298"/>
      <c r="AM19" s="297">
        <v>2019</v>
      </c>
      <c r="AN19" s="297" t="s">
        <v>354</v>
      </c>
      <c r="AO19" s="297" t="s">
        <v>354</v>
      </c>
    </row>
    <row r="20" spans="1:41" ht="15" customHeight="1" x14ac:dyDescent="0.3">
      <c r="A20" s="276" t="s">
        <v>85</v>
      </c>
      <c r="B20" s="296" t="s">
        <v>86</v>
      </c>
      <c r="C20" s="297">
        <f t="shared" ref="C20:AK20" si="13">C17</f>
        <v>2022</v>
      </c>
      <c r="D20" s="297">
        <f t="shared" si="13"/>
        <v>2022</v>
      </c>
      <c r="E20" s="297">
        <f t="shared" si="13"/>
        <v>2022</v>
      </c>
      <c r="F20" s="297">
        <f t="shared" si="13"/>
        <v>2022</v>
      </c>
      <c r="G20" s="297">
        <f t="shared" si="13"/>
        <v>2022</v>
      </c>
      <c r="H20" s="297">
        <f t="shared" si="13"/>
        <v>2022</v>
      </c>
      <c r="I20" s="297">
        <f t="shared" si="13"/>
        <v>2022</v>
      </c>
      <c r="J20" s="297">
        <f t="shared" si="13"/>
        <v>2019</v>
      </c>
      <c r="K20" s="297">
        <f t="shared" si="13"/>
        <v>2022</v>
      </c>
      <c r="L20" s="297">
        <f t="shared" si="13"/>
        <v>2020</v>
      </c>
      <c r="M20" s="297">
        <f t="shared" si="13"/>
        <v>2020</v>
      </c>
      <c r="N20" s="297">
        <f t="shared" si="13"/>
        <v>2020</v>
      </c>
      <c r="O20" s="297">
        <f t="shared" si="13"/>
        <v>2020</v>
      </c>
      <c r="P20" s="297">
        <f t="shared" si="13"/>
        <v>2022</v>
      </c>
      <c r="Q20" s="297">
        <f t="shared" si="13"/>
        <v>2022</v>
      </c>
      <c r="R20" s="297">
        <f t="shared" si="13"/>
        <v>2022</v>
      </c>
      <c r="S20" s="297">
        <f t="shared" si="13"/>
        <v>2022</v>
      </c>
      <c r="T20" s="297">
        <f t="shared" si="13"/>
        <v>2019</v>
      </c>
      <c r="U20" s="297">
        <f t="shared" si="13"/>
        <v>2019</v>
      </c>
      <c r="V20" s="297">
        <f t="shared" si="13"/>
        <v>2022</v>
      </c>
      <c r="W20" s="297">
        <f t="shared" si="13"/>
        <v>2020</v>
      </c>
      <c r="X20" s="297">
        <f t="shared" si="13"/>
        <v>2019</v>
      </c>
      <c r="Y20" s="297">
        <f t="shared" si="13"/>
        <v>2019</v>
      </c>
      <c r="Z20" s="297">
        <f t="shared" si="13"/>
        <v>2019</v>
      </c>
      <c r="AA20" s="297">
        <f t="shared" si="13"/>
        <v>2022</v>
      </c>
      <c r="AB20" s="297">
        <f t="shared" si="13"/>
        <v>2022</v>
      </c>
      <c r="AC20" s="297">
        <f t="shared" si="13"/>
        <v>2016</v>
      </c>
      <c r="AD20" s="297">
        <f t="shared" si="13"/>
        <v>2020</v>
      </c>
      <c r="AE20" s="297">
        <f t="shared" si="13"/>
        <v>2019</v>
      </c>
      <c r="AF20" s="297">
        <f t="shared" si="13"/>
        <v>2023</v>
      </c>
      <c r="AG20" s="297">
        <f t="shared" si="13"/>
        <v>2021</v>
      </c>
      <c r="AH20" s="297">
        <f t="shared" si="13"/>
        <v>2022</v>
      </c>
      <c r="AI20" s="297">
        <f t="shared" si="13"/>
        <v>2022</v>
      </c>
      <c r="AJ20" s="297">
        <f t="shared" si="13"/>
        <v>2019</v>
      </c>
      <c r="AK20" s="297">
        <f t="shared" si="13"/>
        <v>2019</v>
      </c>
      <c r="AL20" s="298"/>
      <c r="AM20" s="297">
        <v>2019</v>
      </c>
      <c r="AN20" s="297" t="str">
        <f t="shared" ref="AN20:AO20" si="14">AN17</f>
        <v>2021/2022</v>
      </c>
      <c r="AO20" s="297" t="str">
        <f t="shared" si="14"/>
        <v>2021/2022</v>
      </c>
    </row>
    <row r="21" spans="1:41" ht="15" customHeight="1" x14ac:dyDescent="0.3">
      <c r="A21" s="276" t="s">
        <v>87</v>
      </c>
      <c r="B21" s="296" t="s">
        <v>88</v>
      </c>
      <c r="C21" s="297">
        <v>2022</v>
      </c>
      <c r="D21" s="297">
        <v>2022</v>
      </c>
      <c r="E21" s="297">
        <v>2022</v>
      </c>
      <c r="F21" s="297">
        <v>2022</v>
      </c>
      <c r="G21" s="297">
        <v>2022</v>
      </c>
      <c r="H21" s="297">
        <v>2022</v>
      </c>
      <c r="I21" s="297">
        <v>2022</v>
      </c>
      <c r="J21" s="297">
        <v>2019</v>
      </c>
      <c r="K21" s="297">
        <v>2022</v>
      </c>
      <c r="L21" s="297">
        <v>2020</v>
      </c>
      <c r="M21" s="297">
        <v>2020</v>
      </c>
      <c r="N21" s="297">
        <v>2020</v>
      </c>
      <c r="O21" s="297">
        <v>2020</v>
      </c>
      <c r="P21" s="297">
        <v>2022</v>
      </c>
      <c r="Q21" s="297">
        <v>2022</v>
      </c>
      <c r="R21" s="297">
        <v>2022</v>
      </c>
      <c r="S21" s="297">
        <v>2022</v>
      </c>
      <c r="T21" s="297">
        <v>2019</v>
      </c>
      <c r="U21" s="297">
        <v>2019</v>
      </c>
      <c r="V21" s="297">
        <v>2022</v>
      </c>
      <c r="W21" s="297">
        <v>2020</v>
      </c>
      <c r="X21" s="297">
        <v>2019</v>
      </c>
      <c r="Y21" s="297">
        <v>2019</v>
      </c>
      <c r="Z21" s="297">
        <v>2019</v>
      </c>
      <c r="AA21" s="297">
        <v>2022</v>
      </c>
      <c r="AB21" s="297">
        <v>2022</v>
      </c>
      <c r="AC21" s="297">
        <v>2016</v>
      </c>
      <c r="AD21" s="297">
        <v>2020</v>
      </c>
      <c r="AE21" s="297">
        <v>2019</v>
      </c>
      <c r="AF21" s="297">
        <v>2023</v>
      </c>
      <c r="AG21" s="297">
        <v>2021</v>
      </c>
      <c r="AH21" s="297">
        <v>2022</v>
      </c>
      <c r="AI21" s="297">
        <v>2022</v>
      </c>
      <c r="AJ21" s="297">
        <v>2019</v>
      </c>
      <c r="AK21" s="297">
        <v>2019</v>
      </c>
      <c r="AL21" s="298"/>
      <c r="AM21" s="297">
        <v>2019</v>
      </c>
      <c r="AN21" s="297" t="s">
        <v>354</v>
      </c>
      <c r="AO21" s="297" t="s">
        <v>354</v>
      </c>
    </row>
    <row r="22" spans="1:41" ht="15" customHeight="1" x14ac:dyDescent="0.3">
      <c r="A22" s="276" t="s">
        <v>89</v>
      </c>
      <c r="B22" s="296" t="s">
        <v>90</v>
      </c>
      <c r="C22" s="297">
        <f t="shared" ref="C22:AK22" si="15">C19</f>
        <v>2022</v>
      </c>
      <c r="D22" s="297">
        <f t="shared" si="15"/>
        <v>2022</v>
      </c>
      <c r="E22" s="297">
        <f t="shared" si="15"/>
        <v>2022</v>
      </c>
      <c r="F22" s="297">
        <f t="shared" si="15"/>
        <v>2022</v>
      </c>
      <c r="G22" s="297">
        <f t="shared" si="15"/>
        <v>2022</v>
      </c>
      <c r="H22" s="297">
        <f t="shared" si="15"/>
        <v>2022</v>
      </c>
      <c r="I22" s="297">
        <f t="shared" si="15"/>
        <v>2022</v>
      </c>
      <c r="J22" s="297">
        <f t="shared" si="15"/>
        <v>2019</v>
      </c>
      <c r="K22" s="297">
        <f t="shared" si="15"/>
        <v>2022</v>
      </c>
      <c r="L22" s="297">
        <f t="shared" si="15"/>
        <v>2020</v>
      </c>
      <c r="M22" s="297">
        <f t="shared" si="15"/>
        <v>2020</v>
      </c>
      <c r="N22" s="297">
        <f t="shared" si="15"/>
        <v>2020</v>
      </c>
      <c r="O22" s="297">
        <f t="shared" si="15"/>
        <v>2020</v>
      </c>
      <c r="P22" s="297">
        <f t="shared" si="15"/>
        <v>2022</v>
      </c>
      <c r="Q22" s="297">
        <f t="shared" si="15"/>
        <v>2022</v>
      </c>
      <c r="R22" s="297">
        <f t="shared" si="15"/>
        <v>2022</v>
      </c>
      <c r="S22" s="297">
        <f t="shared" si="15"/>
        <v>2022</v>
      </c>
      <c r="T22" s="297">
        <f t="shared" si="15"/>
        <v>2019</v>
      </c>
      <c r="U22" s="297">
        <f t="shared" si="15"/>
        <v>2019</v>
      </c>
      <c r="V22" s="297">
        <f t="shared" si="15"/>
        <v>2022</v>
      </c>
      <c r="W22" s="297">
        <f t="shared" si="15"/>
        <v>2020</v>
      </c>
      <c r="X22" s="297">
        <f t="shared" si="15"/>
        <v>2019</v>
      </c>
      <c r="Y22" s="297">
        <f t="shared" si="15"/>
        <v>2019</v>
      </c>
      <c r="Z22" s="297">
        <f t="shared" si="15"/>
        <v>2019</v>
      </c>
      <c r="AA22" s="297">
        <f t="shared" si="15"/>
        <v>2022</v>
      </c>
      <c r="AB22" s="297">
        <f t="shared" si="15"/>
        <v>2022</v>
      </c>
      <c r="AC22" s="297">
        <f t="shared" si="15"/>
        <v>2016</v>
      </c>
      <c r="AD22" s="297">
        <f t="shared" si="15"/>
        <v>2020</v>
      </c>
      <c r="AE22" s="297">
        <f t="shared" si="15"/>
        <v>2019</v>
      </c>
      <c r="AF22" s="297">
        <f t="shared" si="15"/>
        <v>2023</v>
      </c>
      <c r="AG22" s="297">
        <f t="shared" si="15"/>
        <v>2021</v>
      </c>
      <c r="AH22" s="297">
        <f t="shared" si="15"/>
        <v>2022</v>
      </c>
      <c r="AI22" s="297">
        <f t="shared" si="15"/>
        <v>2022</v>
      </c>
      <c r="AJ22" s="297">
        <f t="shared" si="15"/>
        <v>2019</v>
      </c>
      <c r="AK22" s="297">
        <f t="shared" si="15"/>
        <v>2019</v>
      </c>
      <c r="AL22" s="298"/>
      <c r="AM22" s="297">
        <v>2019</v>
      </c>
      <c r="AN22" s="297" t="str">
        <f t="shared" ref="AN22:AO22" si="16">AN19</f>
        <v>2021/2022</v>
      </c>
      <c r="AO22" s="297" t="str">
        <f t="shared" si="16"/>
        <v>2021/2022</v>
      </c>
    </row>
    <row r="23" spans="1:41" ht="15" customHeight="1" x14ac:dyDescent="0.3">
      <c r="A23" s="276" t="s">
        <v>91</v>
      </c>
      <c r="B23" s="296" t="s">
        <v>92</v>
      </c>
      <c r="C23" s="297">
        <v>2022</v>
      </c>
      <c r="D23" s="297">
        <v>2022</v>
      </c>
      <c r="E23" s="297">
        <v>2022</v>
      </c>
      <c r="F23" s="297">
        <v>2022</v>
      </c>
      <c r="G23" s="297">
        <v>2022</v>
      </c>
      <c r="H23" s="297">
        <v>2022</v>
      </c>
      <c r="I23" s="297">
        <v>2022</v>
      </c>
      <c r="J23" s="297">
        <v>2019</v>
      </c>
      <c r="K23" s="297">
        <v>2022</v>
      </c>
      <c r="L23" s="297">
        <v>2020</v>
      </c>
      <c r="M23" s="297">
        <v>2020</v>
      </c>
      <c r="N23" s="297">
        <v>2020</v>
      </c>
      <c r="O23" s="297">
        <v>2020</v>
      </c>
      <c r="P23" s="297">
        <v>2022</v>
      </c>
      <c r="Q23" s="297">
        <v>2022</v>
      </c>
      <c r="R23" s="297">
        <v>2022</v>
      </c>
      <c r="S23" s="297">
        <v>2022</v>
      </c>
      <c r="T23" s="297">
        <v>2019</v>
      </c>
      <c r="U23" s="297">
        <v>2019</v>
      </c>
      <c r="V23" s="297">
        <v>2022</v>
      </c>
      <c r="W23" s="297">
        <v>2020</v>
      </c>
      <c r="X23" s="297">
        <v>2019</v>
      </c>
      <c r="Y23" s="297">
        <v>2019</v>
      </c>
      <c r="Z23" s="297">
        <v>2019</v>
      </c>
      <c r="AA23" s="297">
        <v>2022</v>
      </c>
      <c r="AB23" s="297">
        <v>2022</v>
      </c>
      <c r="AC23" s="297">
        <v>2016</v>
      </c>
      <c r="AD23" s="297">
        <v>2020</v>
      </c>
      <c r="AE23" s="297">
        <v>2019</v>
      </c>
      <c r="AF23" s="297">
        <v>2023</v>
      </c>
      <c r="AG23" s="297">
        <v>2021</v>
      </c>
      <c r="AH23" s="297">
        <v>2022</v>
      </c>
      <c r="AI23" s="297">
        <v>2022</v>
      </c>
      <c r="AJ23" s="297">
        <v>2019</v>
      </c>
      <c r="AK23" s="297">
        <v>2019</v>
      </c>
      <c r="AL23" s="298"/>
      <c r="AM23" s="297">
        <v>2019</v>
      </c>
      <c r="AN23" s="297" t="s">
        <v>354</v>
      </c>
      <c r="AO23" s="297" t="s">
        <v>354</v>
      </c>
    </row>
    <row r="24" spans="1:41" ht="15" customHeight="1" x14ac:dyDescent="0.3">
      <c r="A24" s="276" t="s">
        <v>93</v>
      </c>
      <c r="B24" s="296" t="s">
        <v>94</v>
      </c>
      <c r="C24" s="297">
        <f t="shared" ref="C24:AK24" si="17">C21</f>
        <v>2022</v>
      </c>
      <c r="D24" s="297">
        <f t="shared" si="17"/>
        <v>2022</v>
      </c>
      <c r="E24" s="297">
        <f t="shared" si="17"/>
        <v>2022</v>
      </c>
      <c r="F24" s="297">
        <f t="shared" si="17"/>
        <v>2022</v>
      </c>
      <c r="G24" s="297">
        <f t="shared" si="17"/>
        <v>2022</v>
      </c>
      <c r="H24" s="297">
        <f t="shared" si="17"/>
        <v>2022</v>
      </c>
      <c r="I24" s="297">
        <f t="shared" si="17"/>
        <v>2022</v>
      </c>
      <c r="J24" s="297">
        <f t="shared" si="17"/>
        <v>2019</v>
      </c>
      <c r="K24" s="297">
        <f t="shared" si="17"/>
        <v>2022</v>
      </c>
      <c r="L24" s="297">
        <f t="shared" si="17"/>
        <v>2020</v>
      </c>
      <c r="M24" s="297">
        <f t="shared" si="17"/>
        <v>2020</v>
      </c>
      <c r="N24" s="297">
        <f t="shared" si="17"/>
        <v>2020</v>
      </c>
      <c r="O24" s="297">
        <f t="shared" si="17"/>
        <v>2020</v>
      </c>
      <c r="P24" s="297">
        <f t="shared" si="17"/>
        <v>2022</v>
      </c>
      <c r="Q24" s="297">
        <f t="shared" si="17"/>
        <v>2022</v>
      </c>
      <c r="R24" s="297">
        <f t="shared" si="17"/>
        <v>2022</v>
      </c>
      <c r="S24" s="297">
        <f t="shared" si="17"/>
        <v>2022</v>
      </c>
      <c r="T24" s="297">
        <f t="shared" si="17"/>
        <v>2019</v>
      </c>
      <c r="U24" s="297">
        <f t="shared" si="17"/>
        <v>2019</v>
      </c>
      <c r="V24" s="297">
        <f t="shared" si="17"/>
        <v>2022</v>
      </c>
      <c r="W24" s="297">
        <f t="shared" si="17"/>
        <v>2020</v>
      </c>
      <c r="X24" s="297">
        <f t="shared" si="17"/>
        <v>2019</v>
      </c>
      <c r="Y24" s="297">
        <f t="shared" si="17"/>
        <v>2019</v>
      </c>
      <c r="Z24" s="297">
        <f t="shared" si="17"/>
        <v>2019</v>
      </c>
      <c r="AA24" s="297">
        <f t="shared" si="17"/>
        <v>2022</v>
      </c>
      <c r="AB24" s="297">
        <f t="shared" si="17"/>
        <v>2022</v>
      </c>
      <c r="AC24" s="297">
        <f t="shared" si="17"/>
        <v>2016</v>
      </c>
      <c r="AD24" s="297">
        <f t="shared" si="17"/>
        <v>2020</v>
      </c>
      <c r="AE24" s="297">
        <f t="shared" si="17"/>
        <v>2019</v>
      </c>
      <c r="AF24" s="297">
        <f t="shared" si="17"/>
        <v>2023</v>
      </c>
      <c r="AG24" s="297">
        <f t="shared" si="17"/>
        <v>2021</v>
      </c>
      <c r="AH24" s="297">
        <f t="shared" si="17"/>
        <v>2022</v>
      </c>
      <c r="AI24" s="297">
        <f t="shared" si="17"/>
        <v>2022</v>
      </c>
      <c r="AJ24" s="297">
        <f t="shared" si="17"/>
        <v>2019</v>
      </c>
      <c r="AK24" s="297">
        <f t="shared" si="17"/>
        <v>2019</v>
      </c>
      <c r="AL24" s="298"/>
      <c r="AM24" s="297">
        <v>2019</v>
      </c>
      <c r="AN24" s="297" t="str">
        <f t="shared" ref="AN24:AO24" si="18">AN21</f>
        <v>2021/2022</v>
      </c>
      <c r="AO24" s="297" t="str">
        <f t="shared" si="18"/>
        <v>2021/2022</v>
      </c>
    </row>
    <row r="25" spans="1:41" ht="15" customHeight="1" x14ac:dyDescent="0.3">
      <c r="A25" s="276" t="s">
        <v>95</v>
      </c>
      <c r="B25" s="296" t="s">
        <v>96</v>
      </c>
      <c r="C25" s="297">
        <v>2022</v>
      </c>
      <c r="D25" s="297">
        <v>2022</v>
      </c>
      <c r="E25" s="297">
        <v>2022</v>
      </c>
      <c r="F25" s="297">
        <v>2022</v>
      </c>
      <c r="G25" s="297">
        <v>2022</v>
      </c>
      <c r="H25" s="297">
        <v>2022</v>
      </c>
      <c r="I25" s="297">
        <v>2022</v>
      </c>
      <c r="J25" s="297">
        <v>2019</v>
      </c>
      <c r="K25" s="297">
        <v>2022</v>
      </c>
      <c r="L25" s="297">
        <v>2020</v>
      </c>
      <c r="M25" s="297">
        <v>2020</v>
      </c>
      <c r="N25" s="297">
        <v>2020</v>
      </c>
      <c r="O25" s="297">
        <v>2020</v>
      </c>
      <c r="P25" s="297">
        <v>2022</v>
      </c>
      <c r="Q25" s="297">
        <v>2022</v>
      </c>
      <c r="R25" s="297">
        <v>2022</v>
      </c>
      <c r="S25" s="297">
        <v>2022</v>
      </c>
      <c r="T25" s="297">
        <v>2019</v>
      </c>
      <c r="U25" s="297">
        <v>2019</v>
      </c>
      <c r="V25" s="297">
        <v>2022</v>
      </c>
      <c r="W25" s="297">
        <v>2020</v>
      </c>
      <c r="X25" s="297">
        <v>2019</v>
      </c>
      <c r="Y25" s="297">
        <v>2019</v>
      </c>
      <c r="Z25" s="297">
        <v>2019</v>
      </c>
      <c r="AA25" s="297">
        <v>2022</v>
      </c>
      <c r="AB25" s="297">
        <v>2022</v>
      </c>
      <c r="AC25" s="297">
        <v>2016</v>
      </c>
      <c r="AD25" s="297">
        <v>2020</v>
      </c>
      <c r="AE25" s="297">
        <v>2019</v>
      </c>
      <c r="AF25" s="297">
        <v>2023</v>
      </c>
      <c r="AG25" s="297">
        <v>2021</v>
      </c>
      <c r="AH25" s="297">
        <v>2022</v>
      </c>
      <c r="AI25" s="297">
        <v>2022</v>
      </c>
      <c r="AJ25" s="297">
        <v>2019</v>
      </c>
      <c r="AK25" s="297">
        <v>2019</v>
      </c>
      <c r="AL25" s="298"/>
      <c r="AM25" s="297">
        <v>2019</v>
      </c>
      <c r="AN25" s="297" t="s">
        <v>354</v>
      </c>
      <c r="AO25" s="297" t="s">
        <v>354</v>
      </c>
    </row>
    <row r="26" spans="1:41" ht="15" customHeight="1" x14ac:dyDescent="0.3">
      <c r="A26" s="276" t="s">
        <v>97</v>
      </c>
      <c r="B26" s="296" t="s">
        <v>98</v>
      </c>
      <c r="C26" s="297">
        <f t="shared" ref="C26:AK26" si="19">C23</f>
        <v>2022</v>
      </c>
      <c r="D26" s="297">
        <f t="shared" si="19"/>
        <v>2022</v>
      </c>
      <c r="E26" s="297">
        <f t="shared" si="19"/>
        <v>2022</v>
      </c>
      <c r="F26" s="297">
        <f t="shared" si="19"/>
        <v>2022</v>
      </c>
      <c r="G26" s="297">
        <f t="shared" si="19"/>
        <v>2022</v>
      </c>
      <c r="H26" s="297">
        <f t="shared" si="19"/>
        <v>2022</v>
      </c>
      <c r="I26" s="297">
        <f t="shared" si="19"/>
        <v>2022</v>
      </c>
      <c r="J26" s="297">
        <f t="shared" si="19"/>
        <v>2019</v>
      </c>
      <c r="K26" s="297">
        <f t="shared" si="19"/>
        <v>2022</v>
      </c>
      <c r="L26" s="297">
        <f t="shared" si="19"/>
        <v>2020</v>
      </c>
      <c r="M26" s="297">
        <f t="shared" si="19"/>
        <v>2020</v>
      </c>
      <c r="N26" s="297">
        <f t="shared" si="19"/>
        <v>2020</v>
      </c>
      <c r="O26" s="297">
        <f t="shared" si="19"/>
        <v>2020</v>
      </c>
      <c r="P26" s="297">
        <f t="shared" si="19"/>
        <v>2022</v>
      </c>
      <c r="Q26" s="297">
        <f t="shared" si="19"/>
        <v>2022</v>
      </c>
      <c r="R26" s="297">
        <f t="shared" si="19"/>
        <v>2022</v>
      </c>
      <c r="S26" s="297">
        <f t="shared" si="19"/>
        <v>2022</v>
      </c>
      <c r="T26" s="297">
        <f t="shared" si="19"/>
        <v>2019</v>
      </c>
      <c r="U26" s="297">
        <f t="shared" si="19"/>
        <v>2019</v>
      </c>
      <c r="V26" s="297">
        <f t="shared" si="19"/>
        <v>2022</v>
      </c>
      <c r="W26" s="297">
        <f t="shared" si="19"/>
        <v>2020</v>
      </c>
      <c r="X26" s="297">
        <f t="shared" si="19"/>
        <v>2019</v>
      </c>
      <c r="Y26" s="297">
        <f t="shared" si="19"/>
        <v>2019</v>
      </c>
      <c r="Z26" s="297">
        <f t="shared" si="19"/>
        <v>2019</v>
      </c>
      <c r="AA26" s="297">
        <f t="shared" si="19"/>
        <v>2022</v>
      </c>
      <c r="AB26" s="297">
        <f t="shared" si="19"/>
        <v>2022</v>
      </c>
      <c r="AC26" s="297">
        <f t="shared" si="19"/>
        <v>2016</v>
      </c>
      <c r="AD26" s="297">
        <f t="shared" si="19"/>
        <v>2020</v>
      </c>
      <c r="AE26" s="297">
        <f t="shared" si="19"/>
        <v>2019</v>
      </c>
      <c r="AF26" s="297">
        <f t="shared" si="19"/>
        <v>2023</v>
      </c>
      <c r="AG26" s="297">
        <f t="shared" si="19"/>
        <v>2021</v>
      </c>
      <c r="AH26" s="297">
        <f t="shared" si="19"/>
        <v>2022</v>
      </c>
      <c r="AI26" s="297">
        <f t="shared" si="19"/>
        <v>2022</v>
      </c>
      <c r="AJ26" s="297">
        <f t="shared" si="19"/>
        <v>2019</v>
      </c>
      <c r="AK26" s="297">
        <f t="shared" si="19"/>
        <v>2019</v>
      </c>
      <c r="AL26" s="298"/>
      <c r="AM26" s="297">
        <v>2019</v>
      </c>
      <c r="AN26" s="297" t="str">
        <f t="shared" ref="AN26:AO26" si="20">AN23</f>
        <v>2021/2022</v>
      </c>
      <c r="AO26" s="297" t="str">
        <f t="shared" si="20"/>
        <v>2021/2022</v>
      </c>
    </row>
    <row r="27" spans="1:41" ht="15" customHeight="1" x14ac:dyDescent="0.3">
      <c r="A27" s="276" t="s">
        <v>99</v>
      </c>
      <c r="B27" s="296" t="s">
        <v>100</v>
      </c>
      <c r="C27" s="297">
        <v>2022</v>
      </c>
      <c r="D27" s="297">
        <v>2022</v>
      </c>
      <c r="E27" s="297">
        <v>2022</v>
      </c>
      <c r="F27" s="297">
        <v>2022</v>
      </c>
      <c r="G27" s="297">
        <v>2022</v>
      </c>
      <c r="H27" s="297">
        <v>2022</v>
      </c>
      <c r="I27" s="297">
        <v>2022</v>
      </c>
      <c r="J27" s="297">
        <v>2019</v>
      </c>
      <c r="K27" s="297">
        <v>2022</v>
      </c>
      <c r="L27" s="297">
        <v>2020</v>
      </c>
      <c r="M27" s="297">
        <v>2020</v>
      </c>
      <c r="N27" s="297">
        <v>2020</v>
      </c>
      <c r="O27" s="297">
        <v>2020</v>
      </c>
      <c r="P27" s="297">
        <v>2022</v>
      </c>
      <c r="Q27" s="297">
        <v>2022</v>
      </c>
      <c r="R27" s="297">
        <v>2022</v>
      </c>
      <c r="S27" s="297">
        <v>2022</v>
      </c>
      <c r="T27" s="297">
        <v>2019</v>
      </c>
      <c r="U27" s="297">
        <v>2019</v>
      </c>
      <c r="V27" s="297">
        <v>2022</v>
      </c>
      <c r="W27" s="297">
        <v>2020</v>
      </c>
      <c r="X27" s="297">
        <v>2019</v>
      </c>
      <c r="Y27" s="297">
        <v>2019</v>
      </c>
      <c r="Z27" s="297">
        <v>2019</v>
      </c>
      <c r="AA27" s="297">
        <v>2022</v>
      </c>
      <c r="AB27" s="297">
        <v>2022</v>
      </c>
      <c r="AC27" s="297">
        <v>2016</v>
      </c>
      <c r="AD27" s="297">
        <v>2020</v>
      </c>
      <c r="AE27" s="297">
        <v>2019</v>
      </c>
      <c r="AF27" s="297">
        <v>2023</v>
      </c>
      <c r="AG27" s="297">
        <v>2021</v>
      </c>
      <c r="AH27" s="297">
        <v>2022</v>
      </c>
      <c r="AI27" s="297">
        <v>2022</v>
      </c>
      <c r="AJ27" s="297">
        <v>2019</v>
      </c>
      <c r="AK27" s="297">
        <v>2019</v>
      </c>
      <c r="AL27" s="298"/>
      <c r="AM27" s="297">
        <v>2019</v>
      </c>
      <c r="AN27" s="297" t="s">
        <v>354</v>
      </c>
      <c r="AO27" s="297" t="s">
        <v>354</v>
      </c>
    </row>
    <row r="28" spans="1:41" ht="15" customHeight="1" x14ac:dyDescent="0.3">
      <c r="A28" s="276" t="s">
        <v>101</v>
      </c>
      <c r="B28" s="296" t="s">
        <v>102</v>
      </c>
      <c r="C28" s="297">
        <f t="shared" ref="C28:AK28" si="21">C25</f>
        <v>2022</v>
      </c>
      <c r="D28" s="297">
        <f t="shared" si="21"/>
        <v>2022</v>
      </c>
      <c r="E28" s="297">
        <f t="shared" si="21"/>
        <v>2022</v>
      </c>
      <c r="F28" s="297">
        <f t="shared" si="21"/>
        <v>2022</v>
      </c>
      <c r="G28" s="297">
        <f t="shared" si="21"/>
        <v>2022</v>
      </c>
      <c r="H28" s="297">
        <f t="shared" si="21"/>
        <v>2022</v>
      </c>
      <c r="I28" s="297">
        <f t="shared" si="21"/>
        <v>2022</v>
      </c>
      <c r="J28" s="297">
        <f t="shared" si="21"/>
        <v>2019</v>
      </c>
      <c r="K28" s="297">
        <f t="shared" si="21"/>
        <v>2022</v>
      </c>
      <c r="L28" s="297">
        <f t="shared" si="21"/>
        <v>2020</v>
      </c>
      <c r="M28" s="297">
        <f t="shared" si="21"/>
        <v>2020</v>
      </c>
      <c r="N28" s="297">
        <f t="shared" si="21"/>
        <v>2020</v>
      </c>
      <c r="O28" s="297">
        <f t="shared" si="21"/>
        <v>2020</v>
      </c>
      <c r="P28" s="297">
        <f t="shared" si="21"/>
        <v>2022</v>
      </c>
      <c r="Q28" s="297">
        <f t="shared" si="21"/>
        <v>2022</v>
      </c>
      <c r="R28" s="297">
        <f t="shared" si="21"/>
        <v>2022</v>
      </c>
      <c r="S28" s="297">
        <f t="shared" si="21"/>
        <v>2022</v>
      </c>
      <c r="T28" s="297">
        <f t="shared" si="21"/>
        <v>2019</v>
      </c>
      <c r="U28" s="297">
        <f t="shared" si="21"/>
        <v>2019</v>
      </c>
      <c r="V28" s="297">
        <f t="shared" si="21"/>
        <v>2022</v>
      </c>
      <c r="W28" s="297">
        <f t="shared" si="21"/>
        <v>2020</v>
      </c>
      <c r="X28" s="297">
        <f t="shared" si="21"/>
        <v>2019</v>
      </c>
      <c r="Y28" s="297">
        <f t="shared" si="21"/>
        <v>2019</v>
      </c>
      <c r="Z28" s="297">
        <f t="shared" si="21"/>
        <v>2019</v>
      </c>
      <c r="AA28" s="297">
        <f t="shared" si="21"/>
        <v>2022</v>
      </c>
      <c r="AB28" s="297">
        <f t="shared" si="21"/>
        <v>2022</v>
      </c>
      <c r="AC28" s="297">
        <f t="shared" si="21"/>
        <v>2016</v>
      </c>
      <c r="AD28" s="297">
        <f t="shared" si="21"/>
        <v>2020</v>
      </c>
      <c r="AE28" s="297">
        <f t="shared" si="21"/>
        <v>2019</v>
      </c>
      <c r="AF28" s="297">
        <f t="shared" si="21"/>
        <v>2023</v>
      </c>
      <c r="AG28" s="297">
        <f t="shared" si="21"/>
        <v>2021</v>
      </c>
      <c r="AH28" s="297">
        <f t="shared" si="21"/>
        <v>2022</v>
      </c>
      <c r="AI28" s="297">
        <f t="shared" si="21"/>
        <v>2022</v>
      </c>
      <c r="AJ28" s="297">
        <f t="shared" si="21"/>
        <v>2019</v>
      </c>
      <c r="AK28" s="297">
        <f t="shared" si="21"/>
        <v>2019</v>
      </c>
      <c r="AL28" s="298"/>
      <c r="AM28" s="297">
        <v>2019</v>
      </c>
      <c r="AN28" s="297" t="str">
        <f t="shared" ref="AN28:AO28" si="22">AN25</f>
        <v>2021/2022</v>
      </c>
      <c r="AO28" s="297" t="str">
        <f t="shared" si="22"/>
        <v>2021/2022</v>
      </c>
    </row>
    <row r="29" spans="1:41" ht="15" customHeight="1" x14ac:dyDescent="0.3">
      <c r="A29" s="276" t="s">
        <v>103</v>
      </c>
      <c r="B29" s="296" t="s">
        <v>104</v>
      </c>
      <c r="C29" s="297">
        <v>2022</v>
      </c>
      <c r="D29" s="297">
        <v>2022</v>
      </c>
      <c r="E29" s="297">
        <v>2022</v>
      </c>
      <c r="F29" s="297">
        <v>2022</v>
      </c>
      <c r="G29" s="297">
        <v>2022</v>
      </c>
      <c r="H29" s="297">
        <v>2022</v>
      </c>
      <c r="I29" s="297">
        <v>2022</v>
      </c>
      <c r="J29" s="297">
        <v>2019</v>
      </c>
      <c r="K29" s="297">
        <v>2022</v>
      </c>
      <c r="L29" s="297">
        <v>2020</v>
      </c>
      <c r="M29" s="297">
        <v>2020</v>
      </c>
      <c r="N29" s="297">
        <v>2020</v>
      </c>
      <c r="O29" s="297">
        <v>2020</v>
      </c>
      <c r="P29" s="297">
        <v>2022</v>
      </c>
      <c r="Q29" s="297">
        <v>2022</v>
      </c>
      <c r="R29" s="297">
        <v>2022</v>
      </c>
      <c r="S29" s="297">
        <v>2022</v>
      </c>
      <c r="T29" s="297">
        <v>2019</v>
      </c>
      <c r="U29" s="297">
        <v>2019</v>
      </c>
      <c r="V29" s="297">
        <v>2022</v>
      </c>
      <c r="W29" s="297">
        <v>2020</v>
      </c>
      <c r="X29" s="297">
        <v>2019</v>
      </c>
      <c r="Y29" s="297">
        <v>2019</v>
      </c>
      <c r="Z29" s="297">
        <v>2019</v>
      </c>
      <c r="AA29" s="297">
        <v>2022</v>
      </c>
      <c r="AB29" s="297">
        <v>2022</v>
      </c>
      <c r="AC29" s="297">
        <v>2016</v>
      </c>
      <c r="AD29" s="297">
        <v>2020</v>
      </c>
      <c r="AE29" s="297">
        <v>2019</v>
      </c>
      <c r="AF29" s="297">
        <v>2023</v>
      </c>
      <c r="AG29" s="297">
        <v>2021</v>
      </c>
      <c r="AH29" s="297">
        <v>2022</v>
      </c>
      <c r="AI29" s="297">
        <v>2022</v>
      </c>
      <c r="AJ29" s="297">
        <v>2019</v>
      </c>
      <c r="AK29" s="297">
        <v>2019</v>
      </c>
      <c r="AL29" s="298"/>
      <c r="AM29" s="297">
        <v>2019</v>
      </c>
      <c r="AN29" s="297" t="s">
        <v>354</v>
      </c>
      <c r="AO29" s="297" t="s">
        <v>354</v>
      </c>
    </row>
    <row r="30" spans="1:41" ht="15" customHeight="1" x14ac:dyDescent="0.3">
      <c r="A30" s="276" t="s">
        <v>105</v>
      </c>
      <c r="B30" s="296" t="s">
        <v>106</v>
      </c>
      <c r="C30" s="297">
        <f t="shared" ref="C30:AK30" si="23">C27</f>
        <v>2022</v>
      </c>
      <c r="D30" s="297">
        <f t="shared" si="23"/>
        <v>2022</v>
      </c>
      <c r="E30" s="297">
        <f t="shared" si="23"/>
        <v>2022</v>
      </c>
      <c r="F30" s="297">
        <f t="shared" si="23"/>
        <v>2022</v>
      </c>
      <c r="G30" s="297">
        <f t="shared" si="23"/>
        <v>2022</v>
      </c>
      <c r="H30" s="297">
        <f t="shared" si="23"/>
        <v>2022</v>
      </c>
      <c r="I30" s="297">
        <f t="shared" si="23"/>
        <v>2022</v>
      </c>
      <c r="J30" s="297">
        <f t="shared" si="23"/>
        <v>2019</v>
      </c>
      <c r="K30" s="297">
        <f t="shared" si="23"/>
        <v>2022</v>
      </c>
      <c r="L30" s="297">
        <f t="shared" si="23"/>
        <v>2020</v>
      </c>
      <c r="M30" s="297">
        <f t="shared" si="23"/>
        <v>2020</v>
      </c>
      <c r="N30" s="297">
        <f t="shared" si="23"/>
        <v>2020</v>
      </c>
      <c r="O30" s="297">
        <f t="shared" si="23"/>
        <v>2020</v>
      </c>
      <c r="P30" s="297">
        <f t="shared" si="23"/>
        <v>2022</v>
      </c>
      <c r="Q30" s="297">
        <f t="shared" si="23"/>
        <v>2022</v>
      </c>
      <c r="R30" s="297">
        <f t="shared" si="23"/>
        <v>2022</v>
      </c>
      <c r="S30" s="297">
        <f t="shared" si="23"/>
        <v>2022</v>
      </c>
      <c r="T30" s="297">
        <f t="shared" si="23"/>
        <v>2019</v>
      </c>
      <c r="U30" s="297">
        <f t="shared" si="23"/>
        <v>2019</v>
      </c>
      <c r="V30" s="297">
        <f t="shared" si="23"/>
        <v>2022</v>
      </c>
      <c r="W30" s="297">
        <f t="shared" si="23"/>
        <v>2020</v>
      </c>
      <c r="X30" s="297">
        <f t="shared" si="23"/>
        <v>2019</v>
      </c>
      <c r="Y30" s="297">
        <f t="shared" si="23"/>
        <v>2019</v>
      </c>
      <c r="Z30" s="297">
        <f t="shared" si="23"/>
        <v>2019</v>
      </c>
      <c r="AA30" s="297">
        <f t="shared" si="23"/>
        <v>2022</v>
      </c>
      <c r="AB30" s="297">
        <f t="shared" si="23"/>
        <v>2022</v>
      </c>
      <c r="AC30" s="297">
        <f t="shared" si="23"/>
        <v>2016</v>
      </c>
      <c r="AD30" s="297">
        <f t="shared" si="23"/>
        <v>2020</v>
      </c>
      <c r="AE30" s="297">
        <f t="shared" si="23"/>
        <v>2019</v>
      </c>
      <c r="AF30" s="297">
        <f t="shared" si="23"/>
        <v>2023</v>
      </c>
      <c r="AG30" s="297">
        <f t="shared" si="23"/>
        <v>2021</v>
      </c>
      <c r="AH30" s="297">
        <f t="shared" si="23"/>
        <v>2022</v>
      </c>
      <c r="AI30" s="297">
        <f t="shared" si="23"/>
        <v>2022</v>
      </c>
      <c r="AJ30" s="297">
        <f t="shared" si="23"/>
        <v>2019</v>
      </c>
      <c r="AK30" s="297">
        <f t="shared" si="23"/>
        <v>2019</v>
      </c>
      <c r="AL30" s="298"/>
      <c r="AM30" s="297">
        <v>2019</v>
      </c>
      <c r="AN30" s="297" t="str">
        <f t="shared" ref="AN30:AO30" si="24">AN27</f>
        <v>2021/2022</v>
      </c>
      <c r="AO30" s="297" t="str">
        <f t="shared" si="24"/>
        <v>2021/2022</v>
      </c>
    </row>
    <row r="31" spans="1:41" ht="15" customHeight="1" x14ac:dyDescent="0.3">
      <c r="A31" s="276" t="s">
        <v>107</v>
      </c>
      <c r="B31" s="296" t="s">
        <v>108</v>
      </c>
      <c r="C31" s="297">
        <v>2022</v>
      </c>
      <c r="D31" s="297">
        <v>2022</v>
      </c>
      <c r="E31" s="297">
        <v>2022</v>
      </c>
      <c r="F31" s="297">
        <v>2022</v>
      </c>
      <c r="G31" s="297">
        <v>2022</v>
      </c>
      <c r="H31" s="297">
        <v>2022</v>
      </c>
      <c r="I31" s="297">
        <v>2022</v>
      </c>
      <c r="J31" s="297">
        <v>2019</v>
      </c>
      <c r="K31" s="297">
        <v>2022</v>
      </c>
      <c r="L31" s="297">
        <v>2020</v>
      </c>
      <c r="M31" s="297">
        <v>2020</v>
      </c>
      <c r="N31" s="297">
        <v>2020</v>
      </c>
      <c r="O31" s="297">
        <v>2020</v>
      </c>
      <c r="P31" s="297">
        <v>2022</v>
      </c>
      <c r="Q31" s="297">
        <v>2022</v>
      </c>
      <c r="R31" s="297">
        <v>2022</v>
      </c>
      <c r="S31" s="297">
        <v>2022</v>
      </c>
      <c r="T31" s="297">
        <v>2019</v>
      </c>
      <c r="U31" s="297">
        <v>2019</v>
      </c>
      <c r="V31" s="297">
        <v>2022</v>
      </c>
      <c r="W31" s="297">
        <v>2020</v>
      </c>
      <c r="X31" s="297">
        <v>2019</v>
      </c>
      <c r="Y31" s="297">
        <v>2019</v>
      </c>
      <c r="Z31" s="297">
        <v>2019</v>
      </c>
      <c r="AA31" s="297">
        <v>2022</v>
      </c>
      <c r="AB31" s="297">
        <v>2022</v>
      </c>
      <c r="AC31" s="297">
        <v>2016</v>
      </c>
      <c r="AD31" s="297">
        <v>2020</v>
      </c>
      <c r="AE31" s="297">
        <v>2019</v>
      </c>
      <c r="AF31" s="297">
        <v>2023</v>
      </c>
      <c r="AG31" s="297">
        <v>2021</v>
      </c>
      <c r="AH31" s="297">
        <v>2022</v>
      </c>
      <c r="AI31" s="297">
        <v>2022</v>
      </c>
      <c r="AJ31" s="297">
        <v>2019</v>
      </c>
      <c r="AK31" s="297">
        <v>2019</v>
      </c>
      <c r="AL31" s="298"/>
      <c r="AM31" s="297">
        <v>2019</v>
      </c>
      <c r="AN31" s="297" t="s">
        <v>354</v>
      </c>
      <c r="AO31" s="297" t="s">
        <v>354</v>
      </c>
    </row>
    <row r="32" spans="1:41" ht="15" customHeight="1" x14ac:dyDescent="0.3">
      <c r="A32" s="276" t="s">
        <v>109</v>
      </c>
      <c r="B32" s="296" t="s">
        <v>110</v>
      </c>
      <c r="C32" s="297">
        <f t="shared" ref="C32:AK32" si="25">C29</f>
        <v>2022</v>
      </c>
      <c r="D32" s="297">
        <f t="shared" si="25"/>
        <v>2022</v>
      </c>
      <c r="E32" s="297">
        <f t="shared" si="25"/>
        <v>2022</v>
      </c>
      <c r="F32" s="297">
        <f t="shared" si="25"/>
        <v>2022</v>
      </c>
      <c r="G32" s="297">
        <f t="shared" si="25"/>
        <v>2022</v>
      </c>
      <c r="H32" s="297">
        <f t="shared" si="25"/>
        <v>2022</v>
      </c>
      <c r="I32" s="297">
        <f t="shared" si="25"/>
        <v>2022</v>
      </c>
      <c r="J32" s="297">
        <f t="shared" si="25"/>
        <v>2019</v>
      </c>
      <c r="K32" s="297">
        <f t="shared" si="25"/>
        <v>2022</v>
      </c>
      <c r="L32" s="297">
        <f t="shared" si="25"/>
        <v>2020</v>
      </c>
      <c r="M32" s="297">
        <f t="shared" si="25"/>
        <v>2020</v>
      </c>
      <c r="N32" s="297">
        <f t="shared" si="25"/>
        <v>2020</v>
      </c>
      <c r="O32" s="297">
        <f t="shared" si="25"/>
        <v>2020</v>
      </c>
      <c r="P32" s="297">
        <f t="shared" si="25"/>
        <v>2022</v>
      </c>
      <c r="Q32" s="297">
        <f t="shared" si="25"/>
        <v>2022</v>
      </c>
      <c r="R32" s="297">
        <f t="shared" si="25"/>
        <v>2022</v>
      </c>
      <c r="S32" s="297">
        <f t="shared" si="25"/>
        <v>2022</v>
      </c>
      <c r="T32" s="297">
        <f t="shared" si="25"/>
        <v>2019</v>
      </c>
      <c r="U32" s="297">
        <f t="shared" si="25"/>
        <v>2019</v>
      </c>
      <c r="V32" s="297">
        <f t="shared" si="25"/>
        <v>2022</v>
      </c>
      <c r="W32" s="297">
        <f t="shared" si="25"/>
        <v>2020</v>
      </c>
      <c r="X32" s="297">
        <f t="shared" si="25"/>
        <v>2019</v>
      </c>
      <c r="Y32" s="297">
        <f t="shared" si="25"/>
        <v>2019</v>
      </c>
      <c r="Z32" s="297">
        <f t="shared" si="25"/>
        <v>2019</v>
      </c>
      <c r="AA32" s="297">
        <f t="shared" si="25"/>
        <v>2022</v>
      </c>
      <c r="AB32" s="297">
        <f t="shared" si="25"/>
        <v>2022</v>
      </c>
      <c r="AC32" s="297">
        <f t="shared" si="25"/>
        <v>2016</v>
      </c>
      <c r="AD32" s="297">
        <f t="shared" si="25"/>
        <v>2020</v>
      </c>
      <c r="AE32" s="297">
        <f t="shared" si="25"/>
        <v>2019</v>
      </c>
      <c r="AF32" s="297">
        <f t="shared" si="25"/>
        <v>2023</v>
      </c>
      <c r="AG32" s="297">
        <f t="shared" si="25"/>
        <v>2021</v>
      </c>
      <c r="AH32" s="297">
        <f t="shared" si="25"/>
        <v>2022</v>
      </c>
      <c r="AI32" s="297">
        <f t="shared" si="25"/>
        <v>2022</v>
      </c>
      <c r="AJ32" s="297">
        <f t="shared" si="25"/>
        <v>2019</v>
      </c>
      <c r="AK32" s="297">
        <f t="shared" si="25"/>
        <v>2019</v>
      </c>
      <c r="AL32" s="298"/>
      <c r="AM32" s="297">
        <v>2019</v>
      </c>
      <c r="AN32" s="297" t="str">
        <f t="shared" ref="AN32:AO32" si="26">AN29</f>
        <v>2021/2022</v>
      </c>
      <c r="AO32" s="297" t="str">
        <f t="shared" si="26"/>
        <v>2021/2022</v>
      </c>
    </row>
    <row r="33" spans="1:41" ht="15" customHeight="1" x14ac:dyDescent="0.3">
      <c r="A33" s="276" t="s">
        <v>111</v>
      </c>
      <c r="B33" s="296" t="s">
        <v>112</v>
      </c>
      <c r="C33" s="297">
        <v>2022</v>
      </c>
      <c r="D33" s="297">
        <v>2022</v>
      </c>
      <c r="E33" s="297">
        <v>2022</v>
      </c>
      <c r="F33" s="297">
        <v>2022</v>
      </c>
      <c r="G33" s="297">
        <v>2022</v>
      </c>
      <c r="H33" s="297">
        <v>2022</v>
      </c>
      <c r="I33" s="297">
        <v>2022</v>
      </c>
      <c r="J33" s="297">
        <v>2019</v>
      </c>
      <c r="K33" s="297">
        <v>2022</v>
      </c>
      <c r="L33" s="297">
        <v>2020</v>
      </c>
      <c r="M33" s="297">
        <v>2020</v>
      </c>
      <c r="N33" s="297">
        <v>2020</v>
      </c>
      <c r="O33" s="297">
        <v>2020</v>
      </c>
      <c r="P33" s="297">
        <v>2022</v>
      </c>
      <c r="Q33" s="297">
        <v>2022</v>
      </c>
      <c r="R33" s="297">
        <v>2022</v>
      </c>
      <c r="S33" s="297">
        <v>2022</v>
      </c>
      <c r="T33" s="297">
        <v>2019</v>
      </c>
      <c r="U33" s="297">
        <v>2019</v>
      </c>
      <c r="V33" s="297">
        <v>2022</v>
      </c>
      <c r="W33" s="297">
        <v>2020</v>
      </c>
      <c r="X33" s="297">
        <v>2019</v>
      </c>
      <c r="Y33" s="297">
        <v>2019</v>
      </c>
      <c r="Z33" s="297">
        <v>2019</v>
      </c>
      <c r="AA33" s="297">
        <v>2022</v>
      </c>
      <c r="AB33" s="297">
        <v>2022</v>
      </c>
      <c r="AC33" s="297">
        <v>2016</v>
      </c>
      <c r="AD33" s="297">
        <v>2020</v>
      </c>
      <c r="AE33" s="297">
        <v>2019</v>
      </c>
      <c r="AF33" s="297">
        <v>2023</v>
      </c>
      <c r="AG33" s="297">
        <v>2021</v>
      </c>
      <c r="AH33" s="297">
        <v>2022</v>
      </c>
      <c r="AI33" s="297">
        <v>2022</v>
      </c>
      <c r="AJ33" s="297">
        <v>2019</v>
      </c>
      <c r="AK33" s="297">
        <v>2019</v>
      </c>
      <c r="AL33" s="298"/>
      <c r="AM33" s="297">
        <v>2019</v>
      </c>
      <c r="AN33" s="297" t="s">
        <v>354</v>
      </c>
      <c r="AO33" s="297" t="s">
        <v>354</v>
      </c>
    </row>
    <row r="34" spans="1:41" ht="15" customHeight="1" x14ac:dyDescent="0.3">
      <c r="A34" s="276" t="s">
        <v>113</v>
      </c>
      <c r="B34" s="296" t="s">
        <v>114</v>
      </c>
      <c r="C34" s="297">
        <f t="shared" ref="C34:AK34" si="27">C31</f>
        <v>2022</v>
      </c>
      <c r="D34" s="297">
        <f t="shared" si="27"/>
        <v>2022</v>
      </c>
      <c r="E34" s="297">
        <f t="shared" si="27"/>
        <v>2022</v>
      </c>
      <c r="F34" s="297">
        <f t="shared" si="27"/>
        <v>2022</v>
      </c>
      <c r="G34" s="297">
        <f t="shared" si="27"/>
        <v>2022</v>
      </c>
      <c r="H34" s="297">
        <f t="shared" si="27"/>
        <v>2022</v>
      </c>
      <c r="I34" s="297">
        <f t="shared" si="27"/>
        <v>2022</v>
      </c>
      <c r="J34" s="297">
        <f t="shared" si="27"/>
        <v>2019</v>
      </c>
      <c r="K34" s="297">
        <f t="shared" si="27"/>
        <v>2022</v>
      </c>
      <c r="L34" s="297">
        <f t="shared" si="27"/>
        <v>2020</v>
      </c>
      <c r="M34" s="297">
        <f t="shared" si="27"/>
        <v>2020</v>
      </c>
      <c r="N34" s="297">
        <f t="shared" si="27"/>
        <v>2020</v>
      </c>
      <c r="O34" s="297">
        <f t="shared" si="27"/>
        <v>2020</v>
      </c>
      <c r="P34" s="297">
        <f t="shared" si="27"/>
        <v>2022</v>
      </c>
      <c r="Q34" s="297">
        <f t="shared" si="27"/>
        <v>2022</v>
      </c>
      <c r="R34" s="297">
        <f t="shared" si="27"/>
        <v>2022</v>
      </c>
      <c r="S34" s="297">
        <f t="shared" si="27"/>
        <v>2022</v>
      </c>
      <c r="T34" s="297">
        <f t="shared" si="27"/>
        <v>2019</v>
      </c>
      <c r="U34" s="297">
        <f t="shared" si="27"/>
        <v>2019</v>
      </c>
      <c r="V34" s="297">
        <f t="shared" si="27"/>
        <v>2022</v>
      </c>
      <c r="W34" s="297">
        <f t="shared" si="27"/>
        <v>2020</v>
      </c>
      <c r="X34" s="297">
        <f t="shared" si="27"/>
        <v>2019</v>
      </c>
      <c r="Y34" s="297">
        <f t="shared" si="27"/>
        <v>2019</v>
      </c>
      <c r="Z34" s="297">
        <f t="shared" si="27"/>
        <v>2019</v>
      </c>
      <c r="AA34" s="297">
        <f t="shared" si="27"/>
        <v>2022</v>
      </c>
      <c r="AB34" s="297">
        <f t="shared" si="27"/>
        <v>2022</v>
      </c>
      <c r="AC34" s="297">
        <f t="shared" si="27"/>
        <v>2016</v>
      </c>
      <c r="AD34" s="297">
        <f t="shared" si="27"/>
        <v>2020</v>
      </c>
      <c r="AE34" s="297">
        <f t="shared" si="27"/>
        <v>2019</v>
      </c>
      <c r="AF34" s="297">
        <f t="shared" si="27"/>
        <v>2023</v>
      </c>
      <c r="AG34" s="297">
        <f t="shared" si="27"/>
        <v>2021</v>
      </c>
      <c r="AH34" s="297">
        <f t="shared" si="27"/>
        <v>2022</v>
      </c>
      <c r="AI34" s="297">
        <f t="shared" si="27"/>
        <v>2022</v>
      </c>
      <c r="AJ34" s="297">
        <f t="shared" si="27"/>
        <v>2019</v>
      </c>
      <c r="AK34" s="297">
        <f t="shared" si="27"/>
        <v>2019</v>
      </c>
      <c r="AL34" s="298"/>
      <c r="AM34" s="297">
        <v>2019</v>
      </c>
      <c r="AN34" s="297" t="str">
        <f t="shared" ref="AN34:AO34" si="28">AN31</f>
        <v>2021/2022</v>
      </c>
      <c r="AO34" s="297" t="str">
        <f t="shared" si="28"/>
        <v>2021/2022</v>
      </c>
    </row>
    <row r="35" spans="1:41" ht="15" customHeight="1" x14ac:dyDescent="0.3">
      <c r="A35" s="276" t="s">
        <v>115</v>
      </c>
      <c r="B35" s="296" t="s">
        <v>116</v>
      </c>
      <c r="C35" s="297">
        <v>2022</v>
      </c>
      <c r="D35" s="297">
        <v>2022</v>
      </c>
      <c r="E35" s="297">
        <v>2022</v>
      </c>
      <c r="F35" s="297">
        <v>2022</v>
      </c>
      <c r="G35" s="297">
        <v>2022</v>
      </c>
      <c r="H35" s="297">
        <v>2022</v>
      </c>
      <c r="I35" s="297">
        <v>2022</v>
      </c>
      <c r="J35" s="297">
        <v>2019</v>
      </c>
      <c r="K35" s="297">
        <v>2022</v>
      </c>
      <c r="L35" s="297">
        <v>2020</v>
      </c>
      <c r="M35" s="297">
        <v>2020</v>
      </c>
      <c r="N35" s="297">
        <v>2020</v>
      </c>
      <c r="O35" s="297">
        <v>2020</v>
      </c>
      <c r="P35" s="297">
        <v>2022</v>
      </c>
      <c r="Q35" s="297">
        <v>2022</v>
      </c>
      <c r="R35" s="297">
        <v>2022</v>
      </c>
      <c r="S35" s="297">
        <v>2022</v>
      </c>
      <c r="T35" s="297">
        <v>2019</v>
      </c>
      <c r="U35" s="297">
        <v>2019</v>
      </c>
      <c r="V35" s="297">
        <v>2022</v>
      </c>
      <c r="W35" s="297">
        <v>2020</v>
      </c>
      <c r="X35" s="297">
        <v>2019</v>
      </c>
      <c r="Y35" s="297">
        <v>2019</v>
      </c>
      <c r="Z35" s="297">
        <v>2019</v>
      </c>
      <c r="AA35" s="297">
        <v>2022</v>
      </c>
      <c r="AB35" s="297">
        <v>2022</v>
      </c>
      <c r="AC35" s="297">
        <v>2016</v>
      </c>
      <c r="AD35" s="297">
        <v>2020</v>
      </c>
      <c r="AE35" s="297">
        <v>2019</v>
      </c>
      <c r="AF35" s="297">
        <v>2023</v>
      </c>
      <c r="AG35" s="297">
        <v>2021</v>
      </c>
      <c r="AH35" s="297">
        <v>2022</v>
      </c>
      <c r="AI35" s="297">
        <v>2022</v>
      </c>
      <c r="AJ35" s="297">
        <v>2019</v>
      </c>
      <c r="AK35" s="297">
        <v>2019</v>
      </c>
      <c r="AL35" s="298"/>
      <c r="AM35" s="297">
        <v>2019</v>
      </c>
      <c r="AN35" s="297" t="s">
        <v>354</v>
      </c>
      <c r="AO35" s="297" t="s">
        <v>354</v>
      </c>
    </row>
    <row r="36" spans="1:41" ht="15" customHeight="1" x14ac:dyDescent="0.3">
      <c r="A36" s="276" t="s">
        <v>117</v>
      </c>
      <c r="B36" s="296" t="s">
        <v>118</v>
      </c>
      <c r="C36" s="297">
        <f t="shared" ref="C36:AK36" si="29">C33</f>
        <v>2022</v>
      </c>
      <c r="D36" s="297">
        <f t="shared" si="29"/>
        <v>2022</v>
      </c>
      <c r="E36" s="297">
        <f t="shared" si="29"/>
        <v>2022</v>
      </c>
      <c r="F36" s="297">
        <f t="shared" si="29"/>
        <v>2022</v>
      </c>
      <c r="G36" s="297">
        <f t="shared" si="29"/>
        <v>2022</v>
      </c>
      <c r="H36" s="297">
        <f t="shared" si="29"/>
        <v>2022</v>
      </c>
      <c r="I36" s="297">
        <f t="shared" si="29"/>
        <v>2022</v>
      </c>
      <c r="J36" s="297">
        <f t="shared" si="29"/>
        <v>2019</v>
      </c>
      <c r="K36" s="297">
        <f t="shared" si="29"/>
        <v>2022</v>
      </c>
      <c r="L36" s="297">
        <f t="shared" si="29"/>
        <v>2020</v>
      </c>
      <c r="M36" s="297">
        <f t="shared" si="29"/>
        <v>2020</v>
      </c>
      <c r="N36" s="297">
        <f t="shared" si="29"/>
        <v>2020</v>
      </c>
      <c r="O36" s="297">
        <f t="shared" si="29"/>
        <v>2020</v>
      </c>
      <c r="P36" s="297">
        <f t="shared" si="29"/>
        <v>2022</v>
      </c>
      <c r="Q36" s="297">
        <f t="shared" si="29"/>
        <v>2022</v>
      </c>
      <c r="R36" s="297">
        <f t="shared" si="29"/>
        <v>2022</v>
      </c>
      <c r="S36" s="297">
        <f t="shared" si="29"/>
        <v>2022</v>
      </c>
      <c r="T36" s="297">
        <f t="shared" si="29"/>
        <v>2019</v>
      </c>
      <c r="U36" s="297">
        <f t="shared" si="29"/>
        <v>2019</v>
      </c>
      <c r="V36" s="297">
        <f t="shared" si="29"/>
        <v>2022</v>
      </c>
      <c r="W36" s="297">
        <f t="shared" si="29"/>
        <v>2020</v>
      </c>
      <c r="X36" s="297">
        <f t="shared" si="29"/>
        <v>2019</v>
      </c>
      <c r="Y36" s="297">
        <f t="shared" si="29"/>
        <v>2019</v>
      </c>
      <c r="Z36" s="297">
        <f t="shared" si="29"/>
        <v>2019</v>
      </c>
      <c r="AA36" s="297">
        <f t="shared" si="29"/>
        <v>2022</v>
      </c>
      <c r="AB36" s="297">
        <f t="shared" si="29"/>
        <v>2022</v>
      </c>
      <c r="AC36" s="297">
        <f t="shared" si="29"/>
        <v>2016</v>
      </c>
      <c r="AD36" s="297">
        <f t="shared" si="29"/>
        <v>2020</v>
      </c>
      <c r="AE36" s="297">
        <f t="shared" si="29"/>
        <v>2019</v>
      </c>
      <c r="AF36" s="297">
        <f t="shared" si="29"/>
        <v>2023</v>
      </c>
      <c r="AG36" s="297">
        <f t="shared" si="29"/>
        <v>2021</v>
      </c>
      <c r="AH36" s="297">
        <f t="shared" si="29"/>
        <v>2022</v>
      </c>
      <c r="AI36" s="297">
        <f t="shared" si="29"/>
        <v>2022</v>
      </c>
      <c r="AJ36" s="297">
        <f t="shared" si="29"/>
        <v>2019</v>
      </c>
      <c r="AK36" s="297">
        <f t="shared" si="29"/>
        <v>2019</v>
      </c>
      <c r="AL36" s="298"/>
      <c r="AM36" s="297">
        <v>2019</v>
      </c>
      <c r="AN36" s="297" t="str">
        <f t="shared" ref="AN36:AO36" si="30">AN33</f>
        <v>2021/2022</v>
      </c>
      <c r="AO36" s="297" t="str">
        <f t="shared" si="30"/>
        <v>2021/2022</v>
      </c>
    </row>
    <row r="37" spans="1:41" ht="15" customHeight="1" x14ac:dyDescent="0.3">
      <c r="A37" s="276" t="s">
        <v>119</v>
      </c>
      <c r="B37" s="296" t="s">
        <v>120</v>
      </c>
      <c r="C37" s="297">
        <v>2022</v>
      </c>
      <c r="D37" s="297">
        <v>2022</v>
      </c>
      <c r="E37" s="297">
        <v>2022</v>
      </c>
      <c r="F37" s="297">
        <v>2022</v>
      </c>
      <c r="G37" s="297">
        <v>2022</v>
      </c>
      <c r="H37" s="297">
        <v>2022</v>
      </c>
      <c r="I37" s="297">
        <v>2022</v>
      </c>
      <c r="J37" s="297">
        <v>2019</v>
      </c>
      <c r="K37" s="297">
        <v>2022</v>
      </c>
      <c r="L37" s="297">
        <v>2020</v>
      </c>
      <c r="M37" s="297">
        <v>2020</v>
      </c>
      <c r="N37" s="297">
        <v>2020</v>
      </c>
      <c r="O37" s="297">
        <v>2020</v>
      </c>
      <c r="P37" s="297">
        <v>2022</v>
      </c>
      <c r="Q37" s="297">
        <v>2022</v>
      </c>
      <c r="R37" s="297">
        <v>2022</v>
      </c>
      <c r="S37" s="297">
        <v>2022</v>
      </c>
      <c r="T37" s="297">
        <v>2019</v>
      </c>
      <c r="U37" s="297">
        <v>2019</v>
      </c>
      <c r="V37" s="297">
        <v>2022</v>
      </c>
      <c r="W37" s="297">
        <v>2020</v>
      </c>
      <c r="X37" s="297">
        <v>2019</v>
      </c>
      <c r="Y37" s="297">
        <v>2019</v>
      </c>
      <c r="Z37" s="297">
        <v>2019</v>
      </c>
      <c r="AA37" s="297">
        <v>2022</v>
      </c>
      <c r="AB37" s="297">
        <v>2022</v>
      </c>
      <c r="AC37" s="297">
        <v>2016</v>
      </c>
      <c r="AD37" s="297">
        <v>2020</v>
      </c>
      <c r="AE37" s="297">
        <v>2019</v>
      </c>
      <c r="AF37" s="297">
        <v>2023</v>
      </c>
      <c r="AG37" s="297">
        <v>2021</v>
      </c>
      <c r="AH37" s="297">
        <v>2022</v>
      </c>
      <c r="AI37" s="297">
        <v>2022</v>
      </c>
      <c r="AJ37" s="297">
        <v>2019</v>
      </c>
      <c r="AK37" s="297">
        <v>2019</v>
      </c>
      <c r="AL37" s="298"/>
      <c r="AM37" s="297">
        <v>2019</v>
      </c>
      <c r="AN37" s="297" t="s">
        <v>354</v>
      </c>
      <c r="AO37" s="297" t="s">
        <v>354</v>
      </c>
    </row>
    <row r="38" spans="1:41" ht="15" customHeight="1" x14ac:dyDescent="0.3">
      <c r="A38" s="276" t="s">
        <v>121</v>
      </c>
      <c r="B38" s="296" t="s">
        <v>122</v>
      </c>
      <c r="C38" s="297">
        <f t="shared" ref="C38:AK38" si="31">C35</f>
        <v>2022</v>
      </c>
      <c r="D38" s="297">
        <f t="shared" si="31"/>
        <v>2022</v>
      </c>
      <c r="E38" s="297">
        <f t="shared" si="31"/>
        <v>2022</v>
      </c>
      <c r="F38" s="297">
        <f t="shared" si="31"/>
        <v>2022</v>
      </c>
      <c r="G38" s="297">
        <f t="shared" si="31"/>
        <v>2022</v>
      </c>
      <c r="H38" s="297">
        <f t="shared" si="31"/>
        <v>2022</v>
      </c>
      <c r="I38" s="297">
        <f t="shared" si="31"/>
        <v>2022</v>
      </c>
      <c r="J38" s="297">
        <f t="shared" si="31"/>
        <v>2019</v>
      </c>
      <c r="K38" s="297">
        <f t="shared" si="31"/>
        <v>2022</v>
      </c>
      <c r="L38" s="297">
        <f t="shared" si="31"/>
        <v>2020</v>
      </c>
      <c r="M38" s="297">
        <f t="shared" si="31"/>
        <v>2020</v>
      </c>
      <c r="N38" s="297">
        <f t="shared" si="31"/>
        <v>2020</v>
      </c>
      <c r="O38" s="297">
        <f t="shared" si="31"/>
        <v>2020</v>
      </c>
      <c r="P38" s="297">
        <f t="shared" si="31"/>
        <v>2022</v>
      </c>
      <c r="Q38" s="297">
        <f t="shared" si="31"/>
        <v>2022</v>
      </c>
      <c r="R38" s="297">
        <f t="shared" si="31"/>
        <v>2022</v>
      </c>
      <c r="S38" s="297">
        <f t="shared" si="31"/>
        <v>2022</v>
      </c>
      <c r="T38" s="297">
        <f t="shared" si="31"/>
        <v>2019</v>
      </c>
      <c r="U38" s="297">
        <f t="shared" si="31"/>
        <v>2019</v>
      </c>
      <c r="V38" s="297">
        <f t="shared" si="31"/>
        <v>2022</v>
      </c>
      <c r="W38" s="297">
        <f t="shared" si="31"/>
        <v>2020</v>
      </c>
      <c r="X38" s="297">
        <f t="shared" si="31"/>
        <v>2019</v>
      </c>
      <c r="Y38" s="297">
        <f t="shared" si="31"/>
        <v>2019</v>
      </c>
      <c r="Z38" s="297">
        <f t="shared" si="31"/>
        <v>2019</v>
      </c>
      <c r="AA38" s="297">
        <f t="shared" si="31"/>
        <v>2022</v>
      </c>
      <c r="AB38" s="297">
        <f t="shared" si="31"/>
        <v>2022</v>
      </c>
      <c r="AC38" s="297">
        <f t="shared" si="31"/>
        <v>2016</v>
      </c>
      <c r="AD38" s="297">
        <f t="shared" si="31"/>
        <v>2020</v>
      </c>
      <c r="AE38" s="297">
        <f t="shared" si="31"/>
        <v>2019</v>
      </c>
      <c r="AF38" s="297">
        <f t="shared" si="31"/>
        <v>2023</v>
      </c>
      <c r="AG38" s="297">
        <f t="shared" si="31"/>
        <v>2021</v>
      </c>
      <c r="AH38" s="297">
        <f t="shared" si="31"/>
        <v>2022</v>
      </c>
      <c r="AI38" s="297">
        <f t="shared" si="31"/>
        <v>2022</v>
      </c>
      <c r="AJ38" s="297">
        <f t="shared" si="31"/>
        <v>2019</v>
      </c>
      <c r="AK38" s="297">
        <f t="shared" si="31"/>
        <v>2019</v>
      </c>
      <c r="AL38" s="298"/>
      <c r="AM38" s="297">
        <v>2019</v>
      </c>
      <c r="AN38" s="297" t="str">
        <f t="shared" ref="AN38:AO38" si="32">AN35</f>
        <v>2021/2022</v>
      </c>
      <c r="AO38" s="297" t="str">
        <f t="shared" si="32"/>
        <v>2021/2022</v>
      </c>
    </row>
    <row r="39" spans="1:41" ht="15" customHeight="1" x14ac:dyDescent="0.3">
      <c r="A39" s="276" t="s">
        <v>123</v>
      </c>
      <c r="B39" s="296" t="s">
        <v>124</v>
      </c>
      <c r="C39" s="297">
        <v>2022</v>
      </c>
      <c r="D39" s="297">
        <v>2022</v>
      </c>
      <c r="E39" s="297">
        <v>2022</v>
      </c>
      <c r="F39" s="297">
        <v>2022</v>
      </c>
      <c r="G39" s="297">
        <v>2022</v>
      </c>
      <c r="H39" s="297">
        <v>2022</v>
      </c>
      <c r="I39" s="297">
        <v>2022</v>
      </c>
      <c r="J39" s="297">
        <v>2019</v>
      </c>
      <c r="K39" s="297">
        <v>2022</v>
      </c>
      <c r="L39" s="297">
        <v>2020</v>
      </c>
      <c r="M39" s="297">
        <v>2020</v>
      </c>
      <c r="N39" s="297">
        <v>2020</v>
      </c>
      <c r="O39" s="297">
        <v>2020</v>
      </c>
      <c r="P39" s="297">
        <v>2022</v>
      </c>
      <c r="Q39" s="297">
        <v>2022</v>
      </c>
      <c r="R39" s="297">
        <v>2022</v>
      </c>
      <c r="S39" s="297">
        <v>2022</v>
      </c>
      <c r="T39" s="297">
        <v>2019</v>
      </c>
      <c r="U39" s="297">
        <v>2019</v>
      </c>
      <c r="V39" s="297">
        <v>2022</v>
      </c>
      <c r="W39" s="297">
        <v>2020</v>
      </c>
      <c r="X39" s="297">
        <v>2019</v>
      </c>
      <c r="Y39" s="297">
        <v>2019</v>
      </c>
      <c r="Z39" s="297">
        <v>2019</v>
      </c>
      <c r="AA39" s="297">
        <v>2022</v>
      </c>
      <c r="AB39" s="297">
        <v>2022</v>
      </c>
      <c r="AC39" s="297">
        <v>2016</v>
      </c>
      <c r="AD39" s="297">
        <v>2020</v>
      </c>
      <c r="AE39" s="297">
        <v>2019</v>
      </c>
      <c r="AF39" s="297">
        <v>2023</v>
      </c>
      <c r="AG39" s="297">
        <v>2021</v>
      </c>
      <c r="AH39" s="297">
        <v>2022</v>
      </c>
      <c r="AI39" s="297">
        <v>2022</v>
      </c>
      <c r="AJ39" s="297">
        <v>2019</v>
      </c>
      <c r="AK39" s="297">
        <v>2019</v>
      </c>
      <c r="AL39" s="298"/>
      <c r="AM39" s="297">
        <v>2019</v>
      </c>
      <c r="AN39" s="297" t="s">
        <v>354</v>
      </c>
      <c r="AO39" s="297" t="s">
        <v>354</v>
      </c>
    </row>
    <row r="40" spans="1:41" ht="15" customHeight="1" x14ac:dyDescent="0.3">
      <c r="A40" s="276" t="s">
        <v>125</v>
      </c>
      <c r="B40" s="296" t="s">
        <v>126</v>
      </c>
      <c r="C40" s="297">
        <f t="shared" ref="C40:AK40" si="33">C37</f>
        <v>2022</v>
      </c>
      <c r="D40" s="297">
        <f t="shared" si="33"/>
        <v>2022</v>
      </c>
      <c r="E40" s="297">
        <f t="shared" si="33"/>
        <v>2022</v>
      </c>
      <c r="F40" s="297">
        <f t="shared" si="33"/>
        <v>2022</v>
      </c>
      <c r="G40" s="297">
        <f t="shared" si="33"/>
        <v>2022</v>
      </c>
      <c r="H40" s="297">
        <f t="shared" si="33"/>
        <v>2022</v>
      </c>
      <c r="I40" s="297">
        <f t="shared" si="33"/>
        <v>2022</v>
      </c>
      <c r="J40" s="297">
        <f t="shared" si="33"/>
        <v>2019</v>
      </c>
      <c r="K40" s="297">
        <f t="shared" si="33"/>
        <v>2022</v>
      </c>
      <c r="L40" s="297">
        <f t="shared" si="33"/>
        <v>2020</v>
      </c>
      <c r="M40" s="297">
        <f t="shared" si="33"/>
        <v>2020</v>
      </c>
      <c r="N40" s="297">
        <f t="shared" si="33"/>
        <v>2020</v>
      </c>
      <c r="O40" s="297">
        <f t="shared" si="33"/>
        <v>2020</v>
      </c>
      <c r="P40" s="297">
        <f t="shared" si="33"/>
        <v>2022</v>
      </c>
      <c r="Q40" s="297">
        <f t="shared" si="33"/>
        <v>2022</v>
      </c>
      <c r="R40" s="297">
        <f t="shared" si="33"/>
        <v>2022</v>
      </c>
      <c r="S40" s="297">
        <f t="shared" si="33"/>
        <v>2022</v>
      </c>
      <c r="T40" s="297">
        <f t="shared" si="33"/>
        <v>2019</v>
      </c>
      <c r="U40" s="297">
        <f t="shared" si="33"/>
        <v>2019</v>
      </c>
      <c r="V40" s="297">
        <f t="shared" si="33"/>
        <v>2022</v>
      </c>
      <c r="W40" s="297">
        <f t="shared" si="33"/>
        <v>2020</v>
      </c>
      <c r="X40" s="297">
        <f t="shared" si="33"/>
        <v>2019</v>
      </c>
      <c r="Y40" s="297">
        <f t="shared" si="33"/>
        <v>2019</v>
      </c>
      <c r="Z40" s="297">
        <f t="shared" si="33"/>
        <v>2019</v>
      </c>
      <c r="AA40" s="297">
        <f t="shared" si="33"/>
        <v>2022</v>
      </c>
      <c r="AB40" s="297">
        <f t="shared" si="33"/>
        <v>2022</v>
      </c>
      <c r="AC40" s="297">
        <f t="shared" si="33"/>
        <v>2016</v>
      </c>
      <c r="AD40" s="297">
        <f t="shared" si="33"/>
        <v>2020</v>
      </c>
      <c r="AE40" s="297">
        <f t="shared" si="33"/>
        <v>2019</v>
      </c>
      <c r="AF40" s="297">
        <f t="shared" si="33"/>
        <v>2023</v>
      </c>
      <c r="AG40" s="297">
        <f t="shared" si="33"/>
        <v>2021</v>
      </c>
      <c r="AH40" s="297">
        <f t="shared" si="33"/>
        <v>2022</v>
      </c>
      <c r="AI40" s="297">
        <f t="shared" si="33"/>
        <v>2022</v>
      </c>
      <c r="AJ40" s="297">
        <f t="shared" si="33"/>
        <v>2019</v>
      </c>
      <c r="AK40" s="297">
        <f t="shared" si="33"/>
        <v>2019</v>
      </c>
      <c r="AL40" s="298"/>
      <c r="AM40" s="297">
        <v>2019</v>
      </c>
      <c r="AN40" s="297" t="str">
        <f t="shared" ref="AN40:AO40" si="34">AN37</f>
        <v>2021/2022</v>
      </c>
      <c r="AO40" s="297" t="str">
        <f t="shared" si="34"/>
        <v>2021/2022</v>
      </c>
    </row>
    <row r="41" spans="1:41" ht="15" customHeight="1" x14ac:dyDescent="0.3">
      <c r="A41" s="276" t="s">
        <v>127</v>
      </c>
      <c r="B41" s="296" t="s">
        <v>128</v>
      </c>
      <c r="C41" s="297">
        <v>2022</v>
      </c>
      <c r="D41" s="297">
        <v>2022</v>
      </c>
      <c r="E41" s="297">
        <v>2022</v>
      </c>
      <c r="F41" s="297">
        <v>2022</v>
      </c>
      <c r="G41" s="297">
        <v>2022</v>
      </c>
      <c r="H41" s="297">
        <v>2022</v>
      </c>
      <c r="I41" s="297">
        <v>2022</v>
      </c>
      <c r="J41" s="297">
        <v>2019</v>
      </c>
      <c r="K41" s="297">
        <v>2022</v>
      </c>
      <c r="L41" s="297">
        <v>2020</v>
      </c>
      <c r="M41" s="297">
        <v>2020</v>
      </c>
      <c r="N41" s="297">
        <v>2020</v>
      </c>
      <c r="O41" s="297">
        <v>2020</v>
      </c>
      <c r="P41" s="297">
        <v>2022</v>
      </c>
      <c r="Q41" s="297">
        <v>2022</v>
      </c>
      <c r="R41" s="297">
        <v>2022</v>
      </c>
      <c r="S41" s="297">
        <v>2022</v>
      </c>
      <c r="T41" s="297">
        <v>2019</v>
      </c>
      <c r="U41" s="297">
        <v>2019</v>
      </c>
      <c r="V41" s="297">
        <v>2022</v>
      </c>
      <c r="W41" s="297">
        <v>2020</v>
      </c>
      <c r="X41" s="297">
        <v>2019</v>
      </c>
      <c r="Y41" s="297">
        <v>2019</v>
      </c>
      <c r="Z41" s="297">
        <v>2019</v>
      </c>
      <c r="AA41" s="297">
        <v>2022</v>
      </c>
      <c r="AB41" s="297">
        <v>2022</v>
      </c>
      <c r="AC41" s="297">
        <v>2016</v>
      </c>
      <c r="AD41" s="297">
        <v>2020</v>
      </c>
      <c r="AE41" s="297">
        <v>2019</v>
      </c>
      <c r="AF41" s="297">
        <v>2023</v>
      </c>
      <c r="AG41" s="297">
        <v>2021</v>
      </c>
      <c r="AH41" s="297">
        <v>2022</v>
      </c>
      <c r="AI41" s="297">
        <v>2022</v>
      </c>
      <c r="AJ41" s="297">
        <v>2019</v>
      </c>
      <c r="AK41" s="297">
        <v>2019</v>
      </c>
      <c r="AL41" s="298"/>
      <c r="AM41" s="297">
        <v>2019</v>
      </c>
      <c r="AN41" s="297" t="s">
        <v>354</v>
      </c>
      <c r="AO41" s="297" t="s">
        <v>354</v>
      </c>
    </row>
    <row r="42" spans="1:41" ht="15" customHeight="1" x14ac:dyDescent="0.3">
      <c r="A42" s="276" t="s">
        <v>129</v>
      </c>
      <c r="B42" s="296" t="s">
        <v>130</v>
      </c>
      <c r="C42" s="297">
        <f t="shared" ref="C42:AK42" si="35">C39</f>
        <v>2022</v>
      </c>
      <c r="D42" s="297">
        <f t="shared" si="35"/>
        <v>2022</v>
      </c>
      <c r="E42" s="297">
        <f t="shared" si="35"/>
        <v>2022</v>
      </c>
      <c r="F42" s="297">
        <f t="shared" si="35"/>
        <v>2022</v>
      </c>
      <c r="G42" s="297">
        <f t="shared" si="35"/>
        <v>2022</v>
      </c>
      <c r="H42" s="297">
        <f t="shared" si="35"/>
        <v>2022</v>
      </c>
      <c r="I42" s="297">
        <f t="shared" si="35"/>
        <v>2022</v>
      </c>
      <c r="J42" s="297">
        <f t="shared" si="35"/>
        <v>2019</v>
      </c>
      <c r="K42" s="297">
        <f t="shared" si="35"/>
        <v>2022</v>
      </c>
      <c r="L42" s="297">
        <f t="shared" si="35"/>
        <v>2020</v>
      </c>
      <c r="M42" s="297">
        <f t="shared" si="35"/>
        <v>2020</v>
      </c>
      <c r="N42" s="297">
        <f t="shared" si="35"/>
        <v>2020</v>
      </c>
      <c r="O42" s="297">
        <f t="shared" si="35"/>
        <v>2020</v>
      </c>
      <c r="P42" s="297">
        <f t="shared" si="35"/>
        <v>2022</v>
      </c>
      <c r="Q42" s="297">
        <f t="shared" si="35"/>
        <v>2022</v>
      </c>
      <c r="R42" s="297">
        <f t="shared" si="35"/>
        <v>2022</v>
      </c>
      <c r="S42" s="297">
        <f t="shared" si="35"/>
        <v>2022</v>
      </c>
      <c r="T42" s="297">
        <f t="shared" si="35"/>
        <v>2019</v>
      </c>
      <c r="U42" s="297">
        <f t="shared" si="35"/>
        <v>2019</v>
      </c>
      <c r="V42" s="297">
        <f t="shared" si="35"/>
        <v>2022</v>
      </c>
      <c r="W42" s="297">
        <f t="shared" si="35"/>
        <v>2020</v>
      </c>
      <c r="X42" s="297">
        <f t="shared" si="35"/>
        <v>2019</v>
      </c>
      <c r="Y42" s="297">
        <f t="shared" si="35"/>
        <v>2019</v>
      </c>
      <c r="Z42" s="297">
        <f t="shared" si="35"/>
        <v>2019</v>
      </c>
      <c r="AA42" s="297">
        <f t="shared" si="35"/>
        <v>2022</v>
      </c>
      <c r="AB42" s="297">
        <f t="shared" si="35"/>
        <v>2022</v>
      </c>
      <c r="AC42" s="297">
        <f t="shared" si="35"/>
        <v>2016</v>
      </c>
      <c r="AD42" s="297">
        <f t="shared" si="35"/>
        <v>2020</v>
      </c>
      <c r="AE42" s="297">
        <f t="shared" si="35"/>
        <v>2019</v>
      </c>
      <c r="AF42" s="297">
        <f t="shared" si="35"/>
        <v>2023</v>
      </c>
      <c r="AG42" s="297">
        <f t="shared" si="35"/>
        <v>2021</v>
      </c>
      <c r="AH42" s="297">
        <f t="shared" si="35"/>
        <v>2022</v>
      </c>
      <c r="AI42" s="297">
        <f t="shared" si="35"/>
        <v>2022</v>
      </c>
      <c r="AJ42" s="297">
        <f t="shared" si="35"/>
        <v>2019</v>
      </c>
      <c r="AK42" s="297">
        <f t="shared" si="35"/>
        <v>2019</v>
      </c>
      <c r="AL42" s="298"/>
      <c r="AM42" s="297">
        <v>2019</v>
      </c>
      <c r="AN42" s="297" t="str">
        <f t="shared" ref="AN42:AO42" si="36">AN39</f>
        <v>2021/2022</v>
      </c>
      <c r="AO42" s="297" t="str">
        <f t="shared" si="36"/>
        <v>2021/2022</v>
      </c>
    </row>
    <row r="43" spans="1:41" ht="15" customHeight="1" x14ac:dyDescent="0.3">
      <c r="A43" s="276" t="s">
        <v>131</v>
      </c>
      <c r="B43" s="296" t="s">
        <v>132</v>
      </c>
      <c r="C43" s="297">
        <v>2022</v>
      </c>
      <c r="D43" s="297">
        <v>2022</v>
      </c>
      <c r="E43" s="297">
        <v>2022</v>
      </c>
      <c r="F43" s="297">
        <v>2022</v>
      </c>
      <c r="G43" s="297">
        <v>2022</v>
      </c>
      <c r="H43" s="297">
        <v>2022</v>
      </c>
      <c r="I43" s="297">
        <v>2022</v>
      </c>
      <c r="J43" s="297">
        <v>2019</v>
      </c>
      <c r="K43" s="297">
        <v>2022</v>
      </c>
      <c r="L43" s="297">
        <v>2020</v>
      </c>
      <c r="M43" s="297">
        <v>2020</v>
      </c>
      <c r="N43" s="297">
        <v>2020</v>
      </c>
      <c r="O43" s="297">
        <v>2020</v>
      </c>
      <c r="P43" s="297">
        <v>2022</v>
      </c>
      <c r="Q43" s="297">
        <v>2022</v>
      </c>
      <c r="R43" s="297">
        <v>2022</v>
      </c>
      <c r="S43" s="297">
        <v>2022</v>
      </c>
      <c r="T43" s="297">
        <v>2019</v>
      </c>
      <c r="U43" s="297">
        <v>2019</v>
      </c>
      <c r="V43" s="297">
        <v>2022</v>
      </c>
      <c r="W43" s="297">
        <v>2020</v>
      </c>
      <c r="X43" s="297">
        <v>2019</v>
      </c>
      <c r="Y43" s="297">
        <v>2019</v>
      </c>
      <c r="Z43" s="297">
        <v>2019</v>
      </c>
      <c r="AA43" s="297">
        <v>2022</v>
      </c>
      <c r="AB43" s="297">
        <v>2022</v>
      </c>
      <c r="AC43" s="297">
        <v>2016</v>
      </c>
      <c r="AD43" s="297">
        <v>2020</v>
      </c>
      <c r="AE43" s="297">
        <v>2019</v>
      </c>
      <c r="AF43" s="297">
        <v>2023</v>
      </c>
      <c r="AG43" s="297">
        <v>2021</v>
      </c>
      <c r="AH43" s="297">
        <v>2022</v>
      </c>
      <c r="AI43" s="297">
        <v>2022</v>
      </c>
      <c r="AJ43" s="297">
        <v>2019</v>
      </c>
      <c r="AK43" s="297">
        <v>2019</v>
      </c>
      <c r="AL43" s="298"/>
      <c r="AM43" s="297">
        <v>2019</v>
      </c>
      <c r="AN43" s="297" t="s">
        <v>354</v>
      </c>
      <c r="AO43" s="297" t="s">
        <v>354</v>
      </c>
    </row>
    <row r="44" spans="1:41" ht="15" customHeight="1" x14ac:dyDescent="0.3">
      <c r="A44" s="276" t="s">
        <v>133</v>
      </c>
      <c r="B44" s="296" t="s">
        <v>134</v>
      </c>
      <c r="C44" s="297">
        <f t="shared" ref="C44:AK44" si="37">C41</f>
        <v>2022</v>
      </c>
      <c r="D44" s="297">
        <f t="shared" si="37"/>
        <v>2022</v>
      </c>
      <c r="E44" s="297">
        <f t="shared" si="37"/>
        <v>2022</v>
      </c>
      <c r="F44" s="297">
        <f t="shared" si="37"/>
        <v>2022</v>
      </c>
      <c r="G44" s="297">
        <f t="shared" si="37"/>
        <v>2022</v>
      </c>
      <c r="H44" s="297">
        <f t="shared" si="37"/>
        <v>2022</v>
      </c>
      <c r="I44" s="297">
        <f t="shared" si="37"/>
        <v>2022</v>
      </c>
      <c r="J44" s="297">
        <f t="shared" si="37"/>
        <v>2019</v>
      </c>
      <c r="K44" s="297">
        <f t="shared" si="37"/>
        <v>2022</v>
      </c>
      <c r="L44" s="297">
        <f t="shared" si="37"/>
        <v>2020</v>
      </c>
      <c r="M44" s="297">
        <f t="shared" si="37"/>
        <v>2020</v>
      </c>
      <c r="N44" s="297">
        <f t="shared" si="37"/>
        <v>2020</v>
      </c>
      <c r="O44" s="297">
        <f t="shared" si="37"/>
        <v>2020</v>
      </c>
      <c r="P44" s="297">
        <f t="shared" si="37"/>
        <v>2022</v>
      </c>
      <c r="Q44" s="297">
        <f t="shared" si="37"/>
        <v>2022</v>
      </c>
      <c r="R44" s="297">
        <f t="shared" si="37"/>
        <v>2022</v>
      </c>
      <c r="S44" s="297">
        <f t="shared" si="37"/>
        <v>2022</v>
      </c>
      <c r="T44" s="297">
        <f t="shared" si="37"/>
        <v>2019</v>
      </c>
      <c r="U44" s="297">
        <f t="shared" si="37"/>
        <v>2019</v>
      </c>
      <c r="V44" s="297">
        <f t="shared" si="37"/>
        <v>2022</v>
      </c>
      <c r="W44" s="297">
        <f t="shared" si="37"/>
        <v>2020</v>
      </c>
      <c r="X44" s="297">
        <f t="shared" si="37"/>
        <v>2019</v>
      </c>
      <c r="Y44" s="297">
        <f t="shared" si="37"/>
        <v>2019</v>
      </c>
      <c r="Z44" s="297">
        <f t="shared" si="37"/>
        <v>2019</v>
      </c>
      <c r="AA44" s="297">
        <f t="shared" si="37"/>
        <v>2022</v>
      </c>
      <c r="AB44" s="297">
        <f t="shared" si="37"/>
        <v>2022</v>
      </c>
      <c r="AC44" s="297">
        <f t="shared" si="37"/>
        <v>2016</v>
      </c>
      <c r="AD44" s="297">
        <f t="shared" si="37"/>
        <v>2020</v>
      </c>
      <c r="AE44" s="297">
        <f t="shared" si="37"/>
        <v>2019</v>
      </c>
      <c r="AF44" s="297">
        <f t="shared" si="37"/>
        <v>2023</v>
      </c>
      <c r="AG44" s="297">
        <f t="shared" si="37"/>
        <v>2021</v>
      </c>
      <c r="AH44" s="297">
        <f t="shared" si="37"/>
        <v>2022</v>
      </c>
      <c r="AI44" s="297">
        <f t="shared" si="37"/>
        <v>2022</v>
      </c>
      <c r="AJ44" s="297">
        <f t="shared" si="37"/>
        <v>2019</v>
      </c>
      <c r="AK44" s="297">
        <f t="shared" si="37"/>
        <v>2019</v>
      </c>
      <c r="AL44" s="298"/>
      <c r="AM44" s="297">
        <v>2019</v>
      </c>
      <c r="AN44" s="297" t="str">
        <f t="shared" ref="AN44:AO44" si="38">AN41</f>
        <v>2021/2022</v>
      </c>
      <c r="AO44" s="297" t="str">
        <f t="shared" si="38"/>
        <v>2021/2022</v>
      </c>
    </row>
    <row r="45" spans="1:41" ht="15" customHeight="1" x14ac:dyDescent="0.3">
      <c r="A45" s="276" t="s">
        <v>135</v>
      </c>
      <c r="B45" s="296" t="s">
        <v>136</v>
      </c>
      <c r="C45" s="297">
        <v>2022</v>
      </c>
      <c r="D45" s="297">
        <v>2022</v>
      </c>
      <c r="E45" s="297">
        <v>2022</v>
      </c>
      <c r="F45" s="297">
        <v>2022</v>
      </c>
      <c r="G45" s="297">
        <v>2022</v>
      </c>
      <c r="H45" s="297">
        <v>2022</v>
      </c>
      <c r="I45" s="297">
        <v>2022</v>
      </c>
      <c r="J45" s="297">
        <v>2019</v>
      </c>
      <c r="K45" s="297">
        <v>2022</v>
      </c>
      <c r="L45" s="297">
        <v>2020</v>
      </c>
      <c r="M45" s="297">
        <v>2020</v>
      </c>
      <c r="N45" s="297">
        <v>2020</v>
      </c>
      <c r="O45" s="297">
        <v>2020</v>
      </c>
      <c r="P45" s="297">
        <v>2022</v>
      </c>
      <c r="Q45" s="297">
        <v>2022</v>
      </c>
      <c r="R45" s="297">
        <v>2022</v>
      </c>
      <c r="S45" s="297">
        <v>2022</v>
      </c>
      <c r="T45" s="297">
        <v>2019</v>
      </c>
      <c r="U45" s="297">
        <v>2019</v>
      </c>
      <c r="V45" s="297">
        <v>2022</v>
      </c>
      <c r="W45" s="297">
        <v>2020</v>
      </c>
      <c r="X45" s="297">
        <v>2019</v>
      </c>
      <c r="Y45" s="297">
        <v>2019</v>
      </c>
      <c r="Z45" s="297">
        <v>2019</v>
      </c>
      <c r="AA45" s="297">
        <v>2022</v>
      </c>
      <c r="AB45" s="297">
        <v>2022</v>
      </c>
      <c r="AC45" s="297">
        <v>2016</v>
      </c>
      <c r="AD45" s="297">
        <v>2020</v>
      </c>
      <c r="AE45" s="297">
        <v>2019</v>
      </c>
      <c r="AF45" s="297">
        <v>2023</v>
      </c>
      <c r="AG45" s="297">
        <v>2021</v>
      </c>
      <c r="AH45" s="297">
        <v>2022</v>
      </c>
      <c r="AI45" s="297">
        <v>2022</v>
      </c>
      <c r="AJ45" s="297">
        <v>2019</v>
      </c>
      <c r="AK45" s="297">
        <v>2019</v>
      </c>
      <c r="AL45" s="298"/>
      <c r="AM45" s="297">
        <v>2019</v>
      </c>
      <c r="AN45" s="297" t="s">
        <v>354</v>
      </c>
      <c r="AO45" s="297" t="s">
        <v>354</v>
      </c>
    </row>
    <row r="46" spans="1:41" ht="15" customHeight="1" x14ac:dyDescent="0.3">
      <c r="A46" s="276" t="s">
        <v>137</v>
      </c>
      <c r="B46" s="296" t="s">
        <v>138</v>
      </c>
      <c r="C46" s="297">
        <f t="shared" ref="C46:AK46" si="39">C43</f>
        <v>2022</v>
      </c>
      <c r="D46" s="297">
        <f t="shared" si="39"/>
        <v>2022</v>
      </c>
      <c r="E46" s="297">
        <f t="shared" si="39"/>
        <v>2022</v>
      </c>
      <c r="F46" s="297">
        <f t="shared" si="39"/>
        <v>2022</v>
      </c>
      <c r="G46" s="297">
        <f t="shared" si="39"/>
        <v>2022</v>
      </c>
      <c r="H46" s="297">
        <f t="shared" si="39"/>
        <v>2022</v>
      </c>
      <c r="I46" s="297">
        <f t="shared" si="39"/>
        <v>2022</v>
      </c>
      <c r="J46" s="297">
        <f t="shared" si="39"/>
        <v>2019</v>
      </c>
      <c r="K46" s="297">
        <f t="shared" si="39"/>
        <v>2022</v>
      </c>
      <c r="L46" s="297">
        <f t="shared" si="39"/>
        <v>2020</v>
      </c>
      <c r="M46" s="297">
        <f t="shared" si="39"/>
        <v>2020</v>
      </c>
      <c r="N46" s="297">
        <f t="shared" si="39"/>
        <v>2020</v>
      </c>
      <c r="O46" s="297">
        <f t="shared" si="39"/>
        <v>2020</v>
      </c>
      <c r="P46" s="297">
        <f t="shared" si="39"/>
        <v>2022</v>
      </c>
      <c r="Q46" s="297">
        <f t="shared" si="39"/>
        <v>2022</v>
      </c>
      <c r="R46" s="297">
        <f t="shared" si="39"/>
        <v>2022</v>
      </c>
      <c r="S46" s="297">
        <f t="shared" si="39"/>
        <v>2022</v>
      </c>
      <c r="T46" s="297">
        <f t="shared" si="39"/>
        <v>2019</v>
      </c>
      <c r="U46" s="297">
        <f t="shared" si="39"/>
        <v>2019</v>
      </c>
      <c r="V46" s="297">
        <f t="shared" si="39"/>
        <v>2022</v>
      </c>
      <c r="W46" s="297">
        <f t="shared" si="39"/>
        <v>2020</v>
      </c>
      <c r="X46" s="297">
        <f t="shared" si="39"/>
        <v>2019</v>
      </c>
      <c r="Y46" s="297">
        <f t="shared" si="39"/>
        <v>2019</v>
      </c>
      <c r="Z46" s="297">
        <f t="shared" si="39"/>
        <v>2019</v>
      </c>
      <c r="AA46" s="297">
        <f t="shared" si="39"/>
        <v>2022</v>
      </c>
      <c r="AB46" s="297">
        <f t="shared" si="39"/>
        <v>2022</v>
      </c>
      <c r="AC46" s="297">
        <f t="shared" si="39"/>
        <v>2016</v>
      </c>
      <c r="AD46" s="297">
        <f t="shared" si="39"/>
        <v>2020</v>
      </c>
      <c r="AE46" s="297">
        <f t="shared" si="39"/>
        <v>2019</v>
      </c>
      <c r="AF46" s="297">
        <f t="shared" si="39"/>
        <v>2023</v>
      </c>
      <c r="AG46" s="297">
        <f t="shared" si="39"/>
        <v>2021</v>
      </c>
      <c r="AH46" s="297">
        <f t="shared" si="39"/>
        <v>2022</v>
      </c>
      <c r="AI46" s="297">
        <f t="shared" si="39"/>
        <v>2022</v>
      </c>
      <c r="AJ46" s="297">
        <f t="shared" si="39"/>
        <v>2019</v>
      </c>
      <c r="AK46" s="297">
        <f t="shared" si="39"/>
        <v>2019</v>
      </c>
      <c r="AL46" s="298"/>
      <c r="AM46" s="297">
        <v>2019</v>
      </c>
      <c r="AN46" s="297" t="str">
        <f t="shared" ref="AN46:AO46" si="40">AN43</f>
        <v>2021/2022</v>
      </c>
      <c r="AO46" s="297" t="str">
        <f t="shared" si="40"/>
        <v>2021/2022</v>
      </c>
    </row>
    <row r="47" spans="1:41" ht="15" customHeight="1" x14ac:dyDescent="0.3">
      <c r="A47" s="276" t="s">
        <v>139</v>
      </c>
      <c r="B47" s="296" t="s">
        <v>140</v>
      </c>
      <c r="C47" s="297">
        <v>2022</v>
      </c>
      <c r="D47" s="297">
        <v>2022</v>
      </c>
      <c r="E47" s="297">
        <v>2022</v>
      </c>
      <c r="F47" s="297">
        <v>2022</v>
      </c>
      <c r="G47" s="297">
        <v>2022</v>
      </c>
      <c r="H47" s="297">
        <v>2022</v>
      </c>
      <c r="I47" s="297">
        <v>2022</v>
      </c>
      <c r="J47" s="297">
        <v>2019</v>
      </c>
      <c r="K47" s="297">
        <v>2022</v>
      </c>
      <c r="L47" s="297">
        <v>2020</v>
      </c>
      <c r="M47" s="297">
        <v>2020</v>
      </c>
      <c r="N47" s="297">
        <v>2020</v>
      </c>
      <c r="O47" s="297">
        <v>2020</v>
      </c>
      <c r="P47" s="297">
        <v>2022</v>
      </c>
      <c r="Q47" s="297">
        <v>2022</v>
      </c>
      <c r="R47" s="297">
        <v>2022</v>
      </c>
      <c r="S47" s="297">
        <v>2022</v>
      </c>
      <c r="T47" s="297">
        <v>2019</v>
      </c>
      <c r="U47" s="297">
        <v>2019</v>
      </c>
      <c r="V47" s="297">
        <v>2022</v>
      </c>
      <c r="W47" s="297">
        <v>2020</v>
      </c>
      <c r="X47" s="297">
        <v>2019</v>
      </c>
      <c r="Y47" s="297">
        <v>2019</v>
      </c>
      <c r="Z47" s="297">
        <v>2019</v>
      </c>
      <c r="AA47" s="297">
        <v>2022</v>
      </c>
      <c r="AB47" s="297">
        <v>2022</v>
      </c>
      <c r="AC47" s="297">
        <v>2016</v>
      </c>
      <c r="AD47" s="297">
        <v>2020</v>
      </c>
      <c r="AE47" s="297">
        <v>2019</v>
      </c>
      <c r="AF47" s="297">
        <v>2023</v>
      </c>
      <c r="AG47" s="297">
        <v>2021</v>
      </c>
      <c r="AH47" s="297">
        <v>2022</v>
      </c>
      <c r="AI47" s="297">
        <v>2022</v>
      </c>
      <c r="AJ47" s="297">
        <v>2019</v>
      </c>
      <c r="AK47" s="297">
        <v>2019</v>
      </c>
      <c r="AL47" s="298"/>
      <c r="AM47" s="297">
        <v>2019</v>
      </c>
      <c r="AN47" s="297" t="s">
        <v>354</v>
      </c>
      <c r="AO47" s="297" t="s">
        <v>354</v>
      </c>
    </row>
    <row r="48" spans="1:41" ht="15" customHeight="1" x14ac:dyDescent="0.3">
      <c r="A48" s="276" t="s">
        <v>141</v>
      </c>
      <c r="B48" s="296" t="s">
        <v>142</v>
      </c>
      <c r="C48" s="297">
        <f t="shared" ref="C48:AK48" si="41">C45</f>
        <v>2022</v>
      </c>
      <c r="D48" s="297">
        <f t="shared" si="41"/>
        <v>2022</v>
      </c>
      <c r="E48" s="297">
        <f t="shared" si="41"/>
        <v>2022</v>
      </c>
      <c r="F48" s="297">
        <f t="shared" si="41"/>
        <v>2022</v>
      </c>
      <c r="G48" s="297">
        <f t="shared" si="41"/>
        <v>2022</v>
      </c>
      <c r="H48" s="297">
        <f t="shared" si="41"/>
        <v>2022</v>
      </c>
      <c r="I48" s="297">
        <f t="shared" si="41"/>
        <v>2022</v>
      </c>
      <c r="J48" s="297">
        <f t="shared" si="41"/>
        <v>2019</v>
      </c>
      <c r="K48" s="297">
        <f t="shared" si="41"/>
        <v>2022</v>
      </c>
      <c r="L48" s="297">
        <f t="shared" si="41"/>
        <v>2020</v>
      </c>
      <c r="M48" s="297">
        <f t="shared" si="41"/>
        <v>2020</v>
      </c>
      <c r="N48" s="297">
        <f t="shared" si="41"/>
        <v>2020</v>
      </c>
      <c r="O48" s="297">
        <f t="shared" si="41"/>
        <v>2020</v>
      </c>
      <c r="P48" s="297">
        <f t="shared" si="41"/>
        <v>2022</v>
      </c>
      <c r="Q48" s="297">
        <f t="shared" si="41"/>
        <v>2022</v>
      </c>
      <c r="R48" s="297">
        <f t="shared" si="41"/>
        <v>2022</v>
      </c>
      <c r="S48" s="297">
        <f t="shared" si="41"/>
        <v>2022</v>
      </c>
      <c r="T48" s="297">
        <f t="shared" si="41"/>
        <v>2019</v>
      </c>
      <c r="U48" s="297">
        <f t="shared" si="41"/>
        <v>2019</v>
      </c>
      <c r="V48" s="297">
        <f t="shared" si="41"/>
        <v>2022</v>
      </c>
      <c r="W48" s="297">
        <f t="shared" si="41"/>
        <v>2020</v>
      </c>
      <c r="X48" s="297">
        <f t="shared" si="41"/>
        <v>2019</v>
      </c>
      <c r="Y48" s="297">
        <f t="shared" si="41"/>
        <v>2019</v>
      </c>
      <c r="Z48" s="297">
        <f t="shared" si="41"/>
        <v>2019</v>
      </c>
      <c r="AA48" s="297">
        <f t="shared" si="41"/>
        <v>2022</v>
      </c>
      <c r="AB48" s="297">
        <f t="shared" si="41"/>
        <v>2022</v>
      </c>
      <c r="AC48" s="297">
        <f t="shared" si="41"/>
        <v>2016</v>
      </c>
      <c r="AD48" s="297">
        <f t="shared" si="41"/>
        <v>2020</v>
      </c>
      <c r="AE48" s="297">
        <f t="shared" si="41"/>
        <v>2019</v>
      </c>
      <c r="AF48" s="297">
        <f t="shared" si="41"/>
        <v>2023</v>
      </c>
      <c r="AG48" s="297">
        <f t="shared" si="41"/>
        <v>2021</v>
      </c>
      <c r="AH48" s="297">
        <f t="shared" si="41"/>
        <v>2022</v>
      </c>
      <c r="AI48" s="297">
        <f t="shared" si="41"/>
        <v>2022</v>
      </c>
      <c r="AJ48" s="297">
        <f t="shared" si="41"/>
        <v>2019</v>
      </c>
      <c r="AK48" s="297">
        <f t="shared" si="41"/>
        <v>2019</v>
      </c>
      <c r="AL48" s="298"/>
      <c r="AM48" s="297">
        <v>2019</v>
      </c>
      <c r="AN48" s="297" t="str">
        <f t="shared" ref="AN48:AO48" si="42">AN45</f>
        <v>2021/2022</v>
      </c>
      <c r="AO48" s="297" t="str">
        <f t="shared" si="42"/>
        <v>2021/2022</v>
      </c>
    </row>
    <row r="49" spans="1:41" ht="15" customHeight="1" x14ac:dyDescent="0.3">
      <c r="A49" s="276" t="s">
        <v>143</v>
      </c>
      <c r="B49" s="296" t="s">
        <v>144</v>
      </c>
      <c r="C49" s="297">
        <v>2022</v>
      </c>
      <c r="D49" s="297">
        <v>2022</v>
      </c>
      <c r="E49" s="297">
        <v>2022</v>
      </c>
      <c r="F49" s="297">
        <v>2022</v>
      </c>
      <c r="G49" s="297">
        <v>2022</v>
      </c>
      <c r="H49" s="297">
        <v>2022</v>
      </c>
      <c r="I49" s="297">
        <v>2022</v>
      </c>
      <c r="J49" s="297">
        <v>2019</v>
      </c>
      <c r="K49" s="297">
        <v>2022</v>
      </c>
      <c r="L49" s="297">
        <v>2020</v>
      </c>
      <c r="M49" s="297">
        <v>2020</v>
      </c>
      <c r="N49" s="297">
        <v>2020</v>
      </c>
      <c r="O49" s="297">
        <v>2020</v>
      </c>
      <c r="P49" s="297">
        <v>2022</v>
      </c>
      <c r="Q49" s="297">
        <v>2022</v>
      </c>
      <c r="R49" s="297">
        <v>2022</v>
      </c>
      <c r="S49" s="297">
        <v>2022</v>
      </c>
      <c r="T49" s="297">
        <v>2019</v>
      </c>
      <c r="U49" s="297">
        <v>2019</v>
      </c>
      <c r="V49" s="297">
        <v>2022</v>
      </c>
      <c r="W49" s="297">
        <v>2020</v>
      </c>
      <c r="X49" s="297">
        <v>2019</v>
      </c>
      <c r="Y49" s="297">
        <v>2019</v>
      </c>
      <c r="Z49" s="297">
        <v>2019</v>
      </c>
      <c r="AA49" s="297">
        <v>2022</v>
      </c>
      <c r="AB49" s="297">
        <v>2022</v>
      </c>
      <c r="AC49" s="297">
        <v>2016</v>
      </c>
      <c r="AD49" s="297">
        <v>2020</v>
      </c>
      <c r="AE49" s="297">
        <v>2019</v>
      </c>
      <c r="AF49" s="297">
        <v>2023</v>
      </c>
      <c r="AG49" s="297">
        <v>2021</v>
      </c>
      <c r="AH49" s="297">
        <v>2022</v>
      </c>
      <c r="AI49" s="297">
        <v>2022</v>
      </c>
      <c r="AJ49" s="297">
        <v>2019</v>
      </c>
      <c r="AK49" s="297">
        <v>2019</v>
      </c>
      <c r="AL49" s="298"/>
      <c r="AM49" s="297">
        <v>2019</v>
      </c>
      <c r="AN49" s="297" t="s">
        <v>354</v>
      </c>
      <c r="AO49" s="297" t="s">
        <v>354</v>
      </c>
    </row>
    <row r="50" spans="1:41" ht="15" customHeight="1" x14ac:dyDescent="0.3">
      <c r="A50" s="276" t="s">
        <v>145</v>
      </c>
      <c r="B50" s="296" t="s">
        <v>146</v>
      </c>
      <c r="C50" s="297">
        <f t="shared" ref="C50:AK50" si="43">C47</f>
        <v>2022</v>
      </c>
      <c r="D50" s="297">
        <f t="shared" si="43"/>
        <v>2022</v>
      </c>
      <c r="E50" s="297">
        <f t="shared" si="43"/>
        <v>2022</v>
      </c>
      <c r="F50" s="297">
        <f t="shared" si="43"/>
        <v>2022</v>
      </c>
      <c r="G50" s="297">
        <f t="shared" si="43"/>
        <v>2022</v>
      </c>
      <c r="H50" s="297">
        <f t="shared" si="43"/>
        <v>2022</v>
      </c>
      <c r="I50" s="297">
        <f t="shared" si="43"/>
        <v>2022</v>
      </c>
      <c r="J50" s="297">
        <f t="shared" si="43"/>
        <v>2019</v>
      </c>
      <c r="K50" s="297">
        <f t="shared" si="43"/>
        <v>2022</v>
      </c>
      <c r="L50" s="297">
        <f t="shared" si="43"/>
        <v>2020</v>
      </c>
      <c r="M50" s="297">
        <f t="shared" si="43"/>
        <v>2020</v>
      </c>
      <c r="N50" s="297">
        <f t="shared" si="43"/>
        <v>2020</v>
      </c>
      <c r="O50" s="297">
        <f t="shared" si="43"/>
        <v>2020</v>
      </c>
      <c r="P50" s="297">
        <f t="shared" si="43"/>
        <v>2022</v>
      </c>
      <c r="Q50" s="297">
        <f t="shared" si="43"/>
        <v>2022</v>
      </c>
      <c r="R50" s="297">
        <f t="shared" si="43"/>
        <v>2022</v>
      </c>
      <c r="S50" s="297">
        <f t="shared" si="43"/>
        <v>2022</v>
      </c>
      <c r="T50" s="297">
        <f t="shared" si="43"/>
        <v>2019</v>
      </c>
      <c r="U50" s="297">
        <f t="shared" si="43"/>
        <v>2019</v>
      </c>
      <c r="V50" s="297">
        <f t="shared" si="43"/>
        <v>2022</v>
      </c>
      <c r="W50" s="297">
        <f t="shared" si="43"/>
        <v>2020</v>
      </c>
      <c r="X50" s="297">
        <f t="shared" si="43"/>
        <v>2019</v>
      </c>
      <c r="Y50" s="297">
        <f t="shared" si="43"/>
        <v>2019</v>
      </c>
      <c r="Z50" s="297">
        <f t="shared" si="43"/>
        <v>2019</v>
      </c>
      <c r="AA50" s="297">
        <f t="shared" si="43"/>
        <v>2022</v>
      </c>
      <c r="AB50" s="297">
        <f t="shared" si="43"/>
        <v>2022</v>
      </c>
      <c r="AC50" s="297">
        <f t="shared" si="43"/>
        <v>2016</v>
      </c>
      <c r="AD50" s="297">
        <f t="shared" si="43"/>
        <v>2020</v>
      </c>
      <c r="AE50" s="297">
        <f t="shared" si="43"/>
        <v>2019</v>
      </c>
      <c r="AF50" s="297">
        <f t="shared" si="43"/>
        <v>2023</v>
      </c>
      <c r="AG50" s="297">
        <f t="shared" si="43"/>
        <v>2021</v>
      </c>
      <c r="AH50" s="297">
        <f t="shared" si="43"/>
        <v>2022</v>
      </c>
      <c r="AI50" s="297">
        <f t="shared" si="43"/>
        <v>2022</v>
      </c>
      <c r="AJ50" s="297">
        <f t="shared" si="43"/>
        <v>2019</v>
      </c>
      <c r="AK50" s="297">
        <f t="shared" si="43"/>
        <v>2019</v>
      </c>
      <c r="AL50" s="298"/>
      <c r="AM50" s="297">
        <v>2019</v>
      </c>
      <c r="AN50" s="297" t="str">
        <f t="shared" ref="AN50:AO50" si="44">AN47</f>
        <v>2021/2022</v>
      </c>
      <c r="AO50" s="297" t="str">
        <f t="shared" si="44"/>
        <v>2021/2022</v>
      </c>
    </row>
    <row r="51" spans="1:41" ht="15" customHeight="1" x14ac:dyDescent="0.35">
      <c r="A51" s="63"/>
      <c r="B51" s="287"/>
    </row>
    <row r="52" spans="1:41" ht="15" customHeight="1" x14ac:dyDescent="0.35">
      <c r="A52" s="63"/>
      <c r="B52" s="287"/>
    </row>
    <row r="53" spans="1:41" ht="15" customHeight="1" x14ac:dyDescent="0.35">
      <c r="A53" s="63"/>
      <c r="B53" s="287"/>
    </row>
    <row r="54" spans="1:41" ht="15" customHeight="1" x14ac:dyDescent="0.35">
      <c r="A54" s="63"/>
      <c r="B54" s="287"/>
    </row>
    <row r="55" spans="1:41" ht="15" customHeight="1" x14ac:dyDescent="0.35">
      <c r="A55" s="63"/>
      <c r="B55" s="287"/>
    </row>
    <row r="56" spans="1:41" ht="15" customHeight="1" x14ac:dyDescent="0.35">
      <c r="A56" s="63"/>
      <c r="B56" s="287"/>
    </row>
    <row r="57" spans="1:41" ht="15" customHeight="1" x14ac:dyDescent="0.35">
      <c r="A57" s="63"/>
      <c r="B57" s="287"/>
    </row>
    <row r="58" spans="1:41" ht="15" customHeight="1" x14ac:dyDescent="0.35">
      <c r="A58" s="63"/>
      <c r="B58" s="287"/>
    </row>
    <row r="59" spans="1:41" ht="15" customHeight="1" x14ac:dyDescent="0.35">
      <c r="A59" s="63"/>
      <c r="B59" s="287"/>
    </row>
    <row r="60" spans="1:41" ht="15" customHeight="1" x14ac:dyDescent="0.35">
      <c r="A60" s="63"/>
      <c r="B60" s="287"/>
    </row>
    <row r="61" spans="1:41" ht="15" customHeight="1" x14ac:dyDescent="0.35">
      <c r="A61" s="63"/>
      <c r="B61" s="287"/>
    </row>
    <row r="62" spans="1:41" ht="15" customHeight="1" x14ac:dyDescent="0.35">
      <c r="A62" s="63"/>
      <c r="B62" s="287"/>
    </row>
    <row r="63" spans="1:41" ht="15" customHeight="1" x14ac:dyDescent="0.35">
      <c r="A63" s="63"/>
      <c r="B63" s="287"/>
    </row>
    <row r="64" spans="1:41" ht="15" customHeight="1" x14ac:dyDescent="0.35">
      <c r="A64" s="63"/>
      <c r="B64" s="287"/>
    </row>
    <row r="65" spans="1:2" ht="15" customHeight="1" x14ac:dyDescent="0.35">
      <c r="A65" s="63"/>
      <c r="B65" s="287"/>
    </row>
    <row r="66" spans="1:2" ht="15" customHeight="1" x14ac:dyDescent="0.35">
      <c r="A66" s="63"/>
      <c r="B66" s="287"/>
    </row>
    <row r="67" spans="1:2" ht="15" customHeight="1" x14ac:dyDescent="0.35">
      <c r="A67" s="63"/>
      <c r="B67" s="287"/>
    </row>
    <row r="68" spans="1:2" ht="15" customHeight="1" x14ac:dyDescent="0.35">
      <c r="A68" s="63"/>
      <c r="B68" s="287"/>
    </row>
    <row r="69" spans="1:2" ht="15" customHeight="1" x14ac:dyDescent="0.35">
      <c r="A69" s="63"/>
      <c r="B69" s="287"/>
    </row>
    <row r="70" spans="1:2" ht="15" customHeight="1" x14ac:dyDescent="0.35">
      <c r="A70" s="63"/>
      <c r="B70" s="287"/>
    </row>
    <row r="71" spans="1:2" ht="15" customHeight="1" x14ac:dyDescent="0.35">
      <c r="A71" s="63"/>
      <c r="B71" s="287"/>
    </row>
    <row r="72" spans="1:2" ht="15" customHeight="1" x14ac:dyDescent="0.35">
      <c r="A72" s="63"/>
      <c r="B72" s="287"/>
    </row>
    <row r="73" spans="1:2" ht="15" customHeight="1" x14ac:dyDescent="0.35">
      <c r="A73" s="63"/>
      <c r="B73" s="287"/>
    </row>
    <row r="74" spans="1:2" ht="15" customHeight="1" x14ac:dyDescent="0.35">
      <c r="A74" s="63"/>
      <c r="B74" s="287"/>
    </row>
    <row r="75" spans="1:2" ht="15" customHeight="1" x14ac:dyDescent="0.35">
      <c r="A75" s="63"/>
      <c r="B75" s="287"/>
    </row>
    <row r="76" spans="1:2" ht="15" customHeight="1" x14ac:dyDescent="0.35">
      <c r="A76" s="63"/>
      <c r="B76" s="287"/>
    </row>
    <row r="77" spans="1:2" ht="15" customHeight="1" x14ac:dyDescent="0.35">
      <c r="A77" s="63"/>
      <c r="B77" s="287"/>
    </row>
    <row r="78" spans="1:2" ht="15" customHeight="1" x14ac:dyDescent="0.35">
      <c r="A78" s="63"/>
      <c r="B78" s="287"/>
    </row>
    <row r="79" spans="1:2" ht="15" customHeight="1" x14ac:dyDescent="0.35">
      <c r="A79" s="63"/>
      <c r="B79" s="287"/>
    </row>
    <row r="80" spans="1:2" ht="15" customHeight="1" x14ac:dyDescent="0.35">
      <c r="A80" s="63"/>
      <c r="B80" s="287"/>
    </row>
    <row r="81" spans="1:2" ht="15" customHeight="1" x14ac:dyDescent="0.35">
      <c r="A81" s="63"/>
      <c r="B81" s="287"/>
    </row>
    <row r="82" spans="1:2" ht="15" customHeight="1" x14ac:dyDescent="0.35">
      <c r="A82" s="63"/>
      <c r="B82" s="287"/>
    </row>
    <row r="83" spans="1:2" ht="15" customHeight="1" x14ac:dyDescent="0.35">
      <c r="A83" s="63"/>
      <c r="B83" s="287"/>
    </row>
    <row r="84" spans="1:2" ht="15" customHeight="1" x14ac:dyDescent="0.35">
      <c r="A84" s="63"/>
      <c r="B84" s="287"/>
    </row>
    <row r="85" spans="1:2" ht="15" customHeight="1" x14ac:dyDescent="0.35">
      <c r="A85" s="63"/>
      <c r="B85" s="287"/>
    </row>
    <row r="86" spans="1:2" ht="15" customHeight="1" x14ac:dyDescent="0.35">
      <c r="A86" s="63"/>
      <c r="B86" s="287"/>
    </row>
    <row r="87" spans="1:2" ht="15" customHeight="1" x14ac:dyDescent="0.35">
      <c r="A87" s="63"/>
      <c r="B87" s="287"/>
    </row>
    <row r="88" spans="1:2" ht="15" customHeight="1" x14ac:dyDescent="0.35">
      <c r="A88" s="63"/>
      <c r="B88" s="287"/>
    </row>
    <row r="89" spans="1:2" ht="15" customHeight="1" x14ac:dyDescent="0.35">
      <c r="A89" s="63"/>
      <c r="B89" s="287"/>
    </row>
    <row r="90" spans="1:2" ht="15" customHeight="1" x14ac:dyDescent="0.35">
      <c r="A90" s="63"/>
      <c r="B90" s="287"/>
    </row>
    <row r="91" spans="1:2" ht="15" customHeight="1" x14ac:dyDescent="0.35">
      <c r="A91" s="63"/>
      <c r="B91" s="287"/>
    </row>
    <row r="92" spans="1:2" ht="15" customHeight="1" x14ac:dyDescent="0.35">
      <c r="A92" s="63"/>
      <c r="B92" s="287"/>
    </row>
    <row r="93" spans="1:2" ht="15" customHeight="1" x14ac:dyDescent="0.35">
      <c r="A93" s="63"/>
      <c r="B93" s="287"/>
    </row>
    <row r="94" spans="1:2" ht="15" customHeight="1" x14ac:dyDescent="0.35">
      <c r="A94" s="63"/>
      <c r="B94" s="287"/>
    </row>
    <row r="95" spans="1:2" ht="15" customHeight="1" x14ac:dyDescent="0.35">
      <c r="A95" s="63"/>
      <c r="B95" s="287"/>
    </row>
    <row r="96" spans="1:2" ht="15" customHeight="1" x14ac:dyDescent="0.35">
      <c r="A96" s="63"/>
      <c r="B96" s="287"/>
    </row>
    <row r="97" spans="1:2" ht="15" customHeight="1" x14ac:dyDescent="0.35">
      <c r="A97" s="63"/>
      <c r="B97" s="287"/>
    </row>
    <row r="98" spans="1:2" ht="15" customHeight="1" x14ac:dyDescent="0.35">
      <c r="A98" s="63"/>
      <c r="B98" s="287"/>
    </row>
    <row r="99" spans="1:2" ht="15" customHeight="1" x14ac:dyDescent="0.35">
      <c r="A99" s="63"/>
      <c r="B99" s="287"/>
    </row>
    <row r="100" spans="1:2" ht="15" customHeight="1" x14ac:dyDescent="0.35">
      <c r="A100" s="63"/>
      <c r="B100" s="287"/>
    </row>
    <row r="101" spans="1:2" ht="15" customHeight="1" x14ac:dyDescent="0.35">
      <c r="A101" s="63"/>
      <c r="B101" s="287"/>
    </row>
    <row r="102" spans="1:2" ht="15" customHeight="1" x14ac:dyDescent="0.35">
      <c r="A102" s="63"/>
      <c r="B102" s="287"/>
    </row>
    <row r="103" spans="1:2" ht="15" customHeight="1" x14ac:dyDescent="0.35">
      <c r="A103" s="63"/>
      <c r="B103" s="287"/>
    </row>
    <row r="104" spans="1:2" ht="15" customHeight="1" x14ac:dyDescent="0.35">
      <c r="A104" s="63"/>
      <c r="B104" s="287"/>
    </row>
    <row r="105" spans="1:2" ht="15" customHeight="1" x14ac:dyDescent="0.35">
      <c r="A105" s="63"/>
      <c r="B105" s="287"/>
    </row>
    <row r="106" spans="1:2" ht="15" customHeight="1" x14ac:dyDescent="0.35">
      <c r="A106" s="63"/>
      <c r="B106" s="287"/>
    </row>
    <row r="107" spans="1:2" ht="15" customHeight="1" x14ac:dyDescent="0.35">
      <c r="A107" s="63"/>
      <c r="B107" s="287"/>
    </row>
    <row r="108" spans="1:2" ht="15" customHeight="1" x14ac:dyDescent="0.35">
      <c r="A108" s="63"/>
      <c r="B108" s="287"/>
    </row>
    <row r="109" spans="1:2" ht="15" customHeight="1" x14ac:dyDescent="0.35">
      <c r="A109" s="63"/>
      <c r="B109" s="287"/>
    </row>
    <row r="110" spans="1:2" ht="15" customHeight="1" x14ac:dyDescent="0.35">
      <c r="A110" s="63"/>
      <c r="B110" s="287"/>
    </row>
    <row r="111" spans="1:2" ht="15" customHeight="1" x14ac:dyDescent="0.35">
      <c r="A111" s="63"/>
      <c r="B111" s="287"/>
    </row>
    <row r="112" spans="1:2" ht="15" customHeight="1" x14ac:dyDescent="0.35">
      <c r="A112" s="63"/>
      <c r="B112" s="287"/>
    </row>
    <row r="113" spans="1:2" ht="15" customHeight="1" x14ac:dyDescent="0.35">
      <c r="A113" s="63"/>
      <c r="B113" s="287"/>
    </row>
    <row r="114" spans="1:2" ht="15" customHeight="1" x14ac:dyDescent="0.35">
      <c r="A114" s="63"/>
      <c r="B114" s="287"/>
    </row>
    <row r="115" spans="1:2" ht="15" customHeight="1" x14ac:dyDescent="0.35">
      <c r="A115" s="63"/>
      <c r="B115" s="287"/>
    </row>
    <row r="116" spans="1:2" ht="15" customHeight="1" x14ac:dyDescent="0.35">
      <c r="A116" s="63"/>
      <c r="B116" s="287"/>
    </row>
    <row r="117" spans="1:2" ht="15" customHeight="1" x14ac:dyDescent="0.35">
      <c r="A117" s="63"/>
      <c r="B117" s="287"/>
    </row>
    <row r="118" spans="1:2" ht="15" customHeight="1" x14ac:dyDescent="0.35">
      <c r="A118" s="63"/>
      <c r="B118" s="287"/>
    </row>
    <row r="119" spans="1:2" ht="15" customHeight="1" x14ac:dyDescent="0.35">
      <c r="A119" s="63"/>
      <c r="B119" s="287"/>
    </row>
    <row r="120" spans="1:2" ht="15" customHeight="1" x14ac:dyDescent="0.35">
      <c r="A120" s="63"/>
      <c r="B120" s="287"/>
    </row>
    <row r="121" spans="1:2" ht="15" customHeight="1" x14ac:dyDescent="0.35">
      <c r="A121" s="63"/>
      <c r="B121" s="287"/>
    </row>
    <row r="122" spans="1:2" ht="15" customHeight="1" x14ac:dyDescent="0.35">
      <c r="A122" s="63"/>
      <c r="B122" s="287"/>
    </row>
    <row r="123" spans="1:2" ht="15" customHeight="1" x14ac:dyDescent="0.35">
      <c r="A123" s="63"/>
      <c r="B123" s="287"/>
    </row>
    <row r="124" spans="1:2" ht="15" customHeight="1" x14ac:dyDescent="0.35">
      <c r="A124" s="63"/>
      <c r="B124" s="287"/>
    </row>
    <row r="125" spans="1:2" ht="15" customHeight="1" x14ac:dyDescent="0.35">
      <c r="A125" s="63"/>
      <c r="B125" s="287"/>
    </row>
    <row r="126" spans="1:2" ht="15" customHeight="1" x14ac:dyDescent="0.35">
      <c r="A126" s="63"/>
      <c r="B126" s="287"/>
    </row>
    <row r="127" spans="1:2" ht="15" customHeight="1" x14ac:dyDescent="0.35">
      <c r="A127" s="63"/>
      <c r="B127" s="287"/>
    </row>
    <row r="128" spans="1:2" ht="15" customHeight="1" x14ac:dyDescent="0.35">
      <c r="A128" s="63"/>
      <c r="B128" s="287"/>
    </row>
    <row r="129" spans="1:2" ht="15" customHeight="1" x14ac:dyDescent="0.35">
      <c r="A129" s="63"/>
      <c r="B129" s="287"/>
    </row>
    <row r="130" spans="1:2" ht="15" customHeight="1" x14ac:dyDescent="0.35">
      <c r="A130" s="63"/>
      <c r="B130" s="287"/>
    </row>
    <row r="131" spans="1:2" ht="15" customHeight="1" x14ac:dyDescent="0.35">
      <c r="A131" s="63"/>
      <c r="B131" s="287"/>
    </row>
    <row r="132" spans="1:2" ht="15" customHeight="1" x14ac:dyDescent="0.35">
      <c r="A132" s="63"/>
      <c r="B132" s="287"/>
    </row>
    <row r="133" spans="1:2" ht="15" customHeight="1" x14ac:dyDescent="0.35">
      <c r="A133" s="63"/>
      <c r="B133" s="287"/>
    </row>
    <row r="134" spans="1:2" ht="15" customHeight="1" x14ac:dyDescent="0.35">
      <c r="A134" s="63"/>
      <c r="B134" s="287"/>
    </row>
    <row r="135" spans="1:2" ht="15" customHeight="1" x14ac:dyDescent="0.35">
      <c r="A135" s="63"/>
      <c r="B135" s="287"/>
    </row>
    <row r="136" spans="1:2" ht="15" customHeight="1" x14ac:dyDescent="0.35">
      <c r="A136" s="63"/>
      <c r="B136" s="287"/>
    </row>
    <row r="137" spans="1:2" ht="15" customHeight="1" x14ac:dyDescent="0.35">
      <c r="A137" s="63"/>
      <c r="B137" s="287"/>
    </row>
    <row r="138" spans="1:2" ht="15" customHeight="1" x14ac:dyDescent="0.35">
      <c r="A138" s="63"/>
      <c r="B138" s="287"/>
    </row>
    <row r="139" spans="1:2" ht="15" customHeight="1" x14ac:dyDescent="0.35">
      <c r="A139" s="63"/>
      <c r="B139" s="287"/>
    </row>
    <row r="140" spans="1:2" ht="15" customHeight="1" x14ac:dyDescent="0.35">
      <c r="A140" s="63"/>
      <c r="B140" s="287"/>
    </row>
    <row r="141" spans="1:2" ht="15" customHeight="1" x14ac:dyDescent="0.35">
      <c r="A141" s="63"/>
      <c r="B141" s="287"/>
    </row>
    <row r="142" spans="1:2" ht="15" customHeight="1" x14ac:dyDescent="0.35">
      <c r="A142" s="63"/>
      <c r="B142" s="287"/>
    </row>
    <row r="143" spans="1:2" ht="15" customHeight="1" x14ac:dyDescent="0.35">
      <c r="A143" s="63"/>
      <c r="B143" s="287"/>
    </row>
    <row r="144" spans="1:2" ht="15" customHeight="1" x14ac:dyDescent="0.35">
      <c r="A144" s="63"/>
      <c r="B144" s="287"/>
    </row>
    <row r="145" spans="1:2" ht="15" customHeight="1" x14ac:dyDescent="0.35">
      <c r="A145" s="63"/>
      <c r="B145" s="287"/>
    </row>
    <row r="146" spans="1:2" ht="15" customHeight="1" x14ac:dyDescent="0.35">
      <c r="A146" s="63"/>
      <c r="B146" s="287"/>
    </row>
    <row r="147" spans="1:2" ht="15" customHeight="1" x14ac:dyDescent="0.35">
      <c r="A147" s="63"/>
      <c r="B147" s="287"/>
    </row>
    <row r="148" spans="1:2" ht="15" customHeight="1" x14ac:dyDescent="0.35">
      <c r="A148" s="63"/>
      <c r="B148" s="287"/>
    </row>
    <row r="149" spans="1:2" ht="15" customHeight="1" x14ac:dyDescent="0.35">
      <c r="A149" s="63"/>
      <c r="B149" s="287"/>
    </row>
    <row r="150" spans="1:2" ht="15" customHeight="1" x14ac:dyDescent="0.35">
      <c r="A150" s="63"/>
      <c r="B150" s="287"/>
    </row>
    <row r="151" spans="1:2" ht="15" customHeight="1" x14ac:dyDescent="0.35">
      <c r="A151" s="63"/>
      <c r="B151" s="287"/>
    </row>
    <row r="152" spans="1:2" ht="15" customHeight="1" x14ac:dyDescent="0.35">
      <c r="A152" s="63"/>
      <c r="B152" s="287"/>
    </row>
    <row r="153" spans="1:2" ht="15" customHeight="1" x14ac:dyDescent="0.35">
      <c r="A153" s="63"/>
      <c r="B153" s="287"/>
    </row>
    <row r="154" spans="1:2" ht="15" customHeight="1" x14ac:dyDescent="0.35">
      <c r="A154" s="63"/>
      <c r="B154" s="287"/>
    </row>
    <row r="155" spans="1:2" ht="15" customHeight="1" x14ac:dyDescent="0.35">
      <c r="A155" s="63"/>
      <c r="B155" s="287"/>
    </row>
    <row r="156" spans="1:2" ht="15" customHeight="1" x14ac:dyDescent="0.35">
      <c r="A156" s="63"/>
      <c r="B156" s="287"/>
    </row>
    <row r="157" spans="1:2" ht="15" customHeight="1" x14ac:dyDescent="0.35">
      <c r="A157" s="63"/>
      <c r="B157" s="287"/>
    </row>
    <row r="158" spans="1:2" ht="15" customHeight="1" x14ac:dyDescent="0.35">
      <c r="A158" s="63"/>
      <c r="B158" s="287"/>
    </row>
    <row r="159" spans="1:2" ht="15" customHeight="1" x14ac:dyDescent="0.35">
      <c r="A159" s="63"/>
      <c r="B159" s="287"/>
    </row>
    <row r="160" spans="1:2" ht="15" customHeight="1" x14ac:dyDescent="0.35">
      <c r="A160" s="63"/>
      <c r="B160" s="287"/>
    </row>
    <row r="161" spans="1:2" ht="15" customHeight="1" x14ac:dyDescent="0.35">
      <c r="A161" s="63"/>
      <c r="B161" s="287"/>
    </row>
    <row r="162" spans="1:2" ht="15" customHeight="1" x14ac:dyDescent="0.35">
      <c r="A162" s="63"/>
      <c r="B162" s="287"/>
    </row>
    <row r="163" spans="1:2" ht="15" customHeight="1" x14ac:dyDescent="0.35">
      <c r="A163" s="63"/>
      <c r="B163" s="287"/>
    </row>
    <row r="164" spans="1:2" ht="15" customHeight="1" x14ac:dyDescent="0.35">
      <c r="A164" s="63"/>
      <c r="B164" s="287"/>
    </row>
    <row r="165" spans="1:2" ht="15" customHeight="1" x14ac:dyDescent="0.35">
      <c r="A165" s="63"/>
      <c r="B165" s="287"/>
    </row>
    <row r="166" spans="1:2" ht="15" customHeight="1" x14ac:dyDescent="0.35">
      <c r="A166" s="63"/>
      <c r="B166" s="287"/>
    </row>
    <row r="167" spans="1:2" ht="15" customHeight="1" x14ac:dyDescent="0.35">
      <c r="A167" s="63"/>
      <c r="B167" s="287"/>
    </row>
    <row r="168" spans="1:2" ht="15" customHeight="1" x14ac:dyDescent="0.35">
      <c r="A168" s="63"/>
      <c r="B168" s="287"/>
    </row>
    <row r="169" spans="1:2" ht="15" customHeight="1" x14ac:dyDescent="0.35">
      <c r="A169" s="63"/>
      <c r="B169" s="287"/>
    </row>
    <row r="170" spans="1:2" ht="15" customHeight="1" x14ac:dyDescent="0.35">
      <c r="A170" s="63"/>
      <c r="B170" s="287"/>
    </row>
    <row r="171" spans="1:2" ht="15" customHeight="1" x14ac:dyDescent="0.35">
      <c r="A171" s="63"/>
      <c r="B171" s="287"/>
    </row>
    <row r="172" spans="1:2" ht="15" customHeight="1" x14ac:dyDescent="0.35">
      <c r="A172" s="63"/>
      <c r="B172" s="287"/>
    </row>
    <row r="173" spans="1:2" ht="15" customHeight="1" x14ac:dyDescent="0.35">
      <c r="A173" s="63"/>
      <c r="B173" s="287"/>
    </row>
    <row r="174" spans="1:2" ht="15" customHeight="1" x14ac:dyDescent="0.35">
      <c r="A174" s="63"/>
      <c r="B174" s="287"/>
    </row>
    <row r="175" spans="1:2" ht="15" customHeight="1" x14ac:dyDescent="0.35">
      <c r="A175" s="63"/>
      <c r="B175" s="287"/>
    </row>
    <row r="176" spans="1:2" ht="15" customHeight="1" x14ac:dyDescent="0.35">
      <c r="A176" s="63"/>
      <c r="B176" s="287"/>
    </row>
    <row r="177" spans="1:2" ht="15" customHeight="1" x14ac:dyDescent="0.35">
      <c r="A177" s="63"/>
      <c r="B177" s="287"/>
    </row>
    <row r="178" spans="1:2" ht="15" customHeight="1" x14ac:dyDescent="0.35">
      <c r="A178" s="63"/>
      <c r="B178" s="287"/>
    </row>
    <row r="179" spans="1:2" ht="15" customHeight="1" x14ac:dyDescent="0.35">
      <c r="A179" s="63"/>
      <c r="B179" s="287"/>
    </row>
    <row r="180" spans="1:2" ht="15" customHeight="1" x14ac:dyDescent="0.35">
      <c r="A180" s="63"/>
      <c r="B180" s="287"/>
    </row>
    <row r="181" spans="1:2" ht="15" customHeight="1" x14ac:dyDescent="0.35">
      <c r="A181" s="63"/>
      <c r="B181" s="287"/>
    </row>
    <row r="182" spans="1:2" ht="15" customHeight="1" x14ac:dyDescent="0.35">
      <c r="A182" s="63"/>
      <c r="B182" s="287"/>
    </row>
    <row r="183" spans="1:2" ht="15" customHeight="1" x14ac:dyDescent="0.35">
      <c r="A183" s="63"/>
      <c r="B183" s="287"/>
    </row>
    <row r="184" spans="1:2" ht="15" customHeight="1" x14ac:dyDescent="0.35">
      <c r="A184" s="63"/>
      <c r="B184" s="287"/>
    </row>
    <row r="185" spans="1:2" ht="15" customHeight="1" x14ac:dyDescent="0.35">
      <c r="A185" s="63"/>
      <c r="B185" s="287"/>
    </row>
    <row r="186" spans="1:2" ht="15" customHeight="1" x14ac:dyDescent="0.35">
      <c r="A186" s="63"/>
      <c r="B186" s="287"/>
    </row>
    <row r="187" spans="1:2" ht="15" customHeight="1" x14ac:dyDescent="0.35">
      <c r="A187" s="63"/>
      <c r="B187" s="287"/>
    </row>
    <row r="188" spans="1:2" ht="15" customHeight="1" x14ac:dyDescent="0.35">
      <c r="A188" s="63"/>
      <c r="B188" s="287"/>
    </row>
    <row r="189" spans="1:2" ht="15" customHeight="1" x14ac:dyDescent="0.35">
      <c r="A189" s="63"/>
      <c r="B189" s="287"/>
    </row>
    <row r="190" spans="1:2" ht="15" customHeight="1" x14ac:dyDescent="0.35">
      <c r="A190" s="63"/>
      <c r="B190" s="287"/>
    </row>
    <row r="191" spans="1:2" ht="15" customHeight="1" x14ac:dyDescent="0.35">
      <c r="A191" s="63"/>
      <c r="B191" s="287"/>
    </row>
    <row r="192" spans="1:2" ht="15" customHeight="1" x14ac:dyDescent="0.35">
      <c r="A192" s="63"/>
      <c r="B192" s="287"/>
    </row>
    <row r="193" spans="1:2" ht="15" customHeight="1" x14ac:dyDescent="0.35">
      <c r="A193" s="63"/>
      <c r="B193" s="287"/>
    </row>
    <row r="194" spans="1:2" ht="15" customHeight="1" x14ac:dyDescent="0.35">
      <c r="A194" s="63"/>
      <c r="B194" s="287"/>
    </row>
    <row r="195" spans="1:2" ht="15" customHeight="1" x14ac:dyDescent="0.35">
      <c r="A195" s="63"/>
      <c r="B195" s="287"/>
    </row>
    <row r="196" spans="1:2" ht="15" customHeight="1" x14ac:dyDescent="0.35">
      <c r="A196" s="63"/>
      <c r="B196" s="287"/>
    </row>
    <row r="197" spans="1:2" ht="15" customHeight="1" x14ac:dyDescent="0.35">
      <c r="A197" s="63"/>
      <c r="B197" s="287"/>
    </row>
    <row r="198" spans="1:2" ht="15" customHeight="1" x14ac:dyDescent="0.35">
      <c r="A198" s="63"/>
      <c r="B198" s="287"/>
    </row>
    <row r="199" spans="1:2" ht="15" customHeight="1" x14ac:dyDescent="0.35">
      <c r="A199" s="63"/>
      <c r="B199" s="287"/>
    </row>
    <row r="200" spans="1:2" ht="15" customHeight="1" x14ac:dyDescent="0.35">
      <c r="A200" s="63"/>
      <c r="B200" s="287"/>
    </row>
    <row r="201" spans="1:2" ht="15" customHeight="1" x14ac:dyDescent="0.35">
      <c r="A201" s="63"/>
      <c r="B201" s="287"/>
    </row>
    <row r="202" spans="1:2" ht="15" customHeight="1" x14ac:dyDescent="0.35">
      <c r="A202" s="63"/>
      <c r="B202" s="287"/>
    </row>
    <row r="203" spans="1:2" ht="15" customHeight="1" x14ac:dyDescent="0.35">
      <c r="A203" s="63"/>
      <c r="B203" s="287"/>
    </row>
    <row r="204" spans="1:2" ht="15" customHeight="1" x14ac:dyDescent="0.35">
      <c r="A204" s="63"/>
      <c r="B204" s="287"/>
    </row>
    <row r="205" spans="1:2" ht="15" customHeight="1" x14ac:dyDescent="0.35">
      <c r="A205" s="63"/>
      <c r="B205" s="287"/>
    </row>
    <row r="206" spans="1:2" ht="15" customHeight="1" x14ac:dyDescent="0.35">
      <c r="A206" s="63"/>
      <c r="B206" s="287"/>
    </row>
    <row r="207" spans="1:2" ht="15" customHeight="1" x14ac:dyDescent="0.35">
      <c r="A207" s="63"/>
      <c r="B207" s="287"/>
    </row>
    <row r="208" spans="1:2" ht="15" customHeight="1" x14ac:dyDescent="0.35">
      <c r="A208" s="63"/>
      <c r="B208" s="287"/>
    </row>
    <row r="209" spans="1:2" ht="15" customHeight="1" x14ac:dyDescent="0.35">
      <c r="A209" s="63"/>
      <c r="B209" s="287"/>
    </row>
    <row r="210" spans="1:2" ht="15" customHeight="1" x14ac:dyDescent="0.35">
      <c r="A210" s="63"/>
      <c r="B210" s="287"/>
    </row>
    <row r="211" spans="1:2" ht="15" customHeight="1" x14ac:dyDescent="0.35">
      <c r="A211" s="63"/>
      <c r="B211" s="287"/>
    </row>
    <row r="212" spans="1:2" ht="15" customHeight="1" x14ac:dyDescent="0.35">
      <c r="A212" s="63"/>
      <c r="B212" s="287"/>
    </row>
    <row r="213" spans="1:2" ht="15" customHeight="1" x14ac:dyDescent="0.35">
      <c r="A213" s="63"/>
      <c r="B213" s="287"/>
    </row>
    <row r="214" spans="1:2" ht="15" customHeight="1" x14ac:dyDescent="0.35">
      <c r="A214" s="63"/>
      <c r="B214" s="287"/>
    </row>
    <row r="215" spans="1:2" ht="15" customHeight="1" x14ac:dyDescent="0.35">
      <c r="A215" s="63"/>
      <c r="B215" s="287"/>
    </row>
    <row r="216" spans="1:2" ht="15" customHeight="1" x14ac:dyDescent="0.35">
      <c r="A216" s="63"/>
      <c r="B216" s="287"/>
    </row>
    <row r="217" spans="1:2" ht="15" customHeight="1" x14ac:dyDescent="0.35">
      <c r="A217" s="63"/>
      <c r="B217" s="287"/>
    </row>
    <row r="218" spans="1:2" ht="15" customHeight="1" x14ac:dyDescent="0.35">
      <c r="A218" s="63"/>
      <c r="B218" s="287"/>
    </row>
    <row r="219" spans="1:2" ht="15" customHeight="1" x14ac:dyDescent="0.35">
      <c r="A219" s="63"/>
      <c r="B219" s="287"/>
    </row>
    <row r="220" spans="1:2" ht="15" customHeight="1" x14ac:dyDescent="0.35">
      <c r="A220" s="63"/>
      <c r="B220" s="287"/>
    </row>
    <row r="221" spans="1:2" ht="15" customHeight="1" x14ac:dyDescent="0.35">
      <c r="A221" s="63"/>
      <c r="B221" s="287"/>
    </row>
    <row r="222" spans="1:2" ht="15" customHeight="1" x14ac:dyDescent="0.35">
      <c r="A222" s="63"/>
      <c r="B222" s="287"/>
    </row>
    <row r="223" spans="1:2" ht="15" customHeight="1" x14ac:dyDescent="0.35">
      <c r="A223" s="63"/>
      <c r="B223" s="287"/>
    </row>
    <row r="224" spans="1:2" ht="15" customHeight="1" x14ac:dyDescent="0.35">
      <c r="A224" s="63"/>
      <c r="B224" s="287"/>
    </row>
    <row r="225" spans="1:2" ht="15" customHeight="1" x14ac:dyDescent="0.35">
      <c r="A225" s="63"/>
      <c r="B225" s="287"/>
    </row>
    <row r="226" spans="1:2" ht="15" customHeight="1" x14ac:dyDescent="0.35">
      <c r="A226" s="63"/>
      <c r="B226" s="287"/>
    </row>
    <row r="227" spans="1:2" ht="15" customHeight="1" x14ac:dyDescent="0.35">
      <c r="A227" s="63"/>
      <c r="B227" s="287"/>
    </row>
    <row r="228" spans="1:2" ht="15" customHeight="1" x14ac:dyDescent="0.35">
      <c r="A228" s="63"/>
      <c r="B228" s="287"/>
    </row>
    <row r="229" spans="1:2" ht="15" customHeight="1" x14ac:dyDescent="0.35">
      <c r="A229" s="63"/>
      <c r="B229" s="287"/>
    </row>
    <row r="230" spans="1:2" ht="15" customHeight="1" x14ac:dyDescent="0.35">
      <c r="A230" s="63"/>
      <c r="B230" s="287"/>
    </row>
    <row r="231" spans="1:2" ht="15" customHeight="1" x14ac:dyDescent="0.35">
      <c r="A231" s="63"/>
      <c r="B231" s="287"/>
    </row>
    <row r="232" spans="1:2" ht="15" customHeight="1" x14ac:dyDescent="0.35">
      <c r="A232" s="63"/>
      <c r="B232" s="287"/>
    </row>
    <row r="233" spans="1:2" ht="15" customHeight="1" x14ac:dyDescent="0.35">
      <c r="A233" s="63"/>
      <c r="B233" s="287"/>
    </row>
    <row r="234" spans="1:2" ht="15" customHeight="1" x14ac:dyDescent="0.35">
      <c r="A234" s="63"/>
      <c r="B234" s="287"/>
    </row>
    <row r="235" spans="1:2" ht="15" customHeight="1" x14ac:dyDescent="0.35">
      <c r="A235" s="63"/>
      <c r="B235" s="287"/>
    </row>
    <row r="236" spans="1:2" ht="15" customHeight="1" x14ac:dyDescent="0.35">
      <c r="A236" s="63"/>
      <c r="B236" s="287"/>
    </row>
    <row r="237" spans="1:2" ht="15" customHeight="1" x14ac:dyDescent="0.35">
      <c r="A237" s="63"/>
      <c r="B237" s="287"/>
    </row>
    <row r="238" spans="1:2" ht="15" customHeight="1" x14ac:dyDescent="0.35">
      <c r="A238" s="63"/>
      <c r="B238" s="287"/>
    </row>
    <row r="239" spans="1:2" ht="15" customHeight="1" x14ac:dyDescent="0.35">
      <c r="A239" s="63"/>
      <c r="B239" s="287"/>
    </row>
    <row r="240" spans="1:2" ht="15" customHeight="1" x14ac:dyDescent="0.35">
      <c r="A240" s="63"/>
      <c r="B240" s="287"/>
    </row>
    <row r="241" spans="1:2" ht="15" customHeight="1" x14ac:dyDescent="0.35">
      <c r="A241" s="63"/>
      <c r="B241" s="287"/>
    </row>
    <row r="242" spans="1:2" ht="15" customHeight="1" x14ac:dyDescent="0.35">
      <c r="A242" s="63"/>
      <c r="B242" s="287"/>
    </row>
    <row r="243" spans="1:2" ht="15" customHeight="1" x14ac:dyDescent="0.35">
      <c r="A243" s="63"/>
      <c r="B243" s="287"/>
    </row>
    <row r="244" spans="1:2" ht="15" customHeight="1" x14ac:dyDescent="0.35">
      <c r="A244" s="63"/>
      <c r="B244" s="287"/>
    </row>
    <row r="245" spans="1:2" ht="15" customHeight="1" x14ac:dyDescent="0.35">
      <c r="A245" s="63"/>
      <c r="B245" s="287"/>
    </row>
    <row r="246" spans="1:2" ht="15" customHeight="1" x14ac:dyDescent="0.35">
      <c r="A246" s="63"/>
      <c r="B246" s="287"/>
    </row>
    <row r="247" spans="1:2" ht="15" customHeight="1" x14ac:dyDescent="0.35">
      <c r="A247" s="63"/>
      <c r="B247" s="287"/>
    </row>
    <row r="248" spans="1:2" ht="15" customHeight="1" x14ac:dyDescent="0.35">
      <c r="A248" s="63"/>
      <c r="B248" s="287"/>
    </row>
    <row r="249" spans="1:2" ht="15" customHeight="1" x14ac:dyDescent="0.35">
      <c r="A249" s="63"/>
      <c r="B249" s="287"/>
    </row>
    <row r="250" spans="1:2" ht="15" customHeight="1" x14ac:dyDescent="0.35">
      <c r="A250" s="63"/>
      <c r="B250" s="287"/>
    </row>
    <row r="251" spans="1:2" ht="15" customHeight="1" x14ac:dyDescent="0.35">
      <c r="A251" s="63"/>
      <c r="B251" s="287"/>
    </row>
    <row r="252" spans="1:2" ht="15" customHeight="1" x14ac:dyDescent="0.35">
      <c r="A252" s="63"/>
      <c r="B252" s="287"/>
    </row>
    <row r="253" spans="1:2" ht="15" customHeight="1" x14ac:dyDescent="0.35">
      <c r="A253" s="63"/>
      <c r="B253" s="287"/>
    </row>
    <row r="254" spans="1:2" ht="15" customHeight="1" x14ac:dyDescent="0.35">
      <c r="A254" s="63"/>
      <c r="B254" s="287"/>
    </row>
    <row r="255" spans="1:2" ht="15" customHeight="1" x14ac:dyDescent="0.35">
      <c r="A255" s="63"/>
      <c r="B255" s="287"/>
    </row>
    <row r="256" spans="1:2" ht="15" customHeight="1" x14ac:dyDescent="0.35">
      <c r="A256" s="63"/>
      <c r="B256" s="287"/>
    </row>
    <row r="257" spans="1:2" ht="15" customHeight="1" x14ac:dyDescent="0.35">
      <c r="A257" s="63"/>
      <c r="B257" s="287"/>
    </row>
    <row r="258" spans="1:2" ht="15" customHeight="1" x14ac:dyDescent="0.35">
      <c r="A258" s="63"/>
      <c r="B258" s="287"/>
    </row>
    <row r="259" spans="1:2" ht="15" customHeight="1" x14ac:dyDescent="0.35">
      <c r="A259" s="63"/>
      <c r="B259" s="287"/>
    </row>
    <row r="260" spans="1:2" ht="15" customHeight="1" x14ac:dyDescent="0.35">
      <c r="A260" s="63"/>
      <c r="B260" s="287"/>
    </row>
    <row r="261" spans="1:2" ht="15" customHeight="1" x14ac:dyDescent="0.35">
      <c r="A261" s="63"/>
      <c r="B261" s="287"/>
    </row>
    <row r="262" spans="1:2" ht="15" customHeight="1" x14ac:dyDescent="0.35">
      <c r="A262" s="63"/>
      <c r="B262" s="287"/>
    </row>
    <row r="263" spans="1:2" ht="15" customHeight="1" x14ac:dyDescent="0.35">
      <c r="A263" s="63"/>
      <c r="B263" s="287"/>
    </row>
    <row r="264" spans="1:2" ht="15" customHeight="1" x14ac:dyDescent="0.35">
      <c r="A264" s="63"/>
      <c r="B264" s="287"/>
    </row>
    <row r="265" spans="1:2" ht="15" customHeight="1" x14ac:dyDescent="0.35">
      <c r="A265" s="63"/>
      <c r="B265" s="287"/>
    </row>
    <row r="266" spans="1:2" ht="15" customHeight="1" x14ac:dyDescent="0.35">
      <c r="A266" s="63"/>
      <c r="B266" s="287"/>
    </row>
    <row r="267" spans="1:2" ht="15" customHeight="1" x14ac:dyDescent="0.35">
      <c r="A267" s="63"/>
      <c r="B267" s="287"/>
    </row>
    <row r="268" spans="1:2" ht="15" customHeight="1" x14ac:dyDescent="0.35">
      <c r="A268" s="63"/>
      <c r="B268" s="287"/>
    </row>
    <row r="269" spans="1:2" ht="15" customHeight="1" x14ac:dyDescent="0.35">
      <c r="A269" s="63"/>
      <c r="B269" s="287"/>
    </row>
    <row r="270" spans="1:2" ht="15" customHeight="1" x14ac:dyDescent="0.35">
      <c r="A270" s="63"/>
      <c r="B270" s="287"/>
    </row>
    <row r="271" spans="1:2" ht="15" customHeight="1" x14ac:dyDescent="0.35">
      <c r="A271" s="63"/>
      <c r="B271" s="287"/>
    </row>
    <row r="272" spans="1:2" ht="15" customHeight="1" x14ac:dyDescent="0.35">
      <c r="A272" s="63"/>
      <c r="B272" s="287"/>
    </row>
    <row r="273" spans="1:2" ht="15" customHeight="1" x14ac:dyDescent="0.35">
      <c r="A273" s="63"/>
      <c r="B273" s="287"/>
    </row>
    <row r="274" spans="1:2" ht="15" customHeight="1" x14ac:dyDescent="0.35">
      <c r="A274" s="63"/>
      <c r="B274" s="287"/>
    </row>
    <row r="275" spans="1:2" ht="15" customHeight="1" x14ac:dyDescent="0.35">
      <c r="A275" s="63"/>
      <c r="B275" s="287"/>
    </row>
    <row r="276" spans="1:2" ht="15" customHeight="1" x14ac:dyDescent="0.35">
      <c r="A276" s="63"/>
      <c r="B276" s="287"/>
    </row>
    <row r="277" spans="1:2" ht="15" customHeight="1" x14ac:dyDescent="0.35">
      <c r="A277" s="63"/>
      <c r="B277" s="287"/>
    </row>
    <row r="278" spans="1:2" ht="15" customHeight="1" x14ac:dyDescent="0.35">
      <c r="A278" s="63"/>
      <c r="B278" s="287"/>
    </row>
    <row r="279" spans="1:2" ht="15" customHeight="1" x14ac:dyDescent="0.35">
      <c r="A279" s="63"/>
      <c r="B279" s="287"/>
    </row>
    <row r="280" spans="1:2" ht="15" customHeight="1" x14ac:dyDescent="0.35">
      <c r="A280" s="63"/>
      <c r="B280" s="287"/>
    </row>
    <row r="281" spans="1:2" ht="15" customHeight="1" x14ac:dyDescent="0.35">
      <c r="A281" s="63"/>
      <c r="B281" s="287"/>
    </row>
    <row r="282" spans="1:2" ht="15" customHeight="1" x14ac:dyDescent="0.35">
      <c r="A282" s="63"/>
      <c r="B282" s="287"/>
    </row>
    <row r="283" spans="1:2" ht="15" customHeight="1" x14ac:dyDescent="0.35">
      <c r="A283" s="63"/>
      <c r="B283" s="287"/>
    </row>
    <row r="284" spans="1:2" ht="15" customHeight="1" x14ac:dyDescent="0.35">
      <c r="A284" s="63"/>
      <c r="B284" s="287"/>
    </row>
    <row r="285" spans="1:2" ht="15" customHeight="1" x14ac:dyDescent="0.35">
      <c r="A285" s="63"/>
      <c r="B285" s="287"/>
    </row>
    <row r="286" spans="1:2" ht="15" customHeight="1" x14ac:dyDescent="0.35">
      <c r="A286" s="63"/>
      <c r="B286" s="287"/>
    </row>
    <row r="287" spans="1:2" ht="15" customHeight="1" x14ac:dyDescent="0.35">
      <c r="A287" s="63"/>
      <c r="B287" s="287"/>
    </row>
    <row r="288" spans="1:2" ht="15" customHeight="1" x14ac:dyDescent="0.35">
      <c r="A288" s="63"/>
      <c r="B288" s="287"/>
    </row>
    <row r="289" spans="1:2" ht="15" customHeight="1" x14ac:dyDescent="0.35">
      <c r="A289" s="63"/>
      <c r="B289" s="287"/>
    </row>
    <row r="290" spans="1:2" ht="15" customHeight="1" x14ac:dyDescent="0.35">
      <c r="A290" s="63"/>
      <c r="B290" s="287"/>
    </row>
    <row r="291" spans="1:2" ht="15" customHeight="1" x14ac:dyDescent="0.35">
      <c r="A291" s="63"/>
      <c r="B291" s="287"/>
    </row>
    <row r="292" spans="1:2" ht="15" customHeight="1" x14ac:dyDescent="0.35">
      <c r="A292" s="63"/>
      <c r="B292" s="287"/>
    </row>
    <row r="293" spans="1:2" ht="15" customHeight="1" x14ac:dyDescent="0.35">
      <c r="A293" s="63"/>
      <c r="B293" s="287"/>
    </row>
    <row r="294" spans="1:2" ht="15" customHeight="1" x14ac:dyDescent="0.35">
      <c r="A294" s="63"/>
      <c r="B294" s="287"/>
    </row>
    <row r="295" spans="1:2" ht="15" customHeight="1" x14ac:dyDescent="0.35">
      <c r="A295" s="63"/>
      <c r="B295" s="287"/>
    </row>
    <row r="296" spans="1:2" ht="15" customHeight="1" x14ac:dyDescent="0.35">
      <c r="A296" s="63"/>
      <c r="B296" s="287"/>
    </row>
    <row r="297" spans="1:2" ht="15" customHeight="1" x14ac:dyDescent="0.35">
      <c r="A297" s="63"/>
      <c r="B297" s="287"/>
    </row>
    <row r="298" spans="1:2" ht="15" customHeight="1" x14ac:dyDescent="0.35">
      <c r="A298" s="63"/>
      <c r="B298" s="287"/>
    </row>
    <row r="299" spans="1:2" ht="15" customHeight="1" x14ac:dyDescent="0.35">
      <c r="A299" s="63"/>
      <c r="B299" s="287"/>
    </row>
    <row r="300" spans="1:2" ht="15" customHeight="1" x14ac:dyDescent="0.35">
      <c r="A300" s="63"/>
      <c r="B300" s="287"/>
    </row>
    <row r="301" spans="1:2" ht="15" customHeight="1" x14ac:dyDescent="0.35">
      <c r="A301" s="63"/>
      <c r="B301" s="287"/>
    </row>
    <row r="302" spans="1:2" ht="15" customHeight="1" x14ac:dyDescent="0.35">
      <c r="A302" s="63"/>
      <c r="B302" s="287"/>
    </row>
    <row r="303" spans="1:2" ht="15" customHeight="1" x14ac:dyDescent="0.35">
      <c r="A303" s="63"/>
      <c r="B303" s="287"/>
    </row>
    <row r="304" spans="1:2" ht="15" customHeight="1" x14ac:dyDescent="0.35">
      <c r="A304" s="63"/>
      <c r="B304" s="287"/>
    </row>
    <row r="305" spans="1:2" ht="15" customHeight="1" x14ac:dyDescent="0.35">
      <c r="A305" s="63"/>
      <c r="B305" s="287"/>
    </row>
    <row r="306" spans="1:2" ht="15" customHeight="1" x14ac:dyDescent="0.35">
      <c r="A306" s="63"/>
      <c r="B306" s="287"/>
    </row>
    <row r="307" spans="1:2" ht="15" customHeight="1" x14ac:dyDescent="0.35">
      <c r="A307" s="63"/>
      <c r="B307" s="287"/>
    </row>
    <row r="308" spans="1:2" ht="15" customHeight="1" x14ac:dyDescent="0.35">
      <c r="A308" s="63"/>
      <c r="B308" s="287"/>
    </row>
    <row r="309" spans="1:2" ht="15" customHeight="1" x14ac:dyDescent="0.35">
      <c r="A309" s="63"/>
      <c r="B309" s="287"/>
    </row>
    <row r="310" spans="1:2" ht="15" customHeight="1" x14ac:dyDescent="0.35">
      <c r="A310" s="63"/>
      <c r="B310" s="287"/>
    </row>
    <row r="311" spans="1:2" ht="15" customHeight="1" x14ac:dyDescent="0.35">
      <c r="A311" s="63"/>
      <c r="B311" s="287"/>
    </row>
    <row r="312" spans="1:2" ht="15" customHeight="1" x14ac:dyDescent="0.35">
      <c r="A312" s="63"/>
      <c r="B312" s="287"/>
    </row>
    <row r="313" spans="1:2" ht="15" customHeight="1" x14ac:dyDescent="0.35">
      <c r="A313" s="63"/>
      <c r="B313" s="287"/>
    </row>
    <row r="314" spans="1:2" ht="15" customHeight="1" x14ac:dyDescent="0.35">
      <c r="A314" s="63"/>
      <c r="B314" s="287"/>
    </row>
    <row r="315" spans="1:2" ht="15" customHeight="1" x14ac:dyDescent="0.35">
      <c r="A315" s="63"/>
      <c r="B315" s="287"/>
    </row>
    <row r="316" spans="1:2" ht="15" customHeight="1" x14ac:dyDescent="0.35">
      <c r="A316" s="63"/>
      <c r="B316" s="287"/>
    </row>
    <row r="317" spans="1:2" ht="15" customHeight="1" x14ac:dyDescent="0.35">
      <c r="A317" s="63"/>
      <c r="B317" s="287"/>
    </row>
    <row r="318" spans="1:2" ht="15" customHeight="1" x14ac:dyDescent="0.35">
      <c r="A318" s="63"/>
      <c r="B318" s="287"/>
    </row>
    <row r="319" spans="1:2" ht="15" customHeight="1" x14ac:dyDescent="0.35">
      <c r="A319" s="63"/>
      <c r="B319" s="287"/>
    </row>
    <row r="320" spans="1:2" ht="15" customHeight="1" x14ac:dyDescent="0.35">
      <c r="A320" s="63"/>
      <c r="B320" s="287"/>
    </row>
    <row r="321" spans="1:2" ht="15" customHeight="1" x14ac:dyDescent="0.35">
      <c r="A321" s="63"/>
      <c r="B321" s="287"/>
    </row>
    <row r="322" spans="1:2" ht="15" customHeight="1" x14ac:dyDescent="0.35">
      <c r="A322" s="63"/>
      <c r="B322" s="287"/>
    </row>
    <row r="323" spans="1:2" ht="15" customHeight="1" x14ac:dyDescent="0.35">
      <c r="A323" s="63"/>
      <c r="B323" s="287"/>
    </row>
    <row r="324" spans="1:2" ht="15" customHeight="1" x14ac:dyDescent="0.35">
      <c r="A324" s="63"/>
      <c r="B324" s="287"/>
    </row>
    <row r="325" spans="1:2" ht="15" customHeight="1" x14ac:dyDescent="0.35">
      <c r="A325" s="63"/>
      <c r="B325" s="287"/>
    </row>
    <row r="326" spans="1:2" ht="15" customHeight="1" x14ac:dyDescent="0.35">
      <c r="A326" s="63"/>
      <c r="B326" s="287"/>
    </row>
    <row r="327" spans="1:2" ht="15" customHeight="1" x14ac:dyDescent="0.35">
      <c r="A327" s="63"/>
      <c r="B327" s="287"/>
    </row>
    <row r="328" spans="1:2" ht="15" customHeight="1" x14ac:dyDescent="0.35">
      <c r="A328" s="63"/>
      <c r="B328" s="287"/>
    </row>
    <row r="329" spans="1:2" ht="15" customHeight="1" x14ac:dyDescent="0.35">
      <c r="A329" s="63"/>
      <c r="B329" s="287"/>
    </row>
    <row r="330" spans="1:2" ht="15" customHeight="1" x14ac:dyDescent="0.35">
      <c r="A330" s="63"/>
      <c r="B330" s="287"/>
    </row>
    <row r="331" spans="1:2" ht="15" customHeight="1" x14ac:dyDescent="0.35">
      <c r="A331" s="63"/>
      <c r="B331" s="287"/>
    </row>
    <row r="332" spans="1:2" ht="15" customHeight="1" x14ac:dyDescent="0.35">
      <c r="A332" s="63"/>
      <c r="B332" s="287"/>
    </row>
    <row r="333" spans="1:2" ht="15" customHeight="1" x14ac:dyDescent="0.35">
      <c r="A333" s="63"/>
      <c r="B333" s="287"/>
    </row>
    <row r="334" spans="1:2" ht="15" customHeight="1" x14ac:dyDescent="0.35">
      <c r="A334" s="63"/>
      <c r="B334" s="287"/>
    </row>
    <row r="335" spans="1:2" ht="15" customHeight="1" x14ac:dyDescent="0.35">
      <c r="A335" s="63"/>
      <c r="B335" s="287"/>
    </row>
    <row r="336" spans="1:2" ht="15" customHeight="1" x14ac:dyDescent="0.35">
      <c r="A336" s="63"/>
      <c r="B336" s="287"/>
    </row>
    <row r="337" spans="1:2" ht="15" customHeight="1" x14ac:dyDescent="0.35">
      <c r="A337" s="63"/>
      <c r="B337" s="287"/>
    </row>
    <row r="338" spans="1:2" ht="15" customHeight="1" x14ac:dyDescent="0.35">
      <c r="A338" s="63"/>
      <c r="B338" s="287"/>
    </row>
    <row r="339" spans="1:2" ht="15" customHeight="1" x14ac:dyDescent="0.35">
      <c r="A339" s="63"/>
      <c r="B339" s="287"/>
    </row>
    <row r="340" spans="1:2" ht="15" customHeight="1" x14ac:dyDescent="0.35">
      <c r="A340" s="63"/>
      <c r="B340" s="287"/>
    </row>
    <row r="341" spans="1:2" ht="15" customHeight="1" x14ac:dyDescent="0.35">
      <c r="A341" s="63"/>
      <c r="B341" s="287"/>
    </row>
    <row r="342" spans="1:2" ht="15" customHeight="1" x14ac:dyDescent="0.35">
      <c r="A342" s="63"/>
      <c r="B342" s="287"/>
    </row>
    <row r="343" spans="1:2" ht="15" customHeight="1" x14ac:dyDescent="0.35">
      <c r="A343" s="63"/>
      <c r="B343" s="287"/>
    </row>
    <row r="344" spans="1:2" ht="15" customHeight="1" x14ac:dyDescent="0.35">
      <c r="A344" s="63"/>
      <c r="B344" s="287"/>
    </row>
    <row r="345" spans="1:2" ht="15" customHeight="1" x14ac:dyDescent="0.35">
      <c r="A345" s="63"/>
      <c r="B345" s="287"/>
    </row>
    <row r="346" spans="1:2" ht="15" customHeight="1" x14ac:dyDescent="0.35">
      <c r="A346" s="63"/>
      <c r="B346" s="287"/>
    </row>
    <row r="347" spans="1:2" ht="15" customHeight="1" x14ac:dyDescent="0.35">
      <c r="A347" s="63"/>
      <c r="B347" s="287"/>
    </row>
    <row r="348" spans="1:2" ht="15" customHeight="1" x14ac:dyDescent="0.35">
      <c r="A348" s="63"/>
      <c r="B348" s="287"/>
    </row>
    <row r="349" spans="1:2" ht="15" customHeight="1" x14ac:dyDescent="0.35">
      <c r="A349" s="63"/>
      <c r="B349" s="287"/>
    </row>
    <row r="350" spans="1:2" ht="15" customHeight="1" x14ac:dyDescent="0.35">
      <c r="A350" s="63"/>
      <c r="B350" s="287"/>
    </row>
    <row r="351" spans="1:2" ht="15" customHeight="1" x14ac:dyDescent="0.35">
      <c r="A351" s="63"/>
      <c r="B351" s="287"/>
    </row>
    <row r="352" spans="1:2" ht="15" customHeight="1" x14ac:dyDescent="0.35">
      <c r="A352" s="63"/>
      <c r="B352" s="287"/>
    </row>
    <row r="353" spans="1:2" ht="15" customHeight="1" x14ac:dyDescent="0.35">
      <c r="A353" s="63"/>
      <c r="B353" s="287"/>
    </row>
    <row r="354" spans="1:2" ht="15" customHeight="1" x14ac:dyDescent="0.35">
      <c r="A354" s="63"/>
      <c r="B354" s="287"/>
    </row>
    <row r="355" spans="1:2" ht="15" customHeight="1" x14ac:dyDescent="0.35">
      <c r="A355" s="63"/>
      <c r="B355" s="287"/>
    </row>
    <row r="356" spans="1:2" ht="15" customHeight="1" x14ac:dyDescent="0.35">
      <c r="A356" s="63"/>
      <c r="B356" s="287"/>
    </row>
    <row r="357" spans="1:2" ht="15" customHeight="1" x14ac:dyDescent="0.35">
      <c r="A357" s="63"/>
      <c r="B357" s="287"/>
    </row>
    <row r="358" spans="1:2" ht="15" customHeight="1" x14ac:dyDescent="0.35">
      <c r="A358" s="63"/>
      <c r="B358" s="287"/>
    </row>
    <row r="359" spans="1:2" ht="15" customHeight="1" x14ac:dyDescent="0.35">
      <c r="A359" s="63"/>
      <c r="B359" s="287"/>
    </row>
    <row r="360" spans="1:2" ht="15" customHeight="1" x14ac:dyDescent="0.35">
      <c r="A360" s="63"/>
      <c r="B360" s="287"/>
    </row>
    <row r="361" spans="1:2" ht="15" customHeight="1" x14ac:dyDescent="0.35">
      <c r="A361" s="63"/>
      <c r="B361" s="287"/>
    </row>
    <row r="362" spans="1:2" ht="15" customHeight="1" x14ac:dyDescent="0.35">
      <c r="A362" s="63"/>
      <c r="B362" s="287"/>
    </row>
    <row r="363" spans="1:2" ht="15" customHeight="1" x14ac:dyDescent="0.35">
      <c r="A363" s="63"/>
      <c r="B363" s="287"/>
    </row>
    <row r="364" spans="1:2" ht="15" customHeight="1" x14ac:dyDescent="0.35">
      <c r="A364" s="63"/>
      <c r="B364" s="287"/>
    </row>
    <row r="365" spans="1:2" ht="15" customHeight="1" x14ac:dyDescent="0.35">
      <c r="A365" s="63"/>
      <c r="B365" s="287"/>
    </row>
    <row r="366" spans="1:2" ht="15" customHeight="1" x14ac:dyDescent="0.35">
      <c r="A366" s="63"/>
      <c r="B366" s="287"/>
    </row>
    <row r="367" spans="1:2" ht="15" customHeight="1" x14ac:dyDescent="0.35">
      <c r="A367" s="63"/>
      <c r="B367" s="287"/>
    </row>
    <row r="368" spans="1:2" ht="15" customHeight="1" x14ac:dyDescent="0.35">
      <c r="A368" s="63"/>
      <c r="B368" s="287"/>
    </row>
    <row r="369" spans="1:2" ht="15" customHeight="1" x14ac:dyDescent="0.35">
      <c r="A369" s="63"/>
      <c r="B369" s="287"/>
    </row>
    <row r="370" spans="1:2" ht="15" customHeight="1" x14ac:dyDescent="0.35">
      <c r="A370" s="63"/>
      <c r="B370" s="287"/>
    </row>
    <row r="371" spans="1:2" ht="15" customHeight="1" x14ac:dyDescent="0.35">
      <c r="A371" s="63"/>
      <c r="B371" s="287"/>
    </row>
    <row r="372" spans="1:2" ht="15" customHeight="1" x14ac:dyDescent="0.35">
      <c r="A372" s="63"/>
      <c r="B372" s="287"/>
    </row>
    <row r="373" spans="1:2" ht="15" customHeight="1" x14ac:dyDescent="0.35">
      <c r="A373" s="63"/>
      <c r="B373" s="287"/>
    </row>
    <row r="374" spans="1:2" ht="15" customHeight="1" x14ac:dyDescent="0.35">
      <c r="A374" s="63"/>
      <c r="B374" s="287"/>
    </row>
    <row r="375" spans="1:2" ht="15" customHeight="1" x14ac:dyDescent="0.35">
      <c r="A375" s="63"/>
      <c r="B375" s="287"/>
    </row>
    <row r="376" spans="1:2" ht="15" customHeight="1" x14ac:dyDescent="0.35">
      <c r="A376" s="63"/>
      <c r="B376" s="287"/>
    </row>
    <row r="377" spans="1:2" ht="15" customHeight="1" x14ac:dyDescent="0.35">
      <c r="A377" s="63"/>
      <c r="B377" s="287"/>
    </row>
    <row r="378" spans="1:2" ht="15" customHeight="1" x14ac:dyDescent="0.35">
      <c r="A378" s="63"/>
      <c r="B378" s="287"/>
    </row>
    <row r="379" spans="1:2" ht="15" customHeight="1" x14ac:dyDescent="0.35">
      <c r="A379" s="63"/>
      <c r="B379" s="287"/>
    </row>
    <row r="380" spans="1:2" ht="15" customHeight="1" x14ac:dyDescent="0.35">
      <c r="A380" s="63"/>
      <c r="B380" s="287"/>
    </row>
    <row r="381" spans="1:2" ht="15" customHeight="1" x14ac:dyDescent="0.35">
      <c r="A381" s="63"/>
      <c r="B381" s="287"/>
    </row>
    <row r="382" spans="1:2" ht="15" customHeight="1" x14ac:dyDescent="0.35">
      <c r="A382" s="63"/>
      <c r="B382" s="287"/>
    </row>
    <row r="383" spans="1:2" ht="15" customHeight="1" x14ac:dyDescent="0.35">
      <c r="A383" s="63"/>
      <c r="B383" s="287"/>
    </row>
    <row r="384" spans="1:2" ht="15" customHeight="1" x14ac:dyDescent="0.35">
      <c r="A384" s="63"/>
      <c r="B384" s="287"/>
    </row>
    <row r="385" spans="1:2" ht="15" customHeight="1" x14ac:dyDescent="0.35">
      <c r="A385" s="63"/>
      <c r="B385" s="287"/>
    </row>
    <row r="386" spans="1:2" ht="15" customHeight="1" x14ac:dyDescent="0.35">
      <c r="A386" s="63"/>
      <c r="B386" s="287"/>
    </row>
    <row r="387" spans="1:2" ht="15" customHeight="1" x14ac:dyDescent="0.35">
      <c r="A387" s="63"/>
      <c r="B387" s="287"/>
    </row>
    <row r="388" spans="1:2" ht="15" customHeight="1" x14ac:dyDescent="0.35">
      <c r="A388" s="63"/>
      <c r="B388" s="287"/>
    </row>
    <row r="389" spans="1:2" ht="15" customHeight="1" x14ac:dyDescent="0.35">
      <c r="A389" s="63"/>
      <c r="B389" s="287"/>
    </row>
    <row r="390" spans="1:2" ht="15" customHeight="1" x14ac:dyDescent="0.35">
      <c r="A390" s="63"/>
      <c r="B390" s="287"/>
    </row>
    <row r="391" spans="1:2" ht="15" customHeight="1" x14ac:dyDescent="0.35">
      <c r="A391" s="63"/>
      <c r="B391" s="287"/>
    </row>
    <row r="392" spans="1:2" ht="15" customHeight="1" x14ac:dyDescent="0.35">
      <c r="A392" s="63"/>
      <c r="B392" s="287"/>
    </row>
    <row r="393" spans="1:2" ht="15" customHeight="1" x14ac:dyDescent="0.35">
      <c r="A393" s="63"/>
      <c r="B393" s="287"/>
    </row>
    <row r="394" spans="1:2" ht="15" customHeight="1" x14ac:dyDescent="0.35">
      <c r="A394" s="63"/>
      <c r="B394" s="287"/>
    </row>
    <row r="395" spans="1:2" ht="15" customHeight="1" x14ac:dyDescent="0.35">
      <c r="A395" s="63"/>
      <c r="B395" s="287"/>
    </row>
    <row r="396" spans="1:2" ht="15" customHeight="1" x14ac:dyDescent="0.35">
      <c r="A396" s="63"/>
      <c r="B396" s="287"/>
    </row>
    <row r="397" spans="1:2" ht="15" customHeight="1" x14ac:dyDescent="0.35">
      <c r="A397" s="63"/>
      <c r="B397" s="287"/>
    </row>
    <row r="398" spans="1:2" ht="15" customHeight="1" x14ac:dyDescent="0.35">
      <c r="A398" s="63"/>
      <c r="B398" s="287"/>
    </row>
    <row r="399" spans="1:2" ht="15" customHeight="1" x14ac:dyDescent="0.35">
      <c r="A399" s="63"/>
      <c r="B399" s="287"/>
    </row>
    <row r="400" spans="1:2" ht="15" customHeight="1" x14ac:dyDescent="0.35">
      <c r="A400" s="63"/>
      <c r="B400" s="287"/>
    </row>
    <row r="401" spans="1:2" ht="15" customHeight="1" x14ac:dyDescent="0.35">
      <c r="A401" s="63"/>
      <c r="B401" s="287"/>
    </row>
    <row r="402" spans="1:2" ht="15" customHeight="1" x14ac:dyDescent="0.35">
      <c r="A402" s="63"/>
      <c r="B402" s="287"/>
    </row>
    <row r="403" spans="1:2" ht="15" customHeight="1" x14ac:dyDescent="0.35">
      <c r="A403" s="63"/>
      <c r="B403" s="287"/>
    </row>
    <row r="404" spans="1:2" ht="15" customHeight="1" x14ac:dyDescent="0.35">
      <c r="A404" s="63"/>
      <c r="B404" s="287"/>
    </row>
    <row r="405" spans="1:2" ht="15" customHeight="1" x14ac:dyDescent="0.35">
      <c r="A405" s="63"/>
      <c r="B405" s="287"/>
    </row>
    <row r="406" spans="1:2" ht="15" customHeight="1" x14ac:dyDescent="0.35">
      <c r="A406" s="63"/>
      <c r="B406" s="287"/>
    </row>
    <row r="407" spans="1:2" ht="15" customHeight="1" x14ac:dyDescent="0.35">
      <c r="A407" s="63"/>
      <c r="B407" s="287"/>
    </row>
    <row r="408" spans="1:2" ht="15" customHeight="1" x14ac:dyDescent="0.35">
      <c r="A408" s="63"/>
      <c r="B408" s="287"/>
    </row>
    <row r="409" spans="1:2" ht="15" customHeight="1" x14ac:dyDescent="0.35">
      <c r="A409" s="63"/>
      <c r="B409" s="287"/>
    </row>
    <row r="410" spans="1:2" ht="15" customHeight="1" x14ac:dyDescent="0.35">
      <c r="A410" s="63"/>
      <c r="B410" s="287"/>
    </row>
    <row r="411" spans="1:2" ht="15" customHeight="1" x14ac:dyDescent="0.35">
      <c r="A411" s="63"/>
      <c r="B411" s="287"/>
    </row>
    <row r="412" spans="1:2" ht="15" customHeight="1" x14ac:dyDescent="0.35">
      <c r="A412" s="63"/>
      <c r="B412" s="287"/>
    </row>
    <row r="413" spans="1:2" ht="15" customHeight="1" x14ac:dyDescent="0.35">
      <c r="A413" s="63"/>
      <c r="B413" s="287"/>
    </row>
    <row r="414" spans="1:2" ht="15" customHeight="1" x14ac:dyDescent="0.35">
      <c r="A414" s="63"/>
      <c r="B414" s="287"/>
    </row>
    <row r="415" spans="1:2" ht="15" customHeight="1" x14ac:dyDescent="0.35">
      <c r="A415" s="63"/>
      <c r="B415" s="287"/>
    </row>
    <row r="416" spans="1:2" ht="15" customHeight="1" x14ac:dyDescent="0.35">
      <c r="A416" s="63"/>
      <c r="B416" s="287"/>
    </row>
    <row r="417" spans="1:2" ht="15" customHeight="1" x14ac:dyDescent="0.35">
      <c r="A417" s="63"/>
      <c r="B417" s="287"/>
    </row>
    <row r="418" spans="1:2" ht="15" customHeight="1" x14ac:dyDescent="0.35">
      <c r="A418" s="63"/>
      <c r="B418" s="287"/>
    </row>
    <row r="419" spans="1:2" ht="15" customHeight="1" x14ac:dyDescent="0.35">
      <c r="A419" s="63"/>
      <c r="B419" s="287"/>
    </row>
    <row r="420" spans="1:2" ht="15" customHeight="1" x14ac:dyDescent="0.35">
      <c r="A420" s="63"/>
      <c r="B420" s="287"/>
    </row>
    <row r="421" spans="1:2" ht="15" customHeight="1" x14ac:dyDescent="0.35">
      <c r="A421" s="63"/>
      <c r="B421" s="287"/>
    </row>
    <row r="422" spans="1:2" ht="15" customHeight="1" x14ac:dyDescent="0.35">
      <c r="A422" s="63"/>
      <c r="B422" s="287"/>
    </row>
    <row r="423" spans="1:2" ht="15" customHeight="1" x14ac:dyDescent="0.35">
      <c r="A423" s="63"/>
      <c r="B423" s="287"/>
    </row>
    <row r="424" spans="1:2" ht="15" customHeight="1" x14ac:dyDescent="0.35">
      <c r="A424" s="63"/>
      <c r="B424" s="287"/>
    </row>
    <row r="425" spans="1:2" ht="15" customHeight="1" x14ac:dyDescent="0.35">
      <c r="A425" s="63"/>
      <c r="B425" s="287"/>
    </row>
    <row r="426" spans="1:2" ht="15" customHeight="1" x14ac:dyDescent="0.35">
      <c r="A426" s="63"/>
      <c r="B426" s="287"/>
    </row>
    <row r="427" spans="1:2" ht="15" customHeight="1" x14ac:dyDescent="0.35">
      <c r="A427" s="63"/>
      <c r="B427" s="287"/>
    </row>
    <row r="428" spans="1:2" ht="15" customHeight="1" x14ac:dyDescent="0.35">
      <c r="A428" s="63"/>
      <c r="B428" s="287"/>
    </row>
    <row r="429" spans="1:2" ht="15" customHeight="1" x14ac:dyDescent="0.35">
      <c r="A429" s="63"/>
      <c r="B429" s="287"/>
    </row>
    <row r="430" spans="1:2" ht="15" customHeight="1" x14ac:dyDescent="0.35">
      <c r="A430" s="63"/>
      <c r="B430" s="287"/>
    </row>
    <row r="431" spans="1:2" ht="15" customHeight="1" x14ac:dyDescent="0.35">
      <c r="A431" s="63"/>
      <c r="B431" s="287"/>
    </row>
    <row r="432" spans="1:2" ht="15" customHeight="1" x14ac:dyDescent="0.35">
      <c r="A432" s="63"/>
      <c r="B432" s="287"/>
    </row>
    <row r="433" spans="1:2" ht="15" customHeight="1" x14ac:dyDescent="0.35">
      <c r="A433" s="63"/>
      <c r="B433" s="287"/>
    </row>
    <row r="434" spans="1:2" ht="15" customHeight="1" x14ac:dyDescent="0.35">
      <c r="A434" s="63"/>
      <c r="B434" s="287"/>
    </row>
    <row r="435" spans="1:2" ht="15" customHeight="1" x14ac:dyDescent="0.35">
      <c r="A435" s="63"/>
      <c r="B435" s="287"/>
    </row>
    <row r="436" spans="1:2" ht="15" customHeight="1" x14ac:dyDescent="0.35">
      <c r="A436" s="63"/>
      <c r="B436" s="287"/>
    </row>
    <row r="437" spans="1:2" ht="15" customHeight="1" x14ac:dyDescent="0.35">
      <c r="A437" s="63"/>
      <c r="B437" s="287"/>
    </row>
    <row r="438" spans="1:2" ht="15" customHeight="1" x14ac:dyDescent="0.35">
      <c r="A438" s="63"/>
      <c r="B438" s="287"/>
    </row>
    <row r="439" spans="1:2" ht="15" customHeight="1" x14ac:dyDescent="0.35">
      <c r="A439" s="63"/>
      <c r="B439" s="287"/>
    </row>
    <row r="440" spans="1:2" ht="15" customHeight="1" x14ac:dyDescent="0.35">
      <c r="A440" s="63"/>
      <c r="B440" s="287"/>
    </row>
    <row r="441" spans="1:2" ht="15" customHeight="1" x14ac:dyDescent="0.35">
      <c r="A441" s="63"/>
      <c r="B441" s="287"/>
    </row>
    <row r="442" spans="1:2" ht="15" customHeight="1" x14ac:dyDescent="0.35">
      <c r="A442" s="63"/>
      <c r="B442" s="287"/>
    </row>
    <row r="443" spans="1:2" ht="15" customHeight="1" x14ac:dyDescent="0.35">
      <c r="A443" s="63"/>
      <c r="B443" s="287"/>
    </row>
    <row r="444" spans="1:2" ht="15" customHeight="1" x14ac:dyDescent="0.35">
      <c r="A444" s="63"/>
      <c r="B444" s="287"/>
    </row>
    <row r="445" spans="1:2" ht="15" customHeight="1" x14ac:dyDescent="0.35">
      <c r="A445" s="63"/>
      <c r="B445" s="287"/>
    </row>
    <row r="446" spans="1:2" ht="15" customHeight="1" x14ac:dyDescent="0.35">
      <c r="A446" s="63"/>
      <c r="B446" s="287"/>
    </row>
    <row r="447" spans="1:2" ht="15" customHeight="1" x14ac:dyDescent="0.35">
      <c r="A447" s="63"/>
      <c r="B447" s="287"/>
    </row>
    <row r="448" spans="1:2" ht="15" customHeight="1" x14ac:dyDescent="0.35">
      <c r="A448" s="63"/>
      <c r="B448" s="287"/>
    </row>
    <row r="449" spans="1:2" ht="15" customHeight="1" x14ac:dyDescent="0.35">
      <c r="A449" s="63"/>
      <c r="B449" s="287"/>
    </row>
    <row r="450" spans="1:2" ht="15" customHeight="1" x14ac:dyDescent="0.35">
      <c r="A450" s="63"/>
      <c r="B450" s="287"/>
    </row>
    <row r="451" spans="1:2" ht="15" customHeight="1" x14ac:dyDescent="0.35">
      <c r="A451" s="63"/>
      <c r="B451" s="287"/>
    </row>
    <row r="452" spans="1:2" ht="15" customHeight="1" x14ac:dyDescent="0.35">
      <c r="A452" s="63"/>
      <c r="B452" s="287"/>
    </row>
    <row r="453" spans="1:2" ht="15" customHeight="1" x14ac:dyDescent="0.35">
      <c r="A453" s="63"/>
      <c r="B453" s="287"/>
    </row>
    <row r="454" spans="1:2" ht="15" customHeight="1" x14ac:dyDescent="0.35">
      <c r="A454" s="63"/>
      <c r="B454" s="287"/>
    </row>
    <row r="455" spans="1:2" ht="15" customHeight="1" x14ac:dyDescent="0.35">
      <c r="A455" s="63"/>
      <c r="B455" s="287"/>
    </row>
    <row r="456" spans="1:2" ht="15" customHeight="1" x14ac:dyDescent="0.35">
      <c r="A456" s="63"/>
      <c r="B456" s="287"/>
    </row>
    <row r="457" spans="1:2" ht="15" customHeight="1" x14ac:dyDescent="0.35">
      <c r="A457" s="63"/>
      <c r="B457" s="287"/>
    </row>
    <row r="458" spans="1:2" ht="15" customHeight="1" x14ac:dyDescent="0.35">
      <c r="A458" s="63"/>
      <c r="B458" s="287"/>
    </row>
    <row r="459" spans="1:2" ht="15" customHeight="1" x14ac:dyDescent="0.35">
      <c r="A459" s="63"/>
      <c r="B459" s="287"/>
    </row>
    <row r="460" spans="1:2" ht="15" customHeight="1" x14ac:dyDescent="0.35">
      <c r="A460" s="63"/>
      <c r="B460" s="287"/>
    </row>
    <row r="461" spans="1:2" ht="15" customHeight="1" x14ac:dyDescent="0.35">
      <c r="A461" s="63"/>
      <c r="B461" s="287"/>
    </row>
    <row r="462" spans="1:2" ht="15" customHeight="1" x14ac:dyDescent="0.35">
      <c r="A462" s="63"/>
      <c r="B462" s="287"/>
    </row>
    <row r="463" spans="1:2" ht="15" customHeight="1" x14ac:dyDescent="0.35">
      <c r="A463" s="63"/>
      <c r="B463" s="287"/>
    </row>
    <row r="464" spans="1:2" ht="15" customHeight="1" x14ac:dyDescent="0.35">
      <c r="A464" s="63"/>
      <c r="B464" s="287"/>
    </row>
    <row r="465" spans="1:2" ht="15" customHeight="1" x14ac:dyDescent="0.35">
      <c r="A465" s="63"/>
      <c r="B465" s="287"/>
    </row>
    <row r="466" spans="1:2" ht="15" customHeight="1" x14ac:dyDescent="0.35">
      <c r="A466" s="63"/>
      <c r="B466" s="287"/>
    </row>
    <row r="467" spans="1:2" ht="15" customHeight="1" x14ac:dyDescent="0.35">
      <c r="A467" s="63"/>
      <c r="B467" s="287"/>
    </row>
    <row r="468" spans="1:2" ht="15" customHeight="1" x14ac:dyDescent="0.35">
      <c r="A468" s="63"/>
      <c r="B468" s="287"/>
    </row>
    <row r="469" spans="1:2" ht="15" customHeight="1" x14ac:dyDescent="0.35">
      <c r="A469" s="63"/>
      <c r="B469" s="287"/>
    </row>
    <row r="470" spans="1:2" ht="15" customHeight="1" x14ac:dyDescent="0.35">
      <c r="A470" s="63"/>
      <c r="B470" s="287"/>
    </row>
    <row r="471" spans="1:2" ht="15" customHeight="1" x14ac:dyDescent="0.35">
      <c r="A471" s="63"/>
      <c r="B471" s="287"/>
    </row>
    <row r="472" spans="1:2" ht="15" customHeight="1" x14ac:dyDescent="0.35">
      <c r="A472" s="63"/>
      <c r="B472" s="287"/>
    </row>
    <row r="473" spans="1:2" ht="15" customHeight="1" x14ac:dyDescent="0.35">
      <c r="A473" s="63"/>
      <c r="B473" s="287"/>
    </row>
    <row r="474" spans="1:2" ht="15" customHeight="1" x14ac:dyDescent="0.35">
      <c r="A474" s="63"/>
      <c r="B474" s="287"/>
    </row>
    <row r="475" spans="1:2" ht="15" customHeight="1" x14ac:dyDescent="0.35">
      <c r="A475" s="63"/>
      <c r="B475" s="287"/>
    </row>
    <row r="476" spans="1:2" ht="15" customHeight="1" x14ac:dyDescent="0.35">
      <c r="A476" s="63"/>
      <c r="B476" s="287"/>
    </row>
    <row r="477" spans="1:2" ht="15" customHeight="1" x14ac:dyDescent="0.35">
      <c r="A477" s="63"/>
      <c r="B477" s="287"/>
    </row>
    <row r="478" spans="1:2" ht="15" customHeight="1" x14ac:dyDescent="0.35">
      <c r="A478" s="63"/>
      <c r="B478" s="287"/>
    </row>
    <row r="479" spans="1:2" ht="15" customHeight="1" x14ac:dyDescent="0.35">
      <c r="A479" s="63"/>
      <c r="B479" s="287"/>
    </row>
    <row r="480" spans="1:2" ht="15" customHeight="1" x14ac:dyDescent="0.35">
      <c r="A480" s="63"/>
      <c r="B480" s="287"/>
    </row>
    <row r="481" spans="1:2" ht="15" customHeight="1" x14ac:dyDescent="0.35">
      <c r="A481" s="63"/>
      <c r="B481" s="287"/>
    </row>
    <row r="482" spans="1:2" ht="15" customHeight="1" x14ac:dyDescent="0.35">
      <c r="A482" s="63"/>
      <c r="B482" s="287"/>
    </row>
    <row r="483" spans="1:2" ht="15" customHeight="1" x14ac:dyDescent="0.35">
      <c r="A483" s="63"/>
      <c r="B483" s="287"/>
    </row>
    <row r="484" spans="1:2" ht="15" customHeight="1" x14ac:dyDescent="0.35">
      <c r="A484" s="63"/>
      <c r="B484" s="287"/>
    </row>
    <row r="485" spans="1:2" ht="15" customHeight="1" x14ac:dyDescent="0.35">
      <c r="A485" s="63"/>
      <c r="B485" s="287"/>
    </row>
    <row r="486" spans="1:2" ht="15" customHeight="1" x14ac:dyDescent="0.35">
      <c r="A486" s="63"/>
      <c r="B486" s="287"/>
    </row>
    <row r="487" spans="1:2" ht="15" customHeight="1" x14ac:dyDescent="0.35">
      <c r="A487" s="63"/>
      <c r="B487" s="287"/>
    </row>
    <row r="488" spans="1:2" ht="15" customHeight="1" x14ac:dyDescent="0.35">
      <c r="A488" s="63"/>
      <c r="B488" s="287"/>
    </row>
    <row r="489" spans="1:2" ht="15" customHeight="1" x14ac:dyDescent="0.35">
      <c r="A489" s="63"/>
      <c r="B489" s="287"/>
    </row>
    <row r="490" spans="1:2" ht="15" customHeight="1" x14ac:dyDescent="0.35">
      <c r="A490" s="63"/>
      <c r="B490" s="287"/>
    </row>
    <row r="491" spans="1:2" ht="15" customHeight="1" x14ac:dyDescent="0.35">
      <c r="A491" s="63"/>
      <c r="B491" s="287"/>
    </row>
    <row r="492" spans="1:2" ht="15" customHeight="1" x14ac:dyDescent="0.35">
      <c r="A492" s="63"/>
      <c r="B492" s="287"/>
    </row>
    <row r="493" spans="1:2" ht="15" customHeight="1" x14ac:dyDescent="0.35">
      <c r="A493" s="63"/>
      <c r="B493" s="287"/>
    </row>
    <row r="494" spans="1:2" ht="15" customHeight="1" x14ac:dyDescent="0.35">
      <c r="A494" s="63"/>
      <c r="B494" s="287"/>
    </row>
    <row r="495" spans="1:2" ht="15" customHeight="1" x14ac:dyDescent="0.35">
      <c r="A495" s="63"/>
      <c r="B495" s="287"/>
    </row>
    <row r="496" spans="1:2" ht="15" customHeight="1" x14ac:dyDescent="0.35">
      <c r="A496" s="63"/>
      <c r="B496" s="287"/>
    </row>
    <row r="497" spans="1:2" ht="15" customHeight="1" x14ac:dyDescent="0.35">
      <c r="A497" s="63"/>
      <c r="B497" s="287"/>
    </row>
    <row r="498" spans="1:2" ht="15" customHeight="1" x14ac:dyDescent="0.35">
      <c r="A498" s="63"/>
      <c r="B498" s="287"/>
    </row>
    <row r="499" spans="1:2" ht="15" customHeight="1" x14ac:dyDescent="0.35">
      <c r="A499" s="63"/>
      <c r="B499" s="287"/>
    </row>
    <row r="500" spans="1:2" ht="15" customHeight="1" x14ac:dyDescent="0.35">
      <c r="A500" s="63"/>
      <c r="B500" s="287"/>
    </row>
    <row r="501" spans="1:2" ht="15" customHeight="1" x14ac:dyDescent="0.35">
      <c r="A501" s="63"/>
      <c r="B501" s="287"/>
    </row>
    <row r="502" spans="1:2" ht="15" customHeight="1" x14ac:dyDescent="0.35">
      <c r="A502" s="63"/>
      <c r="B502" s="287"/>
    </row>
    <row r="503" spans="1:2" ht="15" customHeight="1" x14ac:dyDescent="0.35">
      <c r="A503" s="63"/>
      <c r="B503" s="287"/>
    </row>
    <row r="504" spans="1:2" ht="15" customHeight="1" x14ac:dyDescent="0.35">
      <c r="A504" s="63"/>
      <c r="B504" s="287"/>
    </row>
    <row r="505" spans="1:2" ht="15" customHeight="1" x14ac:dyDescent="0.35">
      <c r="A505" s="63"/>
      <c r="B505" s="287"/>
    </row>
    <row r="506" spans="1:2" ht="15" customHeight="1" x14ac:dyDescent="0.35">
      <c r="A506" s="63"/>
      <c r="B506" s="287"/>
    </row>
    <row r="507" spans="1:2" ht="15" customHeight="1" x14ac:dyDescent="0.35">
      <c r="A507" s="63"/>
      <c r="B507" s="287"/>
    </row>
    <row r="508" spans="1:2" ht="15" customHeight="1" x14ac:dyDescent="0.35">
      <c r="A508" s="63"/>
      <c r="B508" s="287"/>
    </row>
    <row r="509" spans="1:2" ht="15" customHeight="1" x14ac:dyDescent="0.35">
      <c r="A509" s="63"/>
      <c r="B509" s="287"/>
    </row>
    <row r="510" spans="1:2" ht="15" customHeight="1" x14ac:dyDescent="0.35">
      <c r="A510" s="63"/>
      <c r="B510" s="287"/>
    </row>
    <row r="511" spans="1:2" ht="15" customHeight="1" x14ac:dyDescent="0.35">
      <c r="A511" s="63"/>
      <c r="B511" s="287"/>
    </row>
    <row r="512" spans="1:2" ht="15" customHeight="1" x14ac:dyDescent="0.35">
      <c r="A512" s="63"/>
      <c r="B512" s="287"/>
    </row>
    <row r="513" spans="1:2" ht="15" customHeight="1" x14ac:dyDescent="0.35">
      <c r="A513" s="63"/>
      <c r="B513" s="287"/>
    </row>
    <row r="514" spans="1:2" ht="15" customHeight="1" x14ac:dyDescent="0.35">
      <c r="A514" s="63"/>
      <c r="B514" s="287"/>
    </row>
    <row r="515" spans="1:2" ht="15" customHeight="1" x14ac:dyDescent="0.35">
      <c r="A515" s="63"/>
      <c r="B515" s="287"/>
    </row>
    <row r="516" spans="1:2" ht="15" customHeight="1" x14ac:dyDescent="0.35">
      <c r="A516" s="63"/>
      <c r="B516" s="287"/>
    </row>
    <row r="517" spans="1:2" ht="15" customHeight="1" x14ac:dyDescent="0.35">
      <c r="A517" s="63"/>
      <c r="B517" s="287"/>
    </row>
    <row r="518" spans="1:2" ht="15" customHeight="1" x14ac:dyDescent="0.35">
      <c r="A518" s="63"/>
      <c r="B518" s="287"/>
    </row>
    <row r="519" spans="1:2" ht="15" customHeight="1" x14ac:dyDescent="0.35">
      <c r="A519" s="63"/>
      <c r="B519" s="287"/>
    </row>
    <row r="520" spans="1:2" ht="15" customHeight="1" x14ac:dyDescent="0.35">
      <c r="A520" s="63"/>
      <c r="B520" s="287"/>
    </row>
    <row r="521" spans="1:2" ht="15" customHeight="1" x14ac:dyDescent="0.35">
      <c r="A521" s="63"/>
      <c r="B521" s="287"/>
    </row>
    <row r="522" spans="1:2" ht="15" customHeight="1" x14ac:dyDescent="0.35">
      <c r="A522" s="63"/>
      <c r="B522" s="287"/>
    </row>
    <row r="523" spans="1:2" ht="15" customHeight="1" x14ac:dyDescent="0.35">
      <c r="A523" s="63"/>
      <c r="B523" s="287"/>
    </row>
    <row r="524" spans="1:2" ht="15" customHeight="1" x14ac:dyDescent="0.35">
      <c r="A524" s="63"/>
      <c r="B524" s="287"/>
    </row>
    <row r="525" spans="1:2" ht="15" customHeight="1" x14ac:dyDescent="0.35">
      <c r="A525" s="63"/>
      <c r="B525" s="287"/>
    </row>
    <row r="526" spans="1:2" ht="15" customHeight="1" x14ac:dyDescent="0.35">
      <c r="A526" s="63"/>
      <c r="B526" s="287"/>
    </row>
    <row r="527" spans="1:2" ht="15" customHeight="1" x14ac:dyDescent="0.35">
      <c r="A527" s="63"/>
      <c r="B527" s="287"/>
    </row>
    <row r="528" spans="1:2" ht="15" customHeight="1" x14ac:dyDescent="0.35">
      <c r="A528" s="63"/>
      <c r="B528" s="287"/>
    </row>
    <row r="529" spans="1:2" ht="15" customHeight="1" x14ac:dyDescent="0.35">
      <c r="A529" s="63"/>
      <c r="B529" s="287"/>
    </row>
    <row r="530" spans="1:2" ht="15" customHeight="1" x14ac:dyDescent="0.35">
      <c r="A530" s="63"/>
      <c r="B530" s="287"/>
    </row>
    <row r="531" spans="1:2" ht="15" customHeight="1" x14ac:dyDescent="0.35">
      <c r="A531" s="63"/>
      <c r="B531" s="287"/>
    </row>
    <row r="532" spans="1:2" ht="15" customHeight="1" x14ac:dyDescent="0.35">
      <c r="A532" s="63"/>
      <c r="B532" s="287"/>
    </row>
    <row r="533" spans="1:2" ht="15" customHeight="1" x14ac:dyDescent="0.35">
      <c r="A533" s="63"/>
      <c r="B533" s="287"/>
    </row>
    <row r="534" spans="1:2" ht="15" customHeight="1" x14ac:dyDescent="0.35">
      <c r="A534" s="63"/>
      <c r="B534" s="287"/>
    </row>
    <row r="535" spans="1:2" ht="15" customHeight="1" x14ac:dyDescent="0.35">
      <c r="A535" s="63"/>
      <c r="B535" s="287"/>
    </row>
    <row r="536" spans="1:2" ht="15" customHeight="1" x14ac:dyDescent="0.35">
      <c r="A536" s="63"/>
      <c r="B536" s="287"/>
    </row>
    <row r="537" spans="1:2" ht="15" customHeight="1" x14ac:dyDescent="0.35">
      <c r="A537" s="63"/>
      <c r="B537" s="287"/>
    </row>
    <row r="538" spans="1:2" ht="15" customHeight="1" x14ac:dyDescent="0.35">
      <c r="A538" s="63"/>
      <c r="B538" s="287"/>
    </row>
    <row r="539" spans="1:2" ht="15" customHeight="1" x14ac:dyDescent="0.35">
      <c r="A539" s="63"/>
      <c r="B539" s="287"/>
    </row>
    <row r="540" spans="1:2" ht="15" customHeight="1" x14ac:dyDescent="0.35">
      <c r="A540" s="63"/>
      <c r="B540" s="287"/>
    </row>
    <row r="541" spans="1:2" ht="15" customHeight="1" x14ac:dyDescent="0.35">
      <c r="A541" s="63"/>
      <c r="B541" s="287"/>
    </row>
    <row r="542" spans="1:2" ht="15" customHeight="1" x14ac:dyDescent="0.35">
      <c r="A542" s="63"/>
      <c r="B542" s="287"/>
    </row>
    <row r="543" spans="1:2" ht="15" customHeight="1" x14ac:dyDescent="0.35">
      <c r="A543" s="63"/>
      <c r="B543" s="287"/>
    </row>
    <row r="544" spans="1:2" ht="15" customHeight="1" x14ac:dyDescent="0.35">
      <c r="A544" s="63"/>
      <c r="B544" s="287"/>
    </row>
    <row r="545" spans="1:2" ht="15" customHeight="1" x14ac:dyDescent="0.35">
      <c r="A545" s="63"/>
      <c r="B545" s="287"/>
    </row>
    <row r="546" spans="1:2" ht="15" customHeight="1" x14ac:dyDescent="0.35">
      <c r="A546" s="63"/>
      <c r="B546" s="287"/>
    </row>
    <row r="547" spans="1:2" ht="15" customHeight="1" x14ac:dyDescent="0.35">
      <c r="A547" s="63"/>
      <c r="B547" s="287"/>
    </row>
    <row r="548" spans="1:2" ht="15" customHeight="1" x14ac:dyDescent="0.35">
      <c r="A548" s="63"/>
      <c r="B548" s="287"/>
    </row>
    <row r="549" spans="1:2" ht="15" customHeight="1" x14ac:dyDescent="0.35">
      <c r="A549" s="63"/>
      <c r="B549" s="287"/>
    </row>
    <row r="550" spans="1:2" ht="15" customHeight="1" x14ac:dyDescent="0.35">
      <c r="A550" s="63"/>
      <c r="B550" s="287"/>
    </row>
    <row r="551" spans="1:2" ht="15" customHeight="1" x14ac:dyDescent="0.35">
      <c r="A551" s="63"/>
      <c r="B551" s="287"/>
    </row>
    <row r="552" spans="1:2" ht="15" customHeight="1" x14ac:dyDescent="0.35">
      <c r="A552" s="63"/>
      <c r="B552" s="287"/>
    </row>
    <row r="553" spans="1:2" ht="15" customHeight="1" x14ac:dyDescent="0.35">
      <c r="A553" s="63"/>
      <c r="B553" s="287"/>
    </row>
    <row r="554" spans="1:2" ht="15" customHeight="1" x14ac:dyDescent="0.35">
      <c r="A554" s="63"/>
      <c r="B554" s="287"/>
    </row>
    <row r="555" spans="1:2" ht="15" customHeight="1" x14ac:dyDescent="0.35">
      <c r="A555" s="63"/>
      <c r="B555" s="287"/>
    </row>
    <row r="556" spans="1:2" ht="15" customHeight="1" x14ac:dyDescent="0.35">
      <c r="A556" s="63"/>
      <c r="B556" s="287"/>
    </row>
    <row r="557" spans="1:2" ht="15" customHeight="1" x14ac:dyDescent="0.35">
      <c r="A557" s="63"/>
      <c r="B557" s="287"/>
    </row>
    <row r="558" spans="1:2" ht="15" customHeight="1" x14ac:dyDescent="0.35">
      <c r="A558" s="63"/>
      <c r="B558" s="287"/>
    </row>
    <row r="559" spans="1:2" ht="15" customHeight="1" x14ac:dyDescent="0.35">
      <c r="A559" s="63"/>
      <c r="B559" s="287"/>
    </row>
    <row r="560" spans="1:2" ht="15" customHeight="1" x14ac:dyDescent="0.35">
      <c r="A560" s="63"/>
      <c r="B560" s="287"/>
    </row>
    <row r="561" spans="1:2" ht="15" customHeight="1" x14ac:dyDescent="0.35">
      <c r="A561" s="63"/>
      <c r="B561" s="287"/>
    </row>
    <row r="562" spans="1:2" ht="15" customHeight="1" x14ac:dyDescent="0.35">
      <c r="A562" s="63"/>
      <c r="B562" s="287"/>
    </row>
    <row r="563" spans="1:2" ht="15" customHeight="1" x14ac:dyDescent="0.35">
      <c r="A563" s="63"/>
      <c r="B563" s="287"/>
    </row>
    <row r="564" spans="1:2" ht="15" customHeight="1" x14ac:dyDescent="0.35">
      <c r="A564" s="63"/>
      <c r="B564" s="287"/>
    </row>
    <row r="565" spans="1:2" ht="15" customHeight="1" x14ac:dyDescent="0.35">
      <c r="A565" s="63"/>
      <c r="B565" s="287"/>
    </row>
    <row r="566" spans="1:2" ht="15" customHeight="1" x14ac:dyDescent="0.35">
      <c r="A566" s="63"/>
      <c r="B566" s="287"/>
    </row>
    <row r="567" spans="1:2" ht="15" customHeight="1" x14ac:dyDescent="0.35">
      <c r="A567" s="63"/>
      <c r="B567" s="287"/>
    </row>
    <row r="568" spans="1:2" ht="15" customHeight="1" x14ac:dyDescent="0.35">
      <c r="A568" s="63"/>
      <c r="B568" s="287"/>
    </row>
    <row r="569" spans="1:2" ht="15" customHeight="1" x14ac:dyDescent="0.35">
      <c r="A569" s="63"/>
      <c r="B569" s="287"/>
    </row>
    <row r="570" spans="1:2" ht="15" customHeight="1" x14ac:dyDescent="0.35">
      <c r="A570" s="63"/>
      <c r="B570" s="287"/>
    </row>
    <row r="571" spans="1:2" ht="15" customHeight="1" x14ac:dyDescent="0.35">
      <c r="A571" s="63"/>
      <c r="B571" s="287"/>
    </row>
    <row r="572" spans="1:2" ht="15" customHeight="1" x14ac:dyDescent="0.35">
      <c r="A572" s="63"/>
      <c r="B572" s="287"/>
    </row>
    <row r="573" spans="1:2" ht="15" customHeight="1" x14ac:dyDescent="0.35">
      <c r="A573" s="63"/>
      <c r="B573" s="287"/>
    </row>
    <row r="574" spans="1:2" ht="15" customHeight="1" x14ac:dyDescent="0.35">
      <c r="A574" s="63"/>
      <c r="B574" s="287"/>
    </row>
    <row r="575" spans="1:2" ht="15" customHeight="1" x14ac:dyDescent="0.35">
      <c r="A575" s="63"/>
      <c r="B575" s="287"/>
    </row>
    <row r="576" spans="1:2" ht="15" customHeight="1" x14ac:dyDescent="0.35">
      <c r="A576" s="63"/>
      <c r="B576" s="287"/>
    </row>
    <row r="577" spans="1:2" ht="15" customHeight="1" x14ac:dyDescent="0.35">
      <c r="A577" s="63"/>
      <c r="B577" s="287"/>
    </row>
    <row r="578" spans="1:2" ht="15" customHeight="1" x14ac:dyDescent="0.35">
      <c r="A578" s="63"/>
      <c r="B578" s="287"/>
    </row>
    <row r="579" spans="1:2" ht="15" customHeight="1" x14ac:dyDescent="0.35">
      <c r="A579" s="63"/>
      <c r="B579" s="287"/>
    </row>
    <row r="580" spans="1:2" ht="15" customHeight="1" x14ac:dyDescent="0.35">
      <c r="A580" s="63"/>
      <c r="B580" s="287"/>
    </row>
    <row r="581" spans="1:2" ht="15" customHeight="1" x14ac:dyDescent="0.35">
      <c r="A581" s="63"/>
      <c r="B581" s="287"/>
    </row>
    <row r="582" spans="1:2" ht="15" customHeight="1" x14ac:dyDescent="0.35">
      <c r="A582" s="63"/>
      <c r="B582" s="287"/>
    </row>
    <row r="583" spans="1:2" ht="15" customHeight="1" x14ac:dyDescent="0.35">
      <c r="A583" s="63"/>
      <c r="B583" s="287"/>
    </row>
    <row r="584" spans="1:2" ht="15" customHeight="1" x14ac:dyDescent="0.35">
      <c r="A584" s="63"/>
      <c r="B584" s="287"/>
    </row>
    <row r="585" spans="1:2" ht="15" customHeight="1" x14ac:dyDescent="0.35">
      <c r="A585" s="63"/>
      <c r="B585" s="287"/>
    </row>
    <row r="586" spans="1:2" ht="15" customHeight="1" x14ac:dyDescent="0.35">
      <c r="A586" s="63"/>
      <c r="B586" s="287"/>
    </row>
    <row r="587" spans="1:2" ht="15" customHeight="1" x14ac:dyDescent="0.35">
      <c r="A587" s="63"/>
      <c r="B587" s="287"/>
    </row>
    <row r="588" spans="1:2" ht="15" customHeight="1" x14ac:dyDescent="0.35">
      <c r="A588" s="63"/>
      <c r="B588" s="287"/>
    </row>
    <row r="589" spans="1:2" ht="15" customHeight="1" x14ac:dyDescent="0.35">
      <c r="A589" s="63"/>
      <c r="B589" s="287"/>
    </row>
    <row r="590" spans="1:2" ht="15" customHeight="1" x14ac:dyDescent="0.35">
      <c r="A590" s="63"/>
      <c r="B590" s="287"/>
    </row>
    <row r="591" spans="1:2" ht="15" customHeight="1" x14ac:dyDescent="0.35">
      <c r="A591" s="63"/>
      <c r="B591" s="287"/>
    </row>
    <row r="592" spans="1:2" ht="15" customHeight="1" x14ac:dyDescent="0.35">
      <c r="A592" s="63"/>
      <c r="B592" s="287"/>
    </row>
    <row r="593" spans="1:2" ht="15" customHeight="1" x14ac:dyDescent="0.35">
      <c r="A593" s="63"/>
      <c r="B593" s="287"/>
    </row>
    <row r="594" spans="1:2" ht="15" customHeight="1" x14ac:dyDescent="0.35">
      <c r="A594" s="63"/>
      <c r="B594" s="287"/>
    </row>
    <row r="595" spans="1:2" ht="15" customHeight="1" x14ac:dyDescent="0.35">
      <c r="A595" s="63"/>
      <c r="B595" s="287"/>
    </row>
    <row r="596" spans="1:2" ht="15" customHeight="1" x14ac:dyDescent="0.35">
      <c r="A596" s="63"/>
      <c r="B596" s="287"/>
    </row>
    <row r="597" spans="1:2" ht="15" customHeight="1" x14ac:dyDescent="0.35">
      <c r="A597" s="63"/>
      <c r="B597" s="287"/>
    </row>
    <row r="598" spans="1:2" ht="15" customHeight="1" x14ac:dyDescent="0.35">
      <c r="A598" s="63"/>
      <c r="B598" s="287"/>
    </row>
    <row r="599" spans="1:2" ht="15" customHeight="1" x14ac:dyDescent="0.35">
      <c r="A599" s="63"/>
      <c r="B599" s="287"/>
    </row>
    <row r="600" spans="1:2" ht="15" customHeight="1" x14ac:dyDescent="0.35">
      <c r="A600" s="63"/>
      <c r="B600" s="287"/>
    </row>
    <row r="601" spans="1:2" ht="15" customHeight="1" x14ac:dyDescent="0.35">
      <c r="A601" s="63"/>
      <c r="B601" s="287"/>
    </row>
    <row r="602" spans="1:2" ht="15" customHeight="1" x14ac:dyDescent="0.35">
      <c r="A602" s="63"/>
      <c r="B602" s="287"/>
    </row>
    <row r="603" spans="1:2" ht="15" customHeight="1" x14ac:dyDescent="0.35">
      <c r="A603" s="63"/>
      <c r="B603" s="287"/>
    </row>
    <row r="604" spans="1:2" ht="15" customHeight="1" x14ac:dyDescent="0.35">
      <c r="A604" s="63"/>
      <c r="B604" s="287"/>
    </row>
    <row r="605" spans="1:2" ht="15" customHeight="1" x14ac:dyDescent="0.35">
      <c r="A605" s="63"/>
      <c r="B605" s="287"/>
    </row>
    <row r="606" spans="1:2" ht="15" customHeight="1" x14ac:dyDescent="0.35">
      <c r="A606" s="63"/>
      <c r="B606" s="287"/>
    </row>
    <row r="607" spans="1:2" ht="15" customHeight="1" x14ac:dyDescent="0.35">
      <c r="A607" s="63"/>
      <c r="B607" s="287"/>
    </row>
    <row r="608" spans="1:2" ht="15" customHeight="1" x14ac:dyDescent="0.35">
      <c r="A608" s="63"/>
      <c r="B608" s="287"/>
    </row>
    <row r="609" spans="1:2" ht="15" customHeight="1" x14ac:dyDescent="0.35">
      <c r="A609" s="63"/>
      <c r="B609" s="287"/>
    </row>
    <row r="610" spans="1:2" ht="15" customHeight="1" x14ac:dyDescent="0.35">
      <c r="A610" s="63"/>
      <c r="B610" s="287"/>
    </row>
    <row r="611" spans="1:2" ht="15" customHeight="1" x14ac:dyDescent="0.35">
      <c r="A611" s="63"/>
      <c r="B611" s="287"/>
    </row>
    <row r="612" spans="1:2" ht="15" customHeight="1" x14ac:dyDescent="0.35">
      <c r="A612" s="63"/>
      <c r="B612" s="287"/>
    </row>
    <row r="613" spans="1:2" ht="15" customHeight="1" x14ac:dyDescent="0.35">
      <c r="A613" s="63"/>
      <c r="B613" s="287"/>
    </row>
    <row r="614" spans="1:2" ht="15" customHeight="1" x14ac:dyDescent="0.35">
      <c r="A614" s="63"/>
      <c r="B614" s="287"/>
    </row>
    <row r="615" spans="1:2" ht="15" customHeight="1" x14ac:dyDescent="0.35">
      <c r="A615" s="63"/>
      <c r="B615" s="287"/>
    </row>
    <row r="616" spans="1:2" ht="15" customHeight="1" x14ac:dyDescent="0.35">
      <c r="A616" s="63"/>
      <c r="B616" s="287"/>
    </row>
    <row r="617" spans="1:2" ht="15" customHeight="1" x14ac:dyDescent="0.35">
      <c r="A617" s="63"/>
      <c r="B617" s="287"/>
    </row>
    <row r="618" spans="1:2" ht="15" customHeight="1" x14ac:dyDescent="0.35">
      <c r="A618" s="63"/>
      <c r="B618" s="287"/>
    </row>
    <row r="619" spans="1:2" ht="15" customHeight="1" x14ac:dyDescent="0.35">
      <c r="A619" s="63"/>
      <c r="B619" s="287"/>
    </row>
    <row r="620" spans="1:2" ht="15" customHeight="1" x14ac:dyDescent="0.35">
      <c r="A620" s="63"/>
      <c r="B620" s="287"/>
    </row>
    <row r="621" spans="1:2" ht="15" customHeight="1" x14ac:dyDescent="0.35">
      <c r="A621" s="63"/>
      <c r="B621" s="287"/>
    </row>
    <row r="622" spans="1:2" ht="15" customHeight="1" x14ac:dyDescent="0.35">
      <c r="A622" s="63"/>
      <c r="B622" s="287"/>
    </row>
    <row r="623" spans="1:2" ht="15" customHeight="1" x14ac:dyDescent="0.35">
      <c r="A623" s="63"/>
      <c r="B623" s="287"/>
    </row>
    <row r="624" spans="1:2" ht="15" customHeight="1" x14ac:dyDescent="0.35">
      <c r="A624" s="63"/>
      <c r="B624" s="287"/>
    </row>
    <row r="625" spans="1:2" ht="15" customHeight="1" x14ac:dyDescent="0.35">
      <c r="A625" s="63"/>
      <c r="B625" s="287"/>
    </row>
    <row r="626" spans="1:2" ht="15" customHeight="1" x14ac:dyDescent="0.35">
      <c r="A626" s="63"/>
      <c r="B626" s="287"/>
    </row>
    <row r="627" spans="1:2" ht="15" customHeight="1" x14ac:dyDescent="0.35">
      <c r="A627" s="63"/>
      <c r="B627" s="287"/>
    </row>
    <row r="628" spans="1:2" ht="15" customHeight="1" x14ac:dyDescent="0.35">
      <c r="A628" s="63"/>
      <c r="B628" s="287"/>
    </row>
    <row r="629" spans="1:2" ht="15" customHeight="1" x14ac:dyDescent="0.35">
      <c r="A629" s="63"/>
      <c r="B629" s="287"/>
    </row>
    <row r="630" spans="1:2" ht="15" customHeight="1" x14ac:dyDescent="0.35">
      <c r="A630" s="63"/>
      <c r="B630" s="287"/>
    </row>
    <row r="631" spans="1:2" ht="15" customHeight="1" x14ac:dyDescent="0.35">
      <c r="A631" s="63"/>
      <c r="B631" s="287"/>
    </row>
    <row r="632" spans="1:2" ht="15" customHeight="1" x14ac:dyDescent="0.35">
      <c r="A632" s="63"/>
      <c r="B632" s="287"/>
    </row>
    <row r="633" spans="1:2" ht="15" customHeight="1" x14ac:dyDescent="0.35">
      <c r="A633" s="63"/>
      <c r="B633" s="287"/>
    </row>
    <row r="634" spans="1:2" ht="15" customHeight="1" x14ac:dyDescent="0.35">
      <c r="A634" s="63"/>
      <c r="B634" s="287"/>
    </row>
    <row r="635" spans="1:2" ht="15" customHeight="1" x14ac:dyDescent="0.35">
      <c r="A635" s="63"/>
      <c r="B635" s="287"/>
    </row>
    <row r="636" spans="1:2" ht="15" customHeight="1" x14ac:dyDescent="0.35">
      <c r="A636" s="63"/>
      <c r="B636" s="287"/>
    </row>
    <row r="637" spans="1:2" ht="15" customHeight="1" x14ac:dyDescent="0.35">
      <c r="A637" s="63"/>
      <c r="B637" s="287"/>
    </row>
    <row r="638" spans="1:2" ht="15" customHeight="1" x14ac:dyDescent="0.35">
      <c r="A638" s="63"/>
      <c r="B638" s="287"/>
    </row>
    <row r="639" spans="1:2" ht="15" customHeight="1" x14ac:dyDescent="0.35">
      <c r="A639" s="63"/>
      <c r="B639" s="287"/>
    </row>
    <row r="640" spans="1:2" ht="15" customHeight="1" x14ac:dyDescent="0.35">
      <c r="A640" s="63"/>
      <c r="B640" s="287"/>
    </row>
    <row r="641" spans="1:2" ht="15" customHeight="1" x14ac:dyDescent="0.35">
      <c r="A641" s="63"/>
      <c r="B641" s="287"/>
    </row>
    <row r="642" spans="1:2" ht="15" customHeight="1" x14ac:dyDescent="0.35">
      <c r="A642" s="63"/>
      <c r="B642" s="287"/>
    </row>
    <row r="643" spans="1:2" ht="15" customHeight="1" x14ac:dyDescent="0.35">
      <c r="A643" s="63"/>
      <c r="B643" s="287"/>
    </row>
    <row r="644" spans="1:2" ht="15" customHeight="1" x14ac:dyDescent="0.35">
      <c r="A644" s="63"/>
      <c r="B644" s="287"/>
    </row>
    <row r="645" spans="1:2" ht="15" customHeight="1" x14ac:dyDescent="0.35">
      <c r="A645" s="63"/>
      <c r="B645" s="287"/>
    </row>
    <row r="646" spans="1:2" ht="15" customHeight="1" x14ac:dyDescent="0.35">
      <c r="A646" s="63"/>
      <c r="B646" s="287"/>
    </row>
    <row r="647" spans="1:2" ht="15" customHeight="1" x14ac:dyDescent="0.35">
      <c r="A647" s="63"/>
      <c r="B647" s="287"/>
    </row>
    <row r="648" spans="1:2" ht="15" customHeight="1" x14ac:dyDescent="0.35">
      <c r="A648" s="63"/>
      <c r="B648" s="287"/>
    </row>
    <row r="649" spans="1:2" ht="15" customHeight="1" x14ac:dyDescent="0.35">
      <c r="A649" s="63"/>
      <c r="B649" s="287"/>
    </row>
    <row r="650" spans="1:2" ht="15" customHeight="1" x14ac:dyDescent="0.35">
      <c r="A650" s="63"/>
      <c r="B650" s="287"/>
    </row>
    <row r="651" spans="1:2" ht="15" customHeight="1" x14ac:dyDescent="0.35">
      <c r="A651" s="63"/>
      <c r="B651" s="287"/>
    </row>
    <row r="652" spans="1:2" ht="15" customHeight="1" x14ac:dyDescent="0.35">
      <c r="A652" s="63"/>
      <c r="B652" s="287"/>
    </row>
    <row r="653" spans="1:2" ht="15" customHeight="1" x14ac:dyDescent="0.35">
      <c r="A653" s="63"/>
      <c r="B653" s="287"/>
    </row>
    <row r="654" spans="1:2" ht="15" customHeight="1" x14ac:dyDescent="0.35">
      <c r="A654" s="63"/>
      <c r="B654" s="287"/>
    </row>
    <row r="655" spans="1:2" ht="15" customHeight="1" x14ac:dyDescent="0.35">
      <c r="A655" s="63"/>
      <c r="B655" s="287"/>
    </row>
    <row r="656" spans="1:2" ht="15" customHeight="1" x14ac:dyDescent="0.35">
      <c r="A656" s="63"/>
      <c r="B656" s="287"/>
    </row>
    <row r="657" spans="1:2" ht="15" customHeight="1" x14ac:dyDescent="0.35">
      <c r="A657" s="63"/>
      <c r="B657" s="287"/>
    </row>
    <row r="658" spans="1:2" ht="15" customHeight="1" x14ac:dyDescent="0.35">
      <c r="A658" s="63"/>
      <c r="B658" s="287"/>
    </row>
    <row r="659" spans="1:2" ht="15" customHeight="1" x14ac:dyDescent="0.35">
      <c r="A659" s="63"/>
      <c r="B659" s="287"/>
    </row>
    <row r="660" spans="1:2" ht="15" customHeight="1" x14ac:dyDescent="0.35">
      <c r="A660" s="63"/>
      <c r="B660" s="287"/>
    </row>
    <row r="661" spans="1:2" ht="15" customHeight="1" x14ac:dyDescent="0.35">
      <c r="A661" s="63"/>
      <c r="B661" s="287"/>
    </row>
    <row r="662" spans="1:2" ht="15" customHeight="1" x14ac:dyDescent="0.35">
      <c r="A662" s="63"/>
      <c r="B662" s="287"/>
    </row>
    <row r="663" spans="1:2" ht="15" customHeight="1" x14ac:dyDescent="0.35">
      <c r="A663" s="63"/>
      <c r="B663" s="287"/>
    </row>
    <row r="664" spans="1:2" ht="15" customHeight="1" x14ac:dyDescent="0.35">
      <c r="A664" s="63"/>
      <c r="B664" s="287"/>
    </row>
    <row r="665" spans="1:2" ht="15" customHeight="1" x14ac:dyDescent="0.35">
      <c r="A665" s="63"/>
      <c r="B665" s="287"/>
    </row>
    <row r="666" spans="1:2" ht="15" customHeight="1" x14ac:dyDescent="0.35">
      <c r="A666" s="63"/>
      <c r="B666" s="287"/>
    </row>
    <row r="667" spans="1:2" ht="15" customHeight="1" x14ac:dyDescent="0.35">
      <c r="A667" s="63"/>
      <c r="B667" s="287"/>
    </row>
    <row r="668" spans="1:2" ht="15" customHeight="1" x14ac:dyDescent="0.35">
      <c r="A668" s="63"/>
      <c r="B668" s="287"/>
    </row>
    <row r="669" spans="1:2" ht="15" customHeight="1" x14ac:dyDescent="0.35">
      <c r="A669" s="63"/>
      <c r="B669" s="287"/>
    </row>
    <row r="670" spans="1:2" ht="15" customHeight="1" x14ac:dyDescent="0.35">
      <c r="A670" s="63"/>
      <c r="B670" s="287"/>
    </row>
    <row r="671" spans="1:2" ht="15" customHeight="1" x14ac:dyDescent="0.35">
      <c r="A671" s="63"/>
      <c r="B671" s="287"/>
    </row>
    <row r="672" spans="1:2" ht="15" customHeight="1" x14ac:dyDescent="0.35">
      <c r="A672" s="63"/>
      <c r="B672" s="287"/>
    </row>
    <row r="673" spans="1:2" ht="15" customHeight="1" x14ac:dyDescent="0.35">
      <c r="A673" s="63"/>
      <c r="B673" s="287"/>
    </row>
    <row r="674" spans="1:2" ht="15" customHeight="1" x14ac:dyDescent="0.35">
      <c r="A674" s="63"/>
      <c r="B674" s="287"/>
    </row>
    <row r="675" spans="1:2" ht="15" customHeight="1" x14ac:dyDescent="0.35">
      <c r="A675" s="63"/>
      <c r="B675" s="287"/>
    </row>
    <row r="676" spans="1:2" ht="15" customHeight="1" x14ac:dyDescent="0.35">
      <c r="A676" s="63"/>
      <c r="B676" s="287"/>
    </row>
    <row r="677" spans="1:2" ht="15" customHeight="1" x14ac:dyDescent="0.35">
      <c r="A677" s="63"/>
      <c r="B677" s="287"/>
    </row>
    <row r="678" spans="1:2" ht="15" customHeight="1" x14ac:dyDescent="0.35">
      <c r="A678" s="63"/>
      <c r="B678" s="287"/>
    </row>
    <row r="679" spans="1:2" ht="15" customHeight="1" x14ac:dyDescent="0.35">
      <c r="A679" s="63"/>
      <c r="B679" s="287"/>
    </row>
    <row r="680" spans="1:2" ht="15" customHeight="1" x14ac:dyDescent="0.35">
      <c r="A680" s="63"/>
      <c r="B680" s="287"/>
    </row>
    <row r="681" spans="1:2" ht="15" customHeight="1" x14ac:dyDescent="0.35">
      <c r="A681" s="63"/>
      <c r="B681" s="287"/>
    </row>
    <row r="682" spans="1:2" ht="15" customHeight="1" x14ac:dyDescent="0.35">
      <c r="A682" s="63"/>
      <c r="B682" s="287"/>
    </row>
    <row r="683" spans="1:2" ht="15" customHeight="1" x14ac:dyDescent="0.35">
      <c r="A683" s="63"/>
      <c r="B683" s="287"/>
    </row>
    <row r="684" spans="1:2" ht="15" customHeight="1" x14ac:dyDescent="0.35">
      <c r="A684" s="63"/>
      <c r="B684" s="287"/>
    </row>
    <row r="685" spans="1:2" ht="15" customHeight="1" x14ac:dyDescent="0.35">
      <c r="A685" s="63"/>
      <c r="B685" s="287"/>
    </row>
    <row r="686" spans="1:2" ht="15" customHeight="1" x14ac:dyDescent="0.35">
      <c r="A686" s="63"/>
      <c r="B686" s="287"/>
    </row>
    <row r="687" spans="1:2" ht="15" customHeight="1" x14ac:dyDescent="0.35">
      <c r="A687" s="63"/>
      <c r="B687" s="287"/>
    </row>
    <row r="688" spans="1:2" ht="15" customHeight="1" x14ac:dyDescent="0.35">
      <c r="A688" s="63"/>
      <c r="B688" s="287"/>
    </row>
    <row r="689" spans="1:2" ht="15" customHeight="1" x14ac:dyDescent="0.35">
      <c r="A689" s="63"/>
      <c r="B689" s="287"/>
    </row>
    <row r="690" spans="1:2" ht="15" customHeight="1" x14ac:dyDescent="0.35">
      <c r="A690" s="63"/>
      <c r="B690" s="287"/>
    </row>
    <row r="691" spans="1:2" ht="15" customHeight="1" x14ac:dyDescent="0.35">
      <c r="A691" s="63"/>
      <c r="B691" s="287"/>
    </row>
    <row r="692" spans="1:2" ht="15" customHeight="1" x14ac:dyDescent="0.35">
      <c r="A692" s="63"/>
      <c r="B692" s="287"/>
    </row>
    <row r="693" spans="1:2" ht="15" customHeight="1" x14ac:dyDescent="0.35">
      <c r="A693" s="63"/>
      <c r="B693" s="287"/>
    </row>
    <row r="694" spans="1:2" ht="15" customHeight="1" x14ac:dyDescent="0.35">
      <c r="A694" s="63"/>
      <c r="B694" s="287"/>
    </row>
    <row r="695" spans="1:2" ht="15" customHeight="1" x14ac:dyDescent="0.35">
      <c r="A695" s="63"/>
      <c r="B695" s="287"/>
    </row>
    <row r="696" spans="1:2" ht="15" customHeight="1" x14ac:dyDescent="0.35">
      <c r="A696" s="63"/>
      <c r="B696" s="287"/>
    </row>
    <row r="697" spans="1:2" ht="15" customHeight="1" x14ac:dyDescent="0.35">
      <c r="A697" s="63"/>
      <c r="B697" s="287"/>
    </row>
    <row r="698" spans="1:2" ht="15" customHeight="1" x14ac:dyDescent="0.35">
      <c r="A698" s="63"/>
      <c r="B698" s="287"/>
    </row>
    <row r="699" spans="1:2" ht="15" customHeight="1" x14ac:dyDescent="0.35">
      <c r="A699" s="63"/>
      <c r="B699" s="287"/>
    </row>
    <row r="700" spans="1:2" ht="15" customHeight="1" x14ac:dyDescent="0.35">
      <c r="A700" s="63"/>
      <c r="B700" s="287"/>
    </row>
    <row r="701" spans="1:2" ht="15" customHeight="1" x14ac:dyDescent="0.35">
      <c r="A701" s="63"/>
      <c r="B701" s="287"/>
    </row>
    <row r="702" spans="1:2" ht="15" customHeight="1" x14ac:dyDescent="0.35">
      <c r="A702" s="63"/>
      <c r="B702" s="287"/>
    </row>
    <row r="703" spans="1:2" ht="15" customHeight="1" x14ac:dyDescent="0.35">
      <c r="A703" s="63"/>
      <c r="B703" s="287"/>
    </row>
    <row r="704" spans="1:2" ht="15" customHeight="1" x14ac:dyDescent="0.35">
      <c r="A704" s="63"/>
      <c r="B704" s="287"/>
    </row>
    <row r="705" spans="1:2" ht="15" customHeight="1" x14ac:dyDescent="0.35">
      <c r="A705" s="63"/>
      <c r="B705" s="287"/>
    </row>
    <row r="706" spans="1:2" ht="15" customHeight="1" x14ac:dyDescent="0.35">
      <c r="A706" s="63"/>
      <c r="B706" s="287"/>
    </row>
    <row r="707" spans="1:2" ht="15" customHeight="1" x14ac:dyDescent="0.35">
      <c r="A707" s="63"/>
      <c r="B707" s="287"/>
    </row>
    <row r="708" spans="1:2" ht="15" customHeight="1" x14ac:dyDescent="0.35">
      <c r="A708" s="63"/>
      <c r="B708" s="287"/>
    </row>
    <row r="709" spans="1:2" ht="15" customHeight="1" x14ac:dyDescent="0.35">
      <c r="A709" s="63"/>
      <c r="B709" s="287"/>
    </row>
    <row r="710" spans="1:2" ht="15" customHeight="1" x14ac:dyDescent="0.35">
      <c r="A710" s="63"/>
      <c r="B710" s="287"/>
    </row>
    <row r="711" spans="1:2" ht="15" customHeight="1" x14ac:dyDescent="0.35">
      <c r="A711" s="63"/>
      <c r="B711" s="287"/>
    </row>
    <row r="712" spans="1:2" ht="15" customHeight="1" x14ac:dyDescent="0.35">
      <c r="A712" s="63"/>
      <c r="B712" s="287"/>
    </row>
    <row r="713" spans="1:2" ht="15" customHeight="1" x14ac:dyDescent="0.35">
      <c r="A713" s="63"/>
      <c r="B713" s="287"/>
    </row>
    <row r="714" spans="1:2" ht="15" customHeight="1" x14ac:dyDescent="0.35">
      <c r="A714" s="63"/>
      <c r="B714" s="287"/>
    </row>
    <row r="715" spans="1:2" ht="15" customHeight="1" x14ac:dyDescent="0.35">
      <c r="A715" s="63"/>
      <c r="B715" s="287"/>
    </row>
    <row r="716" spans="1:2" ht="15" customHeight="1" x14ac:dyDescent="0.35">
      <c r="A716" s="63"/>
      <c r="B716" s="287"/>
    </row>
    <row r="717" spans="1:2" ht="15" customHeight="1" x14ac:dyDescent="0.35">
      <c r="A717" s="63"/>
      <c r="B717" s="287"/>
    </row>
    <row r="718" spans="1:2" ht="15" customHeight="1" x14ac:dyDescent="0.35">
      <c r="A718" s="63"/>
      <c r="B718" s="287"/>
    </row>
    <row r="719" spans="1:2" ht="15" customHeight="1" x14ac:dyDescent="0.35">
      <c r="A719" s="63"/>
      <c r="B719" s="287"/>
    </row>
    <row r="720" spans="1:2" ht="15" customHeight="1" x14ac:dyDescent="0.35">
      <c r="A720" s="63"/>
      <c r="B720" s="287"/>
    </row>
    <row r="721" spans="1:2" ht="15" customHeight="1" x14ac:dyDescent="0.35">
      <c r="A721" s="63"/>
      <c r="B721" s="287"/>
    </row>
    <row r="722" spans="1:2" ht="15" customHeight="1" x14ac:dyDescent="0.35">
      <c r="A722" s="63"/>
      <c r="B722" s="287"/>
    </row>
    <row r="723" spans="1:2" ht="15" customHeight="1" x14ac:dyDescent="0.35">
      <c r="A723" s="63"/>
      <c r="B723" s="287"/>
    </row>
    <row r="724" spans="1:2" ht="15" customHeight="1" x14ac:dyDescent="0.35">
      <c r="A724" s="63"/>
      <c r="B724" s="287"/>
    </row>
    <row r="725" spans="1:2" ht="15" customHeight="1" x14ac:dyDescent="0.35">
      <c r="A725" s="63"/>
      <c r="B725" s="287"/>
    </row>
    <row r="726" spans="1:2" ht="15" customHeight="1" x14ac:dyDescent="0.35">
      <c r="A726" s="63"/>
      <c r="B726" s="287"/>
    </row>
    <row r="727" spans="1:2" ht="15" customHeight="1" x14ac:dyDescent="0.35">
      <c r="A727" s="63"/>
      <c r="B727" s="287"/>
    </row>
    <row r="728" spans="1:2" ht="15" customHeight="1" x14ac:dyDescent="0.35">
      <c r="A728" s="63"/>
      <c r="B728" s="287"/>
    </row>
    <row r="729" spans="1:2" ht="15" customHeight="1" x14ac:dyDescent="0.35">
      <c r="A729" s="63"/>
      <c r="B729" s="287"/>
    </row>
    <row r="730" spans="1:2" ht="15" customHeight="1" x14ac:dyDescent="0.35">
      <c r="A730" s="63"/>
      <c r="B730" s="287"/>
    </row>
    <row r="731" spans="1:2" ht="15" customHeight="1" x14ac:dyDescent="0.35">
      <c r="A731" s="63"/>
      <c r="B731" s="287"/>
    </row>
    <row r="732" spans="1:2" ht="15" customHeight="1" x14ac:dyDescent="0.35">
      <c r="A732" s="63"/>
      <c r="B732" s="287"/>
    </row>
    <row r="733" spans="1:2" ht="15" customHeight="1" x14ac:dyDescent="0.35">
      <c r="A733" s="63"/>
      <c r="B733" s="287"/>
    </row>
    <row r="734" spans="1:2" ht="15" customHeight="1" x14ac:dyDescent="0.35">
      <c r="A734" s="63"/>
      <c r="B734" s="287"/>
    </row>
    <row r="735" spans="1:2" ht="15" customHeight="1" x14ac:dyDescent="0.35">
      <c r="A735" s="63"/>
      <c r="B735" s="287"/>
    </row>
    <row r="736" spans="1:2" ht="15" customHeight="1" x14ac:dyDescent="0.35">
      <c r="A736" s="63"/>
      <c r="B736" s="287"/>
    </row>
    <row r="737" spans="1:2" ht="15" customHeight="1" x14ac:dyDescent="0.35">
      <c r="A737" s="63"/>
      <c r="B737" s="287"/>
    </row>
    <row r="738" spans="1:2" ht="15" customHeight="1" x14ac:dyDescent="0.35">
      <c r="A738" s="63"/>
      <c r="B738" s="287"/>
    </row>
    <row r="739" spans="1:2" ht="15" customHeight="1" x14ac:dyDescent="0.35">
      <c r="A739" s="63"/>
      <c r="B739" s="287"/>
    </row>
    <row r="740" spans="1:2" ht="15" customHeight="1" x14ac:dyDescent="0.35">
      <c r="A740" s="63"/>
      <c r="B740" s="287"/>
    </row>
    <row r="741" spans="1:2" ht="15" customHeight="1" x14ac:dyDescent="0.35">
      <c r="A741" s="63"/>
      <c r="B741" s="287"/>
    </row>
    <row r="742" spans="1:2" ht="15" customHeight="1" x14ac:dyDescent="0.35">
      <c r="A742" s="63"/>
      <c r="B742" s="287"/>
    </row>
    <row r="743" spans="1:2" ht="15" customHeight="1" x14ac:dyDescent="0.35">
      <c r="A743" s="63"/>
      <c r="B743" s="287"/>
    </row>
    <row r="744" spans="1:2" ht="15" customHeight="1" x14ac:dyDescent="0.35">
      <c r="A744" s="63"/>
      <c r="B744" s="287"/>
    </row>
    <row r="745" spans="1:2" ht="15" customHeight="1" x14ac:dyDescent="0.35">
      <c r="A745" s="63"/>
      <c r="B745" s="287"/>
    </row>
    <row r="746" spans="1:2" ht="15" customHeight="1" x14ac:dyDescent="0.35">
      <c r="A746" s="63"/>
      <c r="B746" s="287"/>
    </row>
    <row r="747" spans="1:2" ht="15" customHeight="1" x14ac:dyDescent="0.35">
      <c r="A747" s="63"/>
      <c r="B747" s="287"/>
    </row>
    <row r="748" spans="1:2" ht="15" customHeight="1" x14ac:dyDescent="0.35">
      <c r="A748" s="63"/>
      <c r="B748" s="287"/>
    </row>
    <row r="749" spans="1:2" ht="15" customHeight="1" x14ac:dyDescent="0.35">
      <c r="A749" s="63"/>
      <c r="B749" s="287"/>
    </row>
    <row r="750" spans="1:2" ht="15" customHeight="1" x14ac:dyDescent="0.35">
      <c r="A750" s="63"/>
      <c r="B750" s="287"/>
    </row>
    <row r="751" spans="1:2" ht="15" customHeight="1" x14ac:dyDescent="0.35">
      <c r="A751" s="63"/>
      <c r="B751" s="287"/>
    </row>
    <row r="752" spans="1:2" ht="15" customHeight="1" x14ac:dyDescent="0.35">
      <c r="A752" s="63"/>
      <c r="B752" s="287"/>
    </row>
    <row r="753" spans="1:2" ht="15" customHeight="1" x14ac:dyDescent="0.35">
      <c r="A753" s="63"/>
      <c r="B753" s="287"/>
    </row>
    <row r="754" spans="1:2" ht="15" customHeight="1" x14ac:dyDescent="0.35">
      <c r="A754" s="63"/>
      <c r="B754" s="287"/>
    </row>
    <row r="755" spans="1:2" ht="15" customHeight="1" x14ac:dyDescent="0.35">
      <c r="A755" s="63"/>
      <c r="B755" s="287"/>
    </row>
    <row r="756" spans="1:2" ht="15" customHeight="1" x14ac:dyDescent="0.35">
      <c r="A756" s="63"/>
      <c r="B756" s="287"/>
    </row>
    <row r="757" spans="1:2" ht="15" customHeight="1" x14ac:dyDescent="0.35">
      <c r="A757" s="63"/>
      <c r="B757" s="287"/>
    </row>
    <row r="758" spans="1:2" ht="15" customHeight="1" x14ac:dyDescent="0.35">
      <c r="A758" s="63"/>
      <c r="B758" s="287"/>
    </row>
    <row r="759" spans="1:2" ht="15" customHeight="1" x14ac:dyDescent="0.35">
      <c r="A759" s="63"/>
      <c r="B759" s="287"/>
    </row>
    <row r="760" spans="1:2" ht="15" customHeight="1" x14ac:dyDescent="0.35">
      <c r="A760" s="63"/>
      <c r="B760" s="287"/>
    </row>
    <row r="761" spans="1:2" ht="15" customHeight="1" x14ac:dyDescent="0.35">
      <c r="A761" s="63"/>
      <c r="B761" s="287"/>
    </row>
    <row r="762" spans="1:2" ht="15" customHeight="1" x14ac:dyDescent="0.35">
      <c r="A762" s="63"/>
      <c r="B762" s="287"/>
    </row>
    <row r="763" spans="1:2" ht="15" customHeight="1" x14ac:dyDescent="0.35">
      <c r="A763" s="63"/>
      <c r="B763" s="287"/>
    </row>
    <row r="764" spans="1:2" ht="15" customHeight="1" x14ac:dyDescent="0.35">
      <c r="A764" s="63"/>
      <c r="B764" s="287"/>
    </row>
    <row r="765" spans="1:2" ht="15" customHeight="1" x14ac:dyDescent="0.35">
      <c r="A765" s="63"/>
      <c r="B765" s="287"/>
    </row>
    <row r="766" spans="1:2" ht="15" customHeight="1" x14ac:dyDescent="0.35">
      <c r="A766" s="63"/>
      <c r="B766" s="287"/>
    </row>
    <row r="767" spans="1:2" ht="15" customHeight="1" x14ac:dyDescent="0.35">
      <c r="A767" s="63"/>
      <c r="B767" s="287"/>
    </row>
    <row r="768" spans="1:2" ht="15" customHeight="1" x14ac:dyDescent="0.35">
      <c r="A768" s="63"/>
      <c r="B768" s="287"/>
    </row>
    <row r="769" spans="1:2" ht="15" customHeight="1" x14ac:dyDescent="0.35">
      <c r="A769" s="63"/>
      <c r="B769" s="287"/>
    </row>
    <row r="770" spans="1:2" ht="15" customHeight="1" x14ac:dyDescent="0.35">
      <c r="A770" s="63"/>
      <c r="B770" s="287"/>
    </row>
    <row r="771" spans="1:2" ht="15" customHeight="1" x14ac:dyDescent="0.35">
      <c r="A771" s="63"/>
      <c r="B771" s="287"/>
    </row>
    <row r="772" spans="1:2" ht="15" customHeight="1" x14ac:dyDescent="0.35">
      <c r="A772" s="63"/>
      <c r="B772" s="287"/>
    </row>
    <row r="773" spans="1:2" ht="15" customHeight="1" x14ac:dyDescent="0.35">
      <c r="A773" s="63"/>
      <c r="B773" s="287"/>
    </row>
    <row r="774" spans="1:2" ht="15" customHeight="1" x14ac:dyDescent="0.35">
      <c r="A774" s="63"/>
      <c r="B774" s="287"/>
    </row>
    <row r="775" spans="1:2" ht="15" customHeight="1" x14ac:dyDescent="0.35">
      <c r="A775" s="63"/>
      <c r="B775" s="287"/>
    </row>
    <row r="776" spans="1:2" ht="15" customHeight="1" x14ac:dyDescent="0.35">
      <c r="A776" s="63"/>
      <c r="B776" s="287"/>
    </row>
    <row r="777" spans="1:2" ht="15" customHeight="1" x14ac:dyDescent="0.35">
      <c r="A777" s="63"/>
      <c r="B777" s="287"/>
    </row>
    <row r="778" spans="1:2" ht="15" customHeight="1" x14ac:dyDescent="0.35">
      <c r="A778" s="63"/>
      <c r="B778" s="287"/>
    </row>
    <row r="779" spans="1:2" ht="15" customHeight="1" x14ac:dyDescent="0.35">
      <c r="A779" s="63"/>
      <c r="B779" s="287"/>
    </row>
    <row r="780" spans="1:2" ht="15" customHeight="1" x14ac:dyDescent="0.35">
      <c r="A780" s="63"/>
      <c r="B780" s="287"/>
    </row>
    <row r="781" spans="1:2" ht="15" customHeight="1" x14ac:dyDescent="0.35">
      <c r="A781" s="63"/>
      <c r="B781" s="287"/>
    </row>
    <row r="782" spans="1:2" ht="15" customHeight="1" x14ac:dyDescent="0.35">
      <c r="A782" s="63"/>
      <c r="B782" s="287"/>
    </row>
    <row r="783" spans="1:2" ht="15" customHeight="1" x14ac:dyDescent="0.35">
      <c r="A783" s="63"/>
      <c r="B783" s="287"/>
    </row>
    <row r="784" spans="1:2" ht="15" customHeight="1" x14ac:dyDescent="0.35">
      <c r="A784" s="63"/>
      <c r="B784" s="287"/>
    </row>
    <row r="785" spans="1:2" ht="15" customHeight="1" x14ac:dyDescent="0.35">
      <c r="A785" s="63"/>
      <c r="B785" s="287"/>
    </row>
    <row r="786" spans="1:2" ht="15" customHeight="1" x14ac:dyDescent="0.35">
      <c r="A786" s="63"/>
      <c r="B786" s="287"/>
    </row>
    <row r="787" spans="1:2" ht="15" customHeight="1" x14ac:dyDescent="0.35">
      <c r="A787" s="63"/>
      <c r="B787" s="287"/>
    </row>
    <row r="788" spans="1:2" ht="15" customHeight="1" x14ac:dyDescent="0.35">
      <c r="A788" s="63"/>
      <c r="B788" s="287"/>
    </row>
    <row r="789" spans="1:2" ht="15" customHeight="1" x14ac:dyDescent="0.35">
      <c r="A789" s="63"/>
      <c r="B789" s="287"/>
    </row>
    <row r="790" spans="1:2" ht="15" customHeight="1" x14ac:dyDescent="0.35">
      <c r="A790" s="63"/>
      <c r="B790" s="287"/>
    </row>
    <row r="791" spans="1:2" ht="15" customHeight="1" x14ac:dyDescent="0.35">
      <c r="A791" s="63"/>
      <c r="B791" s="287"/>
    </row>
    <row r="792" spans="1:2" ht="15" customHeight="1" x14ac:dyDescent="0.35">
      <c r="A792" s="63"/>
      <c r="B792" s="287"/>
    </row>
    <row r="793" spans="1:2" ht="15" customHeight="1" x14ac:dyDescent="0.35">
      <c r="A793" s="63"/>
      <c r="B793" s="287"/>
    </row>
    <row r="794" spans="1:2" ht="15" customHeight="1" x14ac:dyDescent="0.35">
      <c r="A794" s="63"/>
      <c r="B794" s="287"/>
    </row>
    <row r="795" spans="1:2" ht="15" customHeight="1" x14ac:dyDescent="0.35">
      <c r="A795" s="63"/>
      <c r="B795" s="287"/>
    </row>
    <row r="796" spans="1:2" ht="15" customHeight="1" x14ac:dyDescent="0.35">
      <c r="A796" s="63"/>
      <c r="B796" s="287"/>
    </row>
    <row r="797" spans="1:2" ht="15" customHeight="1" x14ac:dyDescent="0.35">
      <c r="A797" s="63"/>
      <c r="B797" s="287"/>
    </row>
    <row r="798" spans="1:2" ht="15" customHeight="1" x14ac:dyDescent="0.35">
      <c r="A798" s="63"/>
      <c r="B798" s="287"/>
    </row>
    <row r="799" spans="1:2" ht="15" customHeight="1" x14ac:dyDescent="0.35">
      <c r="A799" s="63"/>
      <c r="B799" s="287"/>
    </row>
    <row r="800" spans="1:2" ht="15" customHeight="1" x14ac:dyDescent="0.35">
      <c r="A800" s="63"/>
      <c r="B800" s="287"/>
    </row>
    <row r="801" spans="1:2" ht="15" customHeight="1" x14ac:dyDescent="0.35">
      <c r="A801" s="63"/>
      <c r="B801" s="287"/>
    </row>
    <row r="802" spans="1:2" ht="15" customHeight="1" x14ac:dyDescent="0.35">
      <c r="A802" s="63"/>
      <c r="B802" s="287"/>
    </row>
    <row r="803" spans="1:2" ht="15" customHeight="1" x14ac:dyDescent="0.35">
      <c r="A803" s="63"/>
      <c r="B803" s="287"/>
    </row>
    <row r="804" spans="1:2" ht="15" customHeight="1" x14ac:dyDescent="0.35">
      <c r="A804" s="63"/>
      <c r="B804" s="287"/>
    </row>
    <row r="805" spans="1:2" ht="15" customHeight="1" x14ac:dyDescent="0.35">
      <c r="A805" s="63"/>
      <c r="B805" s="287"/>
    </row>
    <row r="806" spans="1:2" ht="15" customHeight="1" x14ac:dyDescent="0.35">
      <c r="A806" s="63"/>
      <c r="B806" s="287"/>
    </row>
    <row r="807" spans="1:2" ht="15" customHeight="1" x14ac:dyDescent="0.35">
      <c r="A807" s="63"/>
      <c r="B807" s="287"/>
    </row>
    <row r="808" spans="1:2" ht="15" customHeight="1" x14ac:dyDescent="0.35">
      <c r="A808" s="63"/>
      <c r="B808" s="287"/>
    </row>
    <row r="809" spans="1:2" ht="15" customHeight="1" x14ac:dyDescent="0.35">
      <c r="A809" s="63"/>
      <c r="B809" s="287"/>
    </row>
    <row r="810" spans="1:2" ht="15" customHeight="1" x14ac:dyDescent="0.35">
      <c r="A810" s="63"/>
      <c r="B810" s="287"/>
    </row>
    <row r="811" spans="1:2" ht="15" customHeight="1" x14ac:dyDescent="0.35">
      <c r="A811" s="63"/>
      <c r="B811" s="287"/>
    </row>
    <row r="812" spans="1:2" ht="15" customHeight="1" x14ac:dyDescent="0.35">
      <c r="A812" s="63"/>
      <c r="B812" s="287"/>
    </row>
    <row r="813" spans="1:2" ht="15" customHeight="1" x14ac:dyDescent="0.35">
      <c r="A813" s="63"/>
      <c r="B813" s="287"/>
    </row>
    <row r="814" spans="1:2" ht="15" customHeight="1" x14ac:dyDescent="0.35">
      <c r="A814" s="63"/>
      <c r="B814" s="287"/>
    </row>
    <row r="815" spans="1:2" ht="15" customHeight="1" x14ac:dyDescent="0.35">
      <c r="A815" s="63"/>
      <c r="B815" s="287"/>
    </row>
    <row r="816" spans="1:2" ht="15" customHeight="1" x14ac:dyDescent="0.35">
      <c r="A816" s="63"/>
      <c r="B816" s="287"/>
    </row>
    <row r="817" spans="1:2" ht="15" customHeight="1" x14ac:dyDescent="0.35">
      <c r="A817" s="63"/>
      <c r="B817" s="287"/>
    </row>
    <row r="818" spans="1:2" ht="15" customHeight="1" x14ac:dyDescent="0.35">
      <c r="A818" s="63"/>
      <c r="B818" s="287"/>
    </row>
    <row r="819" spans="1:2" ht="15" customHeight="1" x14ac:dyDescent="0.35">
      <c r="A819" s="63"/>
      <c r="B819" s="287"/>
    </row>
    <row r="820" spans="1:2" ht="15" customHeight="1" x14ac:dyDescent="0.35">
      <c r="A820" s="63"/>
      <c r="B820" s="287"/>
    </row>
    <row r="821" spans="1:2" ht="15" customHeight="1" x14ac:dyDescent="0.35">
      <c r="A821" s="63"/>
      <c r="B821" s="287"/>
    </row>
    <row r="822" spans="1:2" ht="15" customHeight="1" x14ac:dyDescent="0.35">
      <c r="A822" s="63"/>
      <c r="B822" s="287"/>
    </row>
    <row r="823" spans="1:2" ht="15" customHeight="1" x14ac:dyDescent="0.35">
      <c r="A823" s="63"/>
      <c r="B823" s="287"/>
    </row>
    <row r="824" spans="1:2" ht="15" customHeight="1" x14ac:dyDescent="0.35">
      <c r="A824" s="63"/>
      <c r="B824" s="287"/>
    </row>
    <row r="825" spans="1:2" ht="15" customHeight="1" x14ac:dyDescent="0.35">
      <c r="A825" s="63"/>
      <c r="B825" s="287"/>
    </row>
    <row r="826" spans="1:2" ht="15" customHeight="1" x14ac:dyDescent="0.35">
      <c r="A826" s="63"/>
      <c r="B826" s="287"/>
    </row>
    <row r="827" spans="1:2" ht="15" customHeight="1" x14ac:dyDescent="0.35">
      <c r="A827" s="63"/>
      <c r="B827" s="287"/>
    </row>
    <row r="828" spans="1:2" ht="15" customHeight="1" x14ac:dyDescent="0.35">
      <c r="A828" s="63"/>
      <c r="B828" s="287"/>
    </row>
    <row r="829" spans="1:2" ht="15" customHeight="1" x14ac:dyDescent="0.35">
      <c r="A829" s="63"/>
      <c r="B829" s="287"/>
    </row>
    <row r="830" spans="1:2" ht="15" customHeight="1" x14ac:dyDescent="0.35">
      <c r="A830" s="63"/>
      <c r="B830" s="287"/>
    </row>
    <row r="831" spans="1:2" ht="15" customHeight="1" x14ac:dyDescent="0.35">
      <c r="A831" s="63"/>
      <c r="B831" s="287"/>
    </row>
    <row r="832" spans="1:2" ht="15" customHeight="1" x14ac:dyDescent="0.35">
      <c r="A832" s="63"/>
      <c r="B832" s="287"/>
    </row>
    <row r="833" spans="1:2" ht="15" customHeight="1" x14ac:dyDescent="0.35">
      <c r="A833" s="63"/>
      <c r="B833" s="287"/>
    </row>
    <row r="834" spans="1:2" ht="15" customHeight="1" x14ac:dyDescent="0.35">
      <c r="A834" s="63"/>
      <c r="B834" s="287"/>
    </row>
    <row r="835" spans="1:2" ht="15" customHeight="1" x14ac:dyDescent="0.35">
      <c r="A835" s="63"/>
      <c r="B835" s="287"/>
    </row>
    <row r="836" spans="1:2" ht="15" customHeight="1" x14ac:dyDescent="0.35">
      <c r="A836" s="63"/>
      <c r="B836" s="287"/>
    </row>
    <row r="837" spans="1:2" ht="15" customHeight="1" x14ac:dyDescent="0.35">
      <c r="A837" s="63"/>
      <c r="B837" s="287"/>
    </row>
    <row r="838" spans="1:2" ht="15" customHeight="1" x14ac:dyDescent="0.35">
      <c r="A838" s="63"/>
      <c r="B838" s="287"/>
    </row>
    <row r="839" spans="1:2" ht="15" customHeight="1" x14ac:dyDescent="0.35">
      <c r="A839" s="63"/>
      <c r="B839" s="287"/>
    </row>
    <row r="840" spans="1:2" ht="15" customHeight="1" x14ac:dyDescent="0.35">
      <c r="A840" s="63"/>
      <c r="B840" s="287"/>
    </row>
    <row r="841" spans="1:2" ht="15" customHeight="1" x14ac:dyDescent="0.35">
      <c r="A841" s="63"/>
      <c r="B841" s="287"/>
    </row>
    <row r="842" spans="1:2" ht="15" customHeight="1" x14ac:dyDescent="0.35">
      <c r="A842" s="63"/>
      <c r="B842" s="287"/>
    </row>
    <row r="843" spans="1:2" ht="15" customHeight="1" x14ac:dyDescent="0.35">
      <c r="A843" s="63"/>
      <c r="B843" s="287"/>
    </row>
    <row r="844" spans="1:2" ht="15" customHeight="1" x14ac:dyDescent="0.35">
      <c r="A844" s="63"/>
      <c r="B844" s="287"/>
    </row>
    <row r="845" spans="1:2" ht="15" customHeight="1" x14ac:dyDescent="0.35">
      <c r="A845" s="63"/>
      <c r="B845" s="287"/>
    </row>
    <row r="846" spans="1:2" ht="15" customHeight="1" x14ac:dyDescent="0.35">
      <c r="A846" s="63"/>
      <c r="B846" s="287"/>
    </row>
    <row r="847" spans="1:2" ht="15" customHeight="1" x14ac:dyDescent="0.35">
      <c r="A847" s="63"/>
      <c r="B847" s="287"/>
    </row>
    <row r="848" spans="1:2" ht="15" customHeight="1" x14ac:dyDescent="0.35">
      <c r="A848" s="63"/>
      <c r="B848" s="287"/>
    </row>
    <row r="849" spans="1:2" ht="15" customHeight="1" x14ac:dyDescent="0.35">
      <c r="A849" s="63"/>
      <c r="B849" s="287"/>
    </row>
    <row r="850" spans="1:2" ht="15" customHeight="1" x14ac:dyDescent="0.35">
      <c r="A850" s="63"/>
      <c r="B850" s="287"/>
    </row>
    <row r="851" spans="1:2" ht="15" customHeight="1" x14ac:dyDescent="0.35">
      <c r="A851" s="63"/>
      <c r="B851" s="287"/>
    </row>
    <row r="852" spans="1:2" ht="15" customHeight="1" x14ac:dyDescent="0.35">
      <c r="A852" s="63"/>
      <c r="B852" s="287"/>
    </row>
    <row r="853" spans="1:2" ht="15" customHeight="1" x14ac:dyDescent="0.35">
      <c r="A853" s="63"/>
      <c r="B853" s="287"/>
    </row>
    <row r="854" spans="1:2" ht="15" customHeight="1" x14ac:dyDescent="0.35">
      <c r="A854" s="63"/>
      <c r="B854" s="287"/>
    </row>
    <row r="855" spans="1:2" ht="15" customHeight="1" x14ac:dyDescent="0.35">
      <c r="A855" s="63"/>
      <c r="B855" s="287"/>
    </row>
    <row r="856" spans="1:2" ht="15" customHeight="1" x14ac:dyDescent="0.35">
      <c r="A856" s="63"/>
      <c r="B856" s="287"/>
    </row>
    <row r="857" spans="1:2" ht="15" customHeight="1" x14ac:dyDescent="0.35">
      <c r="A857" s="63"/>
      <c r="B857" s="287"/>
    </row>
    <row r="858" spans="1:2" ht="15" customHeight="1" x14ac:dyDescent="0.35">
      <c r="A858" s="63"/>
      <c r="B858" s="287"/>
    </row>
    <row r="859" spans="1:2" ht="15" customHeight="1" x14ac:dyDescent="0.35">
      <c r="A859" s="63"/>
      <c r="B859" s="287"/>
    </row>
    <row r="860" spans="1:2" ht="15" customHeight="1" x14ac:dyDescent="0.35">
      <c r="A860" s="63"/>
      <c r="B860" s="287"/>
    </row>
    <row r="861" spans="1:2" ht="15" customHeight="1" x14ac:dyDescent="0.35">
      <c r="A861" s="63"/>
      <c r="B861" s="287"/>
    </row>
    <row r="862" spans="1:2" ht="15" customHeight="1" x14ac:dyDescent="0.35">
      <c r="A862" s="63"/>
      <c r="B862" s="287"/>
    </row>
    <row r="863" spans="1:2" ht="15" customHeight="1" x14ac:dyDescent="0.35">
      <c r="A863" s="63"/>
      <c r="B863" s="287"/>
    </row>
    <row r="864" spans="1:2" ht="15" customHeight="1" x14ac:dyDescent="0.35">
      <c r="A864" s="63"/>
      <c r="B864" s="287"/>
    </row>
    <row r="865" spans="1:2" ht="15" customHeight="1" x14ac:dyDescent="0.35">
      <c r="A865" s="63"/>
      <c r="B865" s="287"/>
    </row>
    <row r="866" spans="1:2" ht="15" customHeight="1" x14ac:dyDescent="0.35">
      <c r="A866" s="63"/>
      <c r="B866" s="287"/>
    </row>
    <row r="867" spans="1:2" ht="15" customHeight="1" x14ac:dyDescent="0.35">
      <c r="A867" s="63"/>
      <c r="B867" s="287"/>
    </row>
    <row r="868" spans="1:2" ht="15" customHeight="1" x14ac:dyDescent="0.35">
      <c r="A868" s="63"/>
      <c r="B868" s="287"/>
    </row>
    <row r="869" spans="1:2" ht="15" customHeight="1" x14ac:dyDescent="0.35">
      <c r="A869" s="63"/>
      <c r="B869" s="287"/>
    </row>
    <row r="870" spans="1:2" ht="15" customHeight="1" x14ac:dyDescent="0.35">
      <c r="A870" s="63"/>
      <c r="B870" s="287"/>
    </row>
    <row r="871" spans="1:2" ht="15" customHeight="1" x14ac:dyDescent="0.35">
      <c r="A871" s="63"/>
      <c r="B871" s="287"/>
    </row>
    <row r="872" spans="1:2" ht="15" customHeight="1" x14ac:dyDescent="0.35">
      <c r="A872" s="63"/>
      <c r="B872" s="287"/>
    </row>
    <row r="873" spans="1:2" ht="15" customHeight="1" x14ac:dyDescent="0.35">
      <c r="A873" s="63"/>
      <c r="B873" s="287"/>
    </row>
    <row r="874" spans="1:2" ht="15" customHeight="1" x14ac:dyDescent="0.35">
      <c r="A874" s="63"/>
      <c r="B874" s="287"/>
    </row>
    <row r="875" spans="1:2" ht="15" customHeight="1" x14ac:dyDescent="0.35">
      <c r="A875" s="63"/>
      <c r="B875" s="287"/>
    </row>
    <row r="876" spans="1:2" ht="15" customHeight="1" x14ac:dyDescent="0.35">
      <c r="A876" s="63"/>
      <c r="B876" s="287"/>
    </row>
    <row r="877" spans="1:2" ht="15" customHeight="1" x14ac:dyDescent="0.35">
      <c r="A877" s="63"/>
      <c r="B877" s="287"/>
    </row>
    <row r="878" spans="1:2" ht="15" customHeight="1" x14ac:dyDescent="0.35">
      <c r="A878" s="63"/>
      <c r="B878" s="287"/>
    </row>
    <row r="879" spans="1:2" ht="15" customHeight="1" x14ac:dyDescent="0.35">
      <c r="A879" s="63"/>
      <c r="B879" s="287"/>
    </row>
    <row r="880" spans="1:2" ht="15" customHeight="1" x14ac:dyDescent="0.35">
      <c r="A880" s="63"/>
      <c r="B880" s="287"/>
    </row>
    <row r="881" spans="1:2" ht="15" customHeight="1" x14ac:dyDescent="0.35">
      <c r="A881" s="63"/>
      <c r="B881" s="287"/>
    </row>
    <row r="882" spans="1:2" ht="15" customHeight="1" x14ac:dyDescent="0.35">
      <c r="A882" s="63"/>
      <c r="B882" s="287"/>
    </row>
    <row r="883" spans="1:2" ht="15" customHeight="1" x14ac:dyDescent="0.35">
      <c r="A883" s="63"/>
      <c r="B883" s="287"/>
    </row>
    <row r="884" spans="1:2" ht="15" customHeight="1" x14ac:dyDescent="0.35">
      <c r="A884" s="63"/>
      <c r="B884" s="287"/>
    </row>
    <row r="885" spans="1:2" ht="15" customHeight="1" x14ac:dyDescent="0.35">
      <c r="A885" s="63"/>
      <c r="B885" s="287"/>
    </row>
    <row r="886" spans="1:2" ht="15" customHeight="1" x14ac:dyDescent="0.35">
      <c r="A886" s="63"/>
      <c r="B886" s="287"/>
    </row>
    <row r="887" spans="1:2" ht="15" customHeight="1" x14ac:dyDescent="0.35">
      <c r="A887" s="63"/>
      <c r="B887" s="287"/>
    </row>
    <row r="888" spans="1:2" ht="15" customHeight="1" x14ac:dyDescent="0.35">
      <c r="A888" s="63"/>
      <c r="B888" s="287"/>
    </row>
    <row r="889" spans="1:2" ht="15" customHeight="1" x14ac:dyDescent="0.35">
      <c r="A889" s="63"/>
      <c r="B889" s="287"/>
    </row>
    <row r="890" spans="1:2" ht="15" customHeight="1" x14ac:dyDescent="0.35">
      <c r="A890" s="63"/>
      <c r="B890" s="287"/>
    </row>
    <row r="891" spans="1:2" ht="15" customHeight="1" x14ac:dyDescent="0.35">
      <c r="A891" s="63"/>
      <c r="B891" s="287"/>
    </row>
    <row r="892" spans="1:2" ht="15" customHeight="1" x14ac:dyDescent="0.35">
      <c r="A892" s="63"/>
      <c r="B892" s="287"/>
    </row>
    <row r="893" spans="1:2" ht="15" customHeight="1" x14ac:dyDescent="0.35">
      <c r="A893" s="63"/>
      <c r="B893" s="287"/>
    </row>
    <row r="894" spans="1:2" ht="15" customHeight="1" x14ac:dyDescent="0.35">
      <c r="A894" s="63"/>
      <c r="B894" s="287"/>
    </row>
    <row r="895" spans="1:2" ht="15" customHeight="1" x14ac:dyDescent="0.35">
      <c r="A895" s="63"/>
      <c r="B895" s="287"/>
    </row>
    <row r="896" spans="1:2" ht="15" customHeight="1" x14ac:dyDescent="0.35">
      <c r="A896" s="63"/>
      <c r="B896" s="287"/>
    </row>
    <row r="897" spans="1:2" ht="15" customHeight="1" x14ac:dyDescent="0.35">
      <c r="A897" s="63"/>
      <c r="B897" s="287"/>
    </row>
    <row r="898" spans="1:2" ht="15" customHeight="1" x14ac:dyDescent="0.35">
      <c r="A898" s="63"/>
      <c r="B898" s="287"/>
    </row>
    <row r="899" spans="1:2" ht="15" customHeight="1" x14ac:dyDescent="0.35">
      <c r="A899" s="63"/>
      <c r="B899" s="287"/>
    </row>
    <row r="900" spans="1:2" ht="15" customHeight="1" x14ac:dyDescent="0.35">
      <c r="A900" s="63"/>
      <c r="B900" s="287"/>
    </row>
    <row r="901" spans="1:2" ht="15" customHeight="1" x14ac:dyDescent="0.35">
      <c r="A901" s="63"/>
      <c r="B901" s="287"/>
    </row>
    <row r="902" spans="1:2" ht="15" customHeight="1" x14ac:dyDescent="0.35">
      <c r="A902" s="63"/>
      <c r="B902" s="287"/>
    </row>
    <row r="903" spans="1:2" ht="15" customHeight="1" x14ac:dyDescent="0.35">
      <c r="A903" s="63"/>
      <c r="B903" s="287"/>
    </row>
    <row r="904" spans="1:2" ht="15" customHeight="1" x14ac:dyDescent="0.35">
      <c r="A904" s="63"/>
      <c r="B904" s="287"/>
    </row>
    <row r="905" spans="1:2" ht="15" customHeight="1" x14ac:dyDescent="0.35">
      <c r="A905" s="63"/>
      <c r="B905" s="287"/>
    </row>
    <row r="906" spans="1:2" ht="15" customHeight="1" x14ac:dyDescent="0.35">
      <c r="A906" s="63"/>
      <c r="B906" s="287"/>
    </row>
    <row r="907" spans="1:2" ht="15" customHeight="1" x14ac:dyDescent="0.35">
      <c r="A907" s="63"/>
      <c r="B907" s="287"/>
    </row>
    <row r="908" spans="1:2" ht="15" customHeight="1" x14ac:dyDescent="0.35">
      <c r="A908" s="63"/>
      <c r="B908" s="287"/>
    </row>
    <row r="909" spans="1:2" ht="15" customHeight="1" x14ac:dyDescent="0.35">
      <c r="A909" s="63"/>
      <c r="B909" s="287"/>
    </row>
    <row r="910" spans="1:2" ht="15" customHeight="1" x14ac:dyDescent="0.35">
      <c r="A910" s="63"/>
      <c r="B910" s="287"/>
    </row>
    <row r="911" spans="1:2" ht="15" customHeight="1" x14ac:dyDescent="0.35">
      <c r="A911" s="63"/>
      <c r="B911" s="287"/>
    </row>
    <row r="912" spans="1:2" ht="15" customHeight="1" x14ac:dyDescent="0.35">
      <c r="A912" s="63"/>
      <c r="B912" s="287"/>
    </row>
    <row r="913" spans="1:2" ht="15" customHeight="1" x14ac:dyDescent="0.35">
      <c r="A913" s="63"/>
      <c r="B913" s="287"/>
    </row>
    <row r="914" spans="1:2" ht="15" customHeight="1" x14ac:dyDescent="0.35">
      <c r="A914" s="63"/>
      <c r="B914" s="287"/>
    </row>
    <row r="915" spans="1:2" ht="15" customHeight="1" x14ac:dyDescent="0.35">
      <c r="A915" s="63"/>
      <c r="B915" s="287"/>
    </row>
    <row r="916" spans="1:2" ht="15" customHeight="1" x14ac:dyDescent="0.35">
      <c r="A916" s="63"/>
      <c r="B916" s="287"/>
    </row>
    <row r="917" spans="1:2" ht="15" customHeight="1" x14ac:dyDescent="0.35">
      <c r="A917" s="63"/>
      <c r="B917" s="287"/>
    </row>
    <row r="918" spans="1:2" ht="15" customHeight="1" x14ac:dyDescent="0.35">
      <c r="A918" s="63"/>
      <c r="B918" s="287"/>
    </row>
    <row r="919" spans="1:2" ht="15" customHeight="1" x14ac:dyDescent="0.35">
      <c r="A919" s="63"/>
      <c r="B919" s="287"/>
    </row>
    <row r="920" spans="1:2" ht="15" customHeight="1" x14ac:dyDescent="0.35">
      <c r="A920" s="63"/>
      <c r="B920" s="287"/>
    </row>
    <row r="921" spans="1:2" ht="15" customHeight="1" x14ac:dyDescent="0.35">
      <c r="A921" s="63"/>
      <c r="B921" s="287"/>
    </row>
    <row r="922" spans="1:2" ht="15" customHeight="1" x14ac:dyDescent="0.35">
      <c r="A922" s="63"/>
      <c r="B922" s="287"/>
    </row>
    <row r="923" spans="1:2" ht="15" customHeight="1" x14ac:dyDescent="0.35">
      <c r="A923" s="63"/>
      <c r="B923" s="287"/>
    </row>
    <row r="924" spans="1:2" ht="15" customHeight="1" x14ac:dyDescent="0.35">
      <c r="A924" s="63"/>
      <c r="B924" s="287"/>
    </row>
    <row r="925" spans="1:2" ht="15" customHeight="1" x14ac:dyDescent="0.35">
      <c r="A925" s="63"/>
      <c r="B925" s="287"/>
    </row>
    <row r="926" spans="1:2" ht="15" customHeight="1" x14ac:dyDescent="0.35">
      <c r="A926" s="63"/>
      <c r="B926" s="287"/>
    </row>
    <row r="927" spans="1:2" ht="15" customHeight="1" x14ac:dyDescent="0.35">
      <c r="A927" s="63"/>
      <c r="B927" s="287"/>
    </row>
    <row r="928" spans="1:2" ht="15" customHeight="1" x14ac:dyDescent="0.35">
      <c r="A928" s="63"/>
      <c r="B928" s="287"/>
    </row>
    <row r="929" spans="1:2" ht="15" customHeight="1" x14ac:dyDescent="0.35">
      <c r="A929" s="63"/>
      <c r="B929" s="287"/>
    </row>
    <row r="930" spans="1:2" ht="15" customHeight="1" x14ac:dyDescent="0.35">
      <c r="A930" s="63"/>
      <c r="B930" s="287"/>
    </row>
    <row r="931" spans="1:2" ht="15" customHeight="1" x14ac:dyDescent="0.35">
      <c r="A931" s="63"/>
      <c r="B931" s="287"/>
    </row>
    <row r="932" spans="1:2" ht="15" customHeight="1" x14ac:dyDescent="0.35">
      <c r="A932" s="63"/>
      <c r="B932" s="287"/>
    </row>
    <row r="933" spans="1:2" ht="15" customHeight="1" x14ac:dyDescent="0.35">
      <c r="A933" s="63"/>
      <c r="B933" s="287"/>
    </row>
    <row r="934" spans="1:2" ht="15" customHeight="1" x14ac:dyDescent="0.35">
      <c r="A934" s="63"/>
      <c r="B934" s="287"/>
    </row>
    <row r="935" spans="1:2" ht="15" customHeight="1" x14ac:dyDescent="0.35">
      <c r="A935" s="63"/>
      <c r="B935" s="287"/>
    </row>
    <row r="936" spans="1:2" ht="15" customHeight="1" x14ac:dyDescent="0.35">
      <c r="A936" s="63"/>
      <c r="B936" s="287"/>
    </row>
    <row r="937" spans="1:2" ht="15" customHeight="1" x14ac:dyDescent="0.35">
      <c r="A937" s="63"/>
      <c r="B937" s="287"/>
    </row>
    <row r="938" spans="1:2" ht="15" customHeight="1" x14ac:dyDescent="0.35">
      <c r="A938" s="63"/>
      <c r="B938" s="287"/>
    </row>
    <row r="939" spans="1:2" ht="15" customHeight="1" x14ac:dyDescent="0.35">
      <c r="A939" s="63"/>
      <c r="B939" s="287"/>
    </row>
    <row r="940" spans="1:2" ht="15" customHeight="1" x14ac:dyDescent="0.35">
      <c r="A940" s="63"/>
      <c r="B940" s="287"/>
    </row>
    <row r="941" spans="1:2" ht="15" customHeight="1" x14ac:dyDescent="0.35">
      <c r="A941" s="63"/>
      <c r="B941" s="287"/>
    </row>
    <row r="942" spans="1:2" ht="15" customHeight="1" x14ac:dyDescent="0.35">
      <c r="A942" s="63"/>
      <c r="B942" s="287"/>
    </row>
    <row r="943" spans="1:2" ht="15" customHeight="1" x14ac:dyDescent="0.35">
      <c r="A943" s="63"/>
      <c r="B943" s="287"/>
    </row>
    <row r="944" spans="1:2" ht="15" customHeight="1" x14ac:dyDescent="0.35">
      <c r="A944" s="63"/>
      <c r="B944" s="287"/>
    </row>
    <row r="945" spans="1:2" ht="15" customHeight="1" x14ac:dyDescent="0.35">
      <c r="A945" s="63"/>
      <c r="B945" s="287"/>
    </row>
    <row r="946" spans="1:2" ht="15" customHeight="1" x14ac:dyDescent="0.35">
      <c r="A946" s="63"/>
      <c r="B946" s="287"/>
    </row>
    <row r="947" spans="1:2" ht="15" customHeight="1" x14ac:dyDescent="0.35">
      <c r="A947" s="63"/>
      <c r="B947" s="287"/>
    </row>
    <row r="948" spans="1:2" ht="15" customHeight="1" x14ac:dyDescent="0.35">
      <c r="A948" s="63"/>
      <c r="B948" s="287"/>
    </row>
    <row r="949" spans="1:2" ht="15" customHeight="1" x14ac:dyDescent="0.35">
      <c r="A949" s="63"/>
      <c r="B949" s="287"/>
    </row>
    <row r="950" spans="1:2" ht="15" customHeight="1" x14ac:dyDescent="0.35">
      <c r="A950" s="63"/>
      <c r="B950" s="287"/>
    </row>
    <row r="951" spans="1:2" ht="15" customHeight="1" x14ac:dyDescent="0.35">
      <c r="A951" s="63"/>
      <c r="B951" s="287"/>
    </row>
    <row r="952" spans="1:2" ht="15" customHeight="1" x14ac:dyDescent="0.35">
      <c r="A952" s="63"/>
      <c r="B952" s="287"/>
    </row>
    <row r="953" spans="1:2" ht="15" customHeight="1" x14ac:dyDescent="0.35">
      <c r="A953" s="63"/>
      <c r="B953" s="287"/>
    </row>
    <row r="954" spans="1:2" ht="15" customHeight="1" x14ac:dyDescent="0.35">
      <c r="A954" s="63"/>
      <c r="B954" s="287"/>
    </row>
    <row r="955" spans="1:2" ht="15" customHeight="1" x14ac:dyDescent="0.35">
      <c r="A955" s="63"/>
      <c r="B955" s="287"/>
    </row>
    <row r="956" spans="1:2" ht="15" customHeight="1" x14ac:dyDescent="0.35">
      <c r="A956" s="63"/>
      <c r="B956" s="287"/>
    </row>
    <row r="957" spans="1:2" ht="15" customHeight="1" x14ac:dyDescent="0.35">
      <c r="A957" s="63"/>
      <c r="B957" s="287"/>
    </row>
    <row r="958" spans="1:2" ht="15" customHeight="1" x14ac:dyDescent="0.35">
      <c r="A958" s="63"/>
      <c r="B958" s="287"/>
    </row>
    <row r="959" spans="1:2" ht="15" customHeight="1" x14ac:dyDescent="0.35">
      <c r="A959" s="63"/>
      <c r="B959" s="287"/>
    </row>
    <row r="960" spans="1:2" ht="15" customHeight="1" x14ac:dyDescent="0.35">
      <c r="A960" s="63"/>
      <c r="B960" s="287"/>
    </row>
    <row r="961" spans="1:2" ht="15" customHeight="1" x14ac:dyDescent="0.35">
      <c r="A961" s="63"/>
      <c r="B961" s="287"/>
    </row>
    <row r="962" spans="1:2" ht="15" customHeight="1" x14ac:dyDescent="0.35">
      <c r="A962" s="63"/>
      <c r="B962" s="287"/>
    </row>
    <row r="963" spans="1:2" ht="15" customHeight="1" x14ac:dyDescent="0.35">
      <c r="A963" s="63"/>
      <c r="B963" s="287"/>
    </row>
    <row r="964" spans="1:2" ht="15" customHeight="1" x14ac:dyDescent="0.35">
      <c r="A964" s="63"/>
      <c r="B964" s="287"/>
    </row>
    <row r="965" spans="1:2" ht="15" customHeight="1" x14ac:dyDescent="0.35">
      <c r="A965" s="63"/>
      <c r="B965" s="287"/>
    </row>
    <row r="966" spans="1:2" ht="15" customHeight="1" x14ac:dyDescent="0.35">
      <c r="A966" s="63"/>
      <c r="B966" s="287"/>
    </row>
    <row r="967" spans="1:2" ht="15" customHeight="1" x14ac:dyDescent="0.35">
      <c r="A967" s="63"/>
      <c r="B967" s="287"/>
    </row>
    <row r="968" spans="1:2" ht="15" customHeight="1" x14ac:dyDescent="0.35">
      <c r="A968" s="63"/>
      <c r="B968" s="287"/>
    </row>
    <row r="969" spans="1:2" ht="15" customHeight="1" x14ac:dyDescent="0.35">
      <c r="A969" s="63"/>
      <c r="B969" s="287"/>
    </row>
    <row r="970" spans="1:2" ht="15" customHeight="1" x14ac:dyDescent="0.35">
      <c r="A970" s="63"/>
      <c r="B970" s="287"/>
    </row>
    <row r="971" spans="1:2" ht="15" customHeight="1" x14ac:dyDescent="0.35">
      <c r="A971" s="63"/>
      <c r="B971" s="287"/>
    </row>
    <row r="972" spans="1:2" ht="15" customHeight="1" x14ac:dyDescent="0.35">
      <c r="A972" s="63"/>
      <c r="B972" s="287"/>
    </row>
    <row r="973" spans="1:2" ht="15" customHeight="1" x14ac:dyDescent="0.35">
      <c r="A973" s="63"/>
      <c r="B973" s="287"/>
    </row>
    <row r="974" spans="1:2" ht="15" customHeight="1" x14ac:dyDescent="0.35">
      <c r="A974" s="63"/>
      <c r="B974" s="287"/>
    </row>
    <row r="975" spans="1:2" ht="15" customHeight="1" x14ac:dyDescent="0.35">
      <c r="A975" s="63"/>
      <c r="B975" s="287"/>
    </row>
    <row r="976" spans="1:2" ht="15" customHeight="1" x14ac:dyDescent="0.35">
      <c r="A976" s="63"/>
      <c r="B976" s="287"/>
    </row>
    <row r="977" spans="1:2" ht="15" customHeight="1" x14ac:dyDescent="0.35">
      <c r="A977" s="63"/>
      <c r="B977" s="287"/>
    </row>
    <row r="978" spans="1:2" ht="15" customHeight="1" x14ac:dyDescent="0.35">
      <c r="A978" s="63"/>
      <c r="B978" s="287"/>
    </row>
    <row r="979" spans="1:2" ht="15" customHeight="1" x14ac:dyDescent="0.35">
      <c r="A979" s="63"/>
      <c r="B979" s="287"/>
    </row>
    <row r="980" spans="1:2" ht="15" customHeight="1" x14ac:dyDescent="0.35">
      <c r="A980" s="63"/>
      <c r="B980" s="287"/>
    </row>
    <row r="981" spans="1:2" ht="15" customHeight="1" x14ac:dyDescent="0.35">
      <c r="A981" s="63"/>
      <c r="B981" s="287"/>
    </row>
    <row r="982" spans="1:2" ht="15" customHeight="1" x14ac:dyDescent="0.35">
      <c r="A982" s="63"/>
      <c r="B982" s="287"/>
    </row>
    <row r="983" spans="1:2" ht="15" customHeight="1" x14ac:dyDescent="0.35">
      <c r="A983" s="63"/>
      <c r="B983" s="287"/>
    </row>
    <row r="984" spans="1:2" ht="15" customHeight="1" x14ac:dyDescent="0.35">
      <c r="A984" s="63"/>
      <c r="B984" s="287"/>
    </row>
    <row r="985" spans="1:2" ht="15" customHeight="1" x14ac:dyDescent="0.35">
      <c r="A985" s="63"/>
      <c r="B985" s="287"/>
    </row>
    <row r="986" spans="1:2" ht="15" customHeight="1" x14ac:dyDescent="0.35">
      <c r="A986" s="63"/>
      <c r="B986" s="287"/>
    </row>
    <row r="987" spans="1:2" ht="15" customHeight="1" x14ac:dyDescent="0.35">
      <c r="A987" s="63"/>
      <c r="B987" s="287"/>
    </row>
    <row r="988" spans="1:2" ht="15" customHeight="1" x14ac:dyDescent="0.35">
      <c r="A988" s="63"/>
      <c r="B988" s="287"/>
    </row>
    <row r="989" spans="1:2" ht="15" customHeight="1" x14ac:dyDescent="0.35">
      <c r="A989" s="63"/>
      <c r="B989" s="287"/>
    </row>
    <row r="990" spans="1:2" ht="15" customHeight="1" x14ac:dyDescent="0.35">
      <c r="A990" s="63"/>
      <c r="B990" s="287"/>
    </row>
    <row r="991" spans="1:2" ht="15" customHeight="1" x14ac:dyDescent="0.35">
      <c r="A991" s="63"/>
      <c r="B991" s="287"/>
    </row>
    <row r="992" spans="1:2" ht="15" customHeight="1" x14ac:dyDescent="0.35">
      <c r="A992" s="63"/>
      <c r="B992" s="287"/>
    </row>
    <row r="993" spans="1:2" ht="15" customHeight="1" x14ac:dyDescent="0.35">
      <c r="A993" s="63"/>
      <c r="B993" s="287"/>
    </row>
    <row r="994" spans="1:2" ht="15" customHeight="1" x14ac:dyDescent="0.35">
      <c r="A994" s="63"/>
      <c r="B994" s="287"/>
    </row>
    <row r="995" spans="1:2" ht="15" customHeight="1" x14ac:dyDescent="0.35">
      <c r="A995" s="63"/>
      <c r="B995" s="287"/>
    </row>
    <row r="996" spans="1:2" ht="15" customHeight="1" x14ac:dyDescent="0.35">
      <c r="A996" s="63"/>
      <c r="B996" s="287"/>
    </row>
    <row r="997" spans="1:2" ht="15" customHeight="1" x14ac:dyDescent="0.35">
      <c r="A997" s="63"/>
      <c r="B997" s="287"/>
    </row>
    <row r="998" spans="1:2" ht="15" customHeight="1" x14ac:dyDescent="0.35">
      <c r="A998" s="63"/>
      <c r="B998" s="287"/>
    </row>
    <row r="999" spans="1:2" ht="15" customHeight="1" x14ac:dyDescent="0.35">
      <c r="A999" s="63"/>
      <c r="B999" s="287"/>
    </row>
    <row r="1000" spans="1:2" ht="15" customHeight="1" x14ac:dyDescent="0.35">
      <c r="A1000" s="63"/>
      <c r="B1000" s="287"/>
    </row>
    <row r="1001" spans="1:2" ht="15" customHeight="1" x14ac:dyDescent="0.35">
      <c r="A1001" s="63"/>
      <c r="B1001" s="287"/>
    </row>
    <row r="1002" spans="1:2" ht="15" customHeight="1" x14ac:dyDescent="0.35">
      <c r="A1002" s="63"/>
      <c r="B1002" s="287"/>
    </row>
    <row r="1003" spans="1:2" ht="15" customHeight="1" x14ac:dyDescent="0.35">
      <c r="A1003" s="63"/>
      <c r="B1003" s="287"/>
    </row>
    <row r="1004" spans="1:2" ht="15" customHeight="1" x14ac:dyDescent="0.35">
      <c r="A1004" s="63"/>
      <c r="B1004" s="287"/>
    </row>
    <row r="1005" spans="1:2" ht="15" customHeight="1" x14ac:dyDescent="0.35">
      <c r="A1005" s="63"/>
      <c r="B1005" s="287"/>
    </row>
    <row r="1006" spans="1:2" ht="15" customHeight="1" x14ac:dyDescent="0.35">
      <c r="A1006" s="63"/>
      <c r="B1006" s="287"/>
    </row>
    <row r="1007" spans="1:2" ht="15" customHeight="1" x14ac:dyDescent="0.35">
      <c r="A1007" s="63"/>
      <c r="B1007" s="287"/>
    </row>
    <row r="1008" spans="1:2" ht="15" customHeight="1" x14ac:dyDescent="0.35">
      <c r="A1008" s="63"/>
      <c r="B1008" s="287"/>
    </row>
    <row r="1009" spans="1:2" ht="15" customHeight="1" x14ac:dyDescent="0.35">
      <c r="A1009" s="63"/>
      <c r="B1009" s="287"/>
    </row>
    <row r="1010" spans="1:2" ht="15" customHeight="1" x14ac:dyDescent="0.35">
      <c r="A1010" s="63"/>
      <c r="B1010" s="287"/>
    </row>
    <row r="1011" spans="1:2" ht="15" customHeight="1" x14ac:dyDescent="0.35">
      <c r="A1011" s="63"/>
      <c r="B1011" s="287"/>
    </row>
    <row r="1012" spans="1:2" ht="15" customHeight="1" x14ac:dyDescent="0.35">
      <c r="A1012" s="63"/>
      <c r="B1012" s="287"/>
    </row>
    <row r="1013" spans="1:2" ht="15" customHeight="1" x14ac:dyDescent="0.35">
      <c r="A1013" s="63"/>
      <c r="B1013" s="287"/>
    </row>
    <row r="1014" spans="1:2" ht="15" customHeight="1" x14ac:dyDescent="0.35">
      <c r="A1014" s="63"/>
      <c r="B1014" s="287"/>
    </row>
    <row r="1015" spans="1:2" ht="15" customHeight="1" x14ac:dyDescent="0.35">
      <c r="A1015" s="63"/>
      <c r="B1015" s="287"/>
    </row>
    <row r="1016" spans="1:2" ht="15" customHeight="1" x14ac:dyDescent="0.35">
      <c r="A1016" s="63"/>
      <c r="B1016" s="287"/>
    </row>
    <row r="1017" spans="1:2" ht="15" customHeight="1" x14ac:dyDescent="0.35">
      <c r="A1017" s="63"/>
      <c r="B1017" s="287"/>
    </row>
    <row r="1018" spans="1:2" ht="15" customHeight="1" x14ac:dyDescent="0.35">
      <c r="A1018" s="63"/>
      <c r="B1018" s="287"/>
    </row>
    <row r="1019" spans="1:2" ht="15" customHeight="1" x14ac:dyDescent="0.35">
      <c r="A1019" s="63"/>
      <c r="B1019" s="287"/>
    </row>
    <row r="1020" spans="1:2" ht="15" customHeight="1" x14ac:dyDescent="0.35">
      <c r="A1020" s="63"/>
      <c r="B1020" s="287"/>
    </row>
    <row r="1021" spans="1:2" ht="15" customHeight="1" x14ac:dyDescent="0.35">
      <c r="A1021" s="63"/>
      <c r="B1021" s="287"/>
    </row>
    <row r="1022" spans="1:2" ht="15" customHeight="1" x14ac:dyDescent="0.35">
      <c r="A1022" s="63"/>
      <c r="B1022" s="287"/>
    </row>
    <row r="1023" spans="1:2" ht="15" customHeight="1" x14ac:dyDescent="0.35">
      <c r="A1023" s="63"/>
      <c r="B1023" s="287"/>
    </row>
    <row r="1024" spans="1:2" ht="15" customHeight="1" x14ac:dyDescent="0.35">
      <c r="A1024" s="63"/>
      <c r="B1024" s="287"/>
    </row>
    <row r="1025" spans="1:2" ht="15" customHeight="1" x14ac:dyDescent="0.35">
      <c r="A1025" s="63"/>
      <c r="B1025" s="287"/>
    </row>
    <row r="1026" spans="1:2" ht="15" customHeight="1" x14ac:dyDescent="0.35">
      <c r="A1026" s="63"/>
      <c r="B1026" s="287"/>
    </row>
    <row r="1027" spans="1:2" ht="15" customHeight="1" x14ac:dyDescent="0.35">
      <c r="A1027" s="63"/>
      <c r="B1027" s="287"/>
    </row>
    <row r="1028" spans="1:2" ht="15" customHeight="1" x14ac:dyDescent="0.35">
      <c r="A1028" s="63"/>
      <c r="B1028" s="287"/>
    </row>
    <row r="1029" spans="1:2" ht="15" customHeight="1" x14ac:dyDescent="0.35">
      <c r="A1029" s="63"/>
      <c r="B1029" s="287"/>
    </row>
    <row r="1030" spans="1:2" ht="15" customHeight="1" x14ac:dyDescent="0.35">
      <c r="A1030" s="63"/>
      <c r="B1030" s="287"/>
    </row>
    <row r="1031" spans="1:2" ht="15" customHeight="1" x14ac:dyDescent="0.35">
      <c r="A1031" s="63"/>
      <c r="B1031" s="287"/>
    </row>
    <row r="1032" spans="1:2" ht="15" customHeight="1" x14ac:dyDescent="0.35">
      <c r="A1032" s="63"/>
      <c r="B1032" s="287"/>
    </row>
    <row r="1033" spans="1:2" ht="15" customHeight="1" x14ac:dyDescent="0.35">
      <c r="A1033" s="63"/>
      <c r="B1033" s="287"/>
    </row>
    <row r="1034" spans="1:2" ht="15" customHeight="1" x14ac:dyDescent="0.35">
      <c r="A1034" s="63"/>
      <c r="B1034" s="287"/>
    </row>
    <row r="1035" spans="1:2" ht="15" customHeight="1" x14ac:dyDescent="0.35">
      <c r="A1035" s="63"/>
      <c r="B1035" s="287"/>
    </row>
    <row r="1036" spans="1:2" ht="15" customHeight="1" x14ac:dyDescent="0.35">
      <c r="A1036" s="63"/>
      <c r="B1036" s="287"/>
    </row>
    <row r="1037" spans="1:2" ht="15" customHeight="1" x14ac:dyDescent="0.35">
      <c r="A1037" s="63"/>
      <c r="B1037" s="287"/>
    </row>
    <row r="1038" spans="1:2" ht="15" customHeight="1" x14ac:dyDescent="0.35">
      <c r="A1038" s="63"/>
      <c r="B1038" s="287"/>
    </row>
    <row r="1039" spans="1:2" ht="15" customHeight="1" x14ac:dyDescent="0.35">
      <c r="A1039" s="63"/>
      <c r="B1039" s="287"/>
    </row>
    <row r="1040" spans="1:2" ht="15" customHeight="1" x14ac:dyDescent="0.35">
      <c r="A1040" s="63"/>
      <c r="B1040" s="287"/>
    </row>
    <row r="1041" spans="1:2" ht="15" customHeight="1" x14ac:dyDescent="0.35">
      <c r="A1041" s="63"/>
      <c r="B1041" s="287"/>
    </row>
    <row r="1042" spans="1:2" ht="15" customHeight="1" x14ac:dyDescent="0.35">
      <c r="A1042" s="63"/>
      <c r="B1042" s="287"/>
    </row>
    <row r="1043" spans="1:2" ht="15" customHeight="1" x14ac:dyDescent="0.35">
      <c r="A1043" s="63"/>
      <c r="B1043" s="287"/>
    </row>
    <row r="1044" spans="1:2" ht="15" customHeight="1" x14ac:dyDescent="0.35">
      <c r="A1044" s="63"/>
      <c r="B1044" s="287"/>
    </row>
    <row r="1045" spans="1:2" ht="15" customHeight="1" x14ac:dyDescent="0.35">
      <c r="A1045" s="63"/>
      <c r="B1045" s="287"/>
    </row>
    <row r="1046" spans="1:2" ht="15" customHeight="1" x14ac:dyDescent="0.35">
      <c r="A1046" s="63"/>
      <c r="B1046" s="287"/>
    </row>
    <row r="1047" spans="1:2" ht="15" customHeight="1" x14ac:dyDescent="0.35">
      <c r="A1047" s="63"/>
      <c r="B1047" s="287"/>
    </row>
    <row r="1048" spans="1:2" ht="15" customHeight="1" x14ac:dyDescent="0.35">
      <c r="A1048" s="63"/>
      <c r="B1048" s="287"/>
    </row>
    <row r="1049" spans="1:2" ht="15" customHeight="1" x14ac:dyDescent="0.35">
      <c r="A1049" s="63"/>
      <c r="B1049" s="287"/>
    </row>
    <row r="1050" spans="1:2" ht="15" customHeight="1" x14ac:dyDescent="0.35">
      <c r="A1050" s="63"/>
      <c r="B1050" s="287"/>
    </row>
    <row r="1051" spans="1:2" ht="15" customHeight="1" x14ac:dyDescent="0.35">
      <c r="A1051" s="63"/>
      <c r="B1051" s="287"/>
    </row>
    <row r="1052" spans="1:2" ht="15" customHeight="1" x14ac:dyDescent="0.35">
      <c r="A1052" s="63"/>
      <c r="B1052" s="287"/>
    </row>
    <row r="1053" spans="1:2" ht="15" customHeight="1" x14ac:dyDescent="0.35">
      <c r="A1053" s="63"/>
      <c r="B1053" s="287"/>
    </row>
    <row r="1054" spans="1:2" ht="15" customHeight="1" x14ac:dyDescent="0.35">
      <c r="A1054" s="63"/>
      <c r="B1054" s="287"/>
    </row>
    <row r="1055" spans="1:2" ht="15" customHeight="1" x14ac:dyDescent="0.35">
      <c r="A1055" s="63"/>
      <c r="B1055" s="287"/>
    </row>
    <row r="1056" spans="1:2" ht="15" customHeight="1" x14ac:dyDescent="0.35">
      <c r="A1056" s="63"/>
      <c r="B1056" s="287"/>
    </row>
    <row r="1057" spans="1:2" ht="15" customHeight="1" x14ac:dyDescent="0.35">
      <c r="A1057" s="63"/>
      <c r="B1057" s="287"/>
    </row>
    <row r="1058" spans="1:2" ht="15" customHeight="1" x14ac:dyDescent="0.35">
      <c r="A1058" s="63"/>
      <c r="B1058" s="287"/>
    </row>
    <row r="1059" spans="1:2" ht="15" customHeight="1" x14ac:dyDescent="0.35">
      <c r="A1059" s="63"/>
      <c r="B1059" s="287"/>
    </row>
    <row r="1060" spans="1:2" ht="15" customHeight="1" x14ac:dyDescent="0.35">
      <c r="A1060" s="63"/>
      <c r="B1060" s="287"/>
    </row>
    <row r="1061" spans="1:2" ht="15" customHeight="1" x14ac:dyDescent="0.35">
      <c r="A1061" s="63"/>
      <c r="B1061" s="287"/>
    </row>
    <row r="1062" spans="1:2" ht="15" customHeight="1" x14ac:dyDescent="0.35">
      <c r="A1062" s="63"/>
      <c r="B1062" s="287"/>
    </row>
    <row r="1063" spans="1:2" ht="15" customHeight="1" x14ac:dyDescent="0.35">
      <c r="A1063" s="63"/>
      <c r="B1063" s="287"/>
    </row>
    <row r="1064" spans="1:2" ht="15" customHeight="1" x14ac:dyDescent="0.35">
      <c r="A1064" s="63"/>
      <c r="B1064" s="287"/>
    </row>
    <row r="1065" spans="1:2" ht="15" customHeight="1" x14ac:dyDescent="0.35">
      <c r="A1065" s="63"/>
      <c r="B1065" s="287"/>
    </row>
    <row r="1066" spans="1:2" ht="15" customHeight="1" x14ac:dyDescent="0.35">
      <c r="A1066" s="63"/>
      <c r="B1066" s="287"/>
    </row>
    <row r="1067" spans="1:2" ht="15" customHeight="1" x14ac:dyDescent="0.35">
      <c r="A1067" s="63"/>
      <c r="B1067" s="287"/>
    </row>
    <row r="1068" spans="1:2" ht="15" customHeight="1" x14ac:dyDescent="0.35">
      <c r="A1068" s="63"/>
      <c r="B1068" s="287"/>
    </row>
    <row r="1069" spans="1:2" ht="15" customHeight="1" x14ac:dyDescent="0.35">
      <c r="A1069" s="63"/>
      <c r="B1069" s="287"/>
    </row>
    <row r="1070" spans="1:2" ht="15" customHeight="1" x14ac:dyDescent="0.35">
      <c r="A1070" s="63"/>
      <c r="B1070" s="287"/>
    </row>
    <row r="1071" spans="1:2" ht="15" customHeight="1" x14ac:dyDescent="0.35">
      <c r="A1071" s="63"/>
      <c r="B1071" s="287"/>
    </row>
    <row r="1072" spans="1:2" ht="15" customHeight="1" x14ac:dyDescent="0.35">
      <c r="A1072" s="63"/>
      <c r="B1072" s="287"/>
    </row>
    <row r="1073" spans="1:2" ht="15" customHeight="1" x14ac:dyDescent="0.35">
      <c r="A1073" s="63"/>
      <c r="B1073" s="287"/>
    </row>
    <row r="1074" spans="1:2" ht="15" customHeight="1" x14ac:dyDescent="0.35">
      <c r="A1074" s="63"/>
      <c r="B1074" s="287"/>
    </row>
    <row r="1075" spans="1:2" ht="15" customHeight="1" x14ac:dyDescent="0.35">
      <c r="A1075" s="63"/>
      <c r="B1075" s="287"/>
    </row>
    <row r="1076" spans="1:2" ht="15" customHeight="1" x14ac:dyDescent="0.35">
      <c r="A1076" s="63"/>
      <c r="B1076" s="287"/>
    </row>
    <row r="1077" spans="1:2" ht="15" customHeight="1" x14ac:dyDescent="0.35">
      <c r="A1077" s="63"/>
      <c r="B1077" s="287"/>
    </row>
    <row r="1078" spans="1:2" ht="15" customHeight="1" x14ac:dyDescent="0.35">
      <c r="A1078" s="63"/>
      <c r="B1078" s="287"/>
    </row>
    <row r="1079" spans="1:2" ht="15" customHeight="1" x14ac:dyDescent="0.35">
      <c r="A1079" s="63"/>
      <c r="B1079" s="287"/>
    </row>
    <row r="1080" spans="1:2" ht="15" customHeight="1" x14ac:dyDescent="0.35">
      <c r="A1080" s="63"/>
      <c r="B1080" s="287"/>
    </row>
    <row r="1081" spans="1:2" ht="15" customHeight="1" x14ac:dyDescent="0.35">
      <c r="A1081" s="63"/>
      <c r="B1081" s="287"/>
    </row>
    <row r="1082" spans="1:2" ht="15" customHeight="1" x14ac:dyDescent="0.35">
      <c r="A1082" s="63"/>
      <c r="B1082" s="287"/>
    </row>
    <row r="1083" spans="1:2" ht="15" customHeight="1" x14ac:dyDescent="0.35">
      <c r="A1083" s="63"/>
      <c r="B1083" s="287"/>
    </row>
    <row r="1084" spans="1:2" ht="15" customHeight="1" x14ac:dyDescent="0.35">
      <c r="A1084" s="63"/>
      <c r="B1084" s="287"/>
    </row>
    <row r="1085" spans="1:2" ht="15" customHeight="1" x14ac:dyDescent="0.35">
      <c r="A1085" s="63"/>
      <c r="B1085" s="287"/>
    </row>
    <row r="1086" spans="1:2" ht="15" customHeight="1" x14ac:dyDescent="0.35">
      <c r="A1086" s="63"/>
      <c r="B1086" s="287"/>
    </row>
    <row r="1087" spans="1:2" ht="15" customHeight="1" x14ac:dyDescent="0.35">
      <c r="A1087" s="63"/>
      <c r="B1087" s="287"/>
    </row>
    <row r="1088" spans="1:2" ht="15" customHeight="1" x14ac:dyDescent="0.35">
      <c r="A1088" s="63"/>
      <c r="B1088" s="287"/>
    </row>
    <row r="1089" spans="1:2" ht="15" customHeight="1" x14ac:dyDescent="0.35">
      <c r="A1089" s="63"/>
      <c r="B1089" s="287"/>
    </row>
    <row r="1090" spans="1:2" ht="15" customHeight="1" x14ac:dyDescent="0.35">
      <c r="A1090" s="63"/>
      <c r="B1090" s="287"/>
    </row>
    <row r="1091" spans="1:2" ht="15" customHeight="1" x14ac:dyDescent="0.35">
      <c r="A1091" s="63"/>
      <c r="B1091" s="287"/>
    </row>
    <row r="1092" spans="1:2" ht="15" customHeight="1" x14ac:dyDescent="0.35">
      <c r="A1092" s="63"/>
      <c r="B1092" s="287"/>
    </row>
    <row r="1093" spans="1:2" ht="15" customHeight="1" x14ac:dyDescent="0.35">
      <c r="A1093" s="63"/>
      <c r="B1093" s="287"/>
    </row>
    <row r="1094" spans="1:2" ht="15" customHeight="1" x14ac:dyDescent="0.35">
      <c r="A1094" s="63"/>
      <c r="B1094" s="287"/>
    </row>
    <row r="1095" spans="1:2" ht="15" customHeight="1" x14ac:dyDescent="0.35">
      <c r="A1095" s="63"/>
      <c r="B1095" s="287"/>
    </row>
    <row r="1096" spans="1:2" ht="15" customHeight="1" x14ac:dyDescent="0.35">
      <c r="A1096" s="63"/>
      <c r="B1096" s="287"/>
    </row>
    <row r="1097" spans="1:2" ht="15" customHeight="1" x14ac:dyDescent="0.35">
      <c r="A1097" s="63"/>
      <c r="B1097" s="287"/>
    </row>
    <row r="1098" spans="1:2" ht="15" customHeight="1" x14ac:dyDescent="0.35">
      <c r="A1098" s="63"/>
      <c r="B1098" s="287"/>
    </row>
    <row r="1099" spans="1:2" ht="15" customHeight="1" x14ac:dyDescent="0.35">
      <c r="A1099" s="63"/>
      <c r="B1099" s="287"/>
    </row>
    <row r="1100" spans="1:2" ht="15" customHeight="1" x14ac:dyDescent="0.35">
      <c r="A1100" s="63"/>
      <c r="B1100" s="287"/>
    </row>
    <row r="1101" spans="1:2" ht="15" customHeight="1" x14ac:dyDescent="0.35">
      <c r="A1101" s="63"/>
      <c r="B1101" s="287"/>
    </row>
    <row r="1102" spans="1:2" ht="15" customHeight="1" x14ac:dyDescent="0.35">
      <c r="A1102" s="63"/>
      <c r="B1102" s="287"/>
    </row>
    <row r="1103" spans="1:2" ht="15" customHeight="1" x14ac:dyDescent="0.35">
      <c r="A1103" s="63"/>
      <c r="B1103" s="287"/>
    </row>
    <row r="1104" spans="1:2" ht="15" customHeight="1" x14ac:dyDescent="0.35">
      <c r="A1104" s="63"/>
      <c r="B1104" s="287"/>
    </row>
    <row r="1105" spans="1:2" ht="15" customHeight="1" x14ac:dyDescent="0.35">
      <c r="A1105" s="63"/>
      <c r="B1105" s="287"/>
    </row>
    <row r="1106" spans="1:2" ht="15" customHeight="1" x14ac:dyDescent="0.35">
      <c r="A1106" s="63"/>
      <c r="B1106" s="287"/>
    </row>
    <row r="1107" spans="1:2" ht="15" customHeight="1" x14ac:dyDescent="0.35">
      <c r="A1107" s="63"/>
      <c r="B1107" s="287"/>
    </row>
    <row r="1108" spans="1:2" ht="15" customHeight="1" x14ac:dyDescent="0.35">
      <c r="A1108" s="63"/>
      <c r="B1108" s="287"/>
    </row>
    <row r="1109" spans="1:2" ht="15" customHeight="1" x14ac:dyDescent="0.35">
      <c r="A1109" s="63"/>
      <c r="B1109" s="287"/>
    </row>
    <row r="1110" spans="1:2" ht="15" customHeight="1" x14ac:dyDescent="0.35">
      <c r="A1110" s="63"/>
      <c r="B1110" s="287"/>
    </row>
    <row r="1111" spans="1:2" ht="15" customHeight="1" x14ac:dyDescent="0.35">
      <c r="A1111" s="63"/>
      <c r="B1111" s="287"/>
    </row>
    <row r="1112" spans="1:2" ht="15" customHeight="1" x14ac:dyDescent="0.35">
      <c r="A1112" s="63"/>
      <c r="B1112" s="287"/>
    </row>
    <row r="1113" spans="1:2" ht="15" customHeight="1" x14ac:dyDescent="0.35">
      <c r="A1113" s="63"/>
      <c r="B1113" s="287"/>
    </row>
    <row r="1114" spans="1:2" ht="15" customHeight="1" x14ac:dyDescent="0.35">
      <c r="A1114" s="63"/>
      <c r="B1114" s="287"/>
    </row>
    <row r="1115" spans="1:2" ht="15" customHeight="1" x14ac:dyDescent="0.35">
      <c r="A1115" s="63"/>
      <c r="B1115" s="287"/>
    </row>
    <row r="1116" spans="1:2" ht="15" customHeight="1" x14ac:dyDescent="0.35">
      <c r="A1116" s="63"/>
      <c r="B1116" s="287"/>
    </row>
    <row r="1117" spans="1:2" ht="15" customHeight="1" x14ac:dyDescent="0.35">
      <c r="A1117" s="63"/>
      <c r="B1117" s="287"/>
    </row>
    <row r="1118" spans="1:2" ht="15" customHeight="1" x14ac:dyDescent="0.35">
      <c r="A1118" s="63"/>
      <c r="B1118" s="287"/>
    </row>
    <row r="1119" spans="1:2" ht="15" customHeight="1" x14ac:dyDescent="0.35">
      <c r="A1119" s="63"/>
      <c r="B1119" s="287"/>
    </row>
    <row r="1120" spans="1:2" ht="15" customHeight="1" x14ac:dyDescent="0.35">
      <c r="A1120" s="63"/>
      <c r="B1120" s="287"/>
    </row>
    <row r="1121" spans="1:2" ht="15" customHeight="1" x14ac:dyDescent="0.35">
      <c r="A1121" s="63"/>
      <c r="B1121" s="287"/>
    </row>
    <row r="1122" spans="1:2" ht="15" customHeight="1" x14ac:dyDescent="0.35">
      <c r="A1122" s="63"/>
      <c r="B1122" s="287"/>
    </row>
    <row r="1123" spans="1:2" ht="15" customHeight="1" x14ac:dyDescent="0.35">
      <c r="A1123" s="63"/>
      <c r="B1123" s="287"/>
    </row>
    <row r="1124" spans="1:2" ht="15" customHeight="1" x14ac:dyDescent="0.35">
      <c r="A1124" s="63"/>
      <c r="B1124" s="287"/>
    </row>
    <row r="1125" spans="1:2" ht="15" customHeight="1" x14ac:dyDescent="0.35">
      <c r="A1125" s="63"/>
      <c r="B1125" s="287"/>
    </row>
    <row r="1126" spans="1:2" ht="15" customHeight="1" x14ac:dyDescent="0.35">
      <c r="A1126" s="63"/>
      <c r="B1126" s="287"/>
    </row>
    <row r="1127" spans="1:2" ht="15" customHeight="1" x14ac:dyDescent="0.35">
      <c r="A1127" s="63"/>
      <c r="B1127" s="287"/>
    </row>
    <row r="1128" spans="1:2" ht="15" customHeight="1" x14ac:dyDescent="0.35">
      <c r="A1128" s="63"/>
      <c r="B1128" s="287"/>
    </row>
    <row r="1129" spans="1:2" ht="15" customHeight="1" x14ac:dyDescent="0.35">
      <c r="A1129" s="63"/>
      <c r="B1129" s="287"/>
    </row>
    <row r="1130" spans="1:2" ht="15" customHeight="1" x14ac:dyDescent="0.35">
      <c r="A1130" s="63"/>
      <c r="B1130" s="287"/>
    </row>
    <row r="1131" spans="1:2" ht="15" customHeight="1" x14ac:dyDescent="0.35">
      <c r="A1131" s="63"/>
      <c r="B1131" s="287"/>
    </row>
    <row r="1132" spans="1:2" ht="15" customHeight="1" x14ac:dyDescent="0.35">
      <c r="A1132" s="63"/>
      <c r="B1132" s="287"/>
    </row>
    <row r="1133" spans="1:2" ht="15" customHeight="1" x14ac:dyDescent="0.35">
      <c r="A1133" s="63"/>
      <c r="B1133" s="287"/>
    </row>
    <row r="1134" spans="1:2" ht="15" customHeight="1" x14ac:dyDescent="0.35">
      <c r="A1134" s="63"/>
      <c r="B1134" s="287"/>
    </row>
    <row r="1135" spans="1:2" ht="15" customHeight="1" x14ac:dyDescent="0.35">
      <c r="A1135" s="63"/>
      <c r="B1135" s="287"/>
    </row>
    <row r="1136" spans="1:2" ht="15" customHeight="1" x14ac:dyDescent="0.35">
      <c r="A1136" s="63"/>
      <c r="B1136" s="287"/>
    </row>
    <row r="1137" spans="1:2" ht="15" customHeight="1" x14ac:dyDescent="0.35">
      <c r="A1137" s="63"/>
      <c r="B1137" s="287"/>
    </row>
    <row r="1138" spans="1:2" ht="15" customHeight="1" x14ac:dyDescent="0.35">
      <c r="A1138" s="63"/>
      <c r="B1138" s="287"/>
    </row>
    <row r="1139" spans="1:2" ht="15" customHeight="1" x14ac:dyDescent="0.35">
      <c r="A1139" s="63"/>
      <c r="B1139" s="287"/>
    </row>
    <row r="1140" spans="1:2" ht="15" customHeight="1" x14ac:dyDescent="0.35">
      <c r="A1140" s="63"/>
      <c r="B1140" s="287"/>
    </row>
    <row r="1141" spans="1:2" ht="15" customHeight="1" x14ac:dyDescent="0.35">
      <c r="A1141" s="63"/>
      <c r="B1141" s="287"/>
    </row>
    <row r="1142" spans="1:2" ht="15" customHeight="1" x14ac:dyDescent="0.35">
      <c r="A1142" s="63"/>
      <c r="B1142" s="287"/>
    </row>
    <row r="1143" spans="1:2" ht="15" customHeight="1" x14ac:dyDescent="0.35">
      <c r="A1143" s="63"/>
      <c r="B1143" s="287"/>
    </row>
    <row r="1144" spans="1:2" ht="15" customHeight="1" x14ac:dyDescent="0.35">
      <c r="A1144" s="63"/>
      <c r="B1144" s="287"/>
    </row>
    <row r="1145" spans="1:2" ht="15" customHeight="1" x14ac:dyDescent="0.35">
      <c r="A1145" s="63"/>
      <c r="B1145" s="287"/>
    </row>
    <row r="1146" spans="1:2" ht="15" customHeight="1" x14ac:dyDescent="0.35">
      <c r="A1146" s="63"/>
      <c r="B1146" s="287"/>
    </row>
    <row r="1147" spans="1:2" ht="15" customHeight="1" x14ac:dyDescent="0.35">
      <c r="A1147" s="63"/>
      <c r="B1147" s="287"/>
    </row>
    <row r="1148" spans="1:2" ht="15" customHeight="1" x14ac:dyDescent="0.35">
      <c r="A1148" s="63"/>
      <c r="B1148" s="287"/>
    </row>
    <row r="1149" spans="1:2" ht="15" customHeight="1" x14ac:dyDescent="0.35">
      <c r="A1149" s="63"/>
      <c r="B1149" s="287"/>
    </row>
    <row r="1150" spans="1:2" ht="15" customHeight="1" x14ac:dyDescent="0.35">
      <c r="A1150" s="63"/>
      <c r="B1150" s="287"/>
    </row>
    <row r="1151" spans="1:2" ht="15" customHeight="1" x14ac:dyDescent="0.35">
      <c r="A1151" s="63"/>
      <c r="B1151" s="287"/>
    </row>
    <row r="1152" spans="1:2" ht="15" customHeight="1" x14ac:dyDescent="0.35">
      <c r="A1152" s="63"/>
      <c r="B1152" s="287"/>
    </row>
    <row r="1153" spans="1:2" ht="15" customHeight="1" x14ac:dyDescent="0.35">
      <c r="A1153" s="63"/>
      <c r="B1153" s="287"/>
    </row>
    <row r="1154" spans="1:2" ht="15" customHeight="1" x14ac:dyDescent="0.35">
      <c r="A1154" s="63"/>
      <c r="B1154" s="287"/>
    </row>
    <row r="1155" spans="1:2" ht="15" customHeight="1" x14ac:dyDescent="0.35">
      <c r="A1155" s="63"/>
      <c r="B1155" s="287"/>
    </row>
    <row r="1156" spans="1:2" ht="15" customHeight="1" x14ac:dyDescent="0.35">
      <c r="A1156" s="63"/>
      <c r="B1156" s="287"/>
    </row>
    <row r="1157" spans="1:2" ht="15" customHeight="1" x14ac:dyDescent="0.35">
      <c r="A1157" s="63"/>
      <c r="B1157" s="287"/>
    </row>
    <row r="1158" spans="1:2" ht="15" customHeight="1" x14ac:dyDescent="0.35">
      <c r="A1158" s="63"/>
      <c r="B1158" s="287"/>
    </row>
    <row r="1159" spans="1:2" ht="15" customHeight="1" x14ac:dyDescent="0.35">
      <c r="A1159" s="63"/>
      <c r="B1159" s="287"/>
    </row>
    <row r="1160" spans="1:2" ht="15" customHeight="1" x14ac:dyDescent="0.35">
      <c r="A1160" s="63"/>
      <c r="B1160" s="287"/>
    </row>
    <row r="1161" spans="1:2" ht="15" customHeight="1" x14ac:dyDescent="0.35">
      <c r="A1161" s="63"/>
      <c r="B1161" s="287"/>
    </row>
    <row r="1162" spans="1:2" ht="15" customHeight="1" x14ac:dyDescent="0.35">
      <c r="A1162" s="63"/>
      <c r="B1162" s="287"/>
    </row>
    <row r="1163" spans="1:2" ht="15" customHeight="1" x14ac:dyDescent="0.35">
      <c r="A1163" s="63"/>
      <c r="B1163" s="287"/>
    </row>
    <row r="1164" spans="1:2" ht="15" customHeight="1" x14ac:dyDescent="0.35">
      <c r="A1164" s="63"/>
      <c r="B1164" s="287"/>
    </row>
    <row r="1165" spans="1:2" ht="15" customHeight="1" x14ac:dyDescent="0.35">
      <c r="A1165" s="63"/>
      <c r="B1165" s="287"/>
    </row>
    <row r="1166" spans="1:2" ht="15" customHeight="1" x14ac:dyDescent="0.35">
      <c r="A1166" s="63"/>
      <c r="B1166" s="287"/>
    </row>
    <row r="1167" spans="1:2" ht="15" customHeight="1" x14ac:dyDescent="0.35">
      <c r="A1167" s="63"/>
      <c r="B1167" s="287"/>
    </row>
    <row r="1168" spans="1:2" ht="15" customHeight="1" x14ac:dyDescent="0.35">
      <c r="A1168" s="63"/>
      <c r="B1168" s="287"/>
    </row>
    <row r="1169" spans="1:2" ht="15" customHeight="1" x14ac:dyDescent="0.35">
      <c r="A1169" s="63"/>
      <c r="B1169" s="287"/>
    </row>
    <row r="1170" spans="1:2" ht="15" customHeight="1" x14ac:dyDescent="0.35">
      <c r="A1170" s="63"/>
      <c r="B1170" s="287"/>
    </row>
    <row r="1171" spans="1:2" ht="15" customHeight="1" x14ac:dyDescent="0.35">
      <c r="A1171" s="63"/>
      <c r="B1171" s="287"/>
    </row>
    <row r="1172" spans="1:2" ht="15" customHeight="1" x14ac:dyDescent="0.35">
      <c r="A1172" s="63"/>
      <c r="B1172" s="287"/>
    </row>
    <row r="1173" spans="1:2" ht="15" customHeight="1" x14ac:dyDescent="0.35">
      <c r="A1173" s="63"/>
      <c r="B1173" s="287"/>
    </row>
    <row r="1174" spans="1:2" ht="15" customHeight="1" x14ac:dyDescent="0.35">
      <c r="A1174" s="63"/>
      <c r="B1174" s="287"/>
    </row>
    <row r="1175" spans="1:2" ht="15" customHeight="1" x14ac:dyDescent="0.35">
      <c r="A1175" s="63"/>
      <c r="B1175" s="287"/>
    </row>
    <row r="1176" spans="1:2" ht="15" customHeight="1" x14ac:dyDescent="0.35">
      <c r="A1176" s="63"/>
      <c r="B1176" s="287"/>
    </row>
    <row r="1177" spans="1:2" ht="15" customHeight="1" x14ac:dyDescent="0.35">
      <c r="A1177" s="63"/>
      <c r="B1177" s="287"/>
    </row>
    <row r="1178" spans="1:2" ht="15" customHeight="1" x14ac:dyDescent="0.35">
      <c r="A1178" s="63"/>
      <c r="B1178" s="287"/>
    </row>
    <row r="1179" spans="1:2" ht="15" customHeight="1" x14ac:dyDescent="0.35">
      <c r="A1179" s="63"/>
      <c r="B1179" s="287"/>
    </row>
    <row r="1180" spans="1:2" ht="15" customHeight="1" x14ac:dyDescent="0.35">
      <c r="A1180" s="63"/>
      <c r="B1180" s="287"/>
    </row>
    <row r="1181" spans="1:2" ht="15" customHeight="1" x14ac:dyDescent="0.35">
      <c r="A1181" s="63"/>
      <c r="B1181" s="287"/>
    </row>
    <row r="1182" spans="1:2" ht="15" customHeight="1" x14ac:dyDescent="0.35">
      <c r="A1182" s="63"/>
      <c r="B1182" s="287"/>
    </row>
    <row r="1183" spans="1:2" ht="15" customHeight="1" x14ac:dyDescent="0.35">
      <c r="A1183" s="63"/>
      <c r="B1183" s="287"/>
    </row>
    <row r="1184" spans="1:2" ht="15" customHeight="1" x14ac:dyDescent="0.35">
      <c r="A1184" s="63"/>
      <c r="B1184" s="287"/>
    </row>
    <row r="1185" spans="1:2" ht="15" customHeight="1" x14ac:dyDescent="0.35">
      <c r="A1185" s="63"/>
      <c r="B1185" s="287"/>
    </row>
    <row r="1186" spans="1:2" ht="15" customHeight="1" x14ac:dyDescent="0.35">
      <c r="A1186" s="63"/>
      <c r="B1186" s="287"/>
    </row>
    <row r="1187" spans="1:2" ht="15" customHeight="1" x14ac:dyDescent="0.35">
      <c r="A1187" s="63"/>
      <c r="B1187" s="287"/>
    </row>
    <row r="1188" spans="1:2" ht="15" customHeight="1" x14ac:dyDescent="0.35">
      <c r="A1188" s="63"/>
      <c r="B1188" s="287"/>
    </row>
    <row r="1189" spans="1:2" ht="15" customHeight="1" x14ac:dyDescent="0.35">
      <c r="A1189" s="63"/>
      <c r="B1189" s="287"/>
    </row>
    <row r="1190" spans="1:2" ht="15" customHeight="1" x14ac:dyDescent="0.35">
      <c r="A1190" s="63"/>
      <c r="B1190" s="287"/>
    </row>
    <row r="1191" spans="1:2" ht="15" customHeight="1" x14ac:dyDescent="0.35">
      <c r="A1191" s="63"/>
      <c r="B1191" s="287"/>
    </row>
    <row r="1192" spans="1:2" ht="15" customHeight="1" x14ac:dyDescent="0.35">
      <c r="A1192" s="63"/>
      <c r="B1192" s="287"/>
    </row>
    <row r="1193" spans="1:2" ht="15" customHeight="1" x14ac:dyDescent="0.35">
      <c r="A1193" s="63"/>
      <c r="B1193" s="287"/>
    </row>
    <row r="1194" spans="1:2" ht="15" customHeight="1" x14ac:dyDescent="0.35">
      <c r="A1194" s="63"/>
      <c r="B1194" s="287"/>
    </row>
    <row r="1195" spans="1:2" ht="15" customHeight="1" x14ac:dyDescent="0.35">
      <c r="A1195" s="63"/>
      <c r="B1195" s="287"/>
    </row>
    <row r="1196" spans="1:2" ht="15" customHeight="1" x14ac:dyDescent="0.35">
      <c r="A1196" s="63"/>
      <c r="B1196" s="287"/>
    </row>
    <row r="1197" spans="1:2" ht="15" customHeight="1" x14ac:dyDescent="0.35">
      <c r="A1197" s="63"/>
      <c r="B1197" s="287"/>
    </row>
    <row r="1198" spans="1:2" ht="15" customHeight="1" x14ac:dyDescent="0.35">
      <c r="A1198" s="63"/>
      <c r="B1198" s="287"/>
    </row>
    <row r="1199" spans="1:2" ht="15" customHeight="1" x14ac:dyDescent="0.35">
      <c r="A1199" s="63"/>
      <c r="B1199" s="287"/>
    </row>
    <row r="1200" spans="1:2" ht="15" customHeight="1" x14ac:dyDescent="0.35">
      <c r="A1200" s="63"/>
      <c r="B1200" s="287"/>
    </row>
    <row r="1201" spans="1:2" ht="15" customHeight="1" x14ac:dyDescent="0.35">
      <c r="A1201" s="63"/>
      <c r="B1201" s="287"/>
    </row>
    <row r="1202" spans="1:2" ht="15" customHeight="1" x14ac:dyDescent="0.35">
      <c r="A1202" s="63"/>
      <c r="B1202" s="287"/>
    </row>
    <row r="1203" spans="1:2" ht="15" customHeight="1" x14ac:dyDescent="0.35">
      <c r="A1203" s="63"/>
      <c r="B1203" s="287"/>
    </row>
    <row r="1204" spans="1:2" ht="15" customHeight="1" x14ac:dyDescent="0.35">
      <c r="A1204" s="63"/>
      <c r="B1204" s="287"/>
    </row>
    <row r="1205" spans="1:2" ht="15" customHeight="1" x14ac:dyDescent="0.35">
      <c r="A1205" s="63"/>
      <c r="B1205" s="287"/>
    </row>
    <row r="1206" spans="1:2" ht="15" customHeight="1" x14ac:dyDescent="0.35">
      <c r="A1206" s="63"/>
      <c r="B1206" s="287"/>
    </row>
    <row r="1207" spans="1:2" ht="15" customHeight="1" x14ac:dyDescent="0.35">
      <c r="A1207" s="63"/>
      <c r="B1207" s="287"/>
    </row>
    <row r="1208" spans="1:2" ht="15" customHeight="1" x14ac:dyDescent="0.35">
      <c r="A1208" s="63"/>
      <c r="B1208" s="287"/>
    </row>
    <row r="1209" spans="1:2" ht="15" customHeight="1" x14ac:dyDescent="0.35">
      <c r="A1209" s="63"/>
      <c r="B1209" s="287"/>
    </row>
    <row r="1210" spans="1:2" ht="15" customHeight="1" x14ac:dyDescent="0.35">
      <c r="A1210" s="63"/>
      <c r="B1210" s="287"/>
    </row>
    <row r="1211" spans="1:2" ht="15" customHeight="1" x14ac:dyDescent="0.35">
      <c r="A1211" s="63"/>
      <c r="B1211" s="287"/>
    </row>
    <row r="1212" spans="1:2" ht="15" customHeight="1" x14ac:dyDescent="0.35">
      <c r="A1212" s="63"/>
      <c r="B1212" s="287"/>
    </row>
    <row r="1213" spans="1:2" ht="15" customHeight="1" x14ac:dyDescent="0.35">
      <c r="A1213" s="63"/>
      <c r="B1213" s="287"/>
    </row>
    <row r="1214" spans="1:2" ht="15" customHeight="1" x14ac:dyDescent="0.35">
      <c r="A1214" s="63"/>
      <c r="B1214" s="287"/>
    </row>
    <row r="1215" spans="1:2" ht="15" customHeight="1" x14ac:dyDescent="0.35">
      <c r="A1215" s="63"/>
      <c r="B1215" s="287"/>
    </row>
    <row r="1216" spans="1:2" ht="15" customHeight="1" x14ac:dyDescent="0.35">
      <c r="A1216" s="63"/>
      <c r="B1216" s="287"/>
    </row>
    <row r="1217" spans="1:2" ht="15" customHeight="1" x14ac:dyDescent="0.35">
      <c r="A1217" s="63"/>
      <c r="B1217" s="287"/>
    </row>
    <row r="1218" spans="1:2" ht="15" customHeight="1" x14ac:dyDescent="0.35">
      <c r="A1218" s="63"/>
      <c r="B1218" s="287"/>
    </row>
    <row r="1219" spans="1:2" ht="15" customHeight="1" x14ac:dyDescent="0.35">
      <c r="A1219" s="63"/>
      <c r="B1219" s="287"/>
    </row>
    <row r="1220" spans="1:2" ht="15" customHeight="1" x14ac:dyDescent="0.35">
      <c r="A1220" s="63"/>
      <c r="B1220" s="287"/>
    </row>
    <row r="1221" spans="1:2" ht="15" customHeight="1" x14ac:dyDescent="0.35">
      <c r="A1221" s="63"/>
      <c r="B1221" s="287"/>
    </row>
    <row r="1222" spans="1:2" ht="15" customHeight="1" x14ac:dyDescent="0.35">
      <c r="A1222" s="63"/>
      <c r="B1222" s="287"/>
    </row>
    <row r="1223" spans="1:2" ht="15" customHeight="1" x14ac:dyDescent="0.35">
      <c r="A1223" s="63"/>
      <c r="B1223" s="287"/>
    </row>
    <row r="1224" spans="1:2" ht="15" customHeight="1" x14ac:dyDescent="0.35">
      <c r="A1224" s="63"/>
      <c r="B1224" s="287"/>
    </row>
    <row r="1225" spans="1:2" ht="15" customHeight="1" x14ac:dyDescent="0.35">
      <c r="A1225" s="63"/>
      <c r="B1225" s="287"/>
    </row>
    <row r="1226" spans="1:2" ht="15" customHeight="1" x14ac:dyDescent="0.35">
      <c r="A1226" s="63"/>
      <c r="B1226" s="287"/>
    </row>
    <row r="1227" spans="1:2" ht="15" customHeight="1" x14ac:dyDescent="0.35">
      <c r="A1227" s="63"/>
      <c r="B1227" s="287"/>
    </row>
    <row r="1228" spans="1:2" ht="15" customHeight="1" x14ac:dyDescent="0.35">
      <c r="A1228" s="63"/>
      <c r="B1228" s="287"/>
    </row>
    <row r="1229" spans="1:2" ht="15" customHeight="1" x14ac:dyDescent="0.35">
      <c r="A1229" s="63"/>
      <c r="B1229" s="287"/>
    </row>
    <row r="1230" spans="1:2" ht="15" customHeight="1" x14ac:dyDescent="0.35">
      <c r="A1230" s="63"/>
      <c r="B1230" s="287"/>
    </row>
    <row r="1231" spans="1:2" ht="15" customHeight="1" x14ac:dyDescent="0.35">
      <c r="A1231" s="63"/>
      <c r="B1231" s="287"/>
    </row>
    <row r="1232" spans="1:2" ht="15" customHeight="1" x14ac:dyDescent="0.35">
      <c r="A1232" s="63"/>
      <c r="B1232" s="287"/>
    </row>
    <row r="1233" spans="1:2" ht="15" customHeight="1" x14ac:dyDescent="0.35">
      <c r="A1233" s="63"/>
      <c r="B1233" s="287"/>
    </row>
    <row r="1234" spans="1:2" ht="15" customHeight="1" x14ac:dyDescent="0.35">
      <c r="A1234" s="63"/>
      <c r="B1234" s="287"/>
    </row>
    <row r="1235" spans="1:2" ht="15" customHeight="1" x14ac:dyDescent="0.35">
      <c r="A1235" s="63"/>
      <c r="B1235" s="287"/>
    </row>
    <row r="1236" spans="1:2" ht="15" customHeight="1" x14ac:dyDescent="0.35">
      <c r="A1236" s="63"/>
      <c r="B1236" s="287"/>
    </row>
    <row r="1237" spans="1:2" ht="15" customHeight="1" x14ac:dyDescent="0.35">
      <c r="A1237" s="63"/>
      <c r="B1237" s="287"/>
    </row>
    <row r="1238" spans="1:2" ht="15" customHeight="1" x14ac:dyDescent="0.35">
      <c r="A1238" s="63"/>
      <c r="B1238" s="287"/>
    </row>
    <row r="1239" spans="1:2" ht="15" customHeight="1" x14ac:dyDescent="0.35">
      <c r="A1239" s="63"/>
      <c r="B1239" s="287"/>
    </row>
    <row r="1240" spans="1:2" ht="15" customHeight="1" x14ac:dyDescent="0.35">
      <c r="A1240" s="63"/>
      <c r="B1240" s="287"/>
    </row>
    <row r="1241" spans="1:2" ht="15" customHeight="1" x14ac:dyDescent="0.35">
      <c r="A1241" s="63"/>
      <c r="B1241" s="287"/>
    </row>
    <row r="1242" spans="1:2" ht="15" customHeight="1" x14ac:dyDescent="0.35">
      <c r="A1242" s="63"/>
      <c r="B1242" s="287"/>
    </row>
    <row r="1243" spans="1:2" ht="15" customHeight="1" x14ac:dyDescent="0.35">
      <c r="A1243" s="63"/>
      <c r="B1243" s="287"/>
    </row>
    <row r="1244" spans="1:2" ht="15" customHeight="1" x14ac:dyDescent="0.35">
      <c r="A1244" s="63"/>
      <c r="B1244" s="287"/>
    </row>
    <row r="1245" spans="1:2" ht="15" customHeight="1" x14ac:dyDescent="0.35">
      <c r="A1245" s="63"/>
      <c r="B1245" s="287"/>
    </row>
    <row r="1246" spans="1:2" ht="15" customHeight="1" x14ac:dyDescent="0.35">
      <c r="A1246" s="63"/>
      <c r="B1246" s="287"/>
    </row>
    <row r="1247" spans="1:2" ht="15" customHeight="1" x14ac:dyDescent="0.35">
      <c r="A1247" s="63"/>
      <c r="B1247" s="287"/>
    </row>
    <row r="1248" spans="1:2" ht="15" customHeight="1" x14ac:dyDescent="0.35">
      <c r="A1248" s="63"/>
      <c r="B1248" s="287"/>
    </row>
    <row r="1249" spans="1:2" ht="15" customHeight="1" x14ac:dyDescent="0.35">
      <c r="A1249" s="63"/>
      <c r="B1249" s="287"/>
    </row>
    <row r="1250" spans="1:2" ht="15" customHeight="1" x14ac:dyDescent="0.35">
      <c r="A1250" s="63"/>
      <c r="B1250" s="287"/>
    </row>
    <row r="1251" spans="1:2" ht="15" customHeight="1" x14ac:dyDescent="0.35">
      <c r="A1251" s="63"/>
      <c r="B1251" s="287"/>
    </row>
    <row r="1252" spans="1:2" ht="15" customHeight="1" x14ac:dyDescent="0.35">
      <c r="A1252" s="63"/>
      <c r="B1252" s="287"/>
    </row>
    <row r="1253" spans="1:2" ht="15" customHeight="1" x14ac:dyDescent="0.35">
      <c r="A1253" s="63"/>
      <c r="B1253" s="287"/>
    </row>
    <row r="1254" spans="1:2" ht="15" customHeight="1" x14ac:dyDescent="0.35">
      <c r="A1254" s="63"/>
      <c r="B1254" s="287"/>
    </row>
    <row r="1255" spans="1:2" ht="15" customHeight="1" x14ac:dyDescent="0.35">
      <c r="A1255" s="63"/>
      <c r="B1255" s="287"/>
    </row>
    <row r="1256" spans="1:2" ht="15" customHeight="1" x14ac:dyDescent="0.35">
      <c r="A1256" s="63"/>
      <c r="B1256" s="287"/>
    </row>
    <row r="1257" spans="1:2" ht="15" customHeight="1" x14ac:dyDescent="0.35">
      <c r="A1257" s="63"/>
      <c r="B1257" s="287"/>
    </row>
    <row r="1258" spans="1:2" ht="15" customHeight="1" x14ac:dyDescent="0.35">
      <c r="A1258" s="63"/>
      <c r="B1258" s="287"/>
    </row>
    <row r="1259" spans="1:2" ht="15" customHeight="1" x14ac:dyDescent="0.35">
      <c r="A1259" s="63"/>
      <c r="B1259" s="287"/>
    </row>
    <row r="1260" spans="1:2" ht="15" customHeight="1" x14ac:dyDescent="0.35">
      <c r="A1260" s="63"/>
      <c r="B1260" s="287"/>
    </row>
    <row r="1261" spans="1:2" ht="15" customHeight="1" x14ac:dyDescent="0.35">
      <c r="A1261" s="63"/>
      <c r="B1261" s="287"/>
    </row>
    <row r="1262" spans="1:2" ht="15" customHeight="1" x14ac:dyDescent="0.35">
      <c r="A1262" s="63"/>
      <c r="B1262" s="287"/>
    </row>
    <row r="1263" spans="1:2" ht="15" customHeight="1" x14ac:dyDescent="0.35">
      <c r="A1263" s="63"/>
      <c r="B1263" s="287"/>
    </row>
    <row r="1264" spans="1:2" ht="15" customHeight="1" x14ac:dyDescent="0.35">
      <c r="A1264" s="63"/>
      <c r="B1264" s="287"/>
    </row>
    <row r="1265" spans="1:2" ht="15" customHeight="1" x14ac:dyDescent="0.35">
      <c r="A1265" s="63"/>
      <c r="B1265" s="287"/>
    </row>
    <row r="1266" spans="1:2" ht="15" customHeight="1" x14ac:dyDescent="0.35">
      <c r="A1266" s="63"/>
      <c r="B1266" s="287"/>
    </row>
    <row r="1267" spans="1:2" ht="15" customHeight="1" x14ac:dyDescent="0.35">
      <c r="A1267" s="63"/>
      <c r="B1267" s="287"/>
    </row>
    <row r="1268" spans="1:2" ht="15" customHeight="1" x14ac:dyDescent="0.35">
      <c r="A1268" s="63"/>
      <c r="B1268" s="287"/>
    </row>
    <row r="1269" spans="1:2" ht="15" customHeight="1" x14ac:dyDescent="0.35">
      <c r="A1269" s="63"/>
      <c r="B1269" s="287"/>
    </row>
    <row r="1270" spans="1:2" ht="15" customHeight="1" x14ac:dyDescent="0.35">
      <c r="A1270" s="63"/>
      <c r="B1270" s="287"/>
    </row>
    <row r="1271" spans="1:2" ht="15" customHeight="1" x14ac:dyDescent="0.35">
      <c r="A1271" s="63"/>
      <c r="B1271" s="287"/>
    </row>
    <row r="1272" spans="1:2" ht="15" customHeight="1" x14ac:dyDescent="0.35">
      <c r="A1272" s="63"/>
      <c r="B1272" s="287"/>
    </row>
    <row r="1273" spans="1:2" ht="15" customHeight="1" x14ac:dyDescent="0.35">
      <c r="A1273" s="63"/>
      <c r="B1273" s="287"/>
    </row>
    <row r="1274" spans="1:2" ht="15" customHeight="1" x14ac:dyDescent="0.35">
      <c r="A1274" s="63"/>
      <c r="B1274" s="287"/>
    </row>
    <row r="1275" spans="1:2" ht="15" customHeight="1" x14ac:dyDescent="0.35">
      <c r="A1275" s="63"/>
      <c r="B1275" s="287"/>
    </row>
    <row r="1276" spans="1:2" ht="15" customHeight="1" x14ac:dyDescent="0.35">
      <c r="A1276" s="63"/>
      <c r="B1276" s="287"/>
    </row>
    <row r="1277" spans="1:2" ht="15" customHeight="1" x14ac:dyDescent="0.35">
      <c r="A1277" s="63"/>
      <c r="B1277" s="287"/>
    </row>
    <row r="1278" spans="1:2" ht="15" customHeight="1" x14ac:dyDescent="0.35">
      <c r="A1278" s="63"/>
      <c r="B1278" s="287"/>
    </row>
    <row r="1279" spans="1:2" ht="15" customHeight="1" x14ac:dyDescent="0.35">
      <c r="A1279" s="63"/>
      <c r="B1279" s="287"/>
    </row>
    <row r="1280" spans="1:2" ht="15" customHeight="1" x14ac:dyDescent="0.35">
      <c r="A1280" s="63"/>
      <c r="B1280" s="287"/>
    </row>
    <row r="1281" spans="1:2" ht="15" customHeight="1" x14ac:dyDescent="0.35">
      <c r="A1281" s="63"/>
      <c r="B1281" s="287"/>
    </row>
    <row r="1282" spans="1:2" ht="15" customHeight="1" x14ac:dyDescent="0.35">
      <c r="A1282" s="63"/>
      <c r="B1282" s="287"/>
    </row>
    <row r="1283" spans="1:2" ht="15" customHeight="1" x14ac:dyDescent="0.35">
      <c r="A1283" s="63"/>
      <c r="B1283" s="287"/>
    </row>
    <row r="1284" spans="1:2" ht="15" customHeight="1" x14ac:dyDescent="0.35">
      <c r="A1284" s="63"/>
      <c r="B1284" s="287"/>
    </row>
    <row r="1285" spans="1:2" ht="15" customHeight="1" x14ac:dyDescent="0.35">
      <c r="A1285" s="63"/>
      <c r="B1285" s="287"/>
    </row>
    <row r="1286" spans="1:2" ht="15" customHeight="1" x14ac:dyDescent="0.35">
      <c r="A1286" s="63"/>
      <c r="B1286" s="287"/>
    </row>
    <row r="1287" spans="1:2" ht="15" customHeight="1" x14ac:dyDescent="0.35">
      <c r="A1287" s="63"/>
      <c r="B1287" s="287"/>
    </row>
    <row r="1288" spans="1:2" ht="15" customHeight="1" x14ac:dyDescent="0.35">
      <c r="A1288" s="63"/>
      <c r="B1288" s="287"/>
    </row>
    <row r="1289" spans="1:2" ht="15" customHeight="1" x14ac:dyDescent="0.35">
      <c r="A1289" s="63"/>
      <c r="B1289" s="287"/>
    </row>
    <row r="1290" spans="1:2" ht="15" customHeight="1" x14ac:dyDescent="0.35">
      <c r="A1290" s="63"/>
      <c r="B1290" s="287"/>
    </row>
    <row r="1291" spans="1:2" ht="15" customHeight="1" x14ac:dyDescent="0.35">
      <c r="A1291" s="63"/>
      <c r="B1291" s="287"/>
    </row>
    <row r="1292" spans="1:2" ht="15" customHeight="1" x14ac:dyDescent="0.35">
      <c r="A1292" s="63"/>
      <c r="B1292" s="287"/>
    </row>
    <row r="1293" spans="1:2" ht="15" customHeight="1" x14ac:dyDescent="0.35">
      <c r="A1293" s="63"/>
      <c r="B1293" s="287"/>
    </row>
    <row r="1294" spans="1:2" ht="15" customHeight="1" x14ac:dyDescent="0.35">
      <c r="A1294" s="63"/>
      <c r="B1294" s="287"/>
    </row>
    <row r="1295" spans="1:2" ht="15" customHeight="1" x14ac:dyDescent="0.35">
      <c r="A1295" s="63"/>
      <c r="B1295" s="287"/>
    </row>
    <row r="1296" spans="1:2" ht="15" customHeight="1" x14ac:dyDescent="0.35">
      <c r="A1296" s="63"/>
      <c r="B1296" s="287"/>
    </row>
    <row r="1297" spans="1:2" ht="15" customHeight="1" x14ac:dyDescent="0.35">
      <c r="A1297" s="63"/>
      <c r="B1297" s="287"/>
    </row>
    <row r="1298" spans="1:2" ht="15" customHeight="1" x14ac:dyDescent="0.35">
      <c r="A1298" s="63"/>
      <c r="B1298" s="287"/>
    </row>
    <row r="1299" spans="1:2" ht="15" customHeight="1" x14ac:dyDescent="0.35">
      <c r="A1299" s="63"/>
      <c r="B1299" s="287"/>
    </row>
    <row r="1300" spans="1:2" ht="15" customHeight="1" x14ac:dyDescent="0.35">
      <c r="A1300" s="63"/>
      <c r="B1300" s="287"/>
    </row>
    <row r="1301" spans="1:2" ht="15" customHeight="1" x14ac:dyDescent="0.35">
      <c r="A1301" s="63"/>
      <c r="B1301" s="287"/>
    </row>
    <row r="1302" spans="1:2" ht="15" customHeight="1" x14ac:dyDescent="0.35">
      <c r="A1302" s="63"/>
      <c r="B1302" s="287"/>
    </row>
    <row r="1303" spans="1:2" ht="15" customHeight="1" x14ac:dyDescent="0.35">
      <c r="A1303" s="63"/>
      <c r="B1303" s="287"/>
    </row>
    <row r="1304" spans="1:2" ht="15" customHeight="1" x14ac:dyDescent="0.35">
      <c r="A1304" s="63"/>
      <c r="B1304" s="287"/>
    </row>
    <row r="1305" spans="1:2" ht="15" customHeight="1" x14ac:dyDescent="0.35">
      <c r="A1305" s="63"/>
      <c r="B1305" s="287"/>
    </row>
    <row r="1306" spans="1:2" ht="15" customHeight="1" x14ac:dyDescent="0.35">
      <c r="A1306" s="63"/>
      <c r="B1306" s="287"/>
    </row>
    <row r="1307" spans="1:2" ht="15" customHeight="1" x14ac:dyDescent="0.35">
      <c r="A1307" s="63"/>
      <c r="B1307" s="287"/>
    </row>
    <row r="1308" spans="1:2" ht="15" customHeight="1" x14ac:dyDescent="0.35">
      <c r="A1308" s="63"/>
      <c r="B1308" s="287"/>
    </row>
    <row r="1309" spans="1:2" ht="15" customHeight="1" x14ac:dyDescent="0.35">
      <c r="A1309" s="63"/>
      <c r="B1309" s="287"/>
    </row>
    <row r="1310" spans="1:2" ht="15" customHeight="1" x14ac:dyDescent="0.35">
      <c r="A1310" s="63"/>
      <c r="B1310" s="287"/>
    </row>
    <row r="1311" spans="1:2" ht="15" customHeight="1" x14ac:dyDescent="0.35">
      <c r="A1311" s="63"/>
      <c r="B1311" s="287"/>
    </row>
    <row r="1312" spans="1:2" ht="15" customHeight="1" x14ac:dyDescent="0.35">
      <c r="A1312" s="63"/>
      <c r="B1312" s="287"/>
    </row>
    <row r="1313" spans="1:2" ht="15" customHeight="1" x14ac:dyDescent="0.35">
      <c r="A1313" s="63"/>
      <c r="B1313" s="287"/>
    </row>
    <row r="1314" spans="1:2" ht="15" customHeight="1" x14ac:dyDescent="0.35">
      <c r="A1314" s="63"/>
      <c r="B1314" s="287"/>
    </row>
    <row r="1315" spans="1:2" ht="15" customHeight="1" x14ac:dyDescent="0.35">
      <c r="A1315" s="63"/>
      <c r="B1315" s="287"/>
    </row>
    <row r="1316" spans="1:2" ht="15" customHeight="1" x14ac:dyDescent="0.35">
      <c r="A1316" s="63"/>
      <c r="B1316" s="287"/>
    </row>
    <row r="1317" spans="1:2" ht="15" customHeight="1" x14ac:dyDescent="0.35">
      <c r="A1317" s="63"/>
      <c r="B1317" s="287"/>
    </row>
    <row r="1318" spans="1:2" ht="15" customHeight="1" x14ac:dyDescent="0.35">
      <c r="A1318" s="63"/>
      <c r="B1318" s="287"/>
    </row>
    <row r="1319" spans="1:2" ht="15" customHeight="1" x14ac:dyDescent="0.35">
      <c r="A1319" s="63"/>
      <c r="B1319" s="287"/>
    </row>
    <row r="1320" spans="1:2" ht="15" customHeight="1" x14ac:dyDescent="0.35">
      <c r="A1320" s="63"/>
      <c r="B1320" s="287"/>
    </row>
    <row r="1321" spans="1:2" ht="15" customHeight="1" x14ac:dyDescent="0.35">
      <c r="A1321" s="63"/>
      <c r="B1321" s="287"/>
    </row>
    <row r="1322" spans="1:2" ht="15" customHeight="1" x14ac:dyDescent="0.35">
      <c r="A1322" s="63"/>
      <c r="B1322" s="287"/>
    </row>
    <row r="1323" spans="1:2" ht="15" customHeight="1" x14ac:dyDescent="0.35">
      <c r="A1323" s="63"/>
      <c r="B1323" s="287"/>
    </row>
    <row r="1324" spans="1:2" ht="15" customHeight="1" x14ac:dyDescent="0.35">
      <c r="A1324" s="63"/>
      <c r="B1324" s="287"/>
    </row>
    <row r="1325" spans="1:2" ht="15" customHeight="1" x14ac:dyDescent="0.35">
      <c r="A1325" s="63"/>
      <c r="B1325" s="287"/>
    </row>
    <row r="1326" spans="1:2" ht="15" customHeight="1" x14ac:dyDescent="0.35">
      <c r="A1326" s="63"/>
      <c r="B1326" s="287"/>
    </row>
    <row r="1327" spans="1:2" ht="15" customHeight="1" x14ac:dyDescent="0.35">
      <c r="A1327" s="63"/>
      <c r="B1327" s="287"/>
    </row>
    <row r="1328" spans="1:2" ht="15" customHeight="1" x14ac:dyDescent="0.35">
      <c r="A1328" s="63"/>
      <c r="B1328" s="287"/>
    </row>
    <row r="1329" spans="1:2" ht="15" customHeight="1" x14ac:dyDescent="0.35">
      <c r="A1329" s="63"/>
      <c r="B1329" s="287"/>
    </row>
    <row r="1330" spans="1:2" ht="15" customHeight="1" x14ac:dyDescent="0.35">
      <c r="A1330" s="63"/>
      <c r="B1330" s="287"/>
    </row>
    <row r="1331" spans="1:2" ht="15" customHeight="1" x14ac:dyDescent="0.35">
      <c r="A1331" s="63"/>
      <c r="B1331" s="287"/>
    </row>
    <row r="1332" spans="1:2" ht="15" customHeight="1" x14ac:dyDescent="0.35">
      <c r="A1332" s="63"/>
      <c r="B1332" s="287"/>
    </row>
    <row r="1333" spans="1:2" ht="15" customHeight="1" x14ac:dyDescent="0.35">
      <c r="A1333" s="63"/>
      <c r="B1333" s="287"/>
    </row>
    <row r="1334" spans="1:2" ht="15" customHeight="1" x14ac:dyDescent="0.35">
      <c r="A1334" s="63"/>
      <c r="B1334" s="287"/>
    </row>
    <row r="1335" spans="1:2" ht="15" customHeight="1" x14ac:dyDescent="0.35">
      <c r="A1335" s="63"/>
      <c r="B1335" s="287"/>
    </row>
    <row r="1336" spans="1:2" ht="15" customHeight="1" x14ac:dyDescent="0.35">
      <c r="A1336" s="63"/>
      <c r="B1336" s="287"/>
    </row>
    <row r="1337" spans="1:2" ht="15" customHeight="1" x14ac:dyDescent="0.35">
      <c r="A1337" s="63"/>
      <c r="B1337" s="287"/>
    </row>
    <row r="1338" spans="1:2" ht="15" customHeight="1" x14ac:dyDescent="0.35">
      <c r="A1338" s="63"/>
      <c r="B1338" s="287"/>
    </row>
    <row r="1339" spans="1:2" ht="15" customHeight="1" x14ac:dyDescent="0.35">
      <c r="A1339" s="63"/>
      <c r="B1339" s="287"/>
    </row>
    <row r="1340" spans="1:2" ht="15" customHeight="1" x14ac:dyDescent="0.35">
      <c r="A1340" s="63"/>
      <c r="B1340" s="287"/>
    </row>
    <row r="1341" spans="1:2" ht="15" customHeight="1" x14ac:dyDescent="0.35">
      <c r="A1341" s="63"/>
      <c r="B1341" s="287"/>
    </row>
    <row r="1342" spans="1:2" ht="15" customHeight="1" x14ac:dyDescent="0.35">
      <c r="A1342" s="63"/>
      <c r="B1342" s="287"/>
    </row>
    <row r="1343" spans="1:2" ht="15" customHeight="1" x14ac:dyDescent="0.35">
      <c r="A1343" s="63"/>
      <c r="B1343" s="287"/>
    </row>
    <row r="1344" spans="1:2" ht="15" customHeight="1" x14ac:dyDescent="0.35">
      <c r="A1344" s="63"/>
      <c r="B1344" s="287"/>
    </row>
    <row r="1345" spans="1:2" ht="15" customHeight="1" x14ac:dyDescent="0.35">
      <c r="A1345" s="63"/>
      <c r="B1345" s="287"/>
    </row>
    <row r="1346" spans="1:2" ht="15" customHeight="1" x14ac:dyDescent="0.35">
      <c r="A1346" s="63"/>
      <c r="B1346" s="287"/>
    </row>
    <row r="1347" spans="1:2" ht="15" customHeight="1" x14ac:dyDescent="0.35">
      <c r="A1347" s="63"/>
      <c r="B1347" s="287"/>
    </row>
    <row r="1348" spans="1:2" ht="15" customHeight="1" x14ac:dyDescent="0.35">
      <c r="A1348" s="63"/>
      <c r="B1348" s="287"/>
    </row>
    <row r="1349" spans="1:2" ht="15" customHeight="1" x14ac:dyDescent="0.35">
      <c r="A1349" s="63"/>
      <c r="B1349" s="287"/>
    </row>
    <row r="1350" spans="1:2" ht="15" customHeight="1" x14ac:dyDescent="0.35">
      <c r="A1350" s="63"/>
      <c r="B1350" s="287"/>
    </row>
    <row r="1351" spans="1:2" ht="15" customHeight="1" x14ac:dyDescent="0.35">
      <c r="A1351" s="63"/>
      <c r="B1351" s="287"/>
    </row>
    <row r="1352" spans="1:2" ht="15" customHeight="1" x14ac:dyDescent="0.35">
      <c r="A1352" s="63"/>
      <c r="B1352" s="287"/>
    </row>
    <row r="1353" spans="1:2" ht="15" customHeight="1" x14ac:dyDescent="0.35">
      <c r="A1353" s="63"/>
      <c r="B1353" s="287"/>
    </row>
    <row r="1354" spans="1:2" ht="15" customHeight="1" x14ac:dyDescent="0.35">
      <c r="A1354" s="63"/>
      <c r="B1354" s="287"/>
    </row>
    <row r="1355" spans="1:2" ht="15" customHeight="1" x14ac:dyDescent="0.35">
      <c r="A1355" s="63"/>
      <c r="B1355" s="287"/>
    </row>
    <row r="1356" spans="1:2" ht="15" customHeight="1" x14ac:dyDescent="0.35">
      <c r="A1356" s="63"/>
      <c r="B1356" s="287"/>
    </row>
    <row r="1357" spans="1:2" ht="15" customHeight="1" x14ac:dyDescent="0.35">
      <c r="A1357" s="63"/>
      <c r="B1357" s="287"/>
    </row>
    <row r="1358" spans="1:2" ht="15" customHeight="1" x14ac:dyDescent="0.35">
      <c r="A1358" s="63"/>
      <c r="B1358" s="287"/>
    </row>
    <row r="1359" spans="1:2" ht="15" customHeight="1" x14ac:dyDescent="0.35">
      <c r="A1359" s="63"/>
      <c r="B1359" s="287"/>
    </row>
    <row r="1360" spans="1:2" ht="15" customHeight="1" x14ac:dyDescent="0.35">
      <c r="A1360" s="63"/>
      <c r="B1360" s="287"/>
    </row>
    <row r="1361" spans="1:2" ht="15" customHeight="1" x14ac:dyDescent="0.35">
      <c r="A1361" s="63"/>
      <c r="B1361" s="287"/>
    </row>
    <row r="1362" spans="1:2" ht="15" customHeight="1" x14ac:dyDescent="0.35">
      <c r="A1362" s="63"/>
      <c r="B1362" s="287"/>
    </row>
    <row r="1363" spans="1:2" ht="15" customHeight="1" x14ac:dyDescent="0.35">
      <c r="A1363" s="63"/>
      <c r="B1363" s="287"/>
    </row>
    <row r="1364" spans="1:2" ht="15" customHeight="1" x14ac:dyDescent="0.35">
      <c r="A1364" s="63"/>
      <c r="B1364" s="287"/>
    </row>
    <row r="1365" spans="1:2" ht="15" customHeight="1" x14ac:dyDescent="0.35">
      <c r="A1365" s="63"/>
      <c r="B1365" s="287"/>
    </row>
    <row r="1366" spans="1:2" ht="15" customHeight="1" x14ac:dyDescent="0.35">
      <c r="A1366" s="63"/>
      <c r="B1366" s="287"/>
    </row>
    <row r="1367" spans="1:2" ht="15" customHeight="1" x14ac:dyDescent="0.35">
      <c r="A1367" s="63"/>
      <c r="B1367" s="287"/>
    </row>
    <row r="1368" spans="1:2" ht="15" customHeight="1" x14ac:dyDescent="0.35">
      <c r="A1368" s="63"/>
      <c r="B1368" s="287"/>
    </row>
    <row r="1369" spans="1:2" ht="15" customHeight="1" x14ac:dyDescent="0.35">
      <c r="A1369" s="63"/>
      <c r="B1369" s="287"/>
    </row>
    <row r="1370" spans="1:2" ht="15" customHeight="1" x14ac:dyDescent="0.35">
      <c r="A1370" s="63"/>
      <c r="B1370" s="287"/>
    </row>
    <row r="1371" spans="1:2" ht="15" customHeight="1" x14ac:dyDescent="0.35">
      <c r="A1371" s="63"/>
      <c r="B1371" s="287"/>
    </row>
    <row r="1372" spans="1:2" ht="15" customHeight="1" x14ac:dyDescent="0.35">
      <c r="A1372" s="63"/>
      <c r="B1372" s="287"/>
    </row>
    <row r="1373" spans="1:2" ht="15" customHeight="1" x14ac:dyDescent="0.35">
      <c r="A1373" s="63"/>
      <c r="B1373" s="287"/>
    </row>
    <row r="1374" spans="1:2" ht="15" customHeight="1" x14ac:dyDescent="0.35">
      <c r="A1374" s="63"/>
      <c r="B1374" s="287"/>
    </row>
    <row r="1375" spans="1:2" ht="15" customHeight="1" x14ac:dyDescent="0.35">
      <c r="A1375" s="63"/>
      <c r="B1375" s="287"/>
    </row>
    <row r="1376" spans="1:2" ht="15" customHeight="1" x14ac:dyDescent="0.35">
      <c r="A1376" s="63"/>
      <c r="B1376" s="287"/>
    </row>
    <row r="1377" spans="1:2" ht="15" customHeight="1" x14ac:dyDescent="0.35">
      <c r="A1377" s="63"/>
      <c r="B1377" s="287"/>
    </row>
    <row r="1378" spans="1:2" ht="15" customHeight="1" x14ac:dyDescent="0.35">
      <c r="A1378" s="63"/>
      <c r="B1378" s="287"/>
    </row>
    <row r="1379" spans="1:2" ht="15" customHeight="1" x14ac:dyDescent="0.35">
      <c r="A1379" s="63"/>
      <c r="B1379" s="287"/>
    </row>
    <row r="1380" spans="1:2" ht="15" customHeight="1" x14ac:dyDescent="0.35">
      <c r="A1380" s="63"/>
      <c r="B1380" s="287"/>
    </row>
    <row r="1381" spans="1:2" ht="15" customHeight="1" x14ac:dyDescent="0.35">
      <c r="A1381" s="63"/>
      <c r="B1381" s="287"/>
    </row>
    <row r="1382" spans="1:2" ht="15" customHeight="1" x14ac:dyDescent="0.35">
      <c r="A1382" s="63"/>
      <c r="B1382" s="287"/>
    </row>
    <row r="1383" spans="1:2" ht="15" customHeight="1" x14ac:dyDescent="0.35">
      <c r="A1383" s="63"/>
      <c r="B1383" s="287"/>
    </row>
    <row r="1384" spans="1:2" ht="15" customHeight="1" x14ac:dyDescent="0.35">
      <c r="A1384" s="63"/>
      <c r="B1384" s="287"/>
    </row>
    <row r="1385" spans="1:2" ht="15" customHeight="1" x14ac:dyDescent="0.35">
      <c r="A1385" s="63"/>
      <c r="B1385" s="287"/>
    </row>
    <row r="1386" spans="1:2" ht="15" customHeight="1" x14ac:dyDescent="0.35">
      <c r="A1386" s="63"/>
      <c r="B1386" s="287"/>
    </row>
    <row r="1387" spans="1:2" ht="15" customHeight="1" x14ac:dyDescent="0.35">
      <c r="A1387" s="63"/>
      <c r="B1387" s="287"/>
    </row>
    <row r="1388" spans="1:2" ht="15" customHeight="1" x14ac:dyDescent="0.35">
      <c r="A1388" s="63"/>
      <c r="B1388" s="287"/>
    </row>
    <row r="1389" spans="1:2" ht="15" customHeight="1" x14ac:dyDescent="0.35">
      <c r="A1389" s="63"/>
      <c r="B1389" s="287"/>
    </row>
    <row r="1390" spans="1:2" ht="15" customHeight="1" x14ac:dyDescent="0.35">
      <c r="A1390" s="63"/>
      <c r="B1390" s="287"/>
    </row>
    <row r="1391" spans="1:2" ht="15" customHeight="1" x14ac:dyDescent="0.35">
      <c r="A1391" s="63"/>
      <c r="B1391" s="287"/>
    </row>
    <row r="1392" spans="1:2" ht="15" customHeight="1" x14ac:dyDescent="0.35">
      <c r="A1392" s="63"/>
      <c r="B1392" s="287"/>
    </row>
    <row r="1393" spans="1:2" ht="15" customHeight="1" x14ac:dyDescent="0.35">
      <c r="A1393" s="63"/>
      <c r="B1393" s="287"/>
    </row>
    <row r="1394" spans="1:2" ht="15" customHeight="1" x14ac:dyDescent="0.35">
      <c r="A1394" s="63"/>
      <c r="B1394" s="287"/>
    </row>
    <row r="1395" spans="1:2" ht="15" customHeight="1" x14ac:dyDescent="0.35">
      <c r="A1395" s="63"/>
      <c r="B1395" s="287"/>
    </row>
    <row r="1396" spans="1:2" ht="15" customHeight="1" x14ac:dyDescent="0.35">
      <c r="A1396" s="63"/>
      <c r="B1396" s="287"/>
    </row>
    <row r="1397" spans="1:2" ht="15" customHeight="1" x14ac:dyDescent="0.35">
      <c r="A1397" s="63"/>
      <c r="B1397" s="287"/>
    </row>
    <row r="1398" spans="1:2" ht="15" customHeight="1" x14ac:dyDescent="0.35">
      <c r="A1398" s="63"/>
      <c r="B1398" s="287"/>
    </row>
    <row r="1399" spans="1:2" ht="15" customHeight="1" x14ac:dyDescent="0.35">
      <c r="A1399" s="63"/>
      <c r="B1399" s="287"/>
    </row>
    <row r="1400" spans="1:2" ht="15" customHeight="1" x14ac:dyDescent="0.35">
      <c r="A1400" s="63"/>
      <c r="B1400" s="287"/>
    </row>
    <row r="1401" spans="1:2" ht="15" customHeight="1" x14ac:dyDescent="0.35">
      <c r="A1401" s="63"/>
      <c r="B1401" s="287"/>
    </row>
    <row r="1402" spans="1:2" ht="15" customHeight="1" x14ac:dyDescent="0.35">
      <c r="A1402" s="63"/>
      <c r="B1402" s="287"/>
    </row>
    <row r="1403" spans="1:2" ht="15" customHeight="1" x14ac:dyDescent="0.35">
      <c r="A1403" s="63"/>
      <c r="B1403" s="287"/>
    </row>
    <row r="1404" spans="1:2" ht="15" customHeight="1" x14ac:dyDescent="0.35">
      <c r="A1404" s="63"/>
      <c r="B1404" s="287"/>
    </row>
    <row r="1405" spans="1:2" ht="15" customHeight="1" x14ac:dyDescent="0.35">
      <c r="A1405" s="63"/>
      <c r="B1405" s="287"/>
    </row>
    <row r="1406" spans="1:2" ht="15" customHeight="1" x14ac:dyDescent="0.35">
      <c r="A1406" s="63"/>
      <c r="B1406" s="287"/>
    </row>
    <row r="1407" spans="1:2" ht="15" customHeight="1" x14ac:dyDescent="0.35">
      <c r="A1407" s="63"/>
      <c r="B1407" s="287"/>
    </row>
    <row r="1408" spans="1:2" ht="15" customHeight="1" x14ac:dyDescent="0.35">
      <c r="A1408" s="63"/>
      <c r="B1408" s="287"/>
    </row>
    <row r="1409" spans="1:2" ht="15" customHeight="1" x14ac:dyDescent="0.35">
      <c r="A1409" s="63"/>
      <c r="B1409" s="287"/>
    </row>
    <row r="1410" spans="1:2" ht="15" customHeight="1" x14ac:dyDescent="0.35">
      <c r="A1410" s="63"/>
      <c r="B1410" s="287"/>
    </row>
    <row r="1411" spans="1:2" ht="15" customHeight="1" x14ac:dyDescent="0.35">
      <c r="A1411" s="63"/>
      <c r="B1411" s="287"/>
    </row>
    <row r="1412" spans="1:2" ht="15" customHeight="1" x14ac:dyDescent="0.35">
      <c r="A1412" s="63"/>
      <c r="B1412" s="287"/>
    </row>
    <row r="1413" spans="1:2" ht="15" customHeight="1" x14ac:dyDescent="0.35">
      <c r="A1413" s="63"/>
      <c r="B1413" s="287"/>
    </row>
    <row r="1414" spans="1:2" ht="15" customHeight="1" x14ac:dyDescent="0.35">
      <c r="A1414" s="63"/>
      <c r="B1414" s="287"/>
    </row>
    <row r="1415" spans="1:2" ht="15" customHeight="1" x14ac:dyDescent="0.35">
      <c r="A1415" s="63"/>
      <c r="B1415" s="287"/>
    </row>
    <row r="1416" spans="1:2" ht="15" customHeight="1" x14ac:dyDescent="0.35">
      <c r="A1416" s="63"/>
      <c r="B1416" s="287"/>
    </row>
    <row r="1417" spans="1:2" ht="15" customHeight="1" x14ac:dyDescent="0.35">
      <c r="A1417" s="63"/>
      <c r="B1417" s="287"/>
    </row>
    <row r="1418" spans="1:2" ht="15" customHeight="1" x14ac:dyDescent="0.35">
      <c r="A1418" s="63"/>
      <c r="B1418" s="287"/>
    </row>
    <row r="1419" spans="1:2" ht="15" customHeight="1" x14ac:dyDescent="0.35">
      <c r="A1419" s="63"/>
      <c r="B1419" s="287"/>
    </row>
    <row r="1420" spans="1:2" ht="15" customHeight="1" x14ac:dyDescent="0.35">
      <c r="A1420" s="63"/>
      <c r="B1420" s="287"/>
    </row>
    <row r="1421" spans="1:2" ht="15" customHeight="1" x14ac:dyDescent="0.35">
      <c r="A1421" s="63"/>
      <c r="B1421" s="287"/>
    </row>
    <row r="1422" spans="1:2" ht="15" customHeight="1" x14ac:dyDescent="0.35">
      <c r="A1422" s="63"/>
      <c r="B1422" s="287"/>
    </row>
    <row r="1423" spans="1:2" ht="15" customHeight="1" x14ac:dyDescent="0.35">
      <c r="A1423" s="63"/>
      <c r="B1423" s="287"/>
    </row>
    <row r="1424" spans="1:2" ht="15" customHeight="1" x14ac:dyDescent="0.35">
      <c r="A1424" s="63"/>
      <c r="B1424" s="287"/>
    </row>
    <row r="1425" spans="1:2" ht="15" customHeight="1" x14ac:dyDescent="0.35">
      <c r="A1425" s="63"/>
      <c r="B1425" s="287"/>
    </row>
    <row r="1426" spans="1:2" ht="15" customHeight="1" x14ac:dyDescent="0.35">
      <c r="A1426" s="63"/>
      <c r="B1426" s="287"/>
    </row>
    <row r="1427" spans="1:2" ht="15" customHeight="1" x14ac:dyDescent="0.35">
      <c r="A1427" s="63"/>
      <c r="B1427" s="287"/>
    </row>
    <row r="1428" spans="1:2" ht="15" customHeight="1" x14ac:dyDescent="0.35">
      <c r="A1428" s="63"/>
      <c r="B1428" s="287"/>
    </row>
    <row r="1429" spans="1:2" ht="15" customHeight="1" x14ac:dyDescent="0.35">
      <c r="A1429" s="63"/>
      <c r="B1429" s="287"/>
    </row>
    <row r="1430" spans="1:2" ht="15" customHeight="1" x14ac:dyDescent="0.35">
      <c r="A1430" s="63"/>
      <c r="B1430" s="287"/>
    </row>
    <row r="1431" spans="1:2" ht="15" customHeight="1" x14ac:dyDescent="0.35">
      <c r="A1431" s="63"/>
      <c r="B1431" s="287"/>
    </row>
    <row r="1432" spans="1:2" ht="15" customHeight="1" x14ac:dyDescent="0.35">
      <c r="A1432" s="63"/>
      <c r="B1432" s="287"/>
    </row>
    <row r="1433" spans="1:2" ht="15" customHeight="1" x14ac:dyDescent="0.35">
      <c r="A1433" s="63"/>
      <c r="B1433" s="287"/>
    </row>
    <row r="1434" spans="1:2" ht="15" customHeight="1" x14ac:dyDescent="0.35">
      <c r="A1434" s="63"/>
      <c r="B1434" s="287"/>
    </row>
    <row r="1435" spans="1:2" ht="15" customHeight="1" x14ac:dyDescent="0.35">
      <c r="A1435" s="63"/>
      <c r="B1435" s="287"/>
    </row>
    <row r="1436" spans="1:2" ht="15" customHeight="1" x14ac:dyDescent="0.35">
      <c r="A1436" s="63"/>
      <c r="B1436" s="287"/>
    </row>
    <row r="1437" spans="1:2" ht="15" customHeight="1" x14ac:dyDescent="0.35">
      <c r="A1437" s="63"/>
      <c r="B1437" s="287"/>
    </row>
    <row r="1438" spans="1:2" ht="15" customHeight="1" x14ac:dyDescent="0.35">
      <c r="A1438" s="63"/>
      <c r="B1438" s="287"/>
    </row>
    <row r="1439" spans="1:2" ht="15" customHeight="1" x14ac:dyDescent="0.35">
      <c r="A1439" s="63"/>
      <c r="B1439" s="287"/>
    </row>
    <row r="1440" spans="1:2" ht="15" customHeight="1" x14ac:dyDescent="0.35">
      <c r="A1440" s="63"/>
      <c r="B1440" s="287"/>
    </row>
    <row r="1441" spans="1:2" ht="15" customHeight="1" x14ac:dyDescent="0.35">
      <c r="A1441" s="63"/>
      <c r="B1441" s="287"/>
    </row>
    <row r="1442" spans="1:2" ht="15" customHeight="1" x14ac:dyDescent="0.35">
      <c r="A1442" s="63"/>
      <c r="B1442" s="287"/>
    </row>
    <row r="1443" spans="1:2" ht="15" customHeight="1" x14ac:dyDescent="0.35">
      <c r="A1443" s="63"/>
      <c r="B1443" s="287"/>
    </row>
    <row r="1444" spans="1:2" ht="15" customHeight="1" x14ac:dyDescent="0.35">
      <c r="A1444" s="63"/>
      <c r="B1444" s="287"/>
    </row>
    <row r="1445" spans="1:2" ht="15" customHeight="1" x14ac:dyDescent="0.35">
      <c r="A1445" s="63"/>
      <c r="B1445" s="287"/>
    </row>
    <row r="1446" spans="1:2" ht="15" customHeight="1" x14ac:dyDescent="0.35">
      <c r="A1446" s="63"/>
      <c r="B1446" s="287"/>
    </row>
    <row r="1447" spans="1:2" ht="15" customHeight="1" x14ac:dyDescent="0.35">
      <c r="A1447" s="63"/>
      <c r="B1447" s="287"/>
    </row>
    <row r="1448" spans="1:2" ht="15" customHeight="1" x14ac:dyDescent="0.35">
      <c r="A1448" s="63"/>
      <c r="B1448" s="287"/>
    </row>
    <row r="1449" spans="1:2" ht="15" customHeight="1" x14ac:dyDescent="0.35">
      <c r="A1449" s="63"/>
      <c r="B1449" s="287"/>
    </row>
    <row r="1450" spans="1:2" ht="15" customHeight="1" x14ac:dyDescent="0.35">
      <c r="A1450" s="63"/>
      <c r="B1450" s="287"/>
    </row>
    <row r="1451" spans="1:2" ht="15" customHeight="1" x14ac:dyDescent="0.35">
      <c r="A1451" s="63"/>
      <c r="B1451" s="287"/>
    </row>
    <row r="1452" spans="1:2" ht="15" customHeight="1" x14ac:dyDescent="0.35">
      <c r="A1452" s="63"/>
      <c r="B1452" s="287"/>
    </row>
    <row r="1453" spans="1:2" ht="15" customHeight="1" x14ac:dyDescent="0.35">
      <c r="A1453" s="63"/>
      <c r="B1453" s="287"/>
    </row>
    <row r="1454" spans="1:2" ht="15" customHeight="1" x14ac:dyDescent="0.35">
      <c r="A1454" s="63"/>
      <c r="B1454" s="287"/>
    </row>
    <row r="1455" spans="1:2" ht="15" customHeight="1" x14ac:dyDescent="0.35">
      <c r="A1455" s="63"/>
      <c r="B1455" s="287"/>
    </row>
    <row r="1456" spans="1:2" ht="15" customHeight="1" x14ac:dyDescent="0.35">
      <c r="A1456" s="63"/>
      <c r="B1456" s="287"/>
    </row>
    <row r="1457" spans="1:2" ht="15" customHeight="1" x14ac:dyDescent="0.35">
      <c r="A1457" s="63"/>
      <c r="B1457" s="287"/>
    </row>
    <row r="1458" spans="1:2" ht="15" customHeight="1" x14ac:dyDescent="0.35">
      <c r="A1458" s="63"/>
      <c r="B1458" s="287"/>
    </row>
    <row r="1459" spans="1:2" ht="15" customHeight="1" x14ac:dyDescent="0.35">
      <c r="A1459" s="63"/>
      <c r="B1459" s="287"/>
    </row>
    <row r="1460" spans="1:2" ht="15" customHeight="1" x14ac:dyDescent="0.35">
      <c r="A1460" s="63"/>
      <c r="B1460" s="287"/>
    </row>
    <row r="1461" spans="1:2" ht="15" customHeight="1" x14ac:dyDescent="0.35">
      <c r="A1461" s="63"/>
      <c r="B1461" s="287"/>
    </row>
    <row r="1462" spans="1:2" ht="15" customHeight="1" x14ac:dyDescent="0.35">
      <c r="A1462" s="63"/>
      <c r="B1462" s="287"/>
    </row>
    <row r="1463" spans="1:2" ht="15" customHeight="1" x14ac:dyDescent="0.35">
      <c r="A1463" s="63"/>
      <c r="B1463" s="287"/>
    </row>
    <row r="1464" spans="1:2" ht="15" customHeight="1" x14ac:dyDescent="0.35">
      <c r="A1464" s="63"/>
      <c r="B1464" s="287"/>
    </row>
    <row r="1465" spans="1:2" ht="15" customHeight="1" x14ac:dyDescent="0.35">
      <c r="A1465" s="63"/>
      <c r="B1465" s="287"/>
    </row>
    <row r="1466" spans="1:2" ht="15" customHeight="1" x14ac:dyDescent="0.35">
      <c r="A1466" s="63"/>
      <c r="B1466" s="287"/>
    </row>
    <row r="1467" spans="1:2" ht="15" customHeight="1" x14ac:dyDescent="0.35">
      <c r="A1467" s="63"/>
      <c r="B1467" s="287"/>
    </row>
    <row r="1468" spans="1:2" ht="15" customHeight="1" x14ac:dyDescent="0.35">
      <c r="A1468" s="63"/>
      <c r="B1468" s="287"/>
    </row>
    <row r="1469" spans="1:2" ht="15" customHeight="1" x14ac:dyDescent="0.35">
      <c r="A1469" s="63"/>
      <c r="B1469" s="287"/>
    </row>
    <row r="1470" spans="1:2" ht="15" customHeight="1" x14ac:dyDescent="0.35">
      <c r="A1470" s="63"/>
      <c r="B1470" s="287"/>
    </row>
    <row r="1471" spans="1:2" ht="15" customHeight="1" x14ac:dyDescent="0.35">
      <c r="A1471" s="63"/>
      <c r="B1471" s="287"/>
    </row>
    <row r="1472" spans="1:2" ht="15" customHeight="1" x14ac:dyDescent="0.35">
      <c r="A1472" s="63"/>
      <c r="B1472" s="287"/>
    </row>
    <row r="1473" spans="1:2" ht="15" customHeight="1" x14ac:dyDescent="0.35">
      <c r="A1473" s="63"/>
      <c r="B1473" s="287"/>
    </row>
    <row r="1474" spans="1:2" ht="15" customHeight="1" x14ac:dyDescent="0.35">
      <c r="A1474" s="63"/>
      <c r="B1474" s="287"/>
    </row>
    <row r="1475" spans="1:2" ht="15" customHeight="1" x14ac:dyDescent="0.35">
      <c r="A1475" s="63"/>
      <c r="B1475" s="287"/>
    </row>
    <row r="1476" spans="1:2" ht="15" customHeight="1" x14ac:dyDescent="0.35">
      <c r="A1476" s="63"/>
      <c r="B1476" s="287"/>
    </row>
    <row r="1477" spans="1:2" ht="15" customHeight="1" x14ac:dyDescent="0.35">
      <c r="A1477" s="63"/>
      <c r="B1477" s="287"/>
    </row>
    <row r="1478" spans="1:2" ht="15" customHeight="1" x14ac:dyDescent="0.35">
      <c r="A1478" s="63"/>
      <c r="B1478" s="287"/>
    </row>
    <row r="1479" spans="1:2" ht="15" customHeight="1" x14ac:dyDescent="0.35">
      <c r="A1479" s="63"/>
      <c r="B1479" s="287"/>
    </row>
    <row r="1480" spans="1:2" ht="15" customHeight="1" x14ac:dyDescent="0.35">
      <c r="A1480" s="63"/>
      <c r="B1480" s="287"/>
    </row>
    <row r="1481" spans="1:2" ht="15" customHeight="1" x14ac:dyDescent="0.35">
      <c r="A1481" s="63"/>
      <c r="B1481" s="287"/>
    </row>
    <row r="1482" spans="1:2" ht="15" customHeight="1" x14ac:dyDescent="0.35">
      <c r="A1482" s="63"/>
      <c r="B1482" s="287"/>
    </row>
    <row r="1483" spans="1:2" ht="15" customHeight="1" x14ac:dyDescent="0.35">
      <c r="A1483" s="63"/>
      <c r="B1483" s="287"/>
    </row>
    <row r="1484" spans="1:2" ht="15" customHeight="1" x14ac:dyDescent="0.35">
      <c r="A1484" s="63"/>
      <c r="B1484" s="287"/>
    </row>
    <row r="1485" spans="1:2" ht="15" customHeight="1" x14ac:dyDescent="0.35">
      <c r="A1485" s="63"/>
      <c r="B1485" s="287"/>
    </row>
    <row r="1486" spans="1:2" ht="15" customHeight="1" x14ac:dyDescent="0.35">
      <c r="A1486" s="63"/>
      <c r="B1486" s="287"/>
    </row>
    <row r="1487" spans="1:2" ht="15" customHeight="1" x14ac:dyDescent="0.35">
      <c r="A1487" s="63"/>
      <c r="B1487" s="287"/>
    </row>
    <row r="1488" spans="1:2" ht="15" customHeight="1" x14ac:dyDescent="0.35">
      <c r="A1488" s="63"/>
      <c r="B1488" s="287"/>
    </row>
    <row r="1489" spans="1:2" ht="15" customHeight="1" x14ac:dyDescent="0.35">
      <c r="A1489" s="63"/>
      <c r="B1489" s="287"/>
    </row>
    <row r="1490" spans="1:2" ht="15" customHeight="1" x14ac:dyDescent="0.35">
      <c r="A1490" s="63"/>
      <c r="B1490" s="287"/>
    </row>
    <row r="1491" spans="1:2" ht="15" customHeight="1" x14ac:dyDescent="0.35">
      <c r="A1491" s="63"/>
      <c r="B1491" s="287"/>
    </row>
    <row r="1492" spans="1:2" ht="15" customHeight="1" x14ac:dyDescent="0.35">
      <c r="A1492" s="63"/>
      <c r="B1492" s="287"/>
    </row>
    <row r="1493" spans="1:2" ht="15" customHeight="1" x14ac:dyDescent="0.35">
      <c r="A1493" s="63"/>
      <c r="B1493" s="287"/>
    </row>
    <row r="1494" spans="1:2" ht="15" customHeight="1" x14ac:dyDescent="0.35">
      <c r="A1494" s="63"/>
      <c r="B1494" s="287"/>
    </row>
    <row r="1495" spans="1:2" ht="15" customHeight="1" x14ac:dyDescent="0.35">
      <c r="A1495" s="63"/>
      <c r="B1495" s="287"/>
    </row>
    <row r="1496" spans="1:2" ht="15" customHeight="1" x14ac:dyDescent="0.35">
      <c r="A1496" s="63"/>
      <c r="B1496" s="287"/>
    </row>
    <row r="1497" spans="1:2" ht="15" customHeight="1" x14ac:dyDescent="0.35">
      <c r="A1497" s="63"/>
      <c r="B1497" s="287"/>
    </row>
    <row r="1498" spans="1:2" ht="15" customHeight="1" x14ac:dyDescent="0.35">
      <c r="A1498" s="63"/>
      <c r="B1498" s="287"/>
    </row>
    <row r="1499" spans="1:2" ht="15" customHeight="1" x14ac:dyDescent="0.35">
      <c r="A1499" s="63"/>
      <c r="B1499" s="287"/>
    </row>
    <row r="1500" spans="1:2" ht="15" customHeight="1" x14ac:dyDescent="0.35">
      <c r="A1500" s="63"/>
      <c r="B1500" s="287"/>
    </row>
    <row r="1501" spans="1:2" ht="15" customHeight="1" x14ac:dyDescent="0.35">
      <c r="A1501" s="63"/>
      <c r="B1501" s="287"/>
    </row>
    <row r="1502" spans="1:2" ht="15" customHeight="1" x14ac:dyDescent="0.35">
      <c r="A1502" s="63"/>
      <c r="B1502" s="287"/>
    </row>
    <row r="1503" spans="1:2" ht="15" customHeight="1" x14ac:dyDescent="0.35">
      <c r="A1503" s="63"/>
      <c r="B1503" s="287"/>
    </row>
    <row r="1504" spans="1:2" ht="15" customHeight="1" x14ac:dyDescent="0.35">
      <c r="A1504" s="63"/>
      <c r="B1504" s="287"/>
    </row>
    <row r="1505" spans="1:2" ht="15" customHeight="1" x14ac:dyDescent="0.35">
      <c r="A1505" s="63"/>
      <c r="B1505" s="287"/>
    </row>
    <row r="1506" spans="1:2" ht="15" customHeight="1" x14ac:dyDescent="0.35">
      <c r="A1506" s="63"/>
      <c r="B1506" s="287"/>
    </row>
    <row r="1507" spans="1:2" ht="15" customHeight="1" x14ac:dyDescent="0.35">
      <c r="A1507" s="63"/>
      <c r="B1507" s="287"/>
    </row>
    <row r="1508" spans="1:2" ht="15" customHeight="1" x14ac:dyDescent="0.35">
      <c r="A1508" s="63"/>
      <c r="B1508" s="287"/>
    </row>
    <row r="1509" spans="1:2" ht="15" customHeight="1" x14ac:dyDescent="0.35">
      <c r="A1509" s="63"/>
      <c r="B1509" s="287"/>
    </row>
    <row r="1510" spans="1:2" ht="15" customHeight="1" x14ac:dyDescent="0.35">
      <c r="A1510" s="63"/>
      <c r="B1510" s="287"/>
    </row>
    <row r="1511" spans="1:2" ht="15" customHeight="1" x14ac:dyDescent="0.35">
      <c r="A1511" s="63"/>
      <c r="B1511" s="287"/>
    </row>
    <row r="1512" spans="1:2" ht="15" customHeight="1" x14ac:dyDescent="0.35">
      <c r="A1512" s="63"/>
      <c r="B1512" s="287"/>
    </row>
    <row r="1513" spans="1:2" ht="15" customHeight="1" x14ac:dyDescent="0.35">
      <c r="A1513" s="63"/>
      <c r="B1513" s="287"/>
    </row>
    <row r="1514" spans="1:2" ht="15" customHeight="1" x14ac:dyDescent="0.35">
      <c r="A1514" s="63"/>
      <c r="B1514" s="287"/>
    </row>
    <row r="1515" spans="1:2" ht="15" customHeight="1" x14ac:dyDescent="0.35">
      <c r="A1515" s="63"/>
      <c r="B1515" s="287"/>
    </row>
    <row r="1516" spans="1:2" ht="15" customHeight="1" x14ac:dyDescent="0.35">
      <c r="A1516" s="63"/>
      <c r="B1516" s="287"/>
    </row>
    <row r="1517" spans="1:2" ht="15" customHeight="1" x14ac:dyDescent="0.35">
      <c r="A1517" s="63"/>
      <c r="B1517" s="287"/>
    </row>
    <row r="1518" spans="1:2" ht="15" customHeight="1" x14ac:dyDescent="0.35">
      <c r="A1518" s="63"/>
      <c r="B1518" s="287"/>
    </row>
    <row r="1519" spans="1:2" ht="15" customHeight="1" x14ac:dyDescent="0.35">
      <c r="A1519" s="63"/>
      <c r="B1519" s="287"/>
    </row>
    <row r="1520" spans="1:2" ht="15" customHeight="1" x14ac:dyDescent="0.35">
      <c r="A1520" s="63"/>
      <c r="B1520" s="287"/>
    </row>
    <row r="1521" spans="1:2" ht="15" customHeight="1" x14ac:dyDescent="0.35">
      <c r="A1521" s="63"/>
      <c r="B1521" s="287"/>
    </row>
    <row r="1522" spans="1:2" ht="15" customHeight="1" x14ac:dyDescent="0.35">
      <c r="A1522" s="63"/>
      <c r="B1522" s="287"/>
    </row>
    <row r="1523" spans="1:2" ht="15" customHeight="1" x14ac:dyDescent="0.35">
      <c r="A1523" s="63"/>
      <c r="B1523" s="287"/>
    </row>
    <row r="1524" spans="1:2" ht="15" customHeight="1" x14ac:dyDescent="0.35">
      <c r="A1524" s="63"/>
      <c r="B1524" s="287"/>
    </row>
    <row r="1525" spans="1:2" ht="15" customHeight="1" x14ac:dyDescent="0.35">
      <c r="A1525" s="63"/>
      <c r="B1525" s="287"/>
    </row>
    <row r="1526" spans="1:2" ht="15" customHeight="1" x14ac:dyDescent="0.35">
      <c r="A1526" s="63"/>
      <c r="B1526" s="287"/>
    </row>
    <row r="1527" spans="1:2" ht="15" customHeight="1" x14ac:dyDescent="0.35">
      <c r="A1527" s="63"/>
      <c r="B1527" s="287"/>
    </row>
    <row r="1528" spans="1:2" ht="15" customHeight="1" x14ac:dyDescent="0.35">
      <c r="A1528" s="63"/>
      <c r="B1528" s="287"/>
    </row>
    <row r="1529" spans="1:2" ht="15" customHeight="1" x14ac:dyDescent="0.35">
      <c r="A1529" s="63"/>
      <c r="B1529" s="287"/>
    </row>
    <row r="1530" spans="1:2" ht="15" customHeight="1" x14ac:dyDescent="0.35">
      <c r="A1530" s="63"/>
      <c r="B1530" s="287"/>
    </row>
    <row r="1531" spans="1:2" ht="15" customHeight="1" x14ac:dyDescent="0.35">
      <c r="A1531" s="63"/>
      <c r="B1531" s="287"/>
    </row>
    <row r="1532" spans="1:2" ht="15" customHeight="1" x14ac:dyDescent="0.35">
      <c r="A1532" s="63"/>
      <c r="B1532" s="287"/>
    </row>
    <row r="1533" spans="1:2" ht="15" customHeight="1" x14ac:dyDescent="0.35">
      <c r="A1533" s="63"/>
      <c r="B1533" s="287"/>
    </row>
    <row r="1534" spans="1:2" ht="15" customHeight="1" x14ac:dyDescent="0.35">
      <c r="A1534" s="63"/>
      <c r="B1534" s="287"/>
    </row>
    <row r="1535" spans="1:2" ht="15" customHeight="1" x14ac:dyDescent="0.35">
      <c r="A1535" s="63"/>
      <c r="B1535" s="287"/>
    </row>
    <row r="1536" spans="1:2" ht="15" customHeight="1" x14ac:dyDescent="0.35">
      <c r="A1536" s="63"/>
      <c r="B1536" s="287"/>
    </row>
    <row r="1537" spans="1:2" ht="15" customHeight="1" x14ac:dyDescent="0.35">
      <c r="A1537" s="63"/>
      <c r="B1537" s="287"/>
    </row>
    <row r="1538" spans="1:2" ht="15" customHeight="1" x14ac:dyDescent="0.35">
      <c r="A1538" s="63"/>
      <c r="B1538" s="287"/>
    </row>
    <row r="1539" spans="1:2" ht="15" customHeight="1" x14ac:dyDescent="0.35">
      <c r="A1539" s="63"/>
      <c r="B1539" s="287"/>
    </row>
    <row r="1540" spans="1:2" ht="15" customHeight="1" x14ac:dyDescent="0.35">
      <c r="A1540" s="63"/>
      <c r="B1540" s="287"/>
    </row>
    <row r="1541" spans="1:2" ht="15" customHeight="1" x14ac:dyDescent="0.35">
      <c r="A1541" s="63"/>
      <c r="B1541" s="287"/>
    </row>
    <row r="1542" spans="1:2" ht="15" customHeight="1" x14ac:dyDescent="0.35">
      <c r="A1542" s="63"/>
      <c r="B1542" s="287"/>
    </row>
    <row r="1543" spans="1:2" ht="15" customHeight="1" x14ac:dyDescent="0.35">
      <c r="A1543" s="63"/>
      <c r="B1543" s="287"/>
    </row>
    <row r="1544" spans="1:2" ht="15" customHeight="1" x14ac:dyDescent="0.35">
      <c r="A1544" s="63"/>
      <c r="B1544" s="287"/>
    </row>
    <row r="1545" spans="1:2" ht="15" customHeight="1" x14ac:dyDescent="0.35">
      <c r="A1545" s="63"/>
      <c r="B1545" s="287"/>
    </row>
    <row r="1546" spans="1:2" ht="15" customHeight="1" x14ac:dyDescent="0.35">
      <c r="A1546" s="63"/>
      <c r="B1546" s="287"/>
    </row>
    <row r="1547" spans="1:2" ht="15" customHeight="1" x14ac:dyDescent="0.35">
      <c r="A1547" s="63"/>
      <c r="B1547" s="287"/>
    </row>
    <row r="1548" spans="1:2" ht="15" customHeight="1" x14ac:dyDescent="0.35">
      <c r="A1548" s="63"/>
      <c r="B1548" s="287"/>
    </row>
    <row r="1549" spans="1:2" ht="15" customHeight="1" x14ac:dyDescent="0.35">
      <c r="A1549" s="63"/>
      <c r="B1549" s="287"/>
    </row>
    <row r="1550" spans="1:2" ht="15" customHeight="1" x14ac:dyDescent="0.35">
      <c r="A1550" s="63"/>
      <c r="B1550" s="287"/>
    </row>
    <row r="1551" spans="1:2" ht="15" customHeight="1" x14ac:dyDescent="0.35">
      <c r="A1551" s="63"/>
      <c r="B1551" s="287"/>
    </row>
    <row r="1552" spans="1:2" ht="15" customHeight="1" x14ac:dyDescent="0.35">
      <c r="A1552" s="63"/>
      <c r="B1552" s="287"/>
    </row>
    <row r="1553" spans="1:2" ht="15" customHeight="1" x14ac:dyDescent="0.35">
      <c r="A1553" s="63"/>
      <c r="B1553" s="287"/>
    </row>
    <row r="1554" spans="1:2" ht="15" customHeight="1" x14ac:dyDescent="0.35">
      <c r="A1554" s="63"/>
      <c r="B1554" s="287"/>
    </row>
    <row r="1555" spans="1:2" ht="15" customHeight="1" x14ac:dyDescent="0.35">
      <c r="A1555" s="63"/>
      <c r="B1555" s="287"/>
    </row>
    <row r="1556" spans="1:2" ht="15" customHeight="1" x14ac:dyDescent="0.35">
      <c r="A1556" s="63"/>
      <c r="B1556" s="287"/>
    </row>
    <row r="1557" spans="1:2" ht="15" customHeight="1" x14ac:dyDescent="0.35">
      <c r="A1557" s="63"/>
      <c r="B1557" s="287"/>
    </row>
    <row r="1558" spans="1:2" ht="15" customHeight="1" x14ac:dyDescent="0.35">
      <c r="A1558" s="63"/>
      <c r="B1558" s="287"/>
    </row>
    <row r="1559" spans="1:2" ht="15" customHeight="1" x14ac:dyDescent="0.35">
      <c r="A1559" s="63"/>
      <c r="B1559" s="287"/>
    </row>
    <row r="1560" spans="1:2" ht="15" customHeight="1" x14ac:dyDescent="0.35">
      <c r="A1560" s="63"/>
      <c r="B1560" s="287"/>
    </row>
    <row r="1561" spans="1:2" ht="15" customHeight="1" x14ac:dyDescent="0.35">
      <c r="A1561" s="63"/>
      <c r="B1561" s="287"/>
    </row>
    <row r="1562" spans="1:2" ht="15" customHeight="1" x14ac:dyDescent="0.35">
      <c r="A1562" s="63"/>
      <c r="B1562" s="287"/>
    </row>
    <row r="1563" spans="1:2" ht="15" customHeight="1" x14ac:dyDescent="0.35">
      <c r="A1563" s="63"/>
      <c r="B1563" s="287"/>
    </row>
    <row r="1564" spans="1:2" ht="15" customHeight="1" x14ac:dyDescent="0.35">
      <c r="A1564" s="63"/>
      <c r="B1564" s="287"/>
    </row>
    <row r="1565" spans="1:2" ht="15" customHeight="1" x14ac:dyDescent="0.35">
      <c r="A1565" s="63"/>
      <c r="B1565" s="287"/>
    </row>
    <row r="1566" spans="1:2" ht="15" customHeight="1" x14ac:dyDescent="0.35">
      <c r="A1566" s="63"/>
      <c r="B1566" s="287"/>
    </row>
    <row r="1567" spans="1:2" ht="15" customHeight="1" x14ac:dyDescent="0.35">
      <c r="A1567" s="63"/>
      <c r="B1567" s="287"/>
    </row>
    <row r="1568" spans="1:2" ht="15" customHeight="1" x14ac:dyDescent="0.35">
      <c r="A1568" s="63"/>
      <c r="B1568" s="287"/>
    </row>
    <row r="1569" spans="1:2" ht="15" customHeight="1" x14ac:dyDescent="0.35">
      <c r="A1569" s="63"/>
      <c r="B1569" s="287"/>
    </row>
    <row r="1570" spans="1:2" ht="15" customHeight="1" x14ac:dyDescent="0.35">
      <c r="A1570" s="63"/>
      <c r="B1570" s="287"/>
    </row>
    <row r="1571" spans="1:2" ht="15" customHeight="1" x14ac:dyDescent="0.35">
      <c r="A1571" s="63"/>
      <c r="B1571" s="287"/>
    </row>
    <row r="1572" spans="1:2" ht="15" customHeight="1" x14ac:dyDescent="0.35">
      <c r="A1572" s="63"/>
      <c r="B1572" s="287"/>
    </row>
    <row r="1573" spans="1:2" ht="15" customHeight="1" x14ac:dyDescent="0.35">
      <c r="A1573" s="63"/>
      <c r="B1573" s="287"/>
    </row>
    <row r="1574" spans="1:2" ht="15" customHeight="1" x14ac:dyDescent="0.35">
      <c r="A1574" s="63"/>
      <c r="B1574" s="287"/>
    </row>
    <row r="1575" spans="1:2" ht="15" customHeight="1" x14ac:dyDescent="0.35">
      <c r="A1575" s="63"/>
      <c r="B1575" s="287"/>
    </row>
    <row r="1576" spans="1:2" ht="15" customHeight="1" x14ac:dyDescent="0.35">
      <c r="A1576" s="63"/>
      <c r="B1576" s="287"/>
    </row>
    <row r="1577" spans="1:2" ht="15" customHeight="1" x14ac:dyDescent="0.35">
      <c r="A1577" s="63"/>
      <c r="B1577" s="287"/>
    </row>
    <row r="1578" spans="1:2" ht="15" customHeight="1" x14ac:dyDescent="0.35">
      <c r="A1578" s="63"/>
      <c r="B1578" s="287"/>
    </row>
    <row r="1579" spans="1:2" ht="15" customHeight="1" x14ac:dyDescent="0.35">
      <c r="A1579" s="63"/>
      <c r="B1579" s="287"/>
    </row>
    <row r="1580" spans="1:2" ht="15" customHeight="1" x14ac:dyDescent="0.35">
      <c r="A1580" s="63"/>
      <c r="B1580" s="287"/>
    </row>
    <row r="1581" spans="1:2" ht="15" customHeight="1" x14ac:dyDescent="0.35">
      <c r="A1581" s="63"/>
      <c r="B1581" s="287"/>
    </row>
    <row r="1582" spans="1:2" ht="15" customHeight="1" x14ac:dyDescent="0.35">
      <c r="A1582" s="63"/>
      <c r="B1582" s="287"/>
    </row>
    <row r="1583" spans="1:2" ht="15" customHeight="1" x14ac:dyDescent="0.35">
      <c r="A1583" s="63"/>
      <c r="B1583" s="287"/>
    </row>
    <row r="1584" spans="1:2" ht="15" customHeight="1" x14ac:dyDescent="0.35">
      <c r="A1584" s="63"/>
      <c r="B1584" s="287"/>
    </row>
    <row r="1585" spans="1:2" ht="15" customHeight="1" x14ac:dyDescent="0.35">
      <c r="A1585" s="63"/>
      <c r="B1585" s="287"/>
    </row>
    <row r="1586" spans="1:2" ht="15" customHeight="1" x14ac:dyDescent="0.35">
      <c r="A1586" s="63"/>
      <c r="B1586" s="287"/>
    </row>
    <row r="1587" spans="1:2" ht="15" customHeight="1" x14ac:dyDescent="0.35">
      <c r="A1587" s="63"/>
      <c r="B1587" s="287"/>
    </row>
    <row r="1588" spans="1:2" ht="15" customHeight="1" x14ac:dyDescent="0.35">
      <c r="A1588" s="63"/>
      <c r="B1588" s="287"/>
    </row>
    <row r="1589" spans="1:2" ht="15" customHeight="1" x14ac:dyDescent="0.35">
      <c r="A1589" s="63"/>
      <c r="B1589" s="287"/>
    </row>
    <row r="1590" spans="1:2" ht="15" customHeight="1" x14ac:dyDescent="0.35">
      <c r="A1590" s="63"/>
      <c r="B1590" s="287"/>
    </row>
    <row r="1591" spans="1:2" ht="15" customHeight="1" x14ac:dyDescent="0.35">
      <c r="A1591" s="63"/>
      <c r="B1591" s="287"/>
    </row>
    <row r="1592" spans="1:2" ht="15" customHeight="1" x14ac:dyDescent="0.35">
      <c r="A1592" s="63"/>
      <c r="B1592" s="287"/>
    </row>
    <row r="1593" spans="1:2" ht="15" customHeight="1" x14ac:dyDescent="0.35">
      <c r="A1593" s="63"/>
      <c r="B1593" s="287"/>
    </row>
    <row r="1594" spans="1:2" ht="15" customHeight="1" x14ac:dyDescent="0.35">
      <c r="A1594" s="63"/>
      <c r="B1594" s="287"/>
    </row>
    <row r="1595" spans="1:2" ht="15" customHeight="1" x14ac:dyDescent="0.35">
      <c r="A1595" s="63"/>
      <c r="B1595" s="287"/>
    </row>
    <row r="1596" spans="1:2" ht="15" customHeight="1" x14ac:dyDescent="0.35">
      <c r="A1596" s="63"/>
      <c r="B1596" s="287"/>
    </row>
    <row r="1597" spans="1:2" ht="15" customHeight="1" x14ac:dyDescent="0.35">
      <c r="A1597" s="63"/>
      <c r="B1597" s="287"/>
    </row>
    <row r="1598" spans="1:2" ht="15" customHeight="1" x14ac:dyDescent="0.35">
      <c r="A1598" s="63"/>
      <c r="B1598" s="287"/>
    </row>
    <row r="1599" spans="1:2" ht="15" customHeight="1" x14ac:dyDescent="0.35">
      <c r="A1599" s="63"/>
      <c r="B1599" s="287"/>
    </row>
    <row r="1600" spans="1:2" ht="15" customHeight="1" x14ac:dyDescent="0.35">
      <c r="A1600" s="63"/>
      <c r="B1600" s="287"/>
    </row>
    <row r="1601" spans="1:2" ht="15" customHeight="1" x14ac:dyDescent="0.35">
      <c r="A1601" s="63"/>
      <c r="B1601" s="287"/>
    </row>
    <row r="1602" spans="1:2" ht="15" customHeight="1" x14ac:dyDescent="0.35">
      <c r="A1602" s="63"/>
      <c r="B1602" s="287"/>
    </row>
    <row r="1603" spans="1:2" ht="15" customHeight="1" x14ac:dyDescent="0.35">
      <c r="A1603" s="63"/>
      <c r="B1603" s="287"/>
    </row>
    <row r="1604" spans="1:2" ht="15" customHeight="1" x14ac:dyDescent="0.35">
      <c r="A1604" s="63"/>
      <c r="B1604" s="287"/>
    </row>
    <row r="1605" spans="1:2" ht="15" customHeight="1" x14ac:dyDescent="0.35">
      <c r="A1605" s="63"/>
      <c r="B1605" s="287"/>
    </row>
    <row r="1606" spans="1:2" ht="15" customHeight="1" x14ac:dyDescent="0.35">
      <c r="A1606" s="63"/>
      <c r="B1606" s="287"/>
    </row>
    <row r="1607" spans="1:2" ht="15" customHeight="1" x14ac:dyDescent="0.35">
      <c r="A1607" s="63"/>
      <c r="B1607" s="287"/>
    </row>
    <row r="1608" spans="1:2" ht="15" customHeight="1" x14ac:dyDescent="0.35">
      <c r="A1608" s="63"/>
      <c r="B1608" s="287"/>
    </row>
    <row r="1609" spans="1:2" ht="15" customHeight="1" x14ac:dyDescent="0.35">
      <c r="A1609" s="63"/>
      <c r="B1609" s="287"/>
    </row>
    <row r="1610" spans="1:2" ht="15" customHeight="1" x14ac:dyDescent="0.35">
      <c r="A1610" s="63"/>
      <c r="B1610" s="287"/>
    </row>
    <row r="1611" spans="1:2" ht="15" customHeight="1" x14ac:dyDescent="0.35">
      <c r="A1611" s="63"/>
      <c r="B1611" s="287"/>
    </row>
    <row r="1612" spans="1:2" ht="15" customHeight="1" x14ac:dyDescent="0.35">
      <c r="A1612" s="63"/>
      <c r="B1612" s="287"/>
    </row>
    <row r="1613" spans="1:2" ht="15" customHeight="1" x14ac:dyDescent="0.35">
      <c r="A1613" s="63"/>
      <c r="B1613" s="287"/>
    </row>
    <row r="1614" spans="1:2" ht="15" customHeight="1" x14ac:dyDescent="0.35">
      <c r="A1614" s="63"/>
      <c r="B1614" s="287"/>
    </row>
    <row r="1615" spans="1:2" ht="15" customHeight="1" x14ac:dyDescent="0.35">
      <c r="A1615" s="63"/>
      <c r="B1615" s="287"/>
    </row>
    <row r="1616" spans="1:2" ht="15" customHeight="1" x14ac:dyDescent="0.35">
      <c r="A1616" s="63"/>
      <c r="B1616" s="287"/>
    </row>
    <row r="1617" spans="1:2" ht="15" customHeight="1" x14ac:dyDescent="0.35">
      <c r="A1617" s="63"/>
      <c r="B1617" s="287"/>
    </row>
    <row r="1618" spans="1:2" ht="15" customHeight="1" x14ac:dyDescent="0.35">
      <c r="A1618" s="63"/>
      <c r="B1618" s="287"/>
    </row>
    <row r="1619" spans="1:2" ht="15" customHeight="1" x14ac:dyDescent="0.35">
      <c r="A1619" s="63"/>
      <c r="B1619" s="287"/>
    </row>
    <row r="1620" spans="1:2" ht="15" customHeight="1" x14ac:dyDescent="0.35">
      <c r="A1620" s="63"/>
      <c r="B1620" s="287"/>
    </row>
    <row r="1621" spans="1:2" ht="15" customHeight="1" x14ac:dyDescent="0.35">
      <c r="A1621" s="63"/>
      <c r="B1621" s="287"/>
    </row>
    <row r="1622" spans="1:2" ht="15" customHeight="1" x14ac:dyDescent="0.35">
      <c r="A1622" s="63"/>
      <c r="B1622" s="287"/>
    </row>
    <row r="1623" spans="1:2" ht="15" customHeight="1" x14ac:dyDescent="0.35">
      <c r="A1623" s="63"/>
      <c r="B1623" s="287"/>
    </row>
    <row r="1624" spans="1:2" ht="15" customHeight="1" x14ac:dyDescent="0.35">
      <c r="A1624" s="63"/>
      <c r="B1624" s="287"/>
    </row>
    <row r="1625" spans="1:2" ht="15" customHeight="1" x14ac:dyDescent="0.35">
      <c r="A1625" s="63"/>
      <c r="B1625" s="287"/>
    </row>
    <row r="1626" spans="1:2" ht="15" customHeight="1" x14ac:dyDescent="0.35">
      <c r="A1626" s="63"/>
      <c r="B1626" s="287"/>
    </row>
    <row r="1627" spans="1:2" ht="15" customHeight="1" x14ac:dyDescent="0.35">
      <c r="A1627" s="63"/>
      <c r="B1627" s="287"/>
    </row>
    <row r="1628" spans="1:2" ht="15" customHeight="1" x14ac:dyDescent="0.35">
      <c r="A1628" s="63"/>
      <c r="B1628" s="287"/>
    </row>
    <row r="1629" spans="1:2" ht="15" customHeight="1" x14ac:dyDescent="0.35">
      <c r="A1629" s="63"/>
      <c r="B1629" s="287"/>
    </row>
    <row r="1630" spans="1:2" ht="15" customHeight="1" x14ac:dyDescent="0.35">
      <c r="A1630" s="63"/>
      <c r="B1630" s="287"/>
    </row>
    <row r="1631" spans="1:2" ht="15" customHeight="1" x14ac:dyDescent="0.35">
      <c r="A1631" s="63"/>
      <c r="B1631" s="287"/>
    </row>
    <row r="1632" spans="1:2" ht="15" customHeight="1" x14ac:dyDescent="0.35">
      <c r="A1632" s="63"/>
      <c r="B1632" s="287"/>
    </row>
    <row r="1633" spans="1:2" ht="15" customHeight="1" x14ac:dyDescent="0.35">
      <c r="A1633" s="63"/>
      <c r="B1633" s="287"/>
    </row>
    <row r="1634" spans="1:2" ht="15" customHeight="1" x14ac:dyDescent="0.35">
      <c r="A1634" s="63"/>
      <c r="B1634" s="287"/>
    </row>
    <row r="1635" spans="1:2" ht="15" customHeight="1" x14ac:dyDescent="0.35">
      <c r="A1635" s="63"/>
      <c r="B1635" s="287"/>
    </row>
    <row r="1636" spans="1:2" ht="15" customHeight="1" x14ac:dyDescent="0.35">
      <c r="A1636" s="63"/>
      <c r="B1636" s="287"/>
    </row>
    <row r="1637" spans="1:2" ht="15" customHeight="1" x14ac:dyDescent="0.35">
      <c r="A1637" s="63"/>
      <c r="B1637" s="287"/>
    </row>
    <row r="1638" spans="1:2" ht="15" customHeight="1" x14ac:dyDescent="0.35">
      <c r="A1638" s="63"/>
      <c r="B1638" s="287"/>
    </row>
    <row r="1639" spans="1:2" ht="15" customHeight="1" x14ac:dyDescent="0.35">
      <c r="A1639" s="63"/>
      <c r="B1639" s="287"/>
    </row>
    <row r="1640" spans="1:2" ht="15" customHeight="1" x14ac:dyDescent="0.35">
      <c r="A1640" s="63"/>
      <c r="B1640" s="287"/>
    </row>
    <row r="1641" spans="1:2" ht="15" customHeight="1" x14ac:dyDescent="0.35">
      <c r="A1641" s="63"/>
      <c r="B1641" s="287"/>
    </row>
    <row r="1642" spans="1:2" ht="15" customHeight="1" x14ac:dyDescent="0.35">
      <c r="A1642" s="63"/>
      <c r="B1642" s="287"/>
    </row>
    <row r="1643" spans="1:2" ht="15" customHeight="1" x14ac:dyDescent="0.35">
      <c r="A1643" s="63"/>
      <c r="B1643" s="287"/>
    </row>
    <row r="1644" spans="1:2" ht="15" customHeight="1" x14ac:dyDescent="0.35">
      <c r="A1644" s="63"/>
      <c r="B1644" s="287"/>
    </row>
    <row r="1645" spans="1:2" ht="15" customHeight="1" x14ac:dyDescent="0.35">
      <c r="A1645" s="63"/>
      <c r="B1645" s="287"/>
    </row>
    <row r="1646" spans="1:2" ht="15" customHeight="1" x14ac:dyDescent="0.35">
      <c r="A1646" s="63"/>
      <c r="B1646" s="287"/>
    </row>
    <row r="1647" spans="1:2" ht="15" customHeight="1" x14ac:dyDescent="0.35">
      <c r="A1647" s="63"/>
      <c r="B1647" s="287"/>
    </row>
    <row r="1648" spans="1:2" ht="15" customHeight="1" x14ac:dyDescent="0.35">
      <c r="A1648" s="63"/>
      <c r="B1648" s="287"/>
    </row>
    <row r="1649" spans="1:2" ht="15" customHeight="1" x14ac:dyDescent="0.35">
      <c r="A1649" s="63"/>
      <c r="B1649" s="287"/>
    </row>
    <row r="1650" spans="1:2" ht="15" customHeight="1" x14ac:dyDescent="0.35">
      <c r="A1650" s="63"/>
      <c r="B1650" s="287"/>
    </row>
  </sheetData>
  <sheetProtection sheet="1" objects="1" scenarios="1"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6CEF2CE4AF7AC14EAC143AF51D81C5D0" ma:contentTypeVersion="36" ma:contentTypeDescription="Create a new document." ma:contentTypeScope="" ma:versionID="97fc20a6e88a5564ffd62a9068d5aff7">
  <xsd:schema xmlns:xsd="http://www.w3.org/2001/XMLSchema" xmlns:xs="http://www.w3.org/2001/XMLSchema" xmlns:p="http://schemas.microsoft.com/office/2006/metadata/properties" xmlns:ns1="http://schemas.microsoft.com/sharepoint/v3" xmlns:ns2="ca283e0b-db31-4043-a2ef-b80661bf084a" xmlns:ns3="9440ac22-19d8-482f-8b51-6faf0e6bdaa8" xmlns:ns4="http://schemas.microsoft.com/sharepoint/v4" xmlns:ns5="28f1ef80-cdb9-4341-98b1-e21a740bc9f7" targetNamespace="http://schemas.microsoft.com/office/2006/metadata/properties" ma:root="true" ma:fieldsID="175598002f9e6fbe8b7e8cd7bf033e18" ns1:_="" ns2:_="" ns3:_="" ns4:_="" ns5:_="">
    <xsd:import namespace="http://schemas.microsoft.com/sharepoint/v3"/>
    <xsd:import namespace="ca283e0b-db31-4043-a2ef-b80661bf084a"/>
    <xsd:import namespace="9440ac22-19d8-482f-8b51-6faf0e6bdaa8"/>
    <xsd:import namespace="http://schemas.microsoft.com/sharepoint/v4"/>
    <xsd:import namespace="28f1ef80-cdb9-4341-98b1-e21a740bc9f7"/>
    <xsd:element name="properties">
      <xsd:complexType>
        <xsd:sequence>
          <xsd:element name="documentManagement">
            <xsd:complexType>
              <xsd:all>
                <xsd:element ref="ns2:ContentLanguage" minOccurs="0"/>
                <xsd:element ref="ns2:ContentStatus" minOccurs="0"/>
                <xsd:element ref="ns3:h6a71f3e574e4344bc34f3fc9dd20054" minOccurs="0"/>
                <xsd:element ref="ns3:_dlc_DocId" minOccurs="0"/>
                <xsd:element ref="ns3:_dlc_DocIdUrl" minOccurs="0"/>
                <xsd:element ref="ns3:ga975397408f43e4b84ec8e5a598e523" minOccurs="0"/>
                <xsd:element ref="ns3:_dlc_DocIdPersistId" minOccurs="0"/>
                <xsd:element ref="ns3:mda26ace941f4791a7314a339fee829c" minOccurs="0"/>
                <xsd:element ref="ns3:j169e817e0ee4eb8974e6fc4a2762909" minOccurs="0"/>
                <xsd:element ref="ns3:TaxCatchAll" minOccurs="0"/>
                <xsd:element ref="ns3:j048a4f9aaad4a8990a1d5e5f53cb451" minOccurs="0"/>
                <xsd:element ref="ns3:TaxCatchAllLabel" minOccurs="0"/>
                <xsd:element ref="ns3:TaxKeywordTaxHTField" minOccurs="0"/>
                <xsd:element ref="ns4:IconOverlay" minOccurs="0"/>
                <xsd:element ref="ns1:_vti_ItemDeclaredRecord" minOccurs="0"/>
                <xsd:element ref="ns1:_vti_ItemHoldRecordStatus" minOccurs="0"/>
                <xsd:element ref="ns3:SharedWithUsers" minOccurs="0"/>
                <xsd:element ref="ns3:SharedWithDetails" minOccurs="0"/>
                <xsd:element ref="ns5:MediaServiceMetadata" minOccurs="0"/>
                <xsd:element ref="ns5:MediaServiceFastMetadata" minOccurs="0"/>
                <xsd:element ref="ns5:MediaServiceDateTaken" minOccurs="0"/>
                <xsd:element ref="ns5:MediaLengthInSeconds" minOccurs="0"/>
                <xsd:element ref="ns5:lcf76f155ced4ddcb4097134ff3c332f" minOccurs="0"/>
                <xsd:element ref="ns5:MediaServiceOCR" minOccurs="0"/>
                <xsd:element ref="ns5:MediaServiceGenerationTime" minOccurs="0"/>
                <xsd:element ref="ns5:MediaServiceEventHashCode" minOccurs="0"/>
                <xsd:element ref="ns5:MediaServiceObjectDetectorVersions" minOccurs="0"/>
                <xsd:element ref="ns5:MediaServiceLocation" minOccurs="0"/>
                <xsd:element ref="ns5:MediaServiceSearchProperties" minOccurs="0"/>
                <xsd:element ref="ns5:Notes" minOccurs="0"/>
                <xsd:element ref="ns5:Remar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8" nillable="true" ma:displayName="Declared Record" ma:hidden="true" ma:internalName="_vti_ItemDeclaredRecord" ma:readOnly="true">
      <xsd:simpleType>
        <xsd:restriction base="dms:DateTime"/>
      </xsd:simpleType>
    </xsd:element>
    <xsd:element name="_vti_ItemHoldRecordStatus" ma:index="29"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ContentLanguage" ma:index="3" nillable="true" ma:displayName="Content Language *" ma:default="English" ma:format="RadioButtons" ma:indexed="true" ma:internalName="ContentLanguag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ContentStatus" ma:index="11" nillable="true" ma:displayName="Content Status" ma:default="­" ma:description="Optional column to indicate document status: draft, final or no status." ma:format="RadioButtons" ma:internalName="ContentStatus">
      <xsd:simpleType>
        <xsd:restriction base="dms:Choice">
          <xsd:enumeration value="­"/>
          <xsd:enumeration value="Draft"/>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9440ac22-19d8-482f-8b51-6faf0e6bdaa8" elementFormDefault="qualified">
    <xsd:import namespace="http://schemas.microsoft.com/office/2006/documentManagement/types"/>
    <xsd:import namespace="http://schemas.microsoft.com/office/infopath/2007/PartnerControls"/>
    <xsd:element name="h6a71f3e574e4344bc34f3fc9dd20054" ma:index="15" nillable="true" ma:taxonomy="true" ma:internalName="h6a71f3e574e4344bc34f3fc9dd20054" ma:taxonomyFieldName="Topic" ma:displayName="Topic *"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dexed="true"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ga975397408f43e4b84ec8e5a598e523" ma:index="18" nillable="true" ma:taxonomy="true" ma:internalName="ga975397408f43e4b84ec8e5a598e523" ma:taxonomyFieldName="OfficeDivision" ma:displayName="Office/Division *" ma:default="1033;#Programme Division-456D|b599cc08-53d0-4ecf-afce-40bdcdf910e2"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mda26ace941f4791a7314a339fee829c" ma:index="20" nillable="true" ma:taxonomy="true" ma:internalName="mda26ace941f4791a7314a339fee829c" ma:taxonomyFieldName="DocumentType" ma:displayName="Document Type *" ma:indexed="tru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j169e817e0ee4eb8974e6fc4a2762909" ma:index="21"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d2da5b74-eb33-432c-9673-07c6b76466f4}" ma:internalName="TaxCatchAll" ma:showField="CatchAllData" ma:web="9440ac22-19d8-482f-8b51-6faf0e6bdaa8">
      <xsd:complexType>
        <xsd:complexContent>
          <xsd:extension base="dms:MultiChoiceLookup">
            <xsd:sequence>
              <xsd:element name="Value" type="dms:Lookup" maxOccurs="unbounded" minOccurs="0" nillable="true"/>
            </xsd:sequence>
          </xsd:extension>
        </xsd:complexContent>
      </xsd:complexType>
    </xsd:element>
    <xsd:element name="j048a4f9aaad4a8990a1d5e5f53cb451" ma:index="23"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d2da5b74-eb33-432c-9673-07c6b76466f4}" ma:internalName="TaxCatchAllLabel" ma:readOnly="true" ma:showField="CatchAllDataLabel" ma:web="9440ac22-19d8-482f-8b51-6faf0e6bdaa8">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f1ef80-cdb9-4341-98b1-e21a740bc9f7" elementFormDefault="qualified">
    <xsd:import namespace="http://schemas.microsoft.com/office/2006/documentManagement/types"/>
    <xsd:import namespace="http://schemas.microsoft.com/office/infopath/2007/PartnerControls"/>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DateTaken" ma:index="34" nillable="true" ma:displayName="MediaServiceDateTaken" ma:hidden="true" ma:indexed="true" ma:internalName="MediaServiceDateTaken"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Location" ma:index="42" nillable="true" ma:displayName="Location" ma:indexed="true" ma:internalName="MediaServiceLocation"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element name="Notes" ma:index="44" nillable="true" ma:displayName="Notes" ma:format="Dropdown" ma:internalName="Notes">
      <xsd:simpleType>
        <xsd:restriction base="dms:Text">
          <xsd:maxLength value="255"/>
        </xsd:restriction>
      </xsd:simpleType>
    </xsd:element>
    <xsd:element name="Remarks" ma:index="45" nillable="true" ma:displayName="Remarks" ma:default="Work maps. Not for dissemination" ma:format="Dropdown" ma:internalName="Remark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048a4f9aaad4a8990a1d5e5f53cb451 xmlns="9440ac22-19d8-482f-8b51-6faf0e6bdaa8">
      <Terms xmlns="http://schemas.microsoft.com/office/infopath/2007/PartnerControls"/>
    </j048a4f9aaad4a8990a1d5e5f53cb451>
    <ContentStatus xmlns="ca283e0b-db31-4043-a2ef-b80661bf084a">­</ContentStatus>
    <h6a71f3e574e4344bc34f3fc9dd20054 xmlns="9440ac22-19d8-482f-8b51-6faf0e6bdaa8">
      <Terms xmlns="http://schemas.microsoft.com/office/infopath/2007/PartnerControls"/>
    </h6a71f3e574e4344bc34f3fc9dd20054>
    <IconOverlay xmlns="http://schemas.microsoft.com/sharepoint/v4" xsi:nil="true"/>
    <ContentLanguage xmlns="ca283e0b-db31-4043-a2ef-b80661bf084a">English</ContentLanguage>
    <mda26ace941f4791a7314a339fee829c xmlns="9440ac22-19d8-482f-8b51-6faf0e6bdaa8">
      <Terms xmlns="http://schemas.microsoft.com/office/infopath/2007/PartnerControls"/>
    </mda26ace941f4791a7314a339fee829c>
    <j169e817e0ee4eb8974e6fc4a2762909 xmlns="9440ac22-19d8-482f-8b51-6faf0e6bdaa8">
      <Terms xmlns="http://schemas.microsoft.com/office/infopath/2007/PartnerControls"/>
    </j169e817e0ee4eb8974e6fc4a2762909>
    <TaxKeywordTaxHTField xmlns="9440ac22-19d8-482f-8b51-6faf0e6bdaa8">
      <Terms xmlns="http://schemas.microsoft.com/office/infopath/2007/PartnerControls"/>
    </TaxKeywordTaxHTField>
    <ga975397408f43e4b84ec8e5a598e523 xmlns="9440ac22-19d8-482f-8b51-6faf0e6bdaa8">
      <Terms xmlns="http://schemas.microsoft.com/office/infopath/2007/PartnerControls">
        <TermInfo xmlns="http://schemas.microsoft.com/office/infopath/2007/PartnerControls">
          <TermName xmlns="http://schemas.microsoft.com/office/infopath/2007/PartnerControls">Cambodia-0660</TermName>
          <TermId xmlns="http://schemas.microsoft.com/office/infopath/2007/PartnerControls">89839cab-018c-4a1b-befe-dbb6b1a9562b</TermId>
        </TermInfo>
      </Terms>
    </ga975397408f43e4b84ec8e5a598e523>
    <TaxCatchAll xmlns="9440ac22-19d8-482f-8b51-6faf0e6bdaa8">
      <Value>15</Value>
    </TaxCatchAll>
    <_dlc_DocId xmlns="9440ac22-19d8-482f-8b51-6faf0e6bdaa8">QCEQKFWXHUFM-1104673358-5756</_dlc_DocId>
    <_dlc_DocIdUrl xmlns="9440ac22-19d8-482f-8b51-6faf0e6bdaa8">
      <Url>https://unicef.sharepoint.com/teams/PD-RiskDataChildren/_layouts/15/DocIdRedir.aspx?ID=QCEQKFWXHUFM-1104673358-5756</Url>
      <Description>QCEQKFWXHUFM-1104673358-5756</Description>
    </_dlc_DocIdUrl>
    <SharedWithUsers xmlns="9440ac22-19d8-482f-8b51-6faf0e6bdaa8">
      <UserInfo>
        <DisplayName>Petur Hjorvar Thorkelsson</DisplayName>
        <AccountId>122</AccountId>
        <AccountType/>
      </UserInfo>
      <UserInfo>
        <DisplayName>Camille Beckford - Palmer</DisplayName>
        <AccountId>433</AccountId>
        <AccountType/>
      </UserInfo>
      <UserInfo>
        <DisplayName>Reis Lopez Rello</DisplayName>
        <AccountId>87</AccountId>
        <AccountType/>
      </UserInfo>
      <UserInfo>
        <DisplayName>Amy Wickham</DisplayName>
        <AccountId>151</AccountId>
        <AccountType/>
      </UserInfo>
      <UserInfo>
        <DisplayName>Uzochukwu Alutu</DisplayName>
        <AccountId>833</AccountId>
        <AccountType/>
      </UserInfo>
    </SharedWithUsers>
    <lcf76f155ced4ddcb4097134ff3c332f xmlns="28f1ef80-cdb9-4341-98b1-e21a740bc9f7">
      <Terms xmlns="http://schemas.microsoft.com/office/infopath/2007/PartnerControls"/>
    </lcf76f155ced4ddcb4097134ff3c332f>
    <Notes xmlns="28f1ef80-cdb9-4341-98b1-e21a740bc9f7" xsi:nil="true"/>
    <Remarks xmlns="28f1ef80-cdb9-4341-98b1-e21a740bc9f7">Work maps. Not for dissemination</Remark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D798650-D8D9-4C00-B269-C5D3AF2621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9440ac22-19d8-482f-8b51-6faf0e6bdaa8"/>
    <ds:schemaRef ds:uri="http://schemas.microsoft.com/sharepoint/v4"/>
    <ds:schemaRef ds:uri="28f1ef80-cdb9-4341-98b1-e21a740bc9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945AF5-256F-4669-856B-19C78CBFE779}">
  <ds:schemaRefs>
    <ds:schemaRef ds:uri="http://schemas.microsoft.com/sharepoint/v3/contenttype/forms"/>
  </ds:schemaRefs>
</ds:datastoreItem>
</file>

<file path=customXml/itemProps3.xml><?xml version="1.0" encoding="utf-8"?>
<ds:datastoreItem xmlns:ds="http://schemas.openxmlformats.org/officeDocument/2006/customXml" ds:itemID="{CE14AD51-70A4-41A2-B9ED-4D7804B0A36D}">
  <ds:schemaRefs>
    <ds:schemaRef ds:uri="9440ac22-19d8-482f-8b51-6faf0e6bdaa8"/>
    <ds:schemaRef ds:uri="http://purl.org/dc/elements/1.1/"/>
    <ds:schemaRef ds:uri="http://purl.org/dc/dcmitype/"/>
    <ds:schemaRef ds:uri="http://purl.org/dc/terms/"/>
    <ds:schemaRef ds:uri="http://schemas.microsoft.com/sharepoint/v3"/>
    <ds:schemaRef ds:uri="http://schemas.microsoft.com/office/infopath/2007/PartnerControls"/>
    <ds:schemaRef ds:uri="http://schemas.microsoft.com/office/2006/documentManagement/types"/>
    <ds:schemaRef ds:uri="http://schemas.openxmlformats.org/package/2006/metadata/core-properties"/>
    <ds:schemaRef ds:uri="28f1ef80-cdb9-4341-98b1-e21a740bc9f7"/>
    <ds:schemaRef ds:uri="http://schemas.microsoft.com/office/2006/metadata/properties"/>
    <ds:schemaRef ds:uri="http://schemas.microsoft.com/sharepoint/v4"/>
    <ds:schemaRef ds:uri="ca283e0b-db31-4043-a2ef-b80661bf084a"/>
    <ds:schemaRef ds:uri="http://www.w3.org/XML/1998/namespace"/>
  </ds:schemaRefs>
</ds:datastoreItem>
</file>

<file path=customXml/itemProps4.xml><?xml version="1.0" encoding="utf-8"?>
<ds:datastoreItem xmlns:ds="http://schemas.openxmlformats.org/officeDocument/2006/customXml" ds:itemID="{6BB33CE2-BEDF-4D4E-B792-EB497D812AE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vt:lpstr>
      <vt:lpstr>Kenya CCRI-DRM</vt:lpstr>
      <vt:lpstr>Pillar1</vt:lpstr>
      <vt:lpstr>P1_IndicatorData</vt:lpstr>
      <vt:lpstr>P1_IndicatorDate</vt:lpstr>
      <vt:lpstr>P1_IndicatorSource</vt:lpstr>
      <vt:lpstr>Pillar2</vt:lpstr>
      <vt:lpstr>P2_IndicatorData</vt:lpstr>
      <vt:lpstr>P2_IndicatorDate</vt:lpstr>
      <vt:lpstr>P2_IndicatorSource</vt:lpstr>
      <vt:lpstr>Metadata_P1_ShockExposure</vt:lpstr>
      <vt:lpstr>Metadata_P2_ChildVulnerability</vt:lpstr>
      <vt:lpstr>Regional Grouping_Counties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 Sophie</dc:creator>
  <cp:keywords/>
  <dc:description/>
  <cp:lastModifiedBy>Hanoch Barlevi</cp:lastModifiedBy>
  <cp:revision/>
  <dcterms:created xsi:type="dcterms:W3CDTF">2022-07-21T16:38:21Z</dcterms:created>
  <dcterms:modified xsi:type="dcterms:W3CDTF">2024-06-24T15:33:58Z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0x0101009BA85F8052A6DA4FA3E31FF9F74C6970006CEF2CE4AF7AC14EAC143AF51D81C5D0</vt:lpwstr>
  </property>
  <property fmtid="{D5CDD505-2E9C-101B-9397-08002B2CF9AE}" pid="3" name="TaxKeyword">
    <vt:lpwstr/>
  </property>
  <property fmtid="{D5CDD505-2E9C-101B-9397-08002B2CF9AE}" pid="4" name="SystemDTAC">
    <vt:lpwstr/>
  </property>
  <property fmtid="{D5CDD505-2E9C-101B-9397-08002B2CF9AE}" pid="5" name="Topic">
    <vt:lpwstr/>
  </property>
  <property fmtid="{D5CDD505-2E9C-101B-9397-08002B2CF9AE}" pid="6" name="OfficeDivision">
    <vt:lpwstr>15;#Cambodia-0660|89839cab-018c-4a1b-befe-dbb6b1a9562b</vt:lpwstr>
  </property>
  <property fmtid="{D5CDD505-2E9C-101B-9397-08002B2CF9AE}" pid="7" name="CriticalForLongTermRetention">
    <vt:lpwstr/>
  </property>
  <property fmtid="{D5CDD505-2E9C-101B-9397-08002B2CF9AE}" pid="8" name="DocumentType">
    <vt:lpwstr/>
  </property>
  <property fmtid="{D5CDD505-2E9C-101B-9397-08002B2CF9AE}" pid="9" name="GeographicScope">
    <vt:lpwstr/>
  </property>
  <property fmtid="{D5CDD505-2E9C-101B-9397-08002B2CF9AE}" pid="10" name="_dlc_DocIdItemGuid">
    <vt:lpwstr>dabd1ed3-1eaf-4838-9be0-245c0d40b644</vt:lpwstr>
  </property>
  <property fmtid="{D5CDD505-2E9C-101B-9397-08002B2CF9AE}" pid="11" name="MediaServiceImageTags">
    <vt:lpwstr/>
  </property>
</Properties>
</file>